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 NOT DELETE" sheetId="1" r:id="rId4"/>
    <sheet state="visible" name="CapEx Summary" sheetId="2" r:id="rId5"/>
    <sheet state="visible" name="Capex Detail" sheetId="3" r:id="rId6"/>
    <sheet state="visible" name="CapEx Borrower Budget" sheetId="4" r:id="rId7"/>
    <sheet state="visible" name="New Capex Borrower Budget" sheetId="5" r:id="rId8"/>
    <sheet state="visible" name="CapEx Tracker" sheetId="6" r:id="rId9"/>
    <sheet state="visible" name="Unit Interior Tracker" sheetId="7" r:id="rId10"/>
    <sheet state="visible" name="Immediate Repairs" sheetId="8" r:id="rId11"/>
    <sheet state="visible" name="Closed&amp; Approved Budget " sheetId="9" r:id="rId12"/>
    <sheet state="visible" name="Appliance Details" sheetId="10" r:id="rId13"/>
  </sheets>
  <definedNames>
    <definedName name="xx">#REF!</definedName>
    <definedName localSheetId="0" name="DELME2">#REF!</definedName>
    <definedName name="DATA_01">#REF!</definedName>
    <definedName name="aq">#REF!</definedName>
    <definedName name="_Key2">#REF!</definedName>
    <definedName localSheetId="0" name="wrn.PropertyInformation.">#REF!</definedName>
    <definedName localSheetId="8" name="RentableFeet">#REF!</definedName>
    <definedName localSheetId="0" name="XXX">#REF!</definedName>
    <definedName name="wrn.CCC._.OPEX.">#REF!</definedName>
    <definedName localSheetId="0" name="wrn.CF_HISTORY.">#REF!</definedName>
    <definedName localSheetId="0" name="_Key1">#REF!</definedName>
    <definedName localSheetId="8" name="wrn.Historys.">#REF!</definedName>
    <definedName localSheetId="6" name="wrn.Submittal._.Reconciliation._.Schedule.">#REF!</definedName>
    <definedName name="wrn.AnnualRentRoll">#REF!</definedName>
    <definedName localSheetId="8" name="wrn.Rent._.Rolls.">#REF!</definedName>
    <definedName localSheetId="8" name="sadddddddd">#REF!</definedName>
    <definedName localSheetId="0" name="hope">#REF!</definedName>
    <definedName localSheetId="8" name="wrn.AnnualRentRoll">#REF!</definedName>
    <definedName name="wrn.CF_HISTORY.">#REF!</definedName>
    <definedName name="wrn.Rent._.Rolls.">#REF!</definedName>
    <definedName name="wrn.PK._.Variance.">#REF!</definedName>
    <definedName localSheetId="6" name="wrn.CCC.">#REF!</definedName>
    <definedName localSheetId="6" name="DELME4">#REF!</definedName>
    <definedName localSheetId="6" name="wrn.TANASBOURNE._.ONLY.">#REF!</definedName>
    <definedName localSheetId="0" name="wrn.Presentation.">#REF!</definedName>
    <definedName localSheetId="8" name="wrn.ExitAndSalesAssumptions.">#REF!</definedName>
    <definedName localSheetId="6" name="wrn.Presentation.">#REF!</definedName>
    <definedName localSheetId="0" name="xx">#REF!</definedName>
    <definedName name="wrn.PropertyInformation.">#REF!</definedName>
    <definedName localSheetId="6" name="sadddddddddd">#REF!</definedName>
    <definedName name="wrn.Month._.to._.Month.">#REF!</definedName>
    <definedName localSheetId="8" name="wrn.CF_HIS_Rent_Roll.">#REF!</definedName>
    <definedName localSheetId="8" name="saddddd">#REF!</definedName>
    <definedName localSheetId="0" name="wrn.FULL._.COMPARISON.">#REF!</definedName>
    <definedName localSheetId="6" name="wrn.Variance.">#REF!</definedName>
    <definedName localSheetId="0" name="saddddddddddddd">#REF!</definedName>
    <definedName localSheetId="8" name="DELME7">#REF!</definedName>
    <definedName localSheetId="8" name="wrn.Expense._.Detail.">#REF!</definedName>
    <definedName name="wrn.Expense._.Detail.">#REF!</definedName>
    <definedName localSheetId="8" name="sadddddddddd">#REF!</definedName>
    <definedName localSheetId="8" name="saddddddddddddd">#REF!</definedName>
    <definedName localSheetId="0" name="wrn.EXPENSE.">#REF!</definedName>
    <definedName localSheetId="8" name="DELME3">#REF!</definedName>
    <definedName localSheetId="6" name="hope">#REF!</definedName>
    <definedName localSheetId="6" name="XXX">#REF!</definedName>
    <definedName localSheetId="0" name="wrn.OperatingAssumtions.">#REF!</definedName>
    <definedName localSheetId="6" name="wrn.AnnualRentRoll">#REF!</definedName>
    <definedName name="wrn.OFFICE._.BUDGET.">#REF!</definedName>
    <definedName localSheetId="6" name="DELME7">#REF!</definedName>
    <definedName localSheetId="0" name="wrn.Rent._.Rolls.">#REF!</definedName>
    <definedName name="saddd">#REF!</definedName>
    <definedName localSheetId="6" name="wrn.Summary.">#REF!</definedName>
    <definedName name="hope">#REF!</definedName>
    <definedName name="saddddd">#REF!</definedName>
    <definedName name="_Sort">#REF!</definedName>
    <definedName localSheetId="6" name="DELM">#REF!</definedName>
    <definedName name="wrn.PRINT._.ALL.">#REF!</definedName>
    <definedName localSheetId="0" name="wrn.AnnualRentRoll">#REF!</definedName>
    <definedName localSheetId="0" name="wrn.AnnualRentRoll.">#REF!</definedName>
    <definedName localSheetId="8" name="DELME4">#REF!</definedName>
    <definedName localSheetId="6" name="saddd">#REF!</definedName>
    <definedName name="wrn.TANASBOURNE._.ONLY.">#REF!</definedName>
    <definedName name="_Sort1">#REF!</definedName>
    <definedName localSheetId="6" name="wrn.ExitAndSalesAssumptions.">#REF!</definedName>
    <definedName localSheetId="6" name="wrn.PropertyInformation.">#REF!</definedName>
    <definedName localSheetId="6" name="wrn.MonthlyRentRoll.">#REF!</definedName>
    <definedName localSheetId="8" name="wrn.CCC._.OPEX.">#REF!</definedName>
    <definedName localSheetId="0" name="wrn.Variance.">#REF!</definedName>
    <definedName localSheetId="8" name="sadd">#REF!</definedName>
    <definedName localSheetId="0" name="DATA_01">#REF!</definedName>
    <definedName localSheetId="8" name="wrn.PK._.Variance.">#REF!</definedName>
    <definedName localSheetId="6" name="wrn.Month._.to._.Month.">#REF!</definedName>
    <definedName name="__123Graph_A">#REF!</definedName>
    <definedName localSheetId="0" name="wrn.LoanInformation.">#REF!</definedName>
    <definedName localSheetId="6" name="xx">#REF!</definedName>
    <definedName name="wrn.AnnualRentRoll.">#REF!</definedName>
    <definedName name="sadddddddd">#REF!</definedName>
    <definedName name="IntroPrintArea">#REF!</definedName>
    <definedName localSheetId="6" name="wrn.PK._.Variance.">#REF!</definedName>
    <definedName localSheetId="8" name="XXX">#REF!</definedName>
    <definedName name="XXX">#REF!</definedName>
    <definedName name="DELM">#REF!</definedName>
    <definedName localSheetId="8" name="wrn.PropertyInformation.">#REF!</definedName>
    <definedName localSheetId="0" name="DELME">#REF!</definedName>
    <definedName localSheetId="8" name="VINYL_UNITS">#REF!</definedName>
    <definedName localSheetId="0" name="sadd">#REF!</definedName>
    <definedName name="wrn.Submittal._.Reconciliation._.Schedule.">#REF!</definedName>
    <definedName localSheetId="6" name="wrn.FULL._.COMPARISON.">#REF!</definedName>
    <definedName localSheetId="6" name="wrn.AnnualRentRoll.">#REF!</definedName>
    <definedName localSheetId="0" name="wrn.PK._.Variance.">#REF!</definedName>
    <definedName localSheetId="8" name="wrn.Presentation.">#REF!</definedName>
    <definedName name="sadddddddddd">#REF!</definedName>
    <definedName localSheetId="8" name="DELM">#REF!</definedName>
    <definedName localSheetId="0" name="wrn.Expense._.Detail.">#REF!</definedName>
    <definedName localSheetId="6" name="wrn.Cash._.Flows.">#REF!</definedName>
    <definedName name="DELME5">#REF!</definedName>
    <definedName name="saddddddddddddd">#REF!</definedName>
    <definedName localSheetId="8" name="_Key1">#REF!</definedName>
    <definedName localSheetId="0" name="DELME7">#REF!</definedName>
    <definedName localSheetId="0" name="wrn.ExitAndSalesAssumptions.">#REF!</definedName>
    <definedName localSheetId="8" name="xx">#REF!</definedName>
    <definedName name="wrn.Presentation.">#REF!</definedName>
    <definedName localSheetId="8" name="wrn.LoanInformation.">#REF!</definedName>
    <definedName localSheetId="0" name="wrn.Month._.to._.Month.">#REF!</definedName>
    <definedName localSheetId="6" name="DELME5">#REF!</definedName>
    <definedName name="wrn.LoanInformation.">#REF!</definedName>
    <definedName localSheetId="0" name="w">#REF!</definedName>
    <definedName localSheetId="0" name="wrn.Submittal._.Reconciliation._.Schedule.">#REF!</definedName>
    <definedName localSheetId="6" name="sadd">#REF!</definedName>
    <definedName localSheetId="0" name="aq">#REF!</definedName>
    <definedName name="RentableFeet">#REF!</definedName>
    <definedName localSheetId="6" name="DELME3">#REF!</definedName>
    <definedName localSheetId="0" name="wrn.CF_HIS_Rent_Roll.">#REF!</definedName>
    <definedName localSheetId="0" name="wrn.TANASBOURNE._.ONLY.">#REF!</definedName>
    <definedName name="DELME2">#REF!</definedName>
    <definedName name="wrn.CF_HIS_Rent_Roll.">#REF!</definedName>
    <definedName localSheetId="0" name="saddd">#REF!</definedName>
    <definedName localSheetId="6" name="wrn.LoanInformation.">#REF!</definedName>
    <definedName localSheetId="6" name="saddddddddddddd">#REF!</definedName>
    <definedName localSheetId="8" name="aq">#REF!</definedName>
    <definedName name="DELME">#REF!</definedName>
    <definedName name="APPLIANCE_UNITS">#REF!</definedName>
    <definedName localSheetId="8" name="saddd">#REF!</definedName>
    <definedName name="wrn.OperatingAssumtions.">#REF!</definedName>
    <definedName name="wrn.Summary.">#REF!</definedName>
    <definedName localSheetId="8" name="wrn.399.">#REF!</definedName>
    <definedName localSheetId="6" name="wrn.CF_HISTORY.">#REF!</definedName>
    <definedName localSheetId="6" name="wrn.CCC._.OPEX.">#REF!</definedName>
    <definedName localSheetId="8" name="wrn.Submittal._.Reconciliation._.Schedule.">#REF!</definedName>
    <definedName localSheetId="6" name="wrn.OperatingAssumtions.">#REF!</definedName>
    <definedName name="wrn.EXPENSE.">#REF!</definedName>
    <definedName localSheetId="8" name="wrn.Variance.">#REF!</definedName>
    <definedName name="_Fill">#REF!</definedName>
    <definedName name="wrn.All.">#REF!</definedName>
    <definedName localSheetId="0" name="wrn.Report.">#REF!</definedName>
    <definedName name="wrn.399.">#REF!</definedName>
    <definedName localSheetId="0" name="__123Graph_A">#REF!</definedName>
    <definedName localSheetId="0" name="VINYL_UNITS">#REF!</definedName>
    <definedName name="wrn.CCC.">#REF!</definedName>
    <definedName localSheetId="0" name="DELM">#REF!</definedName>
    <definedName name="wrn.Historys.">#REF!</definedName>
    <definedName localSheetId="0" name="wrn.Cash._.Flows.">#REF!</definedName>
    <definedName localSheetId="8" name="wrn.Month._.to._.Month.">#REF!</definedName>
    <definedName localSheetId="8" name="wrn.OFFICE._.BUDGET.">#REF!</definedName>
    <definedName localSheetId="8" name="wrn.AnnualRentRoll.">#REF!</definedName>
    <definedName localSheetId="6" name="wrn.EXPENSE.">#REF!</definedName>
    <definedName localSheetId="6" name="wrn.Historys.">#REF!</definedName>
    <definedName localSheetId="6" name="DELME2">#REF!</definedName>
    <definedName localSheetId="0" name="wrn.CCC._.OPEX.">#REF!</definedName>
    <definedName name="_Key1">#REF!</definedName>
    <definedName localSheetId="8" name="w">#REF!</definedName>
    <definedName localSheetId="0" name="wrn.OFFICE._.BUDGET.">#REF!</definedName>
    <definedName localSheetId="0" name="wrn.MonthlyRentRoll.">#REF!</definedName>
    <definedName localSheetId="8" name="wrn.Summary.">#REF!</definedName>
    <definedName localSheetId="8" name="DELME5">#REF!</definedName>
    <definedName name="wrn.Variance.">#REF!</definedName>
    <definedName name="wrn.MonthlyRentRoll.">#REF!</definedName>
    <definedName localSheetId="6" name="wrn.All.">#REF!</definedName>
    <definedName localSheetId="6" name="wrn.OFFICE._.BUDGET.">#REF!</definedName>
    <definedName localSheetId="0" name="DELME3">#REF!</definedName>
    <definedName localSheetId="6" name="DELME">#REF!</definedName>
    <definedName localSheetId="8" name="wrn.Cash._.Flows.">#REF!</definedName>
    <definedName localSheetId="0" name="saddddd">#REF!</definedName>
    <definedName localSheetId="8" name="wrn.OperatingAssumtions.">#REF!</definedName>
    <definedName localSheetId="8" name="wrn.CF_HISTORY.">#REF!</definedName>
    <definedName localSheetId="8" name="DELME2">#REF!</definedName>
    <definedName name="DELME3">#REF!</definedName>
    <definedName localSheetId="0" name="sadddddddd">#REF!</definedName>
    <definedName localSheetId="6" name="wrn.Rent._.Rolls.">#REF!</definedName>
    <definedName localSheetId="6" name="wrn.Expense._.Detail.">#REF!</definedName>
    <definedName localSheetId="8" name="__123Graph_A">#REF!</definedName>
    <definedName localSheetId="6" name="saddddd">#REF!</definedName>
    <definedName localSheetId="0" name="DELME5">#REF!</definedName>
    <definedName localSheetId="0" name="wrn.Historys.">#REF!</definedName>
    <definedName localSheetId="6" name="wrn.PRINT._.ALL.">#REF!</definedName>
    <definedName localSheetId="6" name="aq">#REF!</definedName>
    <definedName name="sadd">#REF!</definedName>
    <definedName localSheetId="0" name="RentableFeet">#REF!</definedName>
    <definedName localSheetId="8" name="wrn.MonthlyRentRoll.">#REF!</definedName>
    <definedName name="VINYL_UNITS">#REF!</definedName>
    <definedName localSheetId="8" name="wrn.PRINT._.ALL.">#REF!</definedName>
    <definedName localSheetId="6" name="wrn.399.">#REF!</definedName>
    <definedName name="wrn.ExitAndSalesAssumptions.">#REF!</definedName>
    <definedName localSheetId="8" name="wrn.CCC.">#REF!</definedName>
    <definedName localSheetId="8" name="_Sort">#REF!</definedName>
    <definedName name="w">#REF!</definedName>
    <definedName localSheetId="6" name="wrn.Report.">#REF!</definedName>
    <definedName name="DELME7">#REF!</definedName>
    <definedName localSheetId="8" name="wrn.FULL._.COMPARISON.">#REF!</definedName>
    <definedName localSheetId="0" name="wrn.All.">#REF!</definedName>
    <definedName localSheetId="8" name="wrn.EXPENSE.">#REF!</definedName>
    <definedName localSheetId="6" name="sadddddddd">#REF!</definedName>
    <definedName localSheetId="0" name="wrn.CCC.">#REF!</definedName>
    <definedName localSheetId="0" name="wrn.PRINT._.ALL.">#REF!</definedName>
    <definedName localSheetId="8" name="wrn.All.">#REF!</definedName>
    <definedName localSheetId="8" name="_Key2">#REF!</definedName>
    <definedName localSheetId="8" name="hope">#REF!</definedName>
    <definedName name="wrn.FULL._.COMPARISON.">#REF!</definedName>
    <definedName localSheetId="8" name="wrn.TANASBOURNE._.ONLY.">#REF!</definedName>
    <definedName localSheetId="0" name="DELME4">#REF!</definedName>
    <definedName localSheetId="8" name="DELME">#REF!</definedName>
    <definedName name="CARPET_UNITS">#REF!</definedName>
    <definedName localSheetId="0" name="wrn.399.">#REF!</definedName>
    <definedName name="wrn.Report.">#REF!</definedName>
    <definedName localSheetId="0" name="sadddddddddd">#REF!</definedName>
    <definedName localSheetId="6" name="wrn.CF_HIS_Rent_Roll.">#REF!</definedName>
    <definedName localSheetId="8" name="wrn.Report.">#REF!</definedName>
    <definedName name="wrn.Cash._.Flows.">#REF!</definedName>
    <definedName localSheetId="0" name="wrn.Summary.">#REF!</definedName>
    <definedName name="DELME4">#REF!</definedName>
  </definedNames>
  <calcPr/>
  <extLst>
    <ext uri="GoogleSheetsCustomDataVersion2">
      <go:sheetsCustomData xmlns:go="http://customooxmlschemas.google.com/" r:id="rId14" roundtripDataChecksum="krI3aQds5lCQ1uGEOrPot7zLDVrB79v9B7guwYAnNFs="/>
    </ext>
  </extLst>
</workbook>
</file>

<file path=xl/sharedStrings.xml><?xml version="1.0" encoding="utf-8"?>
<sst xmlns="http://schemas.openxmlformats.org/spreadsheetml/2006/main" count="436" uniqueCount="215">
  <si>
    <t xml:space="preserve">CATEGORY </t>
  </si>
  <si>
    <t>LINE ITEMS</t>
  </si>
  <si>
    <t>ELIGIBILITY FOR DEPOSITS/DOWN PAYMENTS/PAID INVOICES</t>
  </si>
  <si>
    <t xml:space="preserve">LIEN WAIVER FOR CONTRACTS  &gt; $10K </t>
  </si>
  <si>
    <t>NEED PROOF OF PAYMENT IN THE NEXT DRAW?</t>
  </si>
  <si>
    <t>Interior Renovations</t>
  </si>
  <si>
    <t>1) 50% of the contract amount for Downpayment/Deposits</t>
  </si>
  <si>
    <t>Conditional Lien Waiver Submitted</t>
  </si>
  <si>
    <t>POP</t>
  </si>
  <si>
    <t>Exterior Renovations</t>
  </si>
  <si>
    <t>2) Advance for Unpaid Work</t>
  </si>
  <si>
    <t>Conditional Lien Waiver NOT Submitted</t>
  </si>
  <si>
    <t>n/a</t>
  </si>
  <si>
    <t>Deferred Maintenance</t>
  </si>
  <si>
    <t>3) Paid Invoice/Purchase Order</t>
  </si>
  <si>
    <t>Immediate Reparis</t>
  </si>
  <si>
    <t>Construction Management Fees</t>
  </si>
  <si>
    <t>Contingency</t>
  </si>
  <si>
    <t>BLUE - Manual Input</t>
  </si>
  <si>
    <t>BLACK - Formula</t>
  </si>
  <si>
    <t>Capital Improvement Budget Summary</t>
  </si>
  <si>
    <t>Category</t>
  </si>
  <si>
    <t>Total Amount</t>
  </si>
  <si>
    <t>Per Unit</t>
  </si>
  <si>
    <t>Immediate Repairs</t>
  </si>
  <si>
    <t>Total Capital Improvement Budget</t>
  </si>
  <si>
    <t>What?</t>
  </si>
  <si>
    <t>Type</t>
  </si>
  <si>
    <t>How much</t>
  </si>
  <si>
    <t>Transfer</t>
  </si>
  <si>
    <t xml:space="preserve">Total spent so far: </t>
  </si>
  <si>
    <t>Office Buildout</t>
  </si>
  <si>
    <t>Capex</t>
  </si>
  <si>
    <t>Appliances</t>
  </si>
  <si>
    <t>Unit Renovations</t>
  </si>
  <si>
    <t>HVAC A102</t>
  </si>
  <si>
    <t>HVAC</t>
  </si>
  <si>
    <t>HVAC I258</t>
  </si>
  <si>
    <t>HVAC G238</t>
  </si>
  <si>
    <t>HVAC G140</t>
  </si>
  <si>
    <t>HVAC G240</t>
  </si>
  <si>
    <t>HVAC A109</t>
  </si>
  <si>
    <t>HVAC C131</t>
  </si>
  <si>
    <t>Flooring A102, A207, A105</t>
  </si>
  <si>
    <t>Optivo Ph 1 &amp; 2 initial payment</t>
  </si>
  <si>
    <t>Fire Extinguishers</t>
  </si>
  <si>
    <t>Coastal Luxury</t>
  </si>
  <si>
    <t>Cecilios Painting</t>
  </si>
  <si>
    <t>Joel Flooring</t>
  </si>
  <si>
    <t>Jyrka for stair repair</t>
  </si>
  <si>
    <t>Roofing????</t>
  </si>
  <si>
    <t>Roofing</t>
  </si>
  <si>
    <t>Jyrka for stair repair (Final payment</t>
  </si>
  <si>
    <t>Optivo Ph 1 &amp; 2 final payment</t>
  </si>
  <si>
    <t>Paid in full</t>
  </si>
  <si>
    <t>ARJ Optivo Ph 4 initial payment</t>
  </si>
  <si>
    <t>Optivo Ph 3</t>
  </si>
  <si>
    <t>unit Renovations</t>
  </si>
  <si>
    <t>"ABSTRACT PAW" DOG PARK BUNDLE with BENCH</t>
  </si>
  <si>
    <t>Borrowing Entity Name:</t>
  </si>
  <si>
    <t>Red Raider 45 LLC</t>
  </si>
  <si>
    <t>Property Name:</t>
  </si>
  <si>
    <t>The Park at Pottsburg Creek</t>
  </si>
  <si>
    <t>Property Address:</t>
  </si>
  <si>
    <t>4800 Atlantic Blvd, Jacksonville, FL 32207</t>
  </si>
  <si>
    <t>Budget Created By:</t>
  </si>
  <si>
    <t>Edward Sittler, Vinnie Patel</t>
  </si>
  <si>
    <t>Date:</t>
  </si>
  <si>
    <t>Total # Units:</t>
  </si>
  <si>
    <t># Full Upgrades:</t>
  </si>
  <si>
    <t># Partial Upgrades:</t>
  </si>
  <si>
    <t>Item/Description of Work</t>
  </si>
  <si>
    <t># Units</t>
  </si>
  <si>
    <t>Unit Cost</t>
  </si>
  <si>
    <t>Total</t>
  </si>
  <si>
    <t>Interior Budget</t>
  </si>
  <si>
    <t>Unit upgrades</t>
  </si>
  <si>
    <t>Flooring</t>
  </si>
  <si>
    <t>Fixtures</t>
  </si>
  <si>
    <t>Cabinets</t>
  </si>
  <si>
    <t>washer/dryer machines</t>
  </si>
  <si>
    <t>New Units</t>
  </si>
  <si>
    <t>Down Unit</t>
  </si>
  <si>
    <t>[Enter]</t>
  </si>
  <si>
    <t>Interiors Subtotal</t>
  </si>
  <si>
    <t>Exterior Budget</t>
  </si>
  <si>
    <t>Landscaping</t>
  </si>
  <si>
    <t>Leasing office</t>
  </si>
  <si>
    <t>Fitness center</t>
  </si>
  <si>
    <t>Monument sign</t>
  </si>
  <si>
    <t>Pool area</t>
  </si>
  <si>
    <t>Grilling stations</t>
  </si>
  <si>
    <t>Dog park</t>
  </si>
  <si>
    <t>EV chargers</t>
  </si>
  <si>
    <t>Playground</t>
  </si>
  <si>
    <t>Exteriors Subtotal</t>
  </si>
  <si>
    <t>Roofs (seller credit)</t>
  </si>
  <si>
    <t>Plumbing</t>
  </si>
  <si>
    <t>Electrical</t>
  </si>
  <si>
    <t>Deferred Maintenance Subtotal</t>
  </si>
  <si>
    <t>Install and /or repair fencing
and gates to comply with
security plan.</t>
  </si>
  <si>
    <t>Repair damaged pavement
consisting of linear cracking,
alligator cracking, potholes,
and surface raveling
throughout the Property.</t>
  </si>
  <si>
    <t>Install security cameras to comply with security plan.</t>
  </si>
  <si>
    <t>Repair and replace cracked
and broken concrete stair
treads.</t>
  </si>
  <si>
    <t>Repair all trip hazards.</t>
  </si>
  <si>
    <t>Reconfigure the ramp and
access walk to provide a level
landing at the leasing office
entry door</t>
  </si>
  <si>
    <t>Reconfigure the ADA
accessible parking space to
provide unobstructed access to
aisle.</t>
  </si>
  <si>
    <t>Immediate Repairs Subtotal</t>
  </si>
  <si>
    <t>Soft Costs</t>
  </si>
  <si>
    <t>Interior Contingency</t>
  </si>
  <si>
    <t>Exterior Contingency</t>
  </si>
  <si>
    <t>Def. Maintenance Contingency</t>
  </si>
  <si>
    <t>Soft Costs Subtotal</t>
  </si>
  <si>
    <t>Total CapEx Budget</t>
  </si>
  <si>
    <t>Escrow Reserves</t>
  </si>
  <si>
    <t>Escrow Reserve Subtoatal</t>
  </si>
  <si>
    <t>Description/Scope of Work</t>
  </si>
  <si>
    <t>[Enter any clarifying information here including descriptions of different levels of upgrades if not uniform (e.g., XX units to receive "Elite" upgrades with stainless steel appliances, granite countertops, etc.).]</t>
  </si>
  <si>
    <t>Vendor</t>
  </si>
  <si>
    <t>Actual Amount</t>
  </si>
  <si>
    <t>Actual Cost</t>
  </si>
  <si>
    <t>Versus Budget</t>
  </si>
  <si>
    <t>Comments</t>
  </si>
  <si>
    <t>Optivo &amp; ARJ</t>
  </si>
  <si>
    <t xml:space="preserve">$10.6K per unit.  </t>
  </si>
  <si>
    <t>Incl. in unit upgrades</t>
  </si>
  <si>
    <t>Fire damaged unit</t>
  </si>
  <si>
    <t>Laundry Room Improvements</t>
  </si>
  <si>
    <t>OEM Laundry/Orexis</t>
  </si>
  <si>
    <t>Includes $3,000 investment from OEM. The extra can be re-assigned to another category</t>
  </si>
  <si>
    <t>TBD</t>
  </si>
  <si>
    <t>?</t>
  </si>
  <si>
    <t>Re-assign the left over to another category</t>
  </si>
  <si>
    <t>N/A</t>
  </si>
  <si>
    <t>Included in Pool Area</t>
  </si>
  <si>
    <t>Wash the playground</t>
  </si>
  <si>
    <t>Shed</t>
  </si>
  <si>
    <t>Remaining signs</t>
  </si>
  <si>
    <t>Anthony</t>
  </si>
  <si>
    <t>MISC</t>
  </si>
  <si>
    <t>Estimated</t>
  </si>
  <si>
    <t>General budget to address deffered maintenance on electric items. Validate with the bank if this can be used on-demand, as work is performed.</t>
  </si>
  <si>
    <t>Fence Pro Inc</t>
  </si>
  <si>
    <t>On hold</t>
  </si>
  <si>
    <t>Pro Seal Asphalt</t>
  </si>
  <si>
    <t>Estimate</t>
  </si>
  <si>
    <t>Repair and replace cracked
and broken concrete stair
treads</t>
  </si>
  <si>
    <t>Includes the money spent on Rob</t>
  </si>
  <si>
    <t>Part of PSA project</t>
  </si>
  <si>
    <t>Pool Repair</t>
  </si>
  <si>
    <t>Luxury Coastal</t>
  </si>
  <si>
    <t>Additional capital raise</t>
  </si>
  <si>
    <t>Total budget</t>
  </si>
  <si>
    <t>Original Budget</t>
  </si>
  <si>
    <t>Budget Reallocations</t>
  </si>
  <si>
    <t xml:space="preserve">Adjusted Current Budget </t>
  </si>
  <si>
    <t>Total Completed and Stored to date</t>
  </si>
  <si>
    <t>% Complete</t>
  </si>
  <si>
    <t>Balance To Finish the Project</t>
  </si>
  <si>
    <t>Notes</t>
  </si>
  <si>
    <t>Interiors</t>
  </si>
  <si>
    <t>(A)</t>
  </si>
  <si>
    <t>(B)</t>
  </si>
  <si>
    <t>(A + B)</t>
  </si>
  <si>
    <t>(D)</t>
  </si>
  <si>
    <t>(D+D)</t>
  </si>
  <si>
    <t>(D+D) / (A+B)</t>
  </si>
  <si>
    <t xml:space="preserve">(A+B)-(D+D) </t>
  </si>
  <si>
    <t>Exteriors</t>
  </si>
  <si>
    <t># Days to Complete</t>
  </si>
  <si>
    <t>Total Bancorp Funded</t>
  </si>
  <si>
    <t xml:space="preserve">Deductions </t>
  </si>
  <si>
    <t>Total Requested</t>
  </si>
  <si>
    <t>Escrows (If applicable)</t>
  </si>
  <si>
    <t>[Escrow 1]</t>
  </si>
  <si>
    <t xml:space="preserve">Borrowing Entity Name </t>
  </si>
  <si>
    <t xml:space="preserve">Property Name </t>
  </si>
  <si>
    <t xml:space="preserve">Property Address </t>
  </si>
  <si>
    <t>Date</t>
  </si>
  <si>
    <t>PLEASE FILL OUT ALL CELLS FOR EACH RENOVATED UNIT AND SUBMIT RENT ROLL</t>
  </si>
  <si>
    <t>Ex. 1 bd / 1 bd</t>
  </si>
  <si>
    <t>INCLUDE "X" IF THE UNIT IS RENOVATED AND AVAILABLE FOR LEASING</t>
  </si>
  <si>
    <t>INCLUDE "X" IF THE UNIT IS NOT FULLY RENOVATED, BUT UNDERGOING RENOVATION</t>
  </si>
  <si>
    <t>PLEASE FILL OUT DATE THE RENOVATION WAS COMPLETED</t>
  </si>
  <si>
    <t>PLEASE FILL OUT RENT FOR UNIT PRIOR TO RENOVATION</t>
  </si>
  <si>
    <t>PLEASE FILL OUT RENT UNIT IS LEASE AT.  NOT THE MARKET UNIT FOR THE UNIT.  LEASE MUST BE SUPPORTED BY RENT ROLL</t>
  </si>
  <si>
    <t>Unit #</t>
  </si>
  <si>
    <t>Unit Type</t>
  </si>
  <si>
    <t>SF</t>
  </si>
  <si>
    <t>Fully Renovated</t>
  </si>
  <si>
    <t>Undergoing Renovation</t>
  </si>
  <si>
    <t>Completion Date of Renovation</t>
  </si>
  <si>
    <t>Unit Leased?</t>
  </si>
  <si>
    <t>Prior Leased Rent</t>
  </si>
  <si>
    <t>New Leased Rent</t>
  </si>
  <si>
    <t>Status</t>
  </si>
  <si>
    <t>Rich Feller - LinkedIn</t>
  </si>
  <si>
    <t>Diamond Appl Group</t>
  </si>
  <si>
    <t>Summit Appliance
From Peak</t>
  </si>
  <si>
    <t>Amazon</t>
  </si>
  <si>
    <t>HD Supply</t>
  </si>
  <si>
    <t>Home Depot</t>
  </si>
  <si>
    <t>Single</t>
  </si>
  <si>
    <t>10 Units</t>
  </si>
  <si>
    <t>FCFE3083AS</t>
  </si>
  <si>
    <t>Range</t>
  </si>
  <si>
    <t>F4000 Hood</t>
  </si>
  <si>
    <t>Hood</t>
  </si>
  <si>
    <t>FFTR1835VS</t>
  </si>
  <si>
    <t>Fridge</t>
  </si>
  <si>
    <t>FCFE3062AS</t>
  </si>
  <si>
    <t>Broan F403004</t>
  </si>
  <si>
    <t>appliances total</t>
  </si>
  <si>
    <t>budget</t>
  </si>
  <si>
    <t>budget reallocation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</si>
</sst>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.00"/>
    <numFmt numFmtId="165" formatCode="m/d/yyyy"/>
    <numFmt numFmtId="166" formatCode="&quot;$&quot;#,##0"/>
    <numFmt numFmtId="167" formatCode="&quot;Draw&quot;\ 0"/>
    <numFmt numFmtId="168" formatCode="_(&quot;$&quot;* #,##0.00_);_(&quot;$&quot;* \(#,##0.00\);_(&quot;$&quot;* &quot;-&quot;??_);_(@_)"/>
    <numFmt numFmtId="169" formatCode="&quot;$&quot;#,##0_);\(&quot;$&quot;#,##0\)"/>
    <numFmt numFmtId="170" formatCode="&quot;$&quot;#,##0_);[Red]\(&quot;$&quot;#,##0\)"/>
  </numFmts>
  <fonts count="2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rgb="FF0000FF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sz val="11.0"/>
      <color rgb="FF0000FF"/>
      <name val="Calibri"/>
    </font>
    <font>
      <b/>
      <sz val="11.0"/>
      <color theme="0"/>
      <name val="Calibri"/>
    </font>
    <font>
      <sz val="13.0"/>
      <color theme="1"/>
      <name val="Calibri"/>
    </font>
    <font>
      <b/>
      <sz val="13.0"/>
      <color theme="1"/>
      <name val="Calibri"/>
    </font>
    <font>
      <sz val="11.0"/>
      <color rgb="FF000000"/>
      <name val="&quot;Aptos Narrow&quot;"/>
    </font>
    <font/>
    <font>
      <color theme="1"/>
      <name val="Calibri"/>
      <scheme val="minor"/>
    </font>
    <font>
      <sz val="11.0"/>
      <color theme="0"/>
      <name val="Calibri"/>
    </font>
    <font>
      <b/>
      <sz val="11.0"/>
      <color rgb="FFFF0000"/>
      <name val="Calibri"/>
    </font>
    <font>
      <sz val="9.0"/>
      <color rgb="FFFF0000"/>
      <name val="Calibri"/>
    </font>
    <font>
      <sz val="9.0"/>
      <color theme="1"/>
      <name val="Calibri"/>
    </font>
    <font>
      <sz val="11.0"/>
      <color theme="1"/>
      <name val="Arial"/>
    </font>
    <font>
      <b/>
      <u/>
      <sz val="14.0"/>
      <color theme="1"/>
      <name val="Arial"/>
    </font>
    <font>
      <b/>
      <sz val="11.0"/>
      <color theme="1"/>
      <name val="Arial"/>
    </font>
    <font>
      <sz val="11.0"/>
      <color rgb="FF0000FF"/>
      <name val="Arial"/>
    </font>
    <font>
      <b/>
      <sz val="11.0"/>
      <color rgb="FF0000FF"/>
      <name val="Arial"/>
    </font>
    <font>
      <b/>
      <i/>
      <sz val="11.0"/>
      <color theme="1"/>
      <name val="Arial"/>
    </font>
    <font>
      <sz val="14.0"/>
      <color theme="1"/>
      <name val="Arial"/>
    </font>
    <font>
      <b/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</fills>
  <borders count="32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dotted">
        <color theme="6"/>
      </left>
      <top style="dotted">
        <color theme="6"/>
      </top>
      <bottom/>
    </border>
    <border>
      <top style="dotted">
        <color theme="6"/>
      </top>
      <bottom/>
    </border>
    <border>
      <right style="dotted">
        <color theme="6"/>
      </right>
      <top style="dotted">
        <color theme="6"/>
      </top>
      <bottom/>
    </border>
    <border>
      <left style="dotted">
        <color theme="6"/>
      </left>
    </border>
    <border>
      <right style="dotted">
        <color theme="6"/>
      </right>
    </border>
    <border>
      <left style="dotted">
        <color theme="6"/>
      </left>
      <bottom style="dotted">
        <color theme="6"/>
      </bottom>
    </border>
    <border>
      <bottom style="dotted">
        <color theme="6"/>
      </bottom>
    </border>
    <border>
      <right style="dotted">
        <color theme="6"/>
      </right>
      <bottom style="dotted">
        <color theme="6"/>
      </bottom>
    </border>
    <border>
      <left/>
      <top style="dotted">
        <color theme="6"/>
      </top>
      <bottom/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9" xfId="0" applyFont="1" applyNumberFormat="1"/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3" fillId="3" fontId="7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2" numFmtId="164" xfId="0" applyAlignment="1" applyFont="1" applyNumberFormat="1">
      <alignment vertical="center"/>
    </xf>
    <xf borderId="3" fillId="4" fontId="4" numFmtId="164" xfId="0" applyAlignment="1" applyBorder="1" applyFill="1" applyFont="1" applyNumberFormat="1">
      <alignment vertical="center"/>
    </xf>
    <xf borderId="0" fillId="0" fontId="4" numFmtId="0" xfId="0" applyFont="1"/>
    <xf borderId="0" fillId="0" fontId="4" numFmtId="4" xfId="0" applyFont="1" applyNumberFormat="1"/>
    <xf borderId="0" fillId="0" fontId="8" numFmtId="0" xfId="0" applyFont="1"/>
    <xf borderId="0" fillId="0" fontId="9" numFmtId="0" xfId="0" applyFont="1"/>
    <xf borderId="0" fillId="0" fontId="9" numFmtId="4" xfId="0" applyFont="1" applyNumberFormat="1"/>
    <xf borderId="0" fillId="0" fontId="2" numFmtId="0" xfId="0" applyFont="1"/>
    <xf borderId="0" fillId="0" fontId="2" numFmtId="4" xfId="0" applyFont="1" applyNumberFormat="1"/>
    <xf borderId="0" fillId="0" fontId="2" numFmtId="165" xfId="0" applyFont="1" applyNumberFormat="1"/>
    <xf borderId="0" fillId="0" fontId="10" numFmtId="0" xfId="0" applyAlignment="1" applyFont="1">
      <alignment horizontal="right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vertical="center"/>
    </xf>
    <xf borderId="0" fillId="0" fontId="6" numFmtId="14" xfId="0" applyAlignment="1" applyFont="1" applyNumberFormat="1">
      <alignment horizontal="left" vertical="center"/>
    </xf>
    <xf borderId="0" fillId="0" fontId="6" numFmtId="3" xfId="0" applyAlignment="1" applyFont="1" applyNumberFormat="1">
      <alignment horizontal="left" vertical="center"/>
    </xf>
    <xf borderId="4" fillId="4" fontId="4" numFmtId="0" xfId="0" applyAlignment="1" applyBorder="1" applyFont="1">
      <alignment horizontal="center" shrinkToFit="0" vertical="center" wrapText="1"/>
    </xf>
    <xf borderId="5" fillId="0" fontId="11" numFmtId="0" xfId="0" applyBorder="1" applyFont="1"/>
    <xf borderId="6" fillId="0" fontId="11" numFmtId="0" xfId="0" applyBorder="1" applyFont="1"/>
    <xf borderId="0" fillId="0" fontId="6" numFmtId="164" xfId="0" applyAlignment="1" applyFont="1" applyNumberFormat="1">
      <alignment vertical="center"/>
    </xf>
    <xf borderId="0" fillId="0" fontId="6" numFmtId="3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3" fillId="4" fontId="2" numFmtId="164" xfId="0" applyAlignment="1" applyBorder="1" applyFont="1" applyNumberFormat="1">
      <alignment horizontal="center" vertical="center"/>
    </xf>
    <xf borderId="3" fillId="4" fontId="2" numFmtId="164" xfId="0" applyAlignment="1" applyBorder="1" applyFont="1" applyNumberFormat="1">
      <alignment horizontal="right" vertical="center"/>
    </xf>
    <xf borderId="3" fillId="4" fontId="4" numFmtId="164" xfId="0" applyAlignment="1" applyBorder="1" applyFont="1" applyNumberFormat="1">
      <alignment horizontal="right" vertical="center"/>
    </xf>
    <xf borderId="0" fillId="0" fontId="6" numFmtId="0" xfId="0" applyAlignment="1" applyFont="1">
      <alignment horizontal="center" vertical="center"/>
    </xf>
    <xf borderId="3" fillId="4" fontId="4" numFmtId="164" xfId="0" applyAlignment="1" applyBorder="1" applyFont="1" applyNumberFormat="1">
      <alignment horizontal="center" vertical="center"/>
    </xf>
    <xf borderId="0" fillId="0" fontId="2" numFmtId="10" xfId="0" applyAlignment="1" applyFont="1" applyNumberFormat="1">
      <alignment horizontal="right" vertical="center"/>
    </xf>
    <xf borderId="0" fillId="0" fontId="4" numFmtId="164" xfId="0" applyAlignment="1" applyFont="1" applyNumberFormat="1">
      <alignment vertical="center"/>
    </xf>
    <xf borderId="0" fillId="0" fontId="4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right" vertical="center"/>
    </xf>
    <xf borderId="3" fillId="2" fontId="4" numFmtId="164" xfId="0" applyAlignment="1" applyBorder="1" applyFont="1" applyNumberFormat="1">
      <alignment vertical="center"/>
    </xf>
    <xf borderId="3" fillId="2" fontId="4" numFmtId="164" xfId="0" applyAlignment="1" applyBorder="1" applyFont="1" applyNumberFormat="1">
      <alignment horizontal="center" vertical="center"/>
    </xf>
    <xf borderId="3" fillId="2" fontId="4" numFmtId="164" xfId="0" applyAlignment="1" applyBorder="1" applyFont="1" applyNumberFormat="1">
      <alignment horizontal="right" vertical="center"/>
    </xf>
    <xf borderId="7" fillId="4" fontId="4" numFmtId="0" xfId="0" applyAlignment="1" applyBorder="1" applyFont="1">
      <alignment horizontal="center" shrinkToFit="0" vertical="center" wrapText="1"/>
    </xf>
    <xf borderId="8" fillId="0" fontId="11" numFmtId="0" xfId="0" applyBorder="1" applyFont="1"/>
    <xf borderId="9" fillId="0" fontId="11" numFmtId="0" xfId="0" applyBorder="1" applyFont="1"/>
    <xf borderId="10" fillId="0" fontId="6" numFmtId="164" xfId="0" applyAlignment="1" applyBorder="1" applyFont="1" applyNumberFormat="1">
      <alignment horizontal="left" shrinkToFit="0" vertical="top" wrapText="1"/>
    </xf>
    <xf borderId="11" fillId="0" fontId="11" numFmtId="0" xfId="0" applyBorder="1" applyFont="1"/>
    <xf borderId="10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14" fillId="0" fontId="11" numFmtId="0" xfId="0" applyBorder="1" applyFont="1"/>
    <xf borderId="0" fillId="0" fontId="2" numFmtId="164" xfId="0" applyFont="1" applyNumberFormat="1"/>
    <xf borderId="0" fillId="0" fontId="4" numFmtId="164" xfId="0" applyFont="1" applyNumberFormat="1"/>
    <xf borderId="0" fillId="0" fontId="2" numFmtId="166" xfId="0" applyAlignment="1" applyFont="1" applyNumberFormat="1">
      <alignment horizontal="right" vertical="center"/>
    </xf>
    <xf borderId="0" fillId="0" fontId="2" numFmtId="166" xfId="0" applyFont="1" applyNumberFormat="1"/>
    <xf borderId="3" fillId="4" fontId="4" numFmtId="166" xfId="0" applyAlignment="1" applyBorder="1" applyFont="1" applyNumberFormat="1">
      <alignment horizontal="right" vertical="center"/>
    </xf>
    <xf borderId="0" fillId="0" fontId="4" numFmtId="166" xfId="0" applyFont="1" applyNumberFormat="1"/>
    <xf borderId="0" fillId="0" fontId="12" numFmtId="164" xfId="0" applyFont="1" applyNumberFormat="1"/>
    <xf borderId="0" fillId="0" fontId="2" numFmtId="3" xfId="0" applyFont="1" applyNumberFormat="1"/>
    <xf borderId="0" fillId="0" fontId="2" numFmtId="0" xfId="0" applyAlignment="1" applyFont="1">
      <alignment horizontal="left" vertical="center"/>
    </xf>
    <xf borderId="0" fillId="0" fontId="6" numFmtId="49" xfId="0" applyAlignment="1" applyFont="1" applyNumberFormat="1">
      <alignment vertical="center"/>
    </xf>
    <xf borderId="0" fillId="0" fontId="2" numFmtId="14" xfId="0" applyAlignment="1" applyFont="1" applyNumberFormat="1">
      <alignment horizontal="left" vertical="center"/>
    </xf>
    <xf borderId="0" fillId="0" fontId="2" numFmtId="3" xfId="0" applyAlignment="1" applyFont="1" applyNumberFormat="1">
      <alignment horizontal="left" vertical="center"/>
    </xf>
    <xf borderId="3" fillId="3" fontId="7" numFmtId="0" xfId="0" applyAlignment="1" applyBorder="1" applyFont="1">
      <alignment horizontal="center" shrinkToFit="0" vertical="center" wrapText="1"/>
    </xf>
    <xf borderId="3" fillId="3" fontId="7" numFmtId="167" xfId="0" applyAlignment="1" applyBorder="1" applyFont="1" applyNumberFormat="1">
      <alignment horizontal="center" shrinkToFit="0" vertical="center" wrapText="1"/>
    </xf>
    <xf borderId="3" fillId="4" fontId="4" numFmtId="0" xfId="0" applyAlignment="1" applyBorder="1" applyFont="1">
      <alignment horizontal="center" shrinkToFit="0" vertical="center" wrapText="1"/>
    </xf>
    <xf borderId="0" fillId="0" fontId="2" numFmtId="3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readingOrder="0" vertical="center"/>
    </xf>
    <xf borderId="0" fillId="0" fontId="2" numFmtId="10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3" fillId="4" fontId="4" numFmtId="10" xfId="0" applyAlignment="1" applyBorder="1" applyFont="1" applyNumberFormat="1">
      <alignment horizontal="center" vertical="center"/>
    </xf>
    <xf borderId="3" fillId="4" fontId="4" numFmtId="168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vertical="center"/>
    </xf>
    <xf borderId="3" fillId="4" fontId="4" numFmtId="0" xfId="0" applyAlignment="1" applyBorder="1" applyFont="1">
      <alignment horizontal="left" shrinkToFit="0" vertical="center" wrapText="1"/>
    </xf>
    <xf borderId="3" fillId="4" fontId="2" numFmtId="10" xfId="0" applyAlignment="1" applyBorder="1" applyFont="1" applyNumberFormat="1">
      <alignment horizontal="center" vertical="center"/>
    </xf>
    <xf borderId="3" fillId="4" fontId="2" numFmtId="168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right"/>
    </xf>
    <xf borderId="0" fillId="0" fontId="2" numFmtId="14" xfId="0" applyAlignment="1" applyFont="1" applyNumberFormat="1">
      <alignment vertical="center"/>
    </xf>
    <xf borderId="0" fillId="0" fontId="6" numFmtId="14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right" vertical="center"/>
    </xf>
    <xf borderId="0" fillId="0" fontId="13" numFmtId="0" xfId="0" applyAlignment="1" applyFont="1">
      <alignment horizontal="left" vertical="center"/>
    </xf>
    <xf borderId="3" fillId="4" fontId="4" numFmtId="0" xfId="0" applyAlignment="1" applyBorder="1" applyFont="1">
      <alignment horizontal="right" vertical="center"/>
    </xf>
    <xf borderId="15" fillId="4" fontId="4" numFmtId="0" xfId="0" applyAlignment="1" applyBorder="1" applyFont="1">
      <alignment horizontal="center" shrinkToFit="0" vertical="center" wrapText="1"/>
    </xf>
    <xf borderId="10" fillId="0" fontId="2" numFmtId="164" xfId="0" applyAlignment="1" applyBorder="1" applyFont="1" applyNumberFormat="1">
      <alignment horizontal="left" shrinkToFit="0" vertical="top" wrapText="1"/>
    </xf>
    <xf borderId="0" fillId="0" fontId="6" numFmtId="0" xfId="0" applyAlignment="1" applyFont="1">
      <alignment vertical="center"/>
    </xf>
    <xf borderId="0" fillId="0" fontId="2" numFmtId="169" xfId="0" applyAlignment="1" applyFont="1" applyNumberFormat="1">
      <alignment horizontal="right" vertical="center"/>
    </xf>
    <xf borderId="0" fillId="0" fontId="2" numFmtId="168" xfId="0" applyAlignment="1" applyFont="1" applyNumberFormat="1">
      <alignment vertical="center"/>
    </xf>
    <xf borderId="0" fillId="0" fontId="2" numFmtId="0" xfId="0" applyAlignment="1" applyFont="1">
      <alignment horizontal="center"/>
    </xf>
    <xf borderId="0" fillId="0" fontId="6" numFmtId="14" xfId="0" applyAlignment="1" applyFont="1" applyNumberFormat="1">
      <alignment horizontal="left"/>
    </xf>
    <xf borderId="16" fillId="0" fontId="14" numFmtId="0" xfId="0" applyAlignment="1" applyBorder="1" applyFont="1">
      <alignment horizontal="center"/>
    </xf>
    <xf borderId="17" fillId="0" fontId="11" numFmtId="0" xfId="0" applyBorder="1" applyFont="1"/>
    <xf borderId="18" fillId="0" fontId="15" numFmtId="0" xfId="0" applyAlignment="1" applyBorder="1" applyFont="1">
      <alignment horizontal="center"/>
    </xf>
    <xf borderId="18" fillId="0" fontId="15" numFmtId="0" xfId="0" applyAlignment="1" applyBorder="1" applyFont="1">
      <alignment horizontal="center" shrinkToFit="0" wrapText="1"/>
    </xf>
    <xf borderId="18" fillId="0" fontId="16" numFmtId="0" xfId="0" applyAlignment="1" applyBorder="1" applyFont="1">
      <alignment horizontal="center"/>
    </xf>
    <xf borderId="18" fillId="0" fontId="15" numFmtId="14" xfId="0" applyAlignment="1" applyBorder="1" applyFont="1" applyNumberFormat="1">
      <alignment horizontal="center" shrinkToFit="0" wrapText="1"/>
    </xf>
    <xf borderId="19" fillId="5" fontId="7" numFmtId="0" xfId="0" applyAlignment="1" applyBorder="1" applyFill="1" applyFont="1">
      <alignment horizontal="center"/>
    </xf>
    <xf borderId="18" fillId="0" fontId="2" numFmtId="0" xfId="0" applyAlignment="1" applyBorder="1" applyFont="1">
      <alignment horizontal="left"/>
    </xf>
    <xf borderId="18" fillId="0" fontId="2" numFmtId="0" xfId="0" applyBorder="1" applyFont="1"/>
    <xf borderId="18" fillId="0" fontId="2" numFmtId="0" xfId="0" applyAlignment="1" applyBorder="1" applyFont="1">
      <alignment horizontal="center"/>
    </xf>
    <xf borderId="18" fillId="0" fontId="2" numFmtId="14" xfId="0" applyAlignment="1" applyBorder="1" applyFont="1" applyNumberFormat="1">
      <alignment horizontal="center"/>
    </xf>
    <xf borderId="18" fillId="0" fontId="2" numFmtId="166" xfId="0" applyAlignment="1" applyBorder="1" applyFont="1" applyNumberFormat="1">
      <alignment horizontal="right"/>
    </xf>
    <xf borderId="18" fillId="0" fontId="2" numFmtId="166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0" fillId="0" fontId="6" numFmtId="164" xfId="0" applyAlignment="1" applyFont="1" applyNumberFormat="1">
      <alignment shrinkToFit="0" vertical="center" wrapText="1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  <xf borderId="18" fillId="0" fontId="19" numFmtId="0" xfId="0" applyAlignment="1" applyBorder="1" applyFont="1">
      <alignment vertical="center"/>
    </xf>
    <xf borderId="18" fillId="0" fontId="20" numFmtId="0" xfId="0" applyAlignment="1" applyBorder="1" applyFont="1">
      <alignment horizontal="right" vertical="center"/>
    </xf>
    <xf borderId="18" fillId="0" fontId="20" numFmtId="0" xfId="0" applyAlignment="1" applyBorder="1" applyFont="1">
      <alignment vertical="center"/>
    </xf>
    <xf borderId="18" fillId="0" fontId="17" numFmtId="0" xfId="0" applyAlignment="1" applyBorder="1" applyFont="1">
      <alignment horizontal="right" vertical="center"/>
    </xf>
    <xf borderId="20" fillId="0" fontId="21" numFmtId="0" xfId="0" applyAlignment="1" applyBorder="1" applyFont="1">
      <alignment vertical="center"/>
    </xf>
    <xf borderId="21" fillId="0" fontId="17" numFmtId="0" xfId="0" applyAlignment="1" applyBorder="1" applyFont="1">
      <alignment vertical="center"/>
    </xf>
    <xf borderId="18" fillId="0" fontId="20" numFmtId="14" xfId="0" applyAlignment="1" applyBorder="1" applyFont="1" applyNumberFormat="1">
      <alignment horizontal="right" vertical="center"/>
    </xf>
    <xf borderId="22" fillId="0" fontId="19" numFmtId="0" xfId="0" applyAlignment="1" applyBorder="1" applyFont="1">
      <alignment vertical="center"/>
    </xf>
    <xf borderId="23" fillId="0" fontId="17" numFmtId="0" xfId="0" applyAlignment="1" applyBorder="1" applyFont="1">
      <alignment vertical="center"/>
    </xf>
    <xf borderId="18" fillId="0" fontId="22" numFmtId="169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18" fillId="0" fontId="17" numFmtId="169" xfId="0" applyAlignment="1" applyBorder="1" applyFont="1" applyNumberFormat="1">
      <alignment vertical="center"/>
    </xf>
    <xf borderId="0" fillId="0" fontId="23" numFmtId="0" xfId="0" applyAlignment="1" applyFont="1">
      <alignment vertical="center"/>
    </xf>
    <xf borderId="24" fillId="0" fontId="24" numFmtId="0" xfId="0" applyAlignment="1" applyBorder="1" applyFont="1">
      <alignment horizontal="center" vertical="center"/>
    </xf>
    <xf borderId="25" fillId="0" fontId="24" numFmtId="0" xfId="0" applyAlignment="1" applyBorder="1" applyFont="1">
      <alignment horizontal="center" vertical="center"/>
    </xf>
    <xf borderId="18" fillId="0" fontId="19" numFmtId="0" xfId="0" applyAlignment="1" applyBorder="1" applyFont="1">
      <alignment horizontal="center" vertical="center"/>
    </xf>
    <xf borderId="0" fillId="0" fontId="23" numFmtId="170" xfId="0" applyAlignment="1" applyFont="1" applyNumberFormat="1">
      <alignment vertical="center"/>
    </xf>
    <xf borderId="18" fillId="0" fontId="20" numFmtId="166" xfId="0" applyAlignment="1" applyBorder="1" applyFont="1" applyNumberFormat="1">
      <alignment vertical="center"/>
    </xf>
    <xf borderId="0" fillId="0" fontId="17" numFmtId="0" xfId="0" applyAlignment="1" applyFont="1">
      <alignment shrinkToFit="0" vertical="center" wrapText="1"/>
    </xf>
    <xf borderId="0" fillId="0" fontId="20" numFmtId="0" xfId="0" applyAlignment="1" applyFont="1">
      <alignment vertical="center"/>
    </xf>
    <xf borderId="0" fillId="0" fontId="20" numFmtId="166" xfId="0" applyAlignment="1" applyFont="1" applyNumberFormat="1">
      <alignment vertical="center"/>
    </xf>
    <xf borderId="0" fillId="0" fontId="17" numFmtId="37" xfId="0" applyAlignment="1" applyFont="1" applyNumberFormat="1">
      <alignment vertical="center"/>
    </xf>
    <xf borderId="26" fillId="0" fontId="24" numFmtId="0" xfId="0" applyAlignment="1" applyBorder="1" applyFont="1">
      <alignment horizontal="center" vertical="center"/>
    </xf>
    <xf borderId="27" fillId="0" fontId="24" numFmtId="0" xfId="0" applyAlignment="1" applyBorder="1" applyFont="1">
      <alignment horizontal="center" vertical="center"/>
    </xf>
    <xf borderId="18" fillId="0" fontId="24" numFmtId="0" xfId="0" applyAlignment="1" applyBorder="1" applyFont="1">
      <alignment horizontal="center" vertical="center"/>
    </xf>
    <xf borderId="18" fillId="0" fontId="17" numFmtId="0" xfId="0" applyAlignment="1" applyBorder="1" applyFont="1">
      <alignment vertical="center"/>
    </xf>
    <xf borderId="18" fillId="0" fontId="17" numFmtId="166" xfId="0" applyAlignment="1" applyBorder="1" applyFont="1" applyNumberFormat="1">
      <alignment vertical="center"/>
    </xf>
    <xf borderId="18" fillId="0" fontId="19" numFmtId="166" xfId="0" applyAlignment="1" applyBorder="1" applyFont="1" applyNumberFormat="1">
      <alignment vertical="center"/>
    </xf>
    <xf borderId="24" fillId="0" fontId="20" numFmtId="0" xfId="0" applyAlignment="1" applyBorder="1" applyFont="1">
      <alignment shrinkToFit="0" vertical="center" wrapText="1"/>
    </xf>
    <xf borderId="25" fillId="0" fontId="20" numFmtId="170" xfId="0" applyAlignment="1" applyBorder="1" applyFont="1" applyNumberFormat="1">
      <alignment shrinkToFit="0" vertical="center" wrapText="1"/>
    </xf>
    <xf borderId="25" fillId="0" fontId="20" numFmtId="0" xfId="0" applyAlignment="1" applyBorder="1" applyFont="1">
      <alignment shrinkToFit="0" vertical="center" wrapText="1"/>
    </xf>
    <xf borderId="28" fillId="0" fontId="20" numFmtId="0" xfId="0" applyAlignment="1" applyBorder="1" applyFont="1">
      <alignment shrinkToFit="0" vertical="center" wrapText="1"/>
    </xf>
    <xf borderId="29" fillId="0" fontId="20" numFmtId="0" xfId="0" applyAlignment="1" applyBorder="1" applyFont="1">
      <alignment shrinkToFit="0" vertical="center" wrapText="1"/>
    </xf>
    <xf borderId="30" fillId="0" fontId="20" numFmtId="0" xfId="0" applyAlignment="1" applyBorder="1" applyFont="1">
      <alignment shrinkToFit="0" vertical="center" wrapText="1"/>
    </xf>
    <xf borderId="31" fillId="0" fontId="20" numFmtId="0" xfId="0" applyAlignment="1" applyBorder="1" applyFont="1">
      <alignment shrinkToFit="0" vertical="center" wrapText="1"/>
    </xf>
    <xf borderId="0" fillId="0" fontId="2" numFmtId="3" xfId="0" applyAlignment="1" applyFont="1" applyNumberFormat="1">
      <alignment horizontal="center"/>
    </xf>
    <xf borderId="3" fillId="6" fontId="2" numFmtId="0" xfId="0" applyBorder="1" applyFill="1" applyFont="1"/>
    <xf borderId="0" fillId="0" fontId="12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Relationship Id="rId3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314325</xdr:colOff>
      <xdr:row>4</xdr:row>
      <xdr:rowOff>9525</xdr:rowOff>
    </xdr:from>
    <xdr:ext cx="1247775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1323975</xdr:colOff>
      <xdr:row>4</xdr:row>
      <xdr:rowOff>9525</xdr:rowOff>
    </xdr:from>
    <xdr:ext cx="1247775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0</xdr:row>
      <xdr:rowOff>76200</xdr:rowOff>
    </xdr:from>
    <xdr:ext cx="1095375" cy="390525"/>
    <xdr:pic>
      <xdr:nvPicPr>
        <xdr:cNvPr descr="cid:image002.jpg@01D874E1.3C8F7D90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96225" cy="64960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685800</xdr:colOff>
      <xdr:row>1</xdr:row>
      <xdr:rowOff>66675</xdr:rowOff>
    </xdr:from>
    <xdr:ext cx="1352550" cy="44767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6219825" cy="78867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0</xdr:row>
      <xdr:rowOff>0</xdr:rowOff>
    </xdr:from>
    <xdr:ext cx="6410325" cy="1178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4</xdr:row>
      <xdr:rowOff>190500</xdr:rowOff>
    </xdr:from>
    <xdr:ext cx="1914525" cy="25908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914400</xdr:colOff>
      <xdr:row>4</xdr:row>
      <xdr:rowOff>190500</xdr:rowOff>
    </xdr:from>
    <xdr:ext cx="1914525" cy="25908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942975</xdr:colOff>
      <xdr:row>4</xdr:row>
      <xdr:rowOff>190500</xdr:rowOff>
    </xdr:from>
    <xdr:ext cx="1733550" cy="371475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828675</xdr:colOff>
      <xdr:row>29</xdr:row>
      <xdr:rowOff>200025</xdr:rowOff>
    </xdr:from>
    <xdr:ext cx="4772025" cy="3133725"/>
    <xdr:pic>
      <xdr:nvPicPr>
        <xdr:cNvPr id="0" name="image10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40.43"/>
    <col customWidth="1" min="3" max="3" width="59.43"/>
    <col customWidth="1" min="4" max="4" width="38.86"/>
    <col customWidth="1" min="5" max="5" width="47.0"/>
    <col customWidth="1" min="6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tr">
        <f>+'CapEx Borrower Budget'!B16</f>
        <v>Unit upgrades</v>
      </c>
      <c r="C2" s="3" t="s">
        <v>6</v>
      </c>
      <c r="D2" s="1" t="s">
        <v>7</v>
      </c>
      <c r="E2" s="1" t="s">
        <v>8</v>
      </c>
    </row>
    <row r="3">
      <c r="A3" s="1" t="s">
        <v>9</v>
      </c>
      <c r="B3" s="2" t="str">
        <f>+'CapEx Borrower Budget'!B17</f>
        <v>Appliances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2" t="str">
        <f>+'CapEx Borrower Budget'!B18</f>
        <v>Flooring</v>
      </c>
      <c r="C4" s="1" t="s">
        <v>14</v>
      </c>
      <c r="D4" s="1"/>
      <c r="E4" s="1"/>
    </row>
    <row r="5">
      <c r="A5" s="1" t="s">
        <v>15</v>
      </c>
      <c r="B5" s="2" t="str">
        <f>+'CapEx Borrower Budget'!B19</f>
        <v>Fixtures</v>
      </c>
      <c r="C5" s="1"/>
      <c r="D5" s="1"/>
      <c r="E5" s="1"/>
    </row>
    <row r="6">
      <c r="A6" s="1" t="s">
        <v>16</v>
      </c>
      <c r="B6" s="2" t="str">
        <f>+'CapEx Borrower Budget'!B20</f>
        <v>Cabinets</v>
      </c>
      <c r="C6" s="1"/>
      <c r="D6" s="1"/>
      <c r="E6" s="1"/>
    </row>
    <row r="7">
      <c r="A7" s="1" t="s">
        <v>17</v>
      </c>
      <c r="B7" s="2" t="str">
        <f>+'CapEx Borrower Budget'!B21</f>
        <v>washer/dryer machines</v>
      </c>
      <c r="C7" s="1"/>
      <c r="D7" s="1"/>
      <c r="E7" s="1"/>
    </row>
    <row r="8">
      <c r="A8" s="1"/>
      <c r="B8" s="2" t="str">
        <f>+'CapEx Borrower Budget'!B22</f>
        <v>New Units</v>
      </c>
      <c r="C8" s="1"/>
      <c r="D8" s="1"/>
      <c r="E8" s="1"/>
    </row>
    <row r="9">
      <c r="A9" s="1"/>
      <c r="B9" s="2" t="str">
        <f>+'CapEx Borrower Budget'!B23</f>
        <v>Down Unit</v>
      </c>
      <c r="C9" s="1"/>
      <c r="D9" s="1"/>
      <c r="E9" s="1"/>
    </row>
    <row r="10">
      <c r="A10" s="1"/>
      <c r="B10" s="2" t="str">
        <f>+'CapEx Borrower Budget'!B44</f>
        <v>Landscaping</v>
      </c>
      <c r="C10" s="1"/>
      <c r="D10" s="1"/>
      <c r="E10" s="1"/>
    </row>
    <row r="11">
      <c r="A11" s="1"/>
      <c r="B11" s="2" t="str">
        <f>+'CapEx Borrower Budget'!B45</f>
        <v>Leasing office</v>
      </c>
      <c r="C11" s="1"/>
      <c r="D11" s="1"/>
      <c r="E11" s="1"/>
    </row>
    <row r="12">
      <c r="A12" s="1"/>
      <c r="B12" s="2" t="str">
        <f>+'CapEx Borrower Budget'!B46</f>
        <v>Fitness center</v>
      </c>
      <c r="C12" s="1"/>
      <c r="D12" s="1"/>
      <c r="E12" s="1"/>
    </row>
    <row r="13">
      <c r="A13" s="1"/>
      <c r="B13" s="2" t="str">
        <f>+'CapEx Borrower Budget'!B47</f>
        <v>Monument sign</v>
      </c>
      <c r="C13" s="1"/>
      <c r="D13" s="1"/>
      <c r="E13" s="1"/>
    </row>
    <row r="14">
      <c r="A14" s="1"/>
      <c r="B14" s="2" t="str">
        <f>+'CapEx Borrower Budget'!B48</f>
        <v>Pool area</v>
      </c>
      <c r="C14" s="1"/>
      <c r="D14" s="1"/>
      <c r="E14" s="1"/>
    </row>
    <row r="15">
      <c r="A15" s="1"/>
      <c r="B15" s="2" t="str">
        <f>+'CapEx Borrower Budget'!B49</f>
        <v>Grilling stations</v>
      </c>
      <c r="C15" s="1"/>
      <c r="D15" s="1"/>
      <c r="E15" s="1"/>
    </row>
    <row r="16">
      <c r="A16" s="1"/>
      <c r="B16" s="2" t="str">
        <f>+'CapEx Borrower Budget'!B50</f>
        <v>Dog park</v>
      </c>
      <c r="C16" s="1"/>
      <c r="D16" s="1"/>
      <c r="E16" s="1"/>
    </row>
    <row r="17">
      <c r="A17" s="1"/>
      <c r="B17" s="2" t="str">
        <f>+'CapEx Borrower Budget'!B51</f>
        <v>EV chargers</v>
      </c>
      <c r="C17" s="1"/>
      <c r="D17" s="1"/>
      <c r="E17" s="1"/>
    </row>
    <row r="18">
      <c r="A18" s="1"/>
      <c r="B18" s="2" t="str">
        <f>+'CapEx Borrower Budget'!B52</f>
        <v>Playground</v>
      </c>
      <c r="C18" s="1"/>
      <c r="D18" s="1"/>
      <c r="E18" s="1"/>
    </row>
    <row r="19">
      <c r="A19" s="1"/>
      <c r="B19" s="2" t="str">
        <f>+'CapEx Borrower Budget'!B62</f>
        <v>Roofs (seller credit)</v>
      </c>
      <c r="C19" s="1"/>
      <c r="D19" s="1"/>
      <c r="E19" s="1"/>
    </row>
    <row r="20">
      <c r="A20" s="1"/>
      <c r="B20" s="2" t="str">
        <f>+'CapEx Borrower Budget'!B63</f>
        <v>Plumbing</v>
      </c>
      <c r="C20" s="1"/>
      <c r="D20" s="1"/>
      <c r="E20" s="1"/>
    </row>
    <row r="21" ht="15.75" customHeight="1">
      <c r="A21" s="1"/>
      <c r="B21" s="2" t="str">
        <f>+'CapEx Borrower Budget'!B64</f>
        <v>Electrical</v>
      </c>
      <c r="C21" s="1"/>
      <c r="D21" s="1"/>
      <c r="E21" s="1"/>
    </row>
    <row r="22" ht="15.75" customHeight="1">
      <c r="A22" s="1"/>
      <c r="B22" s="2" t="str">
        <f>+'CapEx Borrower Budget'!B65</f>
        <v>HVAC</v>
      </c>
      <c r="C22" s="1"/>
      <c r="D22" s="1"/>
      <c r="E22" s="1"/>
    </row>
    <row r="23" ht="15.75" customHeight="1">
      <c r="A23" s="1"/>
      <c r="B23" s="2" t="str">
        <f>+'CapEx Borrower Budget'!B75</f>
        <v>Install and /or repair fencing
and gates to comply with
security plan.</v>
      </c>
      <c r="C23" s="1"/>
      <c r="D23" s="1"/>
      <c r="E23" s="1"/>
    </row>
    <row r="24" ht="15.75" customHeight="1">
      <c r="A24" s="1"/>
      <c r="B24" s="2" t="str">
        <f>+'CapEx Borrower Budget'!B76</f>
        <v>Repair damaged pavement
consisting of linear cracking,
alligator cracking, potholes,
and surface raveling
throughout the Property.</v>
      </c>
      <c r="C24" s="1"/>
      <c r="D24" s="1"/>
      <c r="E24" s="1"/>
    </row>
    <row r="25" ht="15.75" customHeight="1">
      <c r="A25" s="1"/>
      <c r="B25" s="2" t="str">
        <f>+'CapEx Borrower Budget'!B77</f>
        <v>Install security cameras to comply with security plan.</v>
      </c>
      <c r="C25" s="1"/>
      <c r="D25" s="1"/>
      <c r="E25" s="1"/>
    </row>
    <row r="26" ht="15.75" customHeight="1">
      <c r="A26" s="1"/>
      <c r="B26" s="2" t="str">
        <f>+'CapEx Borrower Budget'!B78</f>
        <v>Repair and replace cracked
and broken concrete stair
treads.</v>
      </c>
      <c r="C26" s="1"/>
      <c r="D26" s="1"/>
      <c r="E26" s="1"/>
    </row>
    <row r="27" ht="15.75" customHeight="1">
      <c r="A27" s="1"/>
      <c r="B27" s="2" t="str">
        <f>+'CapEx Borrower Budget'!B79</f>
        <v>Repair all trip hazards.</v>
      </c>
      <c r="C27" s="1"/>
      <c r="D27" s="1"/>
      <c r="E27" s="1"/>
    </row>
    <row r="28" ht="15.75" customHeight="1">
      <c r="A28" s="1"/>
      <c r="B28" s="2" t="str">
        <f>+'CapEx Borrower Budget'!B80</f>
        <v>Reconfigure the ramp and
access walk to provide a level
landing at the leasing office
entry door</v>
      </c>
      <c r="C28" s="1"/>
      <c r="D28" s="1"/>
      <c r="E28" s="1"/>
    </row>
    <row r="29" ht="15.75" customHeight="1">
      <c r="B29" s="2" t="str">
        <f>+'CapEx Borrower Budget'!B81</f>
        <v>Reconfigure the ADA
accessible parking space to
provide unobstructed access to
aisle.</v>
      </c>
    </row>
    <row r="30" ht="15.75" customHeight="1">
      <c r="B30" s="1" t="str">
        <f>+'CapEx Borrower Budget'!B88</f>
        <v>Interior Contingency</v>
      </c>
    </row>
    <row r="31" ht="15.75" customHeight="1">
      <c r="B31" s="1" t="str">
        <f>+'CapEx Borrower Budget'!B90</f>
        <v>Def. Maintenance Contingency</v>
      </c>
    </row>
    <row r="32" ht="15.75" customHeight="1">
      <c r="B32" s="1"/>
    </row>
    <row r="33" ht="15.75" customHeight="1">
      <c r="B33" s="1"/>
    </row>
    <row r="34" ht="15.75" customHeight="1">
      <c r="B34" s="1"/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42.86"/>
    <col customWidth="1" min="3" max="4" width="23.71"/>
    <col customWidth="1" min="5" max="26" width="9.14"/>
  </cols>
  <sheetData>
    <row r="1">
      <c r="A1" s="4"/>
      <c r="B1" s="4"/>
      <c r="C1" s="5"/>
      <c r="D1" s="4"/>
      <c r="E1" s="4"/>
      <c r="F1" s="4"/>
      <c r="G1" s="4"/>
      <c r="H1" s="5"/>
      <c r="I1" s="4"/>
      <c r="J1" s="4"/>
      <c r="K1" s="4"/>
      <c r="L1" s="4"/>
      <c r="M1" s="5"/>
      <c r="N1" s="4"/>
      <c r="O1" s="4"/>
      <c r="P1" s="4"/>
      <c r="Q1" s="4"/>
      <c r="R1" s="5"/>
      <c r="S1" s="4"/>
      <c r="T1" s="4"/>
      <c r="U1" s="4"/>
      <c r="V1" s="4"/>
      <c r="W1" s="4"/>
      <c r="X1" s="4"/>
      <c r="Y1" s="4"/>
      <c r="Z1" s="4"/>
    </row>
    <row r="2">
      <c r="A2" s="4"/>
      <c r="B2" s="6" t="s">
        <v>18</v>
      </c>
      <c r="C2" s="5"/>
      <c r="D2" s="4"/>
      <c r="E2" s="4"/>
      <c r="F2" s="4"/>
      <c r="G2" s="4"/>
      <c r="H2" s="5"/>
      <c r="I2" s="4"/>
      <c r="J2" s="4"/>
      <c r="K2" s="4"/>
      <c r="L2" s="4"/>
      <c r="M2" s="5"/>
      <c r="N2" s="4"/>
      <c r="O2" s="4"/>
      <c r="P2" s="4"/>
      <c r="Q2" s="4"/>
      <c r="R2" s="5"/>
      <c r="S2" s="4"/>
      <c r="T2" s="4"/>
      <c r="U2" s="4"/>
      <c r="V2" s="4"/>
      <c r="W2" s="4"/>
      <c r="X2" s="4"/>
      <c r="Y2" s="4"/>
      <c r="Z2" s="4"/>
    </row>
    <row r="3">
      <c r="A3" s="4"/>
      <c r="B3" s="7" t="s">
        <v>19</v>
      </c>
      <c r="C3" s="5"/>
      <c r="D3" s="4"/>
      <c r="E3" s="4"/>
      <c r="F3" s="4"/>
      <c r="G3" s="4"/>
      <c r="H3" s="5"/>
      <c r="I3" s="4"/>
      <c r="J3" s="4"/>
      <c r="K3" s="4"/>
      <c r="L3" s="4"/>
      <c r="M3" s="5"/>
      <c r="N3" s="4"/>
      <c r="O3" s="4"/>
      <c r="P3" s="4"/>
      <c r="Q3" s="4"/>
      <c r="R3" s="5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1.0" customHeight="1">
      <c r="A5" s="4"/>
      <c r="B5" s="8" t="s">
        <v>20</v>
      </c>
      <c r="C5" s="9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10" t="s">
        <v>21</v>
      </c>
      <c r="C6" s="10" t="s">
        <v>22</v>
      </c>
      <c r="D6" s="10" t="s">
        <v>23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11" t="s">
        <v>5</v>
      </c>
      <c r="C7" s="12">
        <f>SUM('CapEx Borrower Budget'!E41)</f>
        <v>751200</v>
      </c>
      <c r="D7" s="12">
        <f>C7/'CapEx Borrower Budget'!$C$10</f>
        <v>5868.75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11" t="s">
        <v>9</v>
      </c>
      <c r="C8" s="12">
        <f>'CapEx Borrower Budget'!E59</f>
        <v>65000</v>
      </c>
      <c r="D8" s="12">
        <f>C8/'CapEx Borrower Budget'!$C$10</f>
        <v>507.8125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11" t="s">
        <v>13</v>
      </c>
      <c r="C9" s="12">
        <f>+'CapEx Borrower Budget'!E72</f>
        <v>551270</v>
      </c>
      <c r="D9" s="12">
        <f>C9/'CapEx Borrower Budget'!$C$10</f>
        <v>4306.796875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11" t="s">
        <v>24</v>
      </c>
      <c r="C10" s="12">
        <f>'CapEx Borrower Budget'!E85</f>
        <v>87700</v>
      </c>
      <c r="D10" s="12">
        <f>C10/'CapEx Borrower Budget'!$C$10</f>
        <v>685.15625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11" t="s">
        <v>16</v>
      </c>
      <c r="C11" s="12">
        <f>+'CapEx Borrower Budget'!E91</f>
        <v>0</v>
      </c>
      <c r="D11" s="12">
        <f>C11/'CapEx Borrower Budget'!$C$10</f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11" t="s">
        <v>17</v>
      </c>
      <c r="C12" s="12">
        <f>+SUM('CapEx Borrower Budget'!E88:E90)</f>
        <v>36830</v>
      </c>
      <c r="D12" s="12">
        <f>C12/'CapEx Borrower Budget'!$C$10</f>
        <v>287.734375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13" t="s">
        <v>25</v>
      </c>
      <c r="C13" s="13">
        <f>SUM(C7:C12)</f>
        <v>1492000</v>
      </c>
      <c r="D13" s="13">
        <f>C13/'CapEx Borrower Budget'!$C$10</f>
        <v>11656.25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5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5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5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5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5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5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5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5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5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5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5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5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5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5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5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21.43"/>
    <col customWidth="1" min="6" max="6" width="20.0"/>
  </cols>
  <sheetData>
    <row r="1">
      <c r="A1" s="14" t="s">
        <v>26</v>
      </c>
      <c r="B1" s="15" t="s">
        <v>27</v>
      </c>
      <c r="C1" s="14" t="s">
        <v>28</v>
      </c>
      <c r="D1" s="14" t="s">
        <v>29</v>
      </c>
      <c r="E1" s="16"/>
      <c r="F1" s="17" t="s">
        <v>30</v>
      </c>
      <c r="G1" s="18">
        <f>SUM(C2:C1000)</f>
        <v>214901.18</v>
      </c>
    </row>
    <row r="2">
      <c r="A2" s="19" t="s">
        <v>31</v>
      </c>
      <c r="B2" s="19" t="s">
        <v>32</v>
      </c>
      <c r="C2" s="20">
        <v>8570.41</v>
      </c>
      <c r="D2" s="21">
        <v>45518.0</v>
      </c>
      <c r="F2" s="19">
        <f t="shared" ref="F2:F25" si="1">MONTH(D2)</f>
        <v>8</v>
      </c>
    </row>
    <row r="3">
      <c r="A3" s="19" t="s">
        <v>33</v>
      </c>
      <c r="B3" s="19" t="s">
        <v>34</v>
      </c>
      <c r="C3" s="20">
        <v>10306.0</v>
      </c>
      <c r="D3" s="21">
        <v>45518.0</v>
      </c>
      <c r="F3" s="19">
        <f t="shared" si="1"/>
        <v>8</v>
      </c>
    </row>
    <row r="4">
      <c r="A4" s="19" t="s">
        <v>35</v>
      </c>
      <c r="B4" s="19" t="s">
        <v>36</v>
      </c>
      <c r="C4" s="20">
        <v>3500.0</v>
      </c>
      <c r="D4" s="21">
        <v>45517.0</v>
      </c>
      <c r="F4" s="19">
        <f t="shared" si="1"/>
        <v>8</v>
      </c>
      <c r="H4" s="20">
        <f>SUMIF($F$2:$F$25,7,C2:C25)</f>
        <v>28874</v>
      </c>
      <c r="J4" s="22"/>
      <c r="K4" s="20"/>
    </row>
    <row r="5">
      <c r="A5" s="19" t="s">
        <v>37</v>
      </c>
      <c r="B5" s="19" t="s">
        <v>36</v>
      </c>
      <c r="C5" s="20">
        <v>3400.0</v>
      </c>
      <c r="D5" s="21">
        <v>45517.0</v>
      </c>
      <c r="F5" s="19">
        <f t="shared" si="1"/>
        <v>8</v>
      </c>
      <c r="J5" s="22"/>
      <c r="K5" s="20"/>
    </row>
    <row r="6">
      <c r="A6" s="19" t="s">
        <v>38</v>
      </c>
      <c r="B6" s="19" t="s">
        <v>36</v>
      </c>
      <c r="C6" s="20">
        <v>1610.0</v>
      </c>
      <c r="D6" s="21">
        <v>45517.0</v>
      </c>
      <c r="F6" s="19">
        <f t="shared" si="1"/>
        <v>8</v>
      </c>
      <c r="J6" s="22"/>
      <c r="K6" s="20"/>
    </row>
    <row r="7">
      <c r="A7" s="19" t="s">
        <v>39</v>
      </c>
      <c r="B7" s="19" t="s">
        <v>36</v>
      </c>
      <c r="C7" s="20">
        <v>3550.0</v>
      </c>
      <c r="D7" s="21">
        <v>45517.0</v>
      </c>
      <c r="F7" s="19">
        <f t="shared" si="1"/>
        <v>8</v>
      </c>
      <c r="J7" s="22"/>
    </row>
    <row r="8">
      <c r="A8" s="19" t="s">
        <v>40</v>
      </c>
      <c r="B8" s="19" t="s">
        <v>36</v>
      </c>
      <c r="C8" s="20">
        <v>3550.0</v>
      </c>
      <c r="D8" s="21">
        <v>45517.0</v>
      </c>
      <c r="F8" s="19">
        <f t="shared" si="1"/>
        <v>8</v>
      </c>
      <c r="J8" s="22"/>
      <c r="K8" s="20"/>
    </row>
    <row r="9">
      <c r="A9" s="19" t="s">
        <v>41</v>
      </c>
      <c r="B9" s="19" t="s">
        <v>36</v>
      </c>
      <c r="C9" s="20">
        <v>3550.0</v>
      </c>
      <c r="D9" s="21">
        <v>45517.0</v>
      </c>
      <c r="F9" s="19">
        <f t="shared" si="1"/>
        <v>8</v>
      </c>
      <c r="J9" s="22"/>
      <c r="K9" s="20"/>
    </row>
    <row r="10">
      <c r="A10" s="19" t="s">
        <v>42</v>
      </c>
      <c r="B10" s="19" t="s">
        <v>36</v>
      </c>
      <c r="C10" s="20">
        <v>3900.0</v>
      </c>
      <c r="D10" s="21">
        <v>45517.0</v>
      </c>
      <c r="F10" s="19">
        <f t="shared" si="1"/>
        <v>8</v>
      </c>
      <c r="J10" s="22"/>
      <c r="K10" s="20"/>
    </row>
    <row r="11">
      <c r="A11" s="19" t="s">
        <v>43</v>
      </c>
      <c r="B11" s="19" t="s">
        <v>34</v>
      </c>
      <c r="C11" s="20">
        <v>1050.0</v>
      </c>
      <c r="D11" s="21">
        <v>45517.0</v>
      </c>
      <c r="F11" s="19">
        <f t="shared" si="1"/>
        <v>8</v>
      </c>
      <c r="J11" s="22"/>
      <c r="K11" s="20"/>
    </row>
    <row r="12">
      <c r="A12" s="19" t="s">
        <v>44</v>
      </c>
      <c r="B12" s="19" t="s">
        <v>34</v>
      </c>
      <c r="C12" s="20">
        <v>29542.0</v>
      </c>
      <c r="D12" s="21">
        <v>45517.0</v>
      </c>
      <c r="F12" s="19">
        <f t="shared" si="1"/>
        <v>8</v>
      </c>
      <c r="J12" s="22"/>
      <c r="K12" s="20"/>
    </row>
    <row r="13">
      <c r="A13" s="19" t="s">
        <v>45</v>
      </c>
      <c r="B13" s="19" t="s">
        <v>32</v>
      </c>
      <c r="C13" s="20">
        <v>5092.28</v>
      </c>
      <c r="D13" s="21">
        <v>45506.0</v>
      </c>
      <c r="F13" s="19">
        <f t="shared" si="1"/>
        <v>8</v>
      </c>
    </row>
    <row r="14">
      <c r="A14" s="19" t="s">
        <v>46</v>
      </c>
      <c r="B14" s="19" t="s">
        <v>24</v>
      </c>
      <c r="C14" s="20">
        <v>5724.0</v>
      </c>
      <c r="D14" s="21">
        <v>45503.0</v>
      </c>
      <c r="F14" s="19">
        <f t="shared" si="1"/>
        <v>7</v>
      </c>
    </row>
    <row r="15">
      <c r="A15" s="19" t="s">
        <v>47</v>
      </c>
      <c r="B15" s="19" t="s">
        <v>32</v>
      </c>
      <c r="C15" s="20">
        <v>180.0</v>
      </c>
      <c r="D15" s="21">
        <v>45503.0</v>
      </c>
      <c r="F15" s="19">
        <f t="shared" si="1"/>
        <v>7</v>
      </c>
    </row>
    <row r="16">
      <c r="A16" s="19" t="s">
        <v>48</v>
      </c>
      <c r="B16" s="19" t="s">
        <v>32</v>
      </c>
      <c r="C16" s="20">
        <v>350.0</v>
      </c>
      <c r="D16" s="21">
        <v>45503.0</v>
      </c>
      <c r="F16" s="19">
        <f t="shared" si="1"/>
        <v>7</v>
      </c>
    </row>
    <row r="17">
      <c r="A17" s="19" t="s">
        <v>49</v>
      </c>
      <c r="B17" s="19" t="s">
        <v>24</v>
      </c>
      <c r="C17" s="20">
        <v>6430.0</v>
      </c>
      <c r="D17" s="21">
        <v>45503.0</v>
      </c>
      <c r="F17" s="19">
        <f t="shared" si="1"/>
        <v>7</v>
      </c>
    </row>
    <row r="18">
      <c r="A18" s="19" t="s">
        <v>46</v>
      </c>
      <c r="B18" s="19" t="s">
        <v>24</v>
      </c>
      <c r="C18" s="20">
        <v>16190.0</v>
      </c>
      <c r="D18" s="21">
        <v>45495.0</v>
      </c>
      <c r="F18" s="19">
        <f t="shared" si="1"/>
        <v>7</v>
      </c>
    </row>
    <row r="19">
      <c r="A19" s="19" t="s">
        <v>50</v>
      </c>
      <c r="B19" s="19" t="s">
        <v>51</v>
      </c>
      <c r="C19" s="20"/>
      <c r="D19" s="21"/>
      <c r="F19" s="19">
        <f t="shared" si="1"/>
        <v>12</v>
      </c>
    </row>
    <row r="20">
      <c r="A20" s="19" t="s">
        <v>52</v>
      </c>
      <c r="B20" s="19" t="s">
        <v>24</v>
      </c>
      <c r="C20" s="20">
        <v>6430.0</v>
      </c>
      <c r="D20" s="21">
        <v>45533.0</v>
      </c>
      <c r="F20" s="19">
        <f t="shared" si="1"/>
        <v>8</v>
      </c>
    </row>
    <row r="21">
      <c r="A21" s="19" t="s">
        <v>48</v>
      </c>
      <c r="B21" s="19" t="s">
        <v>34</v>
      </c>
      <c r="C21" s="20">
        <v>1771.0</v>
      </c>
      <c r="D21" s="21">
        <v>45533.0</v>
      </c>
      <c r="F21" s="19">
        <f t="shared" si="1"/>
        <v>8</v>
      </c>
    </row>
    <row r="22">
      <c r="A22" s="19" t="s">
        <v>53</v>
      </c>
      <c r="B22" s="19" t="s">
        <v>34</v>
      </c>
      <c r="C22" s="20">
        <v>29542.0</v>
      </c>
      <c r="D22" s="21">
        <v>45533.0</v>
      </c>
      <c r="E22" s="19" t="s">
        <v>54</v>
      </c>
      <c r="F22" s="19">
        <f t="shared" si="1"/>
        <v>8</v>
      </c>
    </row>
    <row r="23">
      <c r="A23" s="19" t="s">
        <v>55</v>
      </c>
      <c r="B23" s="19" t="s">
        <v>34</v>
      </c>
      <c r="C23" s="20">
        <v>28062.5</v>
      </c>
      <c r="D23" s="21">
        <v>45534.0</v>
      </c>
      <c r="E23" s="19">
        <f>C23*3</f>
        <v>84187.5</v>
      </c>
      <c r="F23" s="19">
        <f t="shared" si="1"/>
        <v>8</v>
      </c>
    </row>
    <row r="24">
      <c r="A24" s="19" t="s">
        <v>56</v>
      </c>
      <c r="B24" s="19" t="s">
        <v>57</v>
      </c>
      <c r="C24" s="23">
        <v>41562.0</v>
      </c>
      <c r="D24" s="24">
        <v>45601.0</v>
      </c>
      <c r="F24" s="19">
        <f t="shared" si="1"/>
        <v>11</v>
      </c>
    </row>
    <row r="25">
      <c r="A25" s="19" t="s">
        <v>58</v>
      </c>
      <c r="B25" s="19" t="s">
        <v>57</v>
      </c>
      <c r="C25" s="20">
        <v>1038.99</v>
      </c>
      <c r="D25" s="21">
        <v>45558.0</v>
      </c>
      <c r="F25" s="19">
        <f t="shared" si="1"/>
        <v>9</v>
      </c>
    </row>
    <row r="26">
      <c r="C26" s="20"/>
      <c r="D26" s="21"/>
    </row>
    <row r="27">
      <c r="C27" s="20"/>
      <c r="D27" s="21"/>
    </row>
    <row r="28">
      <c r="C28" s="20"/>
      <c r="D28" s="21"/>
    </row>
    <row r="29">
      <c r="C29" s="20"/>
      <c r="D29" s="21"/>
    </row>
    <row r="30">
      <c r="C30" s="20"/>
      <c r="D30" s="21"/>
    </row>
    <row r="31">
      <c r="C31" s="20"/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42.86"/>
    <col customWidth="1" min="3" max="3" width="13.14"/>
    <col customWidth="1" min="4" max="4" width="17.14"/>
    <col customWidth="1" min="5" max="5" width="18.29"/>
    <col customWidth="1" min="6" max="26" width="9.14"/>
  </cols>
  <sheetData>
    <row r="1">
      <c r="A1" s="4"/>
      <c r="B1" s="4"/>
      <c r="C1" s="5"/>
      <c r="D1" s="4"/>
      <c r="E1" s="4"/>
      <c r="F1" s="4"/>
      <c r="G1" s="4"/>
      <c r="H1" s="5"/>
      <c r="I1" s="4"/>
      <c r="J1" s="4"/>
      <c r="K1" s="4"/>
      <c r="L1" s="4"/>
      <c r="M1" s="5"/>
      <c r="N1" s="4"/>
      <c r="O1" s="4"/>
      <c r="P1" s="4"/>
      <c r="Q1" s="4"/>
      <c r="R1" s="5"/>
      <c r="S1" s="4"/>
      <c r="T1" s="4"/>
      <c r="U1" s="4"/>
      <c r="V1" s="4"/>
      <c r="W1" s="4"/>
      <c r="X1" s="4"/>
      <c r="Y1" s="4"/>
      <c r="Z1" s="4"/>
    </row>
    <row r="2">
      <c r="A2" s="4"/>
      <c r="B2" s="6" t="s">
        <v>18</v>
      </c>
      <c r="C2" s="5"/>
      <c r="D2" s="4"/>
      <c r="E2" s="4"/>
      <c r="F2" s="4"/>
      <c r="G2" s="4"/>
      <c r="H2" s="5"/>
      <c r="I2" s="4"/>
      <c r="J2" s="4"/>
      <c r="K2" s="4"/>
      <c r="L2" s="4"/>
      <c r="M2" s="5"/>
      <c r="N2" s="4"/>
      <c r="O2" s="4"/>
      <c r="P2" s="4"/>
      <c r="Q2" s="4"/>
      <c r="R2" s="5"/>
      <c r="S2" s="4"/>
      <c r="T2" s="4"/>
      <c r="U2" s="4"/>
      <c r="V2" s="4"/>
      <c r="W2" s="4"/>
      <c r="X2" s="4"/>
      <c r="Y2" s="4"/>
      <c r="Z2" s="4"/>
    </row>
    <row r="3">
      <c r="A3" s="4"/>
      <c r="B3" s="7" t="s">
        <v>19</v>
      </c>
      <c r="C3" s="5"/>
      <c r="D3" s="4"/>
      <c r="E3" s="4"/>
      <c r="F3" s="4"/>
      <c r="G3" s="4"/>
      <c r="H3" s="5"/>
      <c r="I3" s="4"/>
      <c r="J3" s="4"/>
      <c r="K3" s="4"/>
      <c r="L3" s="4"/>
      <c r="M3" s="5"/>
      <c r="N3" s="4"/>
      <c r="O3" s="4"/>
      <c r="P3" s="4"/>
      <c r="Q3" s="4"/>
      <c r="R3" s="5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25" t="s">
        <v>59</v>
      </c>
      <c r="C5" s="9" t="s">
        <v>60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25" t="s">
        <v>61</v>
      </c>
      <c r="C6" s="9" t="s">
        <v>62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25" t="s">
        <v>63</v>
      </c>
      <c r="C7" s="9" t="s">
        <v>64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25" t="s">
        <v>65</v>
      </c>
      <c r="C8" s="9" t="s">
        <v>66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25" t="s">
        <v>67</v>
      </c>
      <c r="C9" s="26">
        <v>45212.0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25" t="s">
        <v>68</v>
      </c>
      <c r="C10" s="27">
        <v>128.0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25" t="s">
        <v>69</v>
      </c>
      <c r="C11" s="27">
        <v>128.0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25" t="s">
        <v>70</v>
      </c>
      <c r="C12" s="27">
        <v>0.0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2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10" t="s">
        <v>71</v>
      </c>
      <c r="C14" s="10" t="s">
        <v>72</v>
      </c>
      <c r="D14" s="10" t="s">
        <v>73</v>
      </c>
      <c r="E14" s="10" t="s">
        <v>74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28" t="s">
        <v>75</v>
      </c>
      <c r="C15" s="29"/>
      <c r="D15" s="29"/>
      <c r="E15" s="3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31" t="s">
        <v>76</v>
      </c>
      <c r="C16" s="32">
        <v>0.0</v>
      </c>
      <c r="D16" s="33">
        <v>0.0</v>
      </c>
      <c r="E16" s="34">
        <f t="shared" ref="E16:E40" si="1">C16*D16</f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31" t="s">
        <v>33</v>
      </c>
      <c r="C17" s="32">
        <v>128.0</v>
      </c>
      <c r="D17" s="33">
        <v>1500.0</v>
      </c>
      <c r="E17" s="34">
        <f t="shared" si="1"/>
        <v>192000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31" t="s">
        <v>77</v>
      </c>
      <c r="C18" s="32">
        <v>128.0</v>
      </c>
      <c r="D18" s="33">
        <v>1500.0</v>
      </c>
      <c r="E18" s="34">
        <f t="shared" si="1"/>
        <v>192000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31" t="s">
        <v>78</v>
      </c>
      <c r="C19" s="32">
        <v>128.0</v>
      </c>
      <c r="D19" s="33">
        <v>1000.0</v>
      </c>
      <c r="E19" s="34">
        <f t="shared" si="1"/>
        <v>128000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31" t="s">
        <v>79</v>
      </c>
      <c r="C20" s="32">
        <v>128.0</v>
      </c>
      <c r="D20" s="33">
        <v>900.0</v>
      </c>
      <c r="E20" s="34">
        <f t="shared" si="1"/>
        <v>115200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31" t="s">
        <v>80</v>
      </c>
      <c r="C21" s="32">
        <v>128.0</v>
      </c>
      <c r="D21" s="33">
        <v>500.0</v>
      </c>
      <c r="E21" s="34">
        <f t="shared" si="1"/>
        <v>64000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31" t="s">
        <v>81</v>
      </c>
      <c r="C22" s="32">
        <v>2.0</v>
      </c>
      <c r="D22" s="33">
        <v>20000.0</v>
      </c>
      <c r="E22" s="34">
        <f t="shared" si="1"/>
        <v>40000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31" t="s">
        <v>82</v>
      </c>
      <c r="C23" s="32">
        <v>1.0</v>
      </c>
      <c r="D23" s="33">
        <v>20000.0</v>
      </c>
      <c r="E23" s="34">
        <f t="shared" si="1"/>
        <v>20000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hidden="1" customHeight="1">
      <c r="A24" s="4"/>
      <c r="B24" s="31" t="s">
        <v>83</v>
      </c>
      <c r="C24" s="32">
        <v>0.0</v>
      </c>
      <c r="D24" s="33">
        <v>0.0</v>
      </c>
      <c r="E24" s="34">
        <f t="shared" si="1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hidden="1" customHeight="1">
      <c r="A25" s="4"/>
      <c r="B25" s="31" t="s">
        <v>83</v>
      </c>
      <c r="C25" s="32">
        <v>0.0</v>
      </c>
      <c r="D25" s="33">
        <v>0.0</v>
      </c>
      <c r="E25" s="34">
        <f t="shared" si="1"/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hidden="1" customHeight="1">
      <c r="A26" s="4"/>
      <c r="B26" s="31" t="s">
        <v>83</v>
      </c>
      <c r="C26" s="32">
        <v>0.0</v>
      </c>
      <c r="D26" s="33">
        <v>0.0</v>
      </c>
      <c r="E26" s="34">
        <f t="shared" si="1"/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hidden="1" customHeight="1">
      <c r="A27" s="4"/>
      <c r="B27" s="31" t="s">
        <v>83</v>
      </c>
      <c r="C27" s="32">
        <v>0.0</v>
      </c>
      <c r="D27" s="33">
        <v>0.0</v>
      </c>
      <c r="E27" s="34">
        <f t="shared" si="1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hidden="1" customHeight="1">
      <c r="A28" s="4"/>
      <c r="B28" s="31" t="s">
        <v>83</v>
      </c>
      <c r="C28" s="32">
        <v>0.0</v>
      </c>
      <c r="D28" s="33">
        <v>0.0</v>
      </c>
      <c r="E28" s="34">
        <f t="shared" si="1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hidden="1" customHeight="1">
      <c r="A29" s="4"/>
      <c r="B29" s="31" t="s">
        <v>83</v>
      </c>
      <c r="C29" s="32">
        <v>0.0</v>
      </c>
      <c r="D29" s="33">
        <v>0.0</v>
      </c>
      <c r="E29" s="34">
        <f t="shared" si="1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hidden="1" customHeight="1">
      <c r="A30" s="4"/>
      <c r="B30" s="31" t="s">
        <v>83</v>
      </c>
      <c r="C30" s="32">
        <v>0.0</v>
      </c>
      <c r="D30" s="33">
        <v>0.0</v>
      </c>
      <c r="E30" s="34">
        <f t="shared" si="1"/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hidden="1" customHeight="1">
      <c r="A31" s="4"/>
      <c r="B31" s="31" t="s">
        <v>83</v>
      </c>
      <c r="C31" s="32">
        <v>0.0</v>
      </c>
      <c r="D31" s="33">
        <v>0.0</v>
      </c>
      <c r="E31" s="34">
        <f t="shared" si="1"/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hidden="1" customHeight="1">
      <c r="A32" s="4"/>
      <c r="B32" s="31" t="s">
        <v>83</v>
      </c>
      <c r="C32" s="32">
        <v>0.0</v>
      </c>
      <c r="D32" s="33">
        <v>0.0</v>
      </c>
      <c r="E32" s="34">
        <f t="shared" si="1"/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hidden="1" customHeight="1">
      <c r="A33" s="4"/>
      <c r="B33" s="31" t="s">
        <v>83</v>
      </c>
      <c r="C33" s="32">
        <v>0.0</v>
      </c>
      <c r="D33" s="33">
        <v>0.0</v>
      </c>
      <c r="E33" s="34">
        <f t="shared" si="1"/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hidden="1" customHeight="1">
      <c r="A34" s="4"/>
      <c r="B34" s="31" t="s">
        <v>83</v>
      </c>
      <c r="C34" s="32">
        <v>0.0</v>
      </c>
      <c r="D34" s="33">
        <v>0.0</v>
      </c>
      <c r="E34" s="34">
        <f t="shared" si="1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hidden="1" customHeight="1">
      <c r="A35" s="4"/>
      <c r="B35" s="31" t="s">
        <v>83</v>
      </c>
      <c r="C35" s="32">
        <v>0.0</v>
      </c>
      <c r="D35" s="33">
        <v>0.0</v>
      </c>
      <c r="E35" s="34">
        <f t="shared" si="1"/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hidden="1" customHeight="1">
      <c r="A36" s="4"/>
      <c r="B36" s="31" t="s">
        <v>83</v>
      </c>
      <c r="C36" s="32">
        <v>0.0</v>
      </c>
      <c r="D36" s="33">
        <v>0.0</v>
      </c>
      <c r="E36" s="34">
        <f t="shared" si="1"/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hidden="1" customHeight="1">
      <c r="A37" s="4"/>
      <c r="B37" s="31" t="s">
        <v>83</v>
      </c>
      <c r="C37" s="32">
        <v>0.0</v>
      </c>
      <c r="D37" s="33">
        <v>0.0</v>
      </c>
      <c r="E37" s="34">
        <f t="shared" si="1"/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hidden="1" customHeight="1">
      <c r="A38" s="4"/>
      <c r="B38" s="31" t="s">
        <v>83</v>
      </c>
      <c r="C38" s="32">
        <v>0.0</v>
      </c>
      <c r="D38" s="33">
        <v>0.0</v>
      </c>
      <c r="E38" s="34">
        <f t="shared" si="1"/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hidden="1" customHeight="1">
      <c r="A39" s="4"/>
      <c r="B39" s="31" t="s">
        <v>83</v>
      </c>
      <c r="C39" s="32">
        <v>0.0</v>
      </c>
      <c r="D39" s="33">
        <v>0.0</v>
      </c>
      <c r="E39" s="34">
        <f t="shared" si="1"/>
        <v>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hidden="1" customHeight="1">
      <c r="A40" s="4"/>
      <c r="B40" s="31" t="s">
        <v>83</v>
      </c>
      <c r="C40" s="32">
        <v>0.0</v>
      </c>
      <c r="D40" s="33">
        <v>0.0</v>
      </c>
      <c r="E40" s="34">
        <f t="shared" si="1"/>
        <v>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13" t="s">
        <v>84</v>
      </c>
      <c r="C41" s="35"/>
      <c r="D41" s="36"/>
      <c r="E41" s="37">
        <f>SUM(E16:E40)</f>
        <v>751200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28" t="s">
        <v>85</v>
      </c>
      <c r="C43" s="29"/>
      <c r="D43" s="29"/>
      <c r="E43" s="30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31" t="s">
        <v>86</v>
      </c>
      <c r="C44" s="38">
        <v>1.0</v>
      </c>
      <c r="D44" s="33">
        <v>20000.0</v>
      </c>
      <c r="E44" s="34">
        <f t="shared" ref="E44:E58" si="2">C44*D44</f>
        <v>20000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31" t="s">
        <v>87</v>
      </c>
      <c r="C45" s="38">
        <v>1.0</v>
      </c>
      <c r="D45" s="33">
        <v>10000.0</v>
      </c>
      <c r="E45" s="34">
        <f t="shared" si="2"/>
        <v>10000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31" t="s">
        <v>88</v>
      </c>
      <c r="C46" s="38">
        <v>1.0</v>
      </c>
      <c r="D46" s="33">
        <v>5000.0</v>
      </c>
      <c r="E46" s="34">
        <f t="shared" si="2"/>
        <v>5000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31" t="s">
        <v>89</v>
      </c>
      <c r="C47" s="38">
        <v>1.0</v>
      </c>
      <c r="D47" s="33">
        <v>10000.0</v>
      </c>
      <c r="E47" s="34">
        <f t="shared" si="2"/>
        <v>10000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31" t="s">
        <v>90</v>
      </c>
      <c r="C48" s="38">
        <v>1.0</v>
      </c>
      <c r="D48" s="33">
        <v>3000.0</v>
      </c>
      <c r="E48" s="34">
        <f t="shared" si="2"/>
        <v>3000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31" t="s">
        <v>91</v>
      </c>
      <c r="C49" s="38">
        <v>2.0</v>
      </c>
      <c r="D49" s="33">
        <v>2500.0</v>
      </c>
      <c r="E49" s="34">
        <f t="shared" si="2"/>
        <v>5000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31" t="s">
        <v>92</v>
      </c>
      <c r="C50" s="38">
        <v>1.0</v>
      </c>
      <c r="D50" s="33">
        <v>5000.0</v>
      </c>
      <c r="E50" s="34">
        <f t="shared" si="2"/>
        <v>5000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31" t="s">
        <v>93</v>
      </c>
      <c r="C51" s="38">
        <v>2.0</v>
      </c>
      <c r="D51" s="33">
        <v>2500.0</v>
      </c>
      <c r="E51" s="34">
        <f t="shared" si="2"/>
        <v>5000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4"/>
      <c r="B52" s="31" t="s">
        <v>94</v>
      </c>
      <c r="C52" s="38">
        <v>1.0</v>
      </c>
      <c r="D52" s="33">
        <v>2000.0</v>
      </c>
      <c r="E52" s="34">
        <f t="shared" si="2"/>
        <v>2000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hidden="1" customHeight="1">
      <c r="A53" s="4"/>
      <c r="B53" s="31" t="s">
        <v>83</v>
      </c>
      <c r="C53" s="38">
        <v>0.0</v>
      </c>
      <c r="D53" s="33">
        <v>0.0</v>
      </c>
      <c r="E53" s="34">
        <f t="shared" si="2"/>
        <v>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hidden="1" customHeight="1">
      <c r="A54" s="4"/>
      <c r="B54" s="31" t="s">
        <v>83</v>
      </c>
      <c r="C54" s="38">
        <v>0.0</v>
      </c>
      <c r="D54" s="33">
        <v>0.0</v>
      </c>
      <c r="E54" s="34">
        <f t="shared" si="2"/>
        <v>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hidden="1" customHeight="1">
      <c r="A55" s="4"/>
      <c r="B55" s="31" t="s">
        <v>83</v>
      </c>
      <c r="C55" s="38">
        <v>0.0</v>
      </c>
      <c r="D55" s="33">
        <v>0.0</v>
      </c>
      <c r="E55" s="34">
        <f t="shared" si="2"/>
        <v>0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hidden="1" customHeight="1">
      <c r="A56" s="4"/>
      <c r="B56" s="31" t="s">
        <v>83</v>
      </c>
      <c r="C56" s="38">
        <v>0.0</v>
      </c>
      <c r="D56" s="33">
        <v>0.0</v>
      </c>
      <c r="E56" s="34">
        <f t="shared" si="2"/>
        <v>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hidden="1" customHeight="1">
      <c r="A57" s="4"/>
      <c r="B57" s="31" t="s">
        <v>83</v>
      </c>
      <c r="C57" s="38">
        <v>0.0</v>
      </c>
      <c r="D57" s="33">
        <v>0.0</v>
      </c>
      <c r="E57" s="34">
        <f t="shared" si="2"/>
        <v>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hidden="1" customHeight="1">
      <c r="A58" s="4"/>
      <c r="B58" s="31" t="s">
        <v>83</v>
      </c>
      <c r="C58" s="38">
        <v>0.0</v>
      </c>
      <c r="D58" s="33">
        <v>0.0</v>
      </c>
      <c r="E58" s="34">
        <f t="shared" si="2"/>
        <v>0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13" t="s">
        <v>95</v>
      </c>
      <c r="C59" s="35"/>
      <c r="D59" s="36"/>
      <c r="E59" s="37">
        <f>SUM(E44:E58)</f>
        <v>65000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5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28" t="s">
        <v>13</v>
      </c>
      <c r="C61" s="29"/>
      <c r="D61" s="29"/>
      <c r="E61" s="30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31" t="s">
        <v>96</v>
      </c>
      <c r="C62" s="38">
        <v>1.0</v>
      </c>
      <c r="D62" s="33">
        <v>272000.0</v>
      </c>
      <c r="E62" s="34">
        <f t="shared" ref="E62:E71" si="3">C62*D62</f>
        <v>272000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4"/>
      <c r="B63" s="31" t="s">
        <v>97</v>
      </c>
      <c r="C63" s="38">
        <v>1.0</v>
      </c>
      <c r="D63" s="33">
        <v>179200.0</v>
      </c>
      <c r="E63" s="34">
        <f t="shared" si="3"/>
        <v>179200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4"/>
      <c r="B64" s="31" t="s">
        <v>98</v>
      </c>
      <c r="C64" s="38">
        <v>128.0</v>
      </c>
      <c r="D64" s="33">
        <v>440.0</v>
      </c>
      <c r="E64" s="34">
        <f t="shared" si="3"/>
        <v>56320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4"/>
      <c r="B65" s="31" t="s">
        <v>36</v>
      </c>
      <c r="C65" s="38">
        <v>35.0</v>
      </c>
      <c r="D65" s="33">
        <v>1250.0</v>
      </c>
      <c r="E65" s="34">
        <f t="shared" si="3"/>
        <v>43750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hidden="1" customHeight="1">
      <c r="A66" s="4"/>
      <c r="B66" s="31" t="s">
        <v>83</v>
      </c>
      <c r="C66" s="38">
        <v>0.0</v>
      </c>
      <c r="D66" s="33">
        <v>0.0</v>
      </c>
      <c r="E66" s="34">
        <f t="shared" si="3"/>
        <v>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hidden="1" customHeight="1">
      <c r="A67" s="4"/>
      <c r="B67" s="31" t="s">
        <v>83</v>
      </c>
      <c r="C67" s="38">
        <v>0.0</v>
      </c>
      <c r="D67" s="33">
        <v>0.0</v>
      </c>
      <c r="E67" s="34">
        <f t="shared" si="3"/>
        <v>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hidden="1" customHeight="1">
      <c r="A68" s="4"/>
      <c r="B68" s="31" t="s">
        <v>83</v>
      </c>
      <c r="C68" s="38">
        <v>0.0</v>
      </c>
      <c r="D68" s="33">
        <v>0.0</v>
      </c>
      <c r="E68" s="34">
        <f t="shared" si="3"/>
        <v>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hidden="1" customHeight="1">
      <c r="A69" s="4"/>
      <c r="B69" s="31" t="s">
        <v>83</v>
      </c>
      <c r="C69" s="38">
        <v>0.0</v>
      </c>
      <c r="D69" s="33">
        <v>0.0</v>
      </c>
      <c r="E69" s="34">
        <f t="shared" si="3"/>
        <v>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hidden="1" customHeight="1">
      <c r="A70" s="4"/>
      <c r="B70" s="31" t="s">
        <v>83</v>
      </c>
      <c r="C70" s="38">
        <v>0.0</v>
      </c>
      <c r="D70" s="33">
        <v>0.0</v>
      </c>
      <c r="E70" s="34">
        <f t="shared" si="3"/>
        <v>0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hidden="1" customHeight="1">
      <c r="A71" s="4"/>
      <c r="B71" s="31" t="s">
        <v>83</v>
      </c>
      <c r="C71" s="38">
        <v>0.0</v>
      </c>
      <c r="D71" s="33">
        <v>0.0</v>
      </c>
      <c r="E71" s="34">
        <f t="shared" si="3"/>
        <v>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13" t="s">
        <v>99</v>
      </c>
      <c r="C72" s="39"/>
      <c r="D72" s="37"/>
      <c r="E72" s="37">
        <f>SUM(E62:E71)</f>
        <v>551270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28" t="s">
        <v>24</v>
      </c>
      <c r="C74" s="29"/>
      <c r="D74" s="29"/>
      <c r="E74" s="30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31" t="s">
        <v>100</v>
      </c>
      <c r="C75" s="38">
        <v>1.0</v>
      </c>
      <c r="D75" s="33">
        <v>30000.0</v>
      </c>
      <c r="E75" s="34">
        <f t="shared" ref="E75:E84" si="4">C75*D75</f>
        <v>30000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31" t="s">
        <v>101</v>
      </c>
      <c r="C76" s="38">
        <v>1.0</v>
      </c>
      <c r="D76" s="33">
        <v>28000.0</v>
      </c>
      <c r="E76" s="34">
        <f t="shared" si="4"/>
        <v>28000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31" t="s">
        <v>102</v>
      </c>
      <c r="C77" s="38">
        <v>1.0</v>
      </c>
      <c r="D77" s="33">
        <v>20000.0</v>
      </c>
      <c r="E77" s="34">
        <f t="shared" si="4"/>
        <v>20000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31" t="s">
        <v>103</v>
      </c>
      <c r="C78" s="38">
        <v>1.0</v>
      </c>
      <c r="D78" s="33">
        <v>5000.0</v>
      </c>
      <c r="E78" s="34">
        <f t="shared" si="4"/>
        <v>5000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31" t="s">
        <v>104</v>
      </c>
      <c r="C79" s="38">
        <v>1.0</v>
      </c>
      <c r="D79" s="33">
        <v>3000.0</v>
      </c>
      <c r="E79" s="34">
        <f t="shared" si="4"/>
        <v>3000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31" t="s">
        <v>105</v>
      </c>
      <c r="C80" s="38">
        <v>1.0</v>
      </c>
      <c r="D80" s="33">
        <v>1200.0</v>
      </c>
      <c r="E80" s="34">
        <f t="shared" si="4"/>
        <v>1200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31" t="s">
        <v>106</v>
      </c>
      <c r="C81" s="38">
        <v>1.0</v>
      </c>
      <c r="D81" s="33">
        <v>500.0</v>
      </c>
      <c r="E81" s="34">
        <f t="shared" si="4"/>
        <v>500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hidden="1" customHeight="1">
      <c r="A82" s="4"/>
      <c r="B82" s="31" t="s">
        <v>83</v>
      </c>
      <c r="C82" s="38">
        <v>0.0</v>
      </c>
      <c r="D82" s="33">
        <v>0.0</v>
      </c>
      <c r="E82" s="34">
        <f t="shared" si="4"/>
        <v>0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hidden="1" customHeight="1">
      <c r="A83" s="4"/>
      <c r="B83" s="31" t="s">
        <v>83</v>
      </c>
      <c r="C83" s="38">
        <v>0.0</v>
      </c>
      <c r="D83" s="33">
        <v>0.0</v>
      </c>
      <c r="E83" s="34">
        <f t="shared" si="4"/>
        <v>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hidden="1" customHeight="1">
      <c r="A84" s="4"/>
      <c r="B84" s="31" t="s">
        <v>83</v>
      </c>
      <c r="C84" s="38">
        <v>0.0</v>
      </c>
      <c r="D84" s="33">
        <v>0.0</v>
      </c>
      <c r="E84" s="34">
        <f t="shared" si="4"/>
        <v>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13" t="s">
        <v>107</v>
      </c>
      <c r="C85" s="39"/>
      <c r="D85" s="37"/>
      <c r="E85" s="37">
        <f>SUM(E75:E84)</f>
        <v>87700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5"/>
      <c r="D86" s="34"/>
      <c r="E86" s="3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28" t="s">
        <v>108</v>
      </c>
      <c r="C87" s="29"/>
      <c r="D87" s="29"/>
      <c r="E87" s="30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 t="s">
        <v>109</v>
      </c>
      <c r="C88" s="4"/>
      <c r="D88" s="40">
        <f>E88/E41</f>
        <v>0.01703940362</v>
      </c>
      <c r="E88" s="33">
        <v>12800.0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 t="s">
        <v>110</v>
      </c>
      <c r="C89" s="4"/>
      <c r="D89" s="40">
        <f>E89/E59</f>
        <v>0</v>
      </c>
      <c r="E89" s="33">
        <v>0.0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 t="s">
        <v>111</v>
      </c>
      <c r="C90" s="4"/>
      <c r="D90" s="40">
        <f>+E90/E72</f>
        <v>0.04359025523</v>
      </c>
      <c r="E90" s="31">
        <v>24030.0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 t="s">
        <v>16</v>
      </c>
      <c r="C91" s="4"/>
      <c r="D91" s="40">
        <f>E91/(E94-E91)</f>
        <v>0</v>
      </c>
      <c r="E91" s="31">
        <v>0.0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13" t="s">
        <v>112</v>
      </c>
      <c r="C92" s="39"/>
      <c r="D92" s="37"/>
      <c r="E92" s="37">
        <f>SUM(E88:E91)</f>
        <v>36830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1"/>
      <c r="C93" s="42"/>
      <c r="D93" s="43"/>
      <c r="E93" s="4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13" t="s">
        <v>113</v>
      </c>
      <c r="C94" s="39"/>
      <c r="D94" s="37"/>
      <c r="E94" s="37">
        <f>E41+E59+E72+E85+E92</f>
        <v>1492000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4"/>
      <c r="C95" s="45"/>
      <c r="D95" s="46"/>
      <c r="E95" s="4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13" t="s">
        <v>114</v>
      </c>
      <c r="C96" s="39"/>
      <c r="D96" s="37"/>
      <c r="E96" s="3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31" t="s">
        <v>83</v>
      </c>
      <c r="C97" s="38">
        <v>0.0</v>
      </c>
      <c r="D97" s="33">
        <v>0.0</v>
      </c>
      <c r="E97" s="34">
        <f>C97*D97</f>
        <v>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13" t="s">
        <v>115</v>
      </c>
      <c r="C98" s="39"/>
      <c r="D98" s="37"/>
      <c r="E98" s="37">
        <f>SUM(E94:E97)</f>
        <v>1492000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1"/>
      <c r="C99" s="42"/>
      <c r="D99" s="43"/>
      <c r="E99" s="4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7" t="s">
        <v>116</v>
      </c>
      <c r="C100" s="48"/>
      <c r="D100" s="48"/>
      <c r="E100" s="4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0" t="s">
        <v>117</v>
      </c>
      <c r="E101" s="5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2"/>
      <c r="E102" s="5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2"/>
      <c r="E103" s="5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2"/>
      <c r="E104" s="5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2"/>
      <c r="E105" s="5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52"/>
      <c r="E106" s="5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2"/>
      <c r="E107" s="5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2"/>
      <c r="E108" s="5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2"/>
      <c r="E109" s="5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53"/>
      <c r="C110" s="54"/>
      <c r="D110" s="54"/>
      <c r="E110" s="5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B15:E15"/>
    <mergeCell ref="B43:E43"/>
    <mergeCell ref="B61:E61"/>
    <mergeCell ref="B74:E74"/>
    <mergeCell ref="B87:E87"/>
    <mergeCell ref="B100:E100"/>
    <mergeCell ref="B101:E110"/>
  </mergeCells>
  <printOptions/>
  <pageMargins bottom="0.75" footer="0.0" header="0.0" left="0.7" right="0.7" top="0.75"/>
  <pageSetup orientation="portrait"/>
  <rowBreaks count="2" manualBreakCount="2">
    <brk id="85" man="1"/>
    <brk id="41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66.43"/>
    <col customWidth="1" min="2" max="2" width="10.71"/>
    <col customWidth="1" min="3" max="3" width="11.14"/>
    <col customWidth="1" min="4" max="5" width="17.0"/>
    <col customWidth="1" min="6" max="6" width="18.86"/>
    <col customWidth="1" min="7" max="7" width="13.86"/>
    <col customWidth="1" min="8" max="8" width="11.71"/>
    <col customWidth="1" min="9" max="9" width="13.43"/>
    <col customWidth="1" min="10" max="10" width="58.43"/>
    <col customWidth="1" min="11" max="27" width="10.71"/>
  </cols>
  <sheetData>
    <row r="1">
      <c r="A1" s="25" t="s">
        <v>59</v>
      </c>
      <c r="B1" s="9" t="s">
        <v>60</v>
      </c>
      <c r="C1" s="4"/>
      <c r="D1" s="4"/>
    </row>
    <row r="2">
      <c r="A2" s="25" t="s">
        <v>61</v>
      </c>
      <c r="B2" s="9" t="s">
        <v>62</v>
      </c>
      <c r="C2" s="4"/>
      <c r="D2" s="4"/>
    </row>
    <row r="3">
      <c r="A3" s="25" t="s">
        <v>63</v>
      </c>
      <c r="B3" s="9" t="s">
        <v>64</v>
      </c>
      <c r="C3" s="4"/>
      <c r="D3" s="4"/>
    </row>
    <row r="4">
      <c r="A4" s="25" t="s">
        <v>65</v>
      </c>
      <c r="B4" s="9" t="s">
        <v>66</v>
      </c>
      <c r="C4" s="4"/>
      <c r="D4" s="4"/>
    </row>
    <row r="5">
      <c r="A5" s="25" t="s">
        <v>67</v>
      </c>
      <c r="B5" s="26">
        <v>45212.0</v>
      </c>
      <c r="C5" s="4"/>
      <c r="D5" s="4"/>
    </row>
    <row r="6">
      <c r="A6" s="25" t="s">
        <v>68</v>
      </c>
      <c r="B6" s="27">
        <v>128.0</v>
      </c>
      <c r="C6" s="4"/>
      <c r="D6" s="4"/>
    </row>
    <row r="7">
      <c r="A7" s="25" t="s">
        <v>69</v>
      </c>
      <c r="B7" s="27">
        <v>128.0</v>
      </c>
      <c r="C7" s="4"/>
      <c r="D7" s="4"/>
    </row>
    <row r="8">
      <c r="A8" s="25" t="s">
        <v>70</v>
      </c>
      <c r="B8" s="27">
        <v>0.0</v>
      </c>
      <c r="C8" s="4"/>
      <c r="D8" s="4"/>
    </row>
    <row r="9">
      <c r="A9" s="4"/>
      <c r="B9" s="27"/>
      <c r="C9" s="4"/>
      <c r="D9" s="12">
        <f t="shared" ref="D9:E9" si="1">D80</f>
        <v>1492000</v>
      </c>
      <c r="E9" s="56">
        <f t="shared" si="1"/>
        <v>1492000</v>
      </c>
      <c r="F9" s="57">
        <f>E9-D9</f>
        <v>0</v>
      </c>
    </row>
    <row r="10">
      <c r="A10" s="10" t="s">
        <v>71</v>
      </c>
      <c r="B10" s="10" t="s">
        <v>72</v>
      </c>
      <c r="C10" s="10" t="s">
        <v>73</v>
      </c>
      <c r="D10" s="10" t="s">
        <v>74</v>
      </c>
      <c r="E10" s="10"/>
      <c r="F10" s="10" t="s">
        <v>118</v>
      </c>
      <c r="G10" s="10" t="s">
        <v>119</v>
      </c>
      <c r="H10" s="10" t="s">
        <v>120</v>
      </c>
      <c r="I10" s="10" t="s">
        <v>121</v>
      </c>
      <c r="J10" s="10" t="s">
        <v>122</v>
      </c>
    </row>
    <row r="11">
      <c r="A11" s="28" t="s">
        <v>75</v>
      </c>
      <c r="B11" s="29"/>
      <c r="C11" s="29"/>
      <c r="D11" s="29"/>
      <c r="E11" s="29"/>
      <c r="F11" s="29"/>
      <c r="G11" s="29"/>
      <c r="H11" s="29"/>
      <c r="I11" s="30"/>
      <c r="J11" s="36"/>
    </row>
    <row r="12">
      <c r="A12" s="31" t="s">
        <v>76</v>
      </c>
      <c r="B12" s="32">
        <v>60.0</v>
      </c>
      <c r="C12" s="33">
        <v>5700.0</v>
      </c>
      <c r="D12" s="58">
        <f t="shared" ref="D12:D22" si="2">B12*C12</f>
        <v>342000</v>
      </c>
      <c r="F12" s="19" t="s">
        <v>123</v>
      </c>
      <c r="G12" s="59">
        <v>0.0</v>
      </c>
      <c r="H12" s="59">
        <f>B12*G12</f>
        <v>0</v>
      </c>
      <c r="I12" s="59">
        <f>SUM(D12:D16)-H12</f>
        <v>636000</v>
      </c>
      <c r="J12" s="19" t="s">
        <v>124</v>
      </c>
    </row>
    <row r="13">
      <c r="A13" s="31" t="s">
        <v>33</v>
      </c>
      <c r="B13" s="32">
        <v>60.0</v>
      </c>
      <c r="C13" s="33">
        <v>1500.0</v>
      </c>
      <c r="D13" s="58">
        <f t="shared" si="2"/>
        <v>90000</v>
      </c>
      <c r="F13" s="19" t="s">
        <v>125</v>
      </c>
      <c r="G13" s="59">
        <v>0.0</v>
      </c>
      <c r="H13" s="59">
        <v>0.0</v>
      </c>
      <c r="I13" s="59"/>
    </row>
    <row r="14">
      <c r="A14" s="31" t="s">
        <v>77</v>
      </c>
      <c r="B14" s="32">
        <v>60.0</v>
      </c>
      <c r="C14" s="33">
        <v>1500.0</v>
      </c>
      <c r="D14" s="58">
        <f t="shared" si="2"/>
        <v>90000</v>
      </c>
      <c r="F14" s="19" t="s">
        <v>125</v>
      </c>
      <c r="G14" s="59">
        <v>0.0</v>
      </c>
      <c r="H14" s="59">
        <v>0.0</v>
      </c>
      <c r="I14" s="59"/>
    </row>
    <row r="15">
      <c r="A15" s="31" t="s">
        <v>78</v>
      </c>
      <c r="B15" s="32">
        <v>60.0</v>
      </c>
      <c r="C15" s="33">
        <v>1000.0</v>
      </c>
      <c r="D15" s="58">
        <f t="shared" si="2"/>
        <v>60000</v>
      </c>
      <c r="F15" s="19" t="s">
        <v>125</v>
      </c>
      <c r="G15" s="59">
        <v>0.0</v>
      </c>
      <c r="H15" s="59">
        <v>0.0</v>
      </c>
      <c r="I15" s="59"/>
    </row>
    <row r="16">
      <c r="A16" s="31" t="s">
        <v>79</v>
      </c>
      <c r="B16" s="32">
        <v>60.0</v>
      </c>
      <c r="C16" s="33">
        <v>900.0</v>
      </c>
      <c r="D16" s="58">
        <f t="shared" si="2"/>
        <v>54000</v>
      </c>
      <c r="F16" s="19" t="s">
        <v>125</v>
      </c>
      <c r="G16" s="59">
        <v>0.0</v>
      </c>
      <c r="H16" s="59">
        <v>0.0</v>
      </c>
      <c r="I16" s="59"/>
    </row>
    <row r="17">
      <c r="A17" s="31" t="s">
        <v>80</v>
      </c>
      <c r="B17" s="32">
        <v>0.0</v>
      </c>
      <c r="C17" s="33">
        <v>0.0</v>
      </c>
      <c r="D17" s="58">
        <f t="shared" si="2"/>
        <v>0</v>
      </c>
      <c r="G17" s="59">
        <v>0.0</v>
      </c>
      <c r="H17" s="59">
        <v>0.0</v>
      </c>
      <c r="I17" s="59"/>
    </row>
    <row r="18">
      <c r="A18" s="31" t="s">
        <v>81</v>
      </c>
      <c r="B18" s="32">
        <v>0.0</v>
      </c>
      <c r="C18" s="33">
        <v>0.0</v>
      </c>
      <c r="D18" s="58">
        <f t="shared" si="2"/>
        <v>0</v>
      </c>
      <c r="G18" s="59">
        <v>0.0</v>
      </c>
      <c r="H18" s="59">
        <v>0.0</v>
      </c>
      <c r="I18" s="59"/>
    </row>
    <row r="19">
      <c r="A19" s="31" t="s">
        <v>82</v>
      </c>
      <c r="B19" s="32">
        <v>1.0</v>
      </c>
      <c r="C19" s="33">
        <v>40000.0</v>
      </c>
      <c r="D19" s="58">
        <f t="shared" si="2"/>
        <v>40000</v>
      </c>
      <c r="E19" s="14" t="s">
        <v>126</v>
      </c>
      <c r="G19" s="59">
        <v>40000.0</v>
      </c>
      <c r="H19" s="59">
        <f t="shared" ref="H19:H20" si="3">B19*G19</f>
        <v>40000</v>
      </c>
      <c r="I19" s="59">
        <f>D19-H19</f>
        <v>0</v>
      </c>
    </row>
    <row r="20">
      <c r="A20" s="31" t="s">
        <v>127</v>
      </c>
      <c r="B20" s="32">
        <v>1.0</v>
      </c>
      <c r="C20" s="33">
        <f>20000-4800</f>
        <v>15200</v>
      </c>
      <c r="D20" s="58">
        <f t="shared" si="2"/>
        <v>15200</v>
      </c>
      <c r="F20" s="19" t="s">
        <v>128</v>
      </c>
      <c r="G20" s="59">
        <v>4000.0</v>
      </c>
      <c r="H20" s="59">
        <f t="shared" si="3"/>
        <v>4000</v>
      </c>
      <c r="I20" s="59">
        <f>C20-H20</f>
        <v>11200</v>
      </c>
      <c r="J20" s="19" t="s">
        <v>129</v>
      </c>
    </row>
    <row r="21" ht="15.75" customHeight="1">
      <c r="A21" s="31" t="s">
        <v>83</v>
      </c>
      <c r="B21" s="32">
        <v>0.0</v>
      </c>
      <c r="C21" s="33">
        <v>0.0</v>
      </c>
      <c r="D21" s="58">
        <f t="shared" si="2"/>
        <v>0</v>
      </c>
      <c r="G21" s="59"/>
      <c r="H21" s="59"/>
      <c r="I21" s="59"/>
    </row>
    <row r="22" ht="15.75" customHeight="1">
      <c r="A22" s="31" t="s">
        <v>83</v>
      </c>
      <c r="B22" s="32">
        <v>0.0</v>
      </c>
      <c r="C22" s="33">
        <v>0.0</v>
      </c>
      <c r="D22" s="58">
        <f t="shared" si="2"/>
        <v>0</v>
      </c>
      <c r="G22" s="59"/>
      <c r="H22" s="59"/>
      <c r="I22" s="59"/>
    </row>
    <row r="23" ht="15.75" customHeight="1">
      <c r="A23" s="13" t="s">
        <v>84</v>
      </c>
      <c r="B23" s="35"/>
      <c r="C23" s="36"/>
      <c r="D23" s="60">
        <f>SUM(D12:D22)</f>
        <v>691200</v>
      </c>
      <c r="E23" s="36"/>
      <c r="F23" s="36"/>
      <c r="G23" s="36"/>
      <c r="H23" s="60">
        <f t="shared" ref="H23:I23" si="4">SUM(H12:H22)</f>
        <v>44000</v>
      </c>
      <c r="I23" s="61">
        <f t="shared" si="4"/>
        <v>647200</v>
      </c>
      <c r="J23" s="36"/>
    </row>
    <row r="24" ht="15.75" customHeight="1">
      <c r="A24" s="4"/>
      <c r="B24" s="5"/>
      <c r="C24" s="4"/>
      <c r="D24" s="4"/>
      <c r="E24" s="62">
        <v>751200.0</v>
      </c>
      <c r="G24" s="59"/>
      <c r="H24" s="59"/>
      <c r="I24" s="59"/>
    </row>
    <row r="25" ht="15.75" customHeight="1">
      <c r="A25" s="28" t="s">
        <v>85</v>
      </c>
      <c r="B25" s="29"/>
      <c r="C25" s="29"/>
      <c r="D25" s="30"/>
      <c r="E25" s="36"/>
      <c r="F25" s="36"/>
      <c r="G25" s="36"/>
      <c r="H25" s="36"/>
      <c r="I25" s="36"/>
      <c r="J25" s="36"/>
    </row>
    <row r="26" ht="15.75" customHeight="1">
      <c r="A26" s="31" t="s">
        <v>86</v>
      </c>
      <c r="B26" s="38">
        <v>1.0</v>
      </c>
      <c r="C26" s="33">
        <v>50000.0</v>
      </c>
      <c r="D26" s="34">
        <f t="shared" ref="D26:D40" si="5">B26*C26</f>
        <v>50000</v>
      </c>
      <c r="F26" s="19" t="s">
        <v>130</v>
      </c>
      <c r="G26" s="59">
        <v>50000.0</v>
      </c>
      <c r="H26" s="59">
        <f t="shared" ref="H26:H36" si="6">B26*G26</f>
        <v>50000</v>
      </c>
      <c r="I26" s="59">
        <f t="shared" ref="I26:I36" si="7">D26-H26</f>
        <v>0</v>
      </c>
    </row>
    <row r="27" ht="15.75" customHeight="1">
      <c r="A27" s="31" t="s">
        <v>87</v>
      </c>
      <c r="B27" s="38">
        <v>1.0</v>
      </c>
      <c r="C27" s="33">
        <v>10000.0</v>
      </c>
      <c r="D27" s="34">
        <f t="shared" si="5"/>
        <v>10000</v>
      </c>
      <c r="F27" s="19" t="s">
        <v>131</v>
      </c>
      <c r="G27" s="59">
        <v>8570.41</v>
      </c>
      <c r="H27" s="59">
        <f t="shared" si="6"/>
        <v>8570.41</v>
      </c>
      <c r="I27" s="59">
        <f t="shared" si="7"/>
        <v>1429.59</v>
      </c>
      <c r="J27" s="19" t="s">
        <v>132</v>
      </c>
    </row>
    <row r="28" ht="15.75" customHeight="1">
      <c r="A28" s="31" t="s">
        <v>88</v>
      </c>
      <c r="B28" s="38">
        <v>1.0</v>
      </c>
      <c r="C28" s="33">
        <v>0.0</v>
      </c>
      <c r="D28" s="34">
        <f t="shared" si="5"/>
        <v>0</v>
      </c>
      <c r="F28" s="19" t="s">
        <v>133</v>
      </c>
      <c r="G28" s="59">
        <v>0.0</v>
      </c>
      <c r="H28" s="59">
        <f t="shared" si="6"/>
        <v>0</v>
      </c>
      <c r="I28" s="59">
        <f t="shared" si="7"/>
        <v>0</v>
      </c>
    </row>
    <row r="29" ht="15.75" customHeight="1">
      <c r="A29" s="31" t="s">
        <v>89</v>
      </c>
      <c r="B29" s="38">
        <v>1.0</v>
      </c>
      <c r="C29" s="33">
        <v>10000.0</v>
      </c>
      <c r="D29" s="34">
        <f t="shared" si="5"/>
        <v>10000</v>
      </c>
      <c r="F29" s="19" t="s">
        <v>130</v>
      </c>
      <c r="G29" s="59">
        <v>10000.0</v>
      </c>
      <c r="H29" s="59">
        <f t="shared" si="6"/>
        <v>10000</v>
      </c>
      <c r="I29" s="59">
        <f t="shared" si="7"/>
        <v>0</v>
      </c>
    </row>
    <row r="30" ht="15.75" customHeight="1">
      <c r="A30" s="31" t="s">
        <v>90</v>
      </c>
      <c r="B30" s="38">
        <v>1.0</v>
      </c>
      <c r="C30" s="33">
        <v>10000.0</v>
      </c>
      <c r="D30" s="34">
        <f t="shared" si="5"/>
        <v>10000</v>
      </c>
      <c r="F30" s="19" t="s">
        <v>130</v>
      </c>
      <c r="G30" s="59">
        <v>50000.0</v>
      </c>
      <c r="H30" s="59">
        <f t="shared" si="6"/>
        <v>50000</v>
      </c>
      <c r="I30" s="59">
        <f t="shared" si="7"/>
        <v>-40000</v>
      </c>
    </row>
    <row r="31" ht="15.75" customHeight="1">
      <c r="A31" s="31" t="s">
        <v>91</v>
      </c>
      <c r="B31" s="38">
        <v>2.0</v>
      </c>
      <c r="C31" s="33">
        <v>2500.0</v>
      </c>
      <c r="D31" s="34">
        <f t="shared" si="5"/>
        <v>5000</v>
      </c>
      <c r="F31" s="19" t="s">
        <v>133</v>
      </c>
      <c r="G31" s="59">
        <v>0.0</v>
      </c>
      <c r="H31" s="59">
        <f t="shared" si="6"/>
        <v>0</v>
      </c>
      <c r="I31" s="59">
        <f t="shared" si="7"/>
        <v>5000</v>
      </c>
      <c r="J31" s="19" t="s">
        <v>134</v>
      </c>
    </row>
    <row r="32" ht="15.75" customHeight="1">
      <c r="A32" s="31" t="s">
        <v>92</v>
      </c>
      <c r="B32" s="38">
        <v>1.0</v>
      </c>
      <c r="C32" s="33">
        <v>5000.0</v>
      </c>
      <c r="D32" s="34">
        <f t="shared" si="5"/>
        <v>5000</v>
      </c>
      <c r="F32" s="19" t="s">
        <v>130</v>
      </c>
      <c r="G32" s="59">
        <v>2000.0</v>
      </c>
      <c r="H32" s="59">
        <f t="shared" si="6"/>
        <v>2000</v>
      </c>
      <c r="I32" s="59">
        <f t="shared" si="7"/>
        <v>3000</v>
      </c>
    </row>
    <row r="33" ht="15.75" customHeight="1">
      <c r="A33" s="31" t="s">
        <v>93</v>
      </c>
      <c r="B33" s="38">
        <v>2.0</v>
      </c>
      <c r="C33" s="33">
        <v>2500.0</v>
      </c>
      <c r="D33" s="34">
        <f t="shared" si="5"/>
        <v>5000</v>
      </c>
      <c r="F33" s="19" t="s">
        <v>133</v>
      </c>
      <c r="G33" s="59">
        <v>0.0</v>
      </c>
      <c r="H33" s="59">
        <f t="shared" si="6"/>
        <v>0</v>
      </c>
      <c r="I33" s="59">
        <f t="shared" si="7"/>
        <v>5000</v>
      </c>
    </row>
    <row r="34" ht="15.75" customHeight="1">
      <c r="A34" s="31" t="s">
        <v>94</v>
      </c>
      <c r="B34" s="38">
        <v>1.0</v>
      </c>
      <c r="C34" s="33">
        <v>2000.0</v>
      </c>
      <c r="D34" s="34">
        <f t="shared" si="5"/>
        <v>2000</v>
      </c>
      <c r="F34" s="19" t="s">
        <v>133</v>
      </c>
      <c r="G34" s="59">
        <v>1000.0</v>
      </c>
      <c r="H34" s="59">
        <f t="shared" si="6"/>
        <v>1000</v>
      </c>
      <c r="I34" s="59">
        <f t="shared" si="7"/>
        <v>1000</v>
      </c>
      <c r="J34" s="19" t="s">
        <v>135</v>
      </c>
    </row>
    <row r="35" ht="15.75" customHeight="1">
      <c r="A35" s="31" t="s">
        <v>136</v>
      </c>
      <c r="B35" s="38">
        <v>1.0</v>
      </c>
      <c r="C35" s="33">
        <v>0.0</v>
      </c>
      <c r="D35" s="34">
        <f t="shared" si="5"/>
        <v>0</v>
      </c>
      <c r="F35" s="19" t="s">
        <v>130</v>
      </c>
      <c r="G35" s="59">
        <v>10000.0</v>
      </c>
      <c r="H35" s="59">
        <f t="shared" si="6"/>
        <v>10000</v>
      </c>
      <c r="I35" s="59">
        <f t="shared" si="7"/>
        <v>-10000</v>
      </c>
    </row>
    <row r="36" ht="15.75" customHeight="1">
      <c r="A36" s="31" t="s">
        <v>137</v>
      </c>
      <c r="B36" s="38">
        <v>1.0</v>
      </c>
      <c r="C36" s="33">
        <v>0.0</v>
      </c>
      <c r="D36" s="34">
        <f t="shared" si="5"/>
        <v>0</v>
      </c>
      <c r="F36" s="19" t="s">
        <v>130</v>
      </c>
      <c r="G36" s="59">
        <v>20000.0</v>
      </c>
      <c r="H36" s="59">
        <f t="shared" si="6"/>
        <v>20000</v>
      </c>
      <c r="I36" s="59">
        <f t="shared" si="7"/>
        <v>-20000</v>
      </c>
    </row>
    <row r="37" ht="15.75" customHeight="1">
      <c r="A37" s="31" t="s">
        <v>83</v>
      </c>
      <c r="B37" s="38">
        <v>0.0</v>
      </c>
      <c r="C37" s="33">
        <v>0.0</v>
      </c>
      <c r="D37" s="34">
        <f t="shared" si="5"/>
        <v>0</v>
      </c>
      <c r="G37" s="59"/>
      <c r="H37" s="59"/>
    </row>
    <row r="38" ht="15.75" customHeight="1">
      <c r="A38" s="31" t="s">
        <v>83</v>
      </c>
      <c r="B38" s="38">
        <v>0.0</v>
      </c>
      <c r="C38" s="33">
        <v>0.0</v>
      </c>
      <c r="D38" s="34">
        <f t="shared" si="5"/>
        <v>0</v>
      </c>
      <c r="G38" s="59"/>
      <c r="H38" s="59"/>
    </row>
    <row r="39" ht="15.75" customHeight="1">
      <c r="A39" s="31" t="s">
        <v>83</v>
      </c>
      <c r="B39" s="38">
        <v>0.0</v>
      </c>
      <c r="C39" s="33">
        <v>0.0</v>
      </c>
      <c r="D39" s="34">
        <f t="shared" si="5"/>
        <v>0</v>
      </c>
      <c r="G39" s="59"/>
      <c r="H39" s="59"/>
    </row>
    <row r="40" ht="15.75" customHeight="1">
      <c r="A40" s="31" t="s">
        <v>83</v>
      </c>
      <c r="B40" s="38">
        <v>0.0</v>
      </c>
      <c r="C40" s="33">
        <v>0.0</v>
      </c>
      <c r="D40" s="34">
        <f t="shared" si="5"/>
        <v>0</v>
      </c>
      <c r="G40" s="59"/>
      <c r="H40" s="59"/>
    </row>
    <row r="41" ht="15.75" customHeight="1">
      <c r="A41" s="13" t="s">
        <v>95</v>
      </c>
      <c r="B41" s="35"/>
      <c r="C41" s="36"/>
      <c r="D41" s="37">
        <f>SUM(D26:D40)</f>
        <v>97000</v>
      </c>
      <c r="E41" s="36"/>
      <c r="F41" s="36"/>
      <c r="G41" s="36"/>
      <c r="H41" s="36">
        <f>SUM(H26:H40)</f>
        <v>151570.41</v>
      </c>
      <c r="I41" s="59">
        <f>D41-H41</f>
        <v>-54570.41</v>
      </c>
      <c r="J41" s="36"/>
    </row>
    <row r="42" ht="15.75" customHeight="1">
      <c r="A42" s="4"/>
      <c r="B42" s="5"/>
      <c r="C42" s="4"/>
      <c r="D42" s="4"/>
      <c r="E42" s="37">
        <v>65000.0</v>
      </c>
      <c r="G42" s="59"/>
      <c r="H42" s="59"/>
    </row>
    <row r="43" ht="15.75" customHeight="1">
      <c r="A43" s="28" t="s">
        <v>13</v>
      </c>
      <c r="B43" s="29"/>
      <c r="C43" s="29"/>
      <c r="D43" s="30"/>
      <c r="E43" s="36"/>
      <c r="F43" s="36"/>
      <c r="G43" s="36"/>
      <c r="H43" s="36"/>
      <c r="I43" s="36"/>
      <c r="J43" s="36"/>
    </row>
    <row r="44" ht="15.75" customHeight="1">
      <c r="A44" s="31" t="s">
        <v>96</v>
      </c>
      <c r="B44" s="38">
        <v>1.0</v>
      </c>
      <c r="C44" s="33">
        <v>300000.0</v>
      </c>
      <c r="D44" s="34">
        <f t="shared" ref="D44:D53" si="8">B44*C44</f>
        <v>300000</v>
      </c>
      <c r="F44" s="19" t="s">
        <v>138</v>
      </c>
      <c r="G44" s="59">
        <v>283496.0</v>
      </c>
      <c r="H44" s="59">
        <f t="shared" ref="H44:H47" si="9">B44*G44</f>
        <v>283496</v>
      </c>
      <c r="I44" s="59">
        <f t="shared" ref="I44:I47" si="10">D44-H44</f>
        <v>16504</v>
      </c>
    </row>
    <row r="45" ht="15.75" customHeight="1">
      <c r="A45" s="31" t="s">
        <v>97</v>
      </c>
      <c r="B45" s="38">
        <v>1.0</v>
      </c>
      <c r="C45" s="33">
        <v>179200.0</v>
      </c>
      <c r="D45" s="34">
        <f t="shared" si="8"/>
        <v>179200</v>
      </c>
      <c r="F45" s="19" t="s">
        <v>139</v>
      </c>
      <c r="G45" s="59">
        <v>50000.0</v>
      </c>
      <c r="H45" s="59">
        <f t="shared" si="9"/>
        <v>50000</v>
      </c>
      <c r="I45" s="59">
        <f t="shared" si="10"/>
        <v>129200</v>
      </c>
      <c r="J45" s="19" t="s">
        <v>140</v>
      </c>
    </row>
    <row r="46" ht="15.75" customHeight="1">
      <c r="A46" s="31" t="s">
        <v>98</v>
      </c>
      <c r="B46" s="38">
        <v>128.0</v>
      </c>
      <c r="C46" s="33">
        <v>440.0</v>
      </c>
      <c r="D46" s="34">
        <f t="shared" si="8"/>
        <v>56320</v>
      </c>
      <c r="F46" s="19" t="s">
        <v>139</v>
      </c>
      <c r="G46" s="59">
        <v>200.0</v>
      </c>
      <c r="H46" s="59">
        <f t="shared" si="9"/>
        <v>25600</v>
      </c>
      <c r="I46" s="59">
        <f t="shared" si="10"/>
        <v>30720</v>
      </c>
      <c r="J46" s="19" t="s">
        <v>140</v>
      </c>
      <c r="L46" s="19" t="s">
        <v>141</v>
      </c>
    </row>
    <row r="47" ht="15.75" customHeight="1">
      <c r="A47" s="31" t="s">
        <v>36</v>
      </c>
      <c r="B47" s="38">
        <v>35.0</v>
      </c>
      <c r="C47" s="33">
        <v>1250.0</v>
      </c>
      <c r="D47" s="34">
        <f t="shared" si="8"/>
        <v>43750</v>
      </c>
      <c r="F47" s="19" t="s">
        <v>139</v>
      </c>
      <c r="G47" s="59">
        <v>3000.0</v>
      </c>
      <c r="H47" s="59">
        <f t="shared" si="9"/>
        <v>105000</v>
      </c>
      <c r="I47" s="59">
        <f t="shared" si="10"/>
        <v>-61250</v>
      </c>
      <c r="J47" s="19" t="s">
        <v>140</v>
      </c>
    </row>
    <row r="48" ht="15.75" hidden="1" customHeight="1">
      <c r="A48" s="31" t="s">
        <v>83</v>
      </c>
      <c r="B48" s="38">
        <v>0.0</v>
      </c>
      <c r="C48" s="33">
        <v>0.0</v>
      </c>
      <c r="D48" s="34">
        <f t="shared" si="8"/>
        <v>0</v>
      </c>
      <c r="G48" s="59"/>
      <c r="H48" s="59"/>
    </row>
    <row r="49" ht="15.75" hidden="1" customHeight="1">
      <c r="A49" s="31" t="s">
        <v>83</v>
      </c>
      <c r="B49" s="38">
        <v>0.0</v>
      </c>
      <c r="C49" s="33">
        <v>0.0</v>
      </c>
      <c r="D49" s="34">
        <f t="shared" si="8"/>
        <v>0</v>
      </c>
      <c r="G49" s="59"/>
      <c r="H49" s="59"/>
    </row>
    <row r="50" ht="15.75" hidden="1" customHeight="1">
      <c r="A50" s="31" t="s">
        <v>83</v>
      </c>
      <c r="B50" s="38">
        <v>0.0</v>
      </c>
      <c r="C50" s="33">
        <v>0.0</v>
      </c>
      <c r="D50" s="34">
        <f t="shared" si="8"/>
        <v>0</v>
      </c>
      <c r="G50" s="59"/>
      <c r="H50" s="59"/>
    </row>
    <row r="51" ht="15.75" hidden="1" customHeight="1">
      <c r="A51" s="31" t="s">
        <v>83</v>
      </c>
      <c r="B51" s="38">
        <v>0.0</v>
      </c>
      <c r="C51" s="33">
        <v>0.0</v>
      </c>
      <c r="D51" s="34">
        <f t="shared" si="8"/>
        <v>0</v>
      </c>
      <c r="G51" s="59"/>
      <c r="H51" s="59"/>
    </row>
    <row r="52" ht="15.75" hidden="1" customHeight="1">
      <c r="A52" s="31" t="s">
        <v>83</v>
      </c>
      <c r="B52" s="38">
        <v>0.0</v>
      </c>
      <c r="C52" s="33">
        <v>0.0</v>
      </c>
      <c r="D52" s="34">
        <f t="shared" si="8"/>
        <v>0</v>
      </c>
      <c r="G52" s="59"/>
      <c r="H52" s="59"/>
    </row>
    <row r="53" ht="15.75" hidden="1" customHeight="1">
      <c r="A53" s="31" t="s">
        <v>83</v>
      </c>
      <c r="B53" s="38">
        <v>0.0</v>
      </c>
      <c r="C53" s="33">
        <v>0.0</v>
      </c>
      <c r="D53" s="34">
        <f t="shared" si="8"/>
        <v>0</v>
      </c>
      <c r="G53" s="59"/>
      <c r="H53" s="59"/>
    </row>
    <row r="54" ht="15.75" customHeight="1">
      <c r="A54" s="13" t="s">
        <v>99</v>
      </c>
      <c r="B54" s="39"/>
      <c r="C54" s="37"/>
      <c r="D54" s="37">
        <f>SUM(D44:D53)</f>
        <v>579270</v>
      </c>
      <c r="E54" s="36"/>
      <c r="F54" s="36"/>
      <c r="G54" s="36">
        <f t="shared" ref="G54:I54" si="11">SUM(G44:G53)</f>
        <v>336696</v>
      </c>
      <c r="H54" s="36">
        <f t="shared" si="11"/>
        <v>464096</v>
      </c>
      <c r="I54" s="59">
        <f t="shared" si="11"/>
        <v>115174</v>
      </c>
      <c r="J54" s="36"/>
    </row>
    <row r="55" ht="15.75" customHeight="1">
      <c r="A55" s="4"/>
      <c r="B55" s="5"/>
      <c r="C55" s="4"/>
      <c r="D55" s="4"/>
      <c r="E55" s="62">
        <v>551270.0</v>
      </c>
      <c r="G55" s="59"/>
      <c r="H55" s="59"/>
    </row>
    <row r="56" ht="15.75" customHeight="1">
      <c r="A56" s="28" t="s">
        <v>24</v>
      </c>
      <c r="B56" s="29"/>
      <c r="C56" s="29"/>
      <c r="D56" s="30"/>
      <c r="E56" s="36"/>
      <c r="F56" s="36"/>
      <c r="G56" s="36"/>
      <c r="H56" s="36"/>
      <c r="I56" s="36"/>
      <c r="J56" s="36"/>
    </row>
    <row r="57" ht="15.75" customHeight="1">
      <c r="A57" s="31" t="s">
        <v>100</v>
      </c>
      <c r="B57" s="38">
        <v>1.0</v>
      </c>
      <c r="C57" s="33">
        <v>30000.0</v>
      </c>
      <c r="D57" s="34">
        <f t="shared" ref="D57:D66" si="12">B57*C57</f>
        <v>30000</v>
      </c>
      <c r="E57" s="19"/>
      <c r="F57" s="19" t="s">
        <v>142</v>
      </c>
      <c r="G57" s="59">
        <v>0.0</v>
      </c>
      <c r="H57" s="59">
        <f t="shared" ref="H57:H64" si="13">B57*G57</f>
        <v>0</v>
      </c>
      <c r="I57" s="59">
        <f t="shared" ref="I57:I64" si="14">D57-G57</f>
        <v>30000</v>
      </c>
      <c r="J57" s="19" t="s">
        <v>143</v>
      </c>
    </row>
    <row r="58" ht="15.75" customHeight="1">
      <c r="A58" s="31" t="s">
        <v>101</v>
      </c>
      <c r="B58" s="38">
        <v>1.0</v>
      </c>
      <c r="C58" s="33">
        <v>28000.0</v>
      </c>
      <c r="D58" s="34">
        <f t="shared" si="12"/>
        <v>28000</v>
      </c>
      <c r="E58" s="19"/>
      <c r="F58" s="19" t="s">
        <v>144</v>
      </c>
      <c r="G58" s="59">
        <v>32300.0</v>
      </c>
      <c r="H58" s="59">
        <f t="shared" si="13"/>
        <v>32300</v>
      </c>
      <c r="I58" s="59">
        <f t="shared" si="14"/>
        <v>-4300</v>
      </c>
      <c r="J58" s="19" t="s">
        <v>145</v>
      </c>
    </row>
    <row r="59" ht="15.75" customHeight="1">
      <c r="A59" s="31" t="s">
        <v>102</v>
      </c>
      <c r="B59" s="38">
        <v>1.0</v>
      </c>
      <c r="C59" s="33">
        <v>20000.0</v>
      </c>
      <c r="D59" s="34">
        <f t="shared" si="12"/>
        <v>20000</v>
      </c>
      <c r="F59" s="19" t="s">
        <v>130</v>
      </c>
      <c r="G59" s="59">
        <v>50000.0</v>
      </c>
      <c r="H59" s="59">
        <f t="shared" si="13"/>
        <v>50000</v>
      </c>
      <c r="I59" s="59">
        <f t="shared" si="14"/>
        <v>-30000</v>
      </c>
      <c r="J59" s="19" t="s">
        <v>145</v>
      </c>
    </row>
    <row r="60" ht="15.75" customHeight="1">
      <c r="A60" s="31" t="s">
        <v>146</v>
      </c>
      <c r="B60" s="38">
        <v>1.0</v>
      </c>
      <c r="C60" s="33">
        <v>5000.0</v>
      </c>
      <c r="D60" s="34">
        <f t="shared" si="12"/>
        <v>5000</v>
      </c>
      <c r="E60" s="19" t="s">
        <v>131</v>
      </c>
      <c r="F60" s="19" t="s">
        <v>130</v>
      </c>
      <c r="G60" s="59">
        <v>25000.0</v>
      </c>
      <c r="H60" s="59">
        <f t="shared" si="13"/>
        <v>25000</v>
      </c>
      <c r="I60" s="59">
        <f t="shared" si="14"/>
        <v>-20000</v>
      </c>
      <c r="J60" s="19" t="s">
        <v>145</v>
      </c>
    </row>
    <row r="61" ht="15.75" customHeight="1">
      <c r="A61" s="31" t="s">
        <v>104</v>
      </c>
      <c r="B61" s="38">
        <v>1.0</v>
      </c>
      <c r="C61" s="33">
        <v>3000.0</v>
      </c>
      <c r="D61" s="34">
        <f t="shared" si="12"/>
        <v>3000</v>
      </c>
      <c r="E61" s="19" t="s">
        <v>131</v>
      </c>
      <c r="F61" s="19" t="s">
        <v>130</v>
      </c>
      <c r="G61" s="59">
        <v>20000.0</v>
      </c>
      <c r="H61" s="59">
        <f t="shared" si="13"/>
        <v>20000</v>
      </c>
      <c r="I61" s="59">
        <f t="shared" si="14"/>
        <v>-17000</v>
      </c>
      <c r="J61" s="19" t="s">
        <v>147</v>
      </c>
    </row>
    <row r="62" ht="15.75" customHeight="1">
      <c r="A62" s="31" t="s">
        <v>105</v>
      </c>
      <c r="B62" s="38">
        <v>1.0</v>
      </c>
      <c r="C62" s="33">
        <v>1200.0</v>
      </c>
      <c r="D62" s="34">
        <f t="shared" si="12"/>
        <v>1200</v>
      </c>
      <c r="F62" s="19" t="s">
        <v>130</v>
      </c>
      <c r="G62" s="59">
        <v>0.0</v>
      </c>
      <c r="H62" s="59">
        <f t="shared" si="13"/>
        <v>0</v>
      </c>
      <c r="I62" s="59">
        <f t="shared" si="14"/>
        <v>1200</v>
      </c>
      <c r="J62" s="19" t="s">
        <v>147</v>
      </c>
    </row>
    <row r="63" ht="15.75" customHeight="1">
      <c r="A63" s="31" t="s">
        <v>106</v>
      </c>
      <c r="B63" s="38">
        <v>1.0</v>
      </c>
      <c r="C63" s="33">
        <v>500.0</v>
      </c>
      <c r="D63" s="34">
        <f t="shared" si="12"/>
        <v>500</v>
      </c>
      <c r="F63" s="19" t="s">
        <v>130</v>
      </c>
      <c r="G63" s="59">
        <v>0.0</v>
      </c>
      <c r="H63" s="59">
        <f t="shared" si="13"/>
        <v>0</v>
      </c>
      <c r="I63" s="59">
        <f t="shared" si="14"/>
        <v>500</v>
      </c>
      <c r="J63" s="19" t="s">
        <v>148</v>
      </c>
    </row>
    <row r="64" ht="15.75" customHeight="1">
      <c r="A64" s="31" t="s">
        <v>149</v>
      </c>
      <c r="B64" s="38">
        <v>1.0</v>
      </c>
      <c r="C64" s="33">
        <v>0.0</v>
      </c>
      <c r="D64" s="34">
        <f t="shared" si="12"/>
        <v>0</v>
      </c>
      <c r="F64" s="19" t="s">
        <v>150</v>
      </c>
      <c r="G64" s="59">
        <f>47617+5724</f>
        <v>53341</v>
      </c>
      <c r="H64" s="59">
        <f t="shared" si="13"/>
        <v>53341</v>
      </c>
      <c r="I64" s="59">
        <f t="shared" si="14"/>
        <v>-53341</v>
      </c>
    </row>
    <row r="65" ht="15.75" customHeight="1">
      <c r="A65" s="31" t="s">
        <v>83</v>
      </c>
      <c r="B65" s="38">
        <v>0.0</v>
      </c>
      <c r="C65" s="33">
        <v>0.0</v>
      </c>
      <c r="D65" s="34">
        <f t="shared" si="12"/>
        <v>0</v>
      </c>
      <c r="G65" s="59"/>
      <c r="H65" s="59"/>
    </row>
    <row r="66" ht="15.75" customHeight="1">
      <c r="A66" s="31" t="s">
        <v>83</v>
      </c>
      <c r="B66" s="38">
        <v>0.0</v>
      </c>
      <c r="C66" s="33">
        <v>0.0</v>
      </c>
      <c r="D66" s="34">
        <f t="shared" si="12"/>
        <v>0</v>
      </c>
      <c r="G66" s="59"/>
      <c r="H66" s="59"/>
    </row>
    <row r="67" ht="15.75" customHeight="1">
      <c r="A67" s="13" t="s">
        <v>107</v>
      </c>
      <c r="B67" s="39"/>
      <c r="C67" s="37"/>
      <c r="D67" s="37">
        <f>SUM(D57:D66)</f>
        <v>87700</v>
      </c>
      <c r="E67" s="36"/>
      <c r="F67" s="36"/>
      <c r="G67" s="36"/>
      <c r="H67" s="36">
        <f t="shared" ref="H67:I67" si="15">SUM(H57:H64)</f>
        <v>180641</v>
      </c>
      <c r="I67" s="59">
        <f t="shared" si="15"/>
        <v>-92941</v>
      </c>
      <c r="J67" s="36"/>
    </row>
    <row r="68" ht="15.75" customHeight="1">
      <c r="A68" s="4"/>
      <c r="B68" s="5"/>
      <c r="C68" s="34"/>
      <c r="D68" s="34"/>
      <c r="E68" s="62">
        <v>87700.0</v>
      </c>
      <c r="G68" s="59"/>
      <c r="H68" s="59"/>
    </row>
    <row r="69" ht="15.75" customHeight="1">
      <c r="A69" s="28" t="s">
        <v>108</v>
      </c>
      <c r="B69" s="29"/>
      <c r="C69" s="29"/>
      <c r="D69" s="30"/>
      <c r="E69" s="36"/>
      <c r="F69" s="36"/>
      <c r="G69" s="36"/>
      <c r="H69" s="36"/>
      <c r="I69" s="36"/>
      <c r="J69" s="36"/>
    </row>
    <row r="70" ht="15.75" customHeight="1">
      <c r="A70" s="4" t="s">
        <v>109</v>
      </c>
      <c r="B70" s="4">
        <v>1.0</v>
      </c>
      <c r="C70" s="40">
        <f>D70/D23</f>
        <v>0.01851851852</v>
      </c>
      <c r="D70" s="33">
        <v>12800.0</v>
      </c>
      <c r="G70" s="59">
        <v>0.0</v>
      </c>
      <c r="H70" s="59">
        <f t="shared" ref="H70:H73" si="16">B70*G70</f>
        <v>0</v>
      </c>
      <c r="I70" s="59">
        <f t="shared" ref="I70:I73" si="17">D70-G70</f>
        <v>12800</v>
      </c>
    </row>
    <row r="71" ht="15.75" customHeight="1">
      <c r="A71" s="4" t="s">
        <v>110</v>
      </c>
      <c r="B71" s="4">
        <v>1.0</v>
      </c>
      <c r="C71" s="40">
        <f>D71/D41</f>
        <v>0</v>
      </c>
      <c r="D71" s="33">
        <v>0.0</v>
      </c>
      <c r="G71" s="59">
        <v>0.0</v>
      </c>
      <c r="H71" s="59">
        <f t="shared" si="16"/>
        <v>0</v>
      </c>
      <c r="I71" s="59">
        <f t="shared" si="17"/>
        <v>0</v>
      </c>
    </row>
    <row r="72" ht="15.75" customHeight="1">
      <c r="A72" s="4" t="s">
        <v>111</v>
      </c>
      <c r="B72" s="4">
        <v>1.0</v>
      </c>
      <c r="C72" s="40">
        <f>+D72/D54</f>
        <v>0.04148324615</v>
      </c>
      <c r="D72" s="31">
        <v>24030.0</v>
      </c>
      <c r="G72" s="59">
        <v>0.0</v>
      </c>
      <c r="H72" s="59">
        <f t="shared" si="16"/>
        <v>0</v>
      </c>
      <c r="I72" s="59">
        <f t="shared" si="17"/>
        <v>24030</v>
      </c>
    </row>
    <row r="73" ht="15.75" customHeight="1">
      <c r="A73" s="4" t="s">
        <v>16</v>
      </c>
      <c r="B73" s="4">
        <v>1.0</v>
      </c>
      <c r="C73" s="40">
        <f>D73/(D76-D73)</f>
        <v>0</v>
      </c>
      <c r="D73" s="31">
        <v>0.0</v>
      </c>
      <c r="G73" s="59">
        <v>0.0</v>
      </c>
      <c r="H73" s="59">
        <f t="shared" si="16"/>
        <v>0</v>
      </c>
      <c r="I73" s="59">
        <f t="shared" si="17"/>
        <v>0</v>
      </c>
    </row>
    <row r="74" ht="15.75" customHeight="1">
      <c r="A74" s="13" t="s">
        <v>112</v>
      </c>
      <c r="B74" s="39"/>
      <c r="C74" s="37"/>
      <c r="D74" s="37">
        <f>SUM(D70:D73)</f>
        <v>36830</v>
      </c>
      <c r="E74" s="36"/>
      <c r="F74" s="36"/>
      <c r="G74" s="36"/>
      <c r="H74" s="36">
        <f t="shared" ref="H74:I74" si="18">SUM(H70:H73)</f>
        <v>0</v>
      </c>
      <c r="I74" s="36">
        <f t="shared" si="18"/>
        <v>36830</v>
      </c>
      <c r="J74" s="36"/>
    </row>
    <row r="75" ht="15.75" customHeight="1">
      <c r="A75" s="41"/>
      <c r="B75" s="42"/>
      <c r="C75" s="43"/>
      <c r="D75" s="43"/>
      <c r="E75" s="62">
        <v>36830.0</v>
      </c>
      <c r="G75" s="59"/>
      <c r="H75" s="59"/>
    </row>
    <row r="76" ht="15.75" customHeight="1">
      <c r="A76" s="13" t="s">
        <v>113</v>
      </c>
      <c r="B76" s="39"/>
      <c r="C76" s="37"/>
      <c r="D76" s="37">
        <f>D23+D41+D54+D67+D74</f>
        <v>1492000</v>
      </c>
      <c r="E76" s="36"/>
      <c r="F76" s="36"/>
      <c r="G76" s="36"/>
      <c r="H76" s="36">
        <f t="shared" ref="H76:I76" si="19">H74+H67+H54+H41+H23</f>
        <v>840307.41</v>
      </c>
      <c r="I76" s="36">
        <f t="shared" si="19"/>
        <v>651692.59</v>
      </c>
      <c r="J76" s="36"/>
    </row>
    <row r="77" ht="15.75" customHeight="1">
      <c r="A77" s="44"/>
      <c r="B77" s="45"/>
      <c r="C77" s="46"/>
      <c r="D77" s="46"/>
      <c r="G77" s="59"/>
      <c r="H77" s="59"/>
    </row>
    <row r="78" ht="15.75" customHeight="1">
      <c r="A78" s="13" t="s">
        <v>114</v>
      </c>
      <c r="B78" s="39"/>
      <c r="C78" s="37"/>
      <c r="D78" s="37"/>
      <c r="E78" s="36"/>
      <c r="F78" s="36"/>
      <c r="G78" s="36"/>
      <c r="H78" s="36"/>
      <c r="I78" s="36"/>
      <c r="J78" s="36"/>
    </row>
    <row r="79" ht="15.75" customHeight="1">
      <c r="A79" s="31" t="s">
        <v>83</v>
      </c>
      <c r="B79" s="38">
        <v>0.0</v>
      </c>
      <c r="C79" s="33">
        <v>0.0</v>
      </c>
      <c r="D79" s="34">
        <f>B79*C79</f>
        <v>0</v>
      </c>
      <c r="G79" s="59"/>
      <c r="H79" s="59"/>
    </row>
    <row r="80" ht="15.75" customHeight="1">
      <c r="A80" s="13" t="s">
        <v>115</v>
      </c>
      <c r="B80" s="39"/>
      <c r="C80" s="37"/>
      <c r="D80" s="37">
        <f>SUM(D76:D79)</f>
        <v>1492000</v>
      </c>
      <c r="E80" s="37">
        <v>1492000.0</v>
      </c>
      <c r="F80" s="36"/>
      <c r="G80" s="36"/>
      <c r="H80" s="36"/>
      <c r="I80" s="36"/>
      <c r="J80" s="36"/>
    </row>
    <row r="81" ht="15.75" customHeight="1">
      <c r="A81" s="41" t="s">
        <v>151</v>
      </c>
      <c r="B81" s="42"/>
      <c r="C81" s="43"/>
      <c r="D81" s="43">
        <v>272000.0</v>
      </c>
      <c r="G81" s="59">
        <v>0.0</v>
      </c>
      <c r="H81" s="59">
        <v>0.0</v>
      </c>
      <c r="I81" s="59">
        <f>D81-G81</f>
        <v>272000</v>
      </c>
    </row>
    <row r="82" ht="15.75" customHeight="1">
      <c r="A82" s="19" t="s">
        <v>152</v>
      </c>
      <c r="D82" s="2">
        <f>D81+D80</f>
        <v>1764000</v>
      </c>
      <c r="G82" s="59"/>
      <c r="H82" s="59">
        <f t="shared" ref="H82:I82" si="20">H81+H76</f>
        <v>840307.41</v>
      </c>
      <c r="I82" s="59">
        <f t="shared" si="20"/>
        <v>923692.59</v>
      </c>
    </row>
    <row r="83" ht="15.75" customHeight="1">
      <c r="G83" s="59"/>
      <c r="H83" s="59"/>
    </row>
    <row r="84" ht="15.75" customHeight="1">
      <c r="D84" s="63">
        <v>2100000.0</v>
      </c>
      <c r="G84" s="59"/>
      <c r="H84" s="59"/>
    </row>
    <row r="85" ht="15.75" customHeight="1">
      <c r="D85" s="63">
        <f>D84-D82</f>
        <v>336000</v>
      </c>
      <c r="G85" s="59"/>
      <c r="H85" s="59"/>
    </row>
    <row r="86" ht="15.75" customHeight="1">
      <c r="G86" s="59"/>
      <c r="H86" s="59"/>
    </row>
    <row r="87" ht="15.75" customHeight="1">
      <c r="G87" s="59"/>
      <c r="H87" s="59"/>
    </row>
    <row r="88" ht="15.75" customHeight="1">
      <c r="G88" s="59"/>
      <c r="H88" s="59"/>
    </row>
    <row r="89" ht="15.75" customHeight="1">
      <c r="G89" s="59"/>
      <c r="H89" s="59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5">
    <mergeCell ref="A11:I11"/>
    <mergeCell ref="A25:D25"/>
    <mergeCell ref="A43:D43"/>
    <mergeCell ref="A56:D56"/>
    <mergeCell ref="A69:D69"/>
  </mergeCells>
  <conditionalFormatting sqref="I12:I24 I26:I42 I44:I55 I57:I68 I70:I73 I75 I77 I79 I81:I85">
    <cfRule type="cellIs" dxfId="0" priority="1" operator="greaterThan">
      <formula>0</formula>
    </cfRule>
  </conditionalFormatting>
  <conditionalFormatting sqref="I12:I24 I26:I42 I44:I55 I57:I68 I70:I73 I75 I77 I79 I81:I85">
    <cfRule type="cellIs" dxfId="1" priority="2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5.0" topLeftCell="B16" activePane="bottomRight" state="frozen"/>
      <selection activeCell="B1" sqref="B1" pane="topRight"/>
      <selection activeCell="A16" sqref="A16" pane="bottomLeft"/>
      <selection activeCell="B16" sqref="B16" pane="bottomRight"/>
    </sheetView>
  </sheetViews>
  <sheetFormatPr customHeight="1" defaultColWidth="14.43" defaultRowHeight="15.0" outlineLevelCol="2"/>
  <cols>
    <col customWidth="1" min="1" max="1" width="3.43" outlineLevel="1"/>
    <col customWidth="1" min="2" max="2" width="126.86" outlineLevel="2"/>
    <col customWidth="1" min="3" max="3" width="13.14" outlineLevel="2"/>
    <col customWidth="1" min="4" max="4" width="17.14" outlineLevel="2"/>
    <col customWidth="1" min="5" max="5" width="18.71" outlineLevel="2"/>
    <col customWidth="1" min="6" max="6" width="2.86" outlineLevel="1"/>
    <col customWidth="1" min="7" max="7" width="35.14" outlineLevel="1"/>
    <col customWidth="1" min="8" max="8" width="37.86" outlineLevel="1"/>
    <col customWidth="1" min="9" max="9" width="17.43" outlineLevel="1"/>
    <col customWidth="1" min="10" max="10" width="19.14" outlineLevel="1"/>
    <col customWidth="1" min="11" max="15" width="15.71"/>
    <col customWidth="1" min="16" max="22" width="15.71" outlineLevel="1"/>
    <col customWidth="1" min="23" max="23" width="20.0"/>
    <col customWidth="1" min="24" max="24" width="15.43"/>
    <col customWidth="1" min="25" max="25" width="22.0"/>
    <col customWidth="1" min="26" max="26" width="38.71"/>
    <col customWidth="1" min="27" max="27" width="11.43"/>
  </cols>
  <sheetData>
    <row r="1">
      <c r="A1" s="4"/>
      <c r="B1" s="4"/>
      <c r="C1" s="5"/>
      <c r="D1" s="4"/>
      <c r="E1" s="4"/>
      <c r="F1" s="4"/>
      <c r="G1" s="4"/>
      <c r="H1" s="5"/>
      <c r="I1" s="4"/>
      <c r="J1" s="4"/>
      <c r="K1" s="4"/>
      <c r="L1" s="4"/>
      <c r="M1" s="5"/>
      <c r="N1" s="4"/>
      <c r="O1" s="4"/>
      <c r="P1" s="4"/>
      <c r="Q1" s="4"/>
      <c r="R1" s="5"/>
      <c r="S1" s="4"/>
      <c r="T1" s="4"/>
      <c r="U1" s="4"/>
      <c r="V1" s="4"/>
      <c r="W1" s="4"/>
      <c r="X1" s="4"/>
      <c r="Y1" s="4"/>
      <c r="Z1" s="4"/>
      <c r="AA1" s="4"/>
    </row>
    <row r="2">
      <c r="A2" s="4"/>
      <c r="B2" s="6" t="s">
        <v>18</v>
      </c>
      <c r="C2" s="5"/>
      <c r="D2" s="4"/>
      <c r="E2" s="4"/>
      <c r="F2" s="4"/>
      <c r="G2" s="6" t="s">
        <v>18</v>
      </c>
      <c r="H2" s="5"/>
      <c r="I2" s="4"/>
      <c r="J2" s="4"/>
      <c r="K2" s="4"/>
      <c r="L2" s="4"/>
      <c r="M2" s="5"/>
      <c r="N2" s="4"/>
      <c r="O2" s="4"/>
      <c r="P2" s="4"/>
      <c r="Q2" s="4"/>
      <c r="R2" s="5"/>
      <c r="S2" s="4"/>
      <c r="T2" s="4"/>
      <c r="U2" s="4"/>
      <c r="V2" s="4"/>
      <c r="W2" s="4"/>
      <c r="X2" s="4"/>
      <c r="Y2" s="4"/>
      <c r="Z2" s="4"/>
      <c r="AA2" s="4"/>
    </row>
    <row r="3">
      <c r="A3" s="4"/>
      <c r="B3" s="7" t="s">
        <v>19</v>
      </c>
      <c r="C3" s="5"/>
      <c r="D3" s="4"/>
      <c r="E3" s="4"/>
      <c r="F3" s="4"/>
      <c r="G3" s="7" t="s">
        <v>19</v>
      </c>
      <c r="H3" s="5"/>
      <c r="I3" s="4"/>
      <c r="J3" s="4"/>
      <c r="K3" s="4"/>
      <c r="L3" s="4"/>
      <c r="M3" s="5"/>
      <c r="N3" s="4"/>
      <c r="O3" s="4"/>
      <c r="P3" s="4"/>
      <c r="Q3" s="4"/>
      <c r="R3" s="5"/>
      <c r="S3" s="4"/>
      <c r="T3" s="4"/>
      <c r="U3" s="4"/>
      <c r="V3" s="4"/>
      <c r="W3" s="4"/>
      <c r="X3" s="4"/>
      <c r="Y3" s="4"/>
      <c r="Z3" s="4"/>
      <c r="AA3" s="4"/>
    </row>
    <row r="4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25" t="str">
        <f>'CapEx Borrower Budget'!B5</f>
        <v>Borrowing Entity Name:</v>
      </c>
      <c r="C5" s="4" t="str">
        <f>'CapEx Borrower Budget'!C5</f>
        <v>Red Raider 45 LLC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25" t="str">
        <f>'CapEx Borrower Budget'!B6</f>
        <v>Property Name:</v>
      </c>
      <c r="C6" s="64" t="str">
        <f>'CapEx Borrower Budget'!C6</f>
        <v>The Park at Pottsburg Creek</v>
      </c>
      <c r="D6" s="4"/>
      <c r="E6" s="4"/>
      <c r="F6" s="4"/>
      <c r="G6" s="4"/>
      <c r="H6" s="4"/>
      <c r="I6" s="4"/>
      <c r="J6" s="6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25" t="str">
        <f>'CapEx Borrower Budget'!B7</f>
        <v>Property Address:</v>
      </c>
      <c r="C7" s="64" t="str">
        <f>'CapEx Borrower Budget'!C7</f>
        <v>4800 Atlantic Blvd, Jacksonville, FL 32207</v>
      </c>
      <c r="D7" s="4"/>
      <c r="E7" s="4"/>
      <c r="F7" s="4"/>
      <c r="G7" s="25" t="s">
        <v>63</v>
      </c>
      <c r="H7" s="64" t="str">
        <f t="shared" ref="H7:H12" si="1">C7</f>
        <v>4800 Atlantic Blvd, Jacksonville, FL 32207</v>
      </c>
      <c r="I7" s="4"/>
      <c r="J7" s="6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25" t="str">
        <f>'CapEx Borrower Budget'!B8</f>
        <v>Budget Created By:</v>
      </c>
      <c r="C8" s="64" t="str">
        <f>'CapEx Borrower Budget'!C8</f>
        <v>Edward Sittler, Vinnie Patel</v>
      </c>
      <c r="D8" s="4"/>
      <c r="E8" s="4"/>
      <c r="F8" s="4"/>
      <c r="G8" s="25" t="s">
        <v>65</v>
      </c>
      <c r="H8" s="64" t="str">
        <f t="shared" si="1"/>
        <v>Edward Sittler, Vinnie Patel</v>
      </c>
      <c r="I8" s="4"/>
      <c r="J8" s="6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25" t="str">
        <f>'CapEx Borrower Budget'!B9</f>
        <v>Date:</v>
      </c>
      <c r="C9" s="66">
        <f>'CapEx Borrower Budget'!C9</f>
        <v>45212</v>
      </c>
      <c r="D9" s="4"/>
      <c r="E9" s="4"/>
      <c r="F9" s="4"/>
      <c r="G9" s="25" t="s">
        <v>67</v>
      </c>
      <c r="H9" s="66">
        <f t="shared" si="1"/>
        <v>45212</v>
      </c>
      <c r="I9" s="4"/>
      <c r="J9" s="2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25" t="str">
        <f>'CapEx Borrower Budget'!B10</f>
        <v>Total # Units:</v>
      </c>
      <c r="C10" s="67">
        <f>'CapEx Borrower Budget'!C10</f>
        <v>128</v>
      </c>
      <c r="D10" s="4"/>
      <c r="E10" s="4"/>
      <c r="F10" s="4"/>
      <c r="G10" s="25" t="s">
        <v>68</v>
      </c>
      <c r="H10" s="67">
        <f t="shared" si="1"/>
        <v>128</v>
      </c>
      <c r="I10" s="4"/>
      <c r="J10" s="2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25" t="str">
        <f>'CapEx Borrower Budget'!B11</f>
        <v># Full Upgrades:</v>
      </c>
      <c r="C11" s="67">
        <f>'CapEx Borrower Budget'!C11</f>
        <v>128</v>
      </c>
      <c r="D11" s="4"/>
      <c r="E11" s="4"/>
      <c r="F11" s="4"/>
      <c r="G11" s="25" t="s">
        <v>69</v>
      </c>
      <c r="H11" s="67">
        <f t="shared" si="1"/>
        <v>128</v>
      </c>
      <c r="I11" s="4"/>
      <c r="J11" s="2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25" t="str">
        <f>'CapEx Borrower Budget'!B12</f>
        <v># Partial Upgrades:</v>
      </c>
      <c r="C12" s="67">
        <f>'CapEx Borrower Budget'!C12</f>
        <v>0</v>
      </c>
      <c r="D12" s="4"/>
      <c r="E12" s="4"/>
      <c r="F12" s="4"/>
      <c r="G12" s="25" t="s">
        <v>70</v>
      </c>
      <c r="H12" s="67">
        <f t="shared" si="1"/>
        <v>0</v>
      </c>
      <c r="I12" s="4"/>
      <c r="J12" s="2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40.5" customHeight="1">
      <c r="A14" s="4"/>
      <c r="B14" s="10" t="str">
        <f>'CapEx Borrower Budget'!B14</f>
        <v>Item/Description of Work</v>
      </c>
      <c r="C14" s="10" t="str">
        <f>'CapEx Borrower Budget'!C14</f>
        <v># Units</v>
      </c>
      <c r="D14" s="10" t="str">
        <f>'CapEx Borrower Budget'!D14</f>
        <v>Unit Cost</v>
      </c>
      <c r="E14" s="10" t="str">
        <f>'CapEx Borrower Budget'!E14</f>
        <v>Total</v>
      </c>
      <c r="F14" s="4"/>
      <c r="G14" s="10" t="s">
        <v>71</v>
      </c>
      <c r="H14" s="68" t="s">
        <v>153</v>
      </c>
      <c r="I14" s="68" t="s">
        <v>154</v>
      </c>
      <c r="J14" s="68" t="s">
        <v>155</v>
      </c>
      <c r="K14" s="69">
        <v>1.0</v>
      </c>
      <c r="L14" s="69">
        <v>2.0</v>
      </c>
      <c r="M14" s="69">
        <v>3.0</v>
      </c>
      <c r="N14" s="69">
        <v>4.0</v>
      </c>
      <c r="O14" s="69">
        <v>5.0</v>
      </c>
      <c r="P14" s="69">
        <v>6.0</v>
      </c>
      <c r="Q14" s="69">
        <v>7.0</v>
      </c>
      <c r="R14" s="69">
        <v>8.0</v>
      </c>
      <c r="S14" s="69">
        <v>9.0</v>
      </c>
      <c r="T14" s="69">
        <v>10.0</v>
      </c>
      <c r="U14" s="69">
        <v>11.0</v>
      </c>
      <c r="V14" s="69">
        <v>12.0</v>
      </c>
      <c r="W14" s="68" t="s">
        <v>156</v>
      </c>
      <c r="X14" s="68" t="s">
        <v>157</v>
      </c>
      <c r="Y14" s="68" t="s">
        <v>158</v>
      </c>
      <c r="Z14" s="68" t="s">
        <v>159</v>
      </c>
      <c r="AA14" s="4"/>
    </row>
    <row r="15">
      <c r="A15" s="4"/>
      <c r="B15" s="28" t="str">
        <f>'CapEx Borrower Budget'!B15</f>
        <v>Interior Budget</v>
      </c>
      <c r="C15" s="29"/>
      <c r="D15" s="29"/>
      <c r="E15" s="30"/>
      <c r="F15" s="4"/>
      <c r="G15" s="70" t="s">
        <v>160</v>
      </c>
      <c r="H15" s="70" t="s">
        <v>161</v>
      </c>
      <c r="I15" s="70" t="s">
        <v>162</v>
      </c>
      <c r="J15" s="70" t="s">
        <v>163</v>
      </c>
      <c r="K15" s="70" t="s">
        <v>164</v>
      </c>
      <c r="L15" s="70" t="s">
        <v>164</v>
      </c>
      <c r="M15" s="70" t="s">
        <v>164</v>
      </c>
      <c r="N15" s="70" t="s">
        <v>164</v>
      </c>
      <c r="O15" s="70" t="s">
        <v>164</v>
      </c>
      <c r="P15" s="70" t="s">
        <v>164</v>
      </c>
      <c r="Q15" s="70" t="s">
        <v>164</v>
      </c>
      <c r="R15" s="70" t="s">
        <v>164</v>
      </c>
      <c r="S15" s="70" t="s">
        <v>164</v>
      </c>
      <c r="T15" s="70" t="s">
        <v>164</v>
      </c>
      <c r="U15" s="70" t="s">
        <v>164</v>
      </c>
      <c r="V15" s="70" t="s">
        <v>164</v>
      </c>
      <c r="W15" s="70" t="s">
        <v>165</v>
      </c>
      <c r="X15" s="70" t="s">
        <v>166</v>
      </c>
      <c r="Y15" s="70" t="s">
        <v>167</v>
      </c>
      <c r="Z15" s="70"/>
      <c r="AA15" s="4"/>
    </row>
    <row r="16">
      <c r="A16" s="4"/>
      <c r="B16" s="12" t="str">
        <f>'CapEx Borrower Budget'!B16</f>
        <v>Unit upgrades</v>
      </c>
      <c r="C16" s="71">
        <f>'CapEx Borrower Budget'!C16</f>
        <v>0</v>
      </c>
      <c r="D16" s="34">
        <f>'CapEx Borrower Budget'!D16</f>
        <v>0</v>
      </c>
      <c r="E16" s="12">
        <f>'CapEx Borrower Budget'!E16</f>
        <v>0</v>
      </c>
      <c r="F16" s="4"/>
      <c r="G16" s="12" t="str">
        <f t="shared" ref="G16:G40" si="2">+B16</f>
        <v>Unit upgrades</v>
      </c>
      <c r="H16" s="34">
        <f t="shared" ref="H16:H40" si="3">+E16</f>
        <v>0</v>
      </c>
      <c r="I16" s="72">
        <v>627200.0</v>
      </c>
      <c r="J16" s="34">
        <f t="shared" ref="J16:J40" si="4">H16+I16</f>
        <v>627200</v>
      </c>
      <c r="K16" s="33">
        <v>0.0</v>
      </c>
      <c r="L16" s="33">
        <v>0.0</v>
      </c>
      <c r="M16" s="33">
        <v>0.0</v>
      </c>
      <c r="N16" s="33">
        <v>0.0</v>
      </c>
      <c r="O16" s="33">
        <v>0.0</v>
      </c>
      <c r="P16" s="33">
        <v>0.0</v>
      </c>
      <c r="Q16" s="33">
        <v>0.0</v>
      </c>
      <c r="R16" s="33">
        <v>0.0</v>
      </c>
      <c r="S16" s="33">
        <v>0.0</v>
      </c>
      <c r="T16" s="33">
        <v>0.0</v>
      </c>
      <c r="U16" s="33">
        <v>0.0</v>
      </c>
      <c r="V16" s="33">
        <v>0.0</v>
      </c>
      <c r="W16" s="34">
        <f t="shared" ref="W16:W41" si="5">SUM(K16:V16)</f>
        <v>0</v>
      </c>
      <c r="X16" s="73">
        <f t="shared" ref="X16:X41" si="6">IFERROR((W16)/J16,"0%")</f>
        <v>0</v>
      </c>
      <c r="Y16" s="74">
        <f t="shared" ref="Y16:Y41" si="7">J16-W16</f>
        <v>627200</v>
      </c>
      <c r="Z16" s="4"/>
      <c r="AA16" s="4"/>
    </row>
    <row r="17">
      <c r="A17" s="4"/>
      <c r="B17" s="12" t="str">
        <f>'CapEx Borrower Budget'!B17</f>
        <v>Appliances</v>
      </c>
      <c r="C17" s="71">
        <f>'CapEx Borrower Budget'!C17</f>
        <v>128</v>
      </c>
      <c r="D17" s="34">
        <f>'CapEx Borrower Budget'!D17</f>
        <v>1500</v>
      </c>
      <c r="E17" s="34">
        <f>'CapEx Borrower Budget'!E17</f>
        <v>192000</v>
      </c>
      <c r="F17" s="4"/>
      <c r="G17" s="12" t="str">
        <f t="shared" si="2"/>
        <v>Appliances</v>
      </c>
      <c r="H17" s="34">
        <f t="shared" si="3"/>
        <v>192000</v>
      </c>
      <c r="I17" s="72">
        <v>-192000.0</v>
      </c>
      <c r="J17" s="34">
        <f t="shared" si="4"/>
        <v>0</v>
      </c>
      <c r="K17" s="33">
        <v>0.0</v>
      </c>
      <c r="L17" s="33">
        <v>0.0</v>
      </c>
      <c r="M17" s="33">
        <v>0.0</v>
      </c>
      <c r="N17" s="33">
        <v>0.0</v>
      </c>
      <c r="O17" s="33">
        <v>0.0</v>
      </c>
      <c r="P17" s="33">
        <v>0.0</v>
      </c>
      <c r="Q17" s="33">
        <v>0.0</v>
      </c>
      <c r="R17" s="33">
        <v>0.0</v>
      </c>
      <c r="S17" s="33">
        <v>0.0</v>
      </c>
      <c r="T17" s="33">
        <v>0.0</v>
      </c>
      <c r="U17" s="33">
        <v>0.0</v>
      </c>
      <c r="V17" s="33">
        <v>0.0</v>
      </c>
      <c r="W17" s="34">
        <f t="shared" si="5"/>
        <v>0</v>
      </c>
      <c r="X17" s="73" t="str">
        <f t="shared" si="6"/>
        <v>0%</v>
      </c>
      <c r="Y17" s="74">
        <f t="shared" si="7"/>
        <v>0</v>
      </c>
      <c r="Z17" s="4"/>
      <c r="AA17" s="4"/>
    </row>
    <row r="18">
      <c r="A18" s="4"/>
      <c r="B18" s="12" t="str">
        <f>'CapEx Borrower Budget'!B18</f>
        <v>Flooring</v>
      </c>
      <c r="C18" s="71">
        <f>'CapEx Borrower Budget'!C18</f>
        <v>128</v>
      </c>
      <c r="D18" s="34">
        <f>'CapEx Borrower Budget'!D18</f>
        <v>1500</v>
      </c>
      <c r="E18" s="34">
        <f>'CapEx Borrower Budget'!E18</f>
        <v>192000</v>
      </c>
      <c r="F18" s="4"/>
      <c r="G18" s="12" t="str">
        <f t="shared" si="2"/>
        <v>Flooring</v>
      </c>
      <c r="H18" s="34">
        <f t="shared" si="3"/>
        <v>192000</v>
      </c>
      <c r="I18" s="72">
        <v>-192000.0</v>
      </c>
      <c r="J18" s="34">
        <f t="shared" si="4"/>
        <v>0</v>
      </c>
      <c r="K18" s="33">
        <v>0.0</v>
      </c>
      <c r="L18" s="33">
        <v>0.0</v>
      </c>
      <c r="M18" s="33">
        <v>0.0</v>
      </c>
      <c r="N18" s="33">
        <v>0.0</v>
      </c>
      <c r="O18" s="33">
        <v>0.0</v>
      </c>
      <c r="P18" s="33">
        <v>0.0</v>
      </c>
      <c r="Q18" s="33">
        <v>0.0</v>
      </c>
      <c r="R18" s="33">
        <v>0.0</v>
      </c>
      <c r="S18" s="33">
        <v>0.0</v>
      </c>
      <c r="T18" s="33">
        <v>0.0</v>
      </c>
      <c r="U18" s="33">
        <v>0.0</v>
      </c>
      <c r="V18" s="33">
        <v>0.0</v>
      </c>
      <c r="W18" s="34">
        <f t="shared" si="5"/>
        <v>0</v>
      </c>
      <c r="X18" s="73" t="str">
        <f t="shared" si="6"/>
        <v>0%</v>
      </c>
      <c r="Y18" s="74">
        <f t="shared" si="7"/>
        <v>0</v>
      </c>
      <c r="Z18" s="4"/>
      <c r="AA18" s="4"/>
    </row>
    <row r="19">
      <c r="A19" s="4"/>
      <c r="B19" s="12" t="str">
        <f>'CapEx Borrower Budget'!B19</f>
        <v>Fixtures</v>
      </c>
      <c r="C19" s="71">
        <f>'CapEx Borrower Budget'!C19</f>
        <v>128</v>
      </c>
      <c r="D19" s="34">
        <f>'CapEx Borrower Budget'!D19</f>
        <v>1000</v>
      </c>
      <c r="E19" s="34">
        <f>'CapEx Borrower Budget'!E19</f>
        <v>128000</v>
      </c>
      <c r="F19" s="4"/>
      <c r="G19" s="12" t="str">
        <f t="shared" si="2"/>
        <v>Fixtures</v>
      </c>
      <c r="H19" s="34">
        <f t="shared" si="3"/>
        <v>128000</v>
      </c>
      <c r="I19" s="72">
        <f t="shared" ref="I19:I20" si="8">-H19</f>
        <v>-128000</v>
      </c>
      <c r="J19" s="34">
        <f t="shared" si="4"/>
        <v>0</v>
      </c>
      <c r="K19" s="33">
        <v>0.0</v>
      </c>
      <c r="L19" s="33">
        <v>0.0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0.0</v>
      </c>
      <c r="S19" s="33">
        <v>0.0</v>
      </c>
      <c r="T19" s="33">
        <v>0.0</v>
      </c>
      <c r="U19" s="33">
        <v>0.0</v>
      </c>
      <c r="V19" s="33">
        <v>0.0</v>
      </c>
      <c r="W19" s="34">
        <f t="shared" si="5"/>
        <v>0</v>
      </c>
      <c r="X19" s="73" t="str">
        <f t="shared" si="6"/>
        <v>0%</v>
      </c>
      <c r="Y19" s="74">
        <f t="shared" si="7"/>
        <v>0</v>
      </c>
      <c r="Z19" s="4"/>
      <c r="AA19" s="4"/>
    </row>
    <row r="20">
      <c r="A20" s="4"/>
      <c r="B20" s="12" t="str">
        <f>'CapEx Borrower Budget'!B20</f>
        <v>Cabinets</v>
      </c>
      <c r="C20" s="71">
        <f>'CapEx Borrower Budget'!C20</f>
        <v>128</v>
      </c>
      <c r="D20" s="34">
        <f>'CapEx Borrower Budget'!D20</f>
        <v>900</v>
      </c>
      <c r="E20" s="34">
        <f>'CapEx Borrower Budget'!E20</f>
        <v>115200</v>
      </c>
      <c r="F20" s="4"/>
      <c r="G20" s="12" t="str">
        <f t="shared" si="2"/>
        <v>Cabinets</v>
      </c>
      <c r="H20" s="34">
        <f t="shared" si="3"/>
        <v>115200</v>
      </c>
      <c r="I20" s="33">
        <f t="shared" si="8"/>
        <v>-115200</v>
      </c>
      <c r="J20" s="34">
        <f t="shared" si="4"/>
        <v>0</v>
      </c>
      <c r="K20" s="33">
        <v>0.0</v>
      </c>
      <c r="L20" s="33">
        <v>0.0</v>
      </c>
      <c r="M20" s="33">
        <v>0.0</v>
      </c>
      <c r="N20" s="33">
        <v>0.0</v>
      </c>
      <c r="O20" s="33">
        <v>0.0</v>
      </c>
      <c r="P20" s="33">
        <v>0.0</v>
      </c>
      <c r="Q20" s="33">
        <v>0.0</v>
      </c>
      <c r="R20" s="33">
        <v>0.0</v>
      </c>
      <c r="S20" s="33">
        <v>0.0</v>
      </c>
      <c r="T20" s="33">
        <v>0.0</v>
      </c>
      <c r="U20" s="33">
        <v>0.0</v>
      </c>
      <c r="V20" s="33">
        <v>0.0</v>
      </c>
      <c r="W20" s="34">
        <f t="shared" si="5"/>
        <v>0</v>
      </c>
      <c r="X20" s="73" t="str">
        <f t="shared" si="6"/>
        <v>0%</v>
      </c>
      <c r="Y20" s="74">
        <f t="shared" si="7"/>
        <v>0</v>
      </c>
      <c r="Z20" s="4"/>
      <c r="AA20" s="4"/>
    </row>
    <row r="21" ht="15.75" customHeight="1">
      <c r="A21" s="4"/>
      <c r="B21" s="12" t="str">
        <f>'CapEx Borrower Budget'!B21</f>
        <v>washer/dryer machines</v>
      </c>
      <c r="C21" s="71">
        <f>'CapEx Borrower Budget'!C21</f>
        <v>128</v>
      </c>
      <c r="D21" s="34">
        <f>'CapEx Borrower Budget'!D21</f>
        <v>500</v>
      </c>
      <c r="E21" s="34">
        <f>'CapEx Borrower Budget'!E21</f>
        <v>64000</v>
      </c>
      <c r="F21" s="4"/>
      <c r="G21" s="12" t="str">
        <f t="shared" si="2"/>
        <v>washer/dryer machines</v>
      </c>
      <c r="H21" s="34">
        <f t="shared" si="3"/>
        <v>64000</v>
      </c>
      <c r="I21" s="33">
        <v>0.0</v>
      </c>
      <c r="J21" s="34">
        <f t="shared" si="4"/>
        <v>64000</v>
      </c>
      <c r="K21" s="33">
        <v>0.0</v>
      </c>
      <c r="L21" s="33">
        <v>0.0</v>
      </c>
      <c r="M21" s="33">
        <v>0.0</v>
      </c>
      <c r="N21" s="33">
        <v>0.0</v>
      </c>
      <c r="O21" s="33">
        <v>0.0</v>
      </c>
      <c r="P21" s="33">
        <v>0.0</v>
      </c>
      <c r="Q21" s="33">
        <v>0.0</v>
      </c>
      <c r="R21" s="33">
        <v>0.0</v>
      </c>
      <c r="S21" s="33">
        <v>0.0</v>
      </c>
      <c r="T21" s="33">
        <v>0.0</v>
      </c>
      <c r="U21" s="33">
        <v>0.0</v>
      </c>
      <c r="V21" s="33">
        <v>0.0</v>
      </c>
      <c r="W21" s="34">
        <f t="shared" si="5"/>
        <v>0</v>
      </c>
      <c r="X21" s="73">
        <f t="shared" si="6"/>
        <v>0</v>
      </c>
      <c r="Y21" s="74">
        <f t="shared" si="7"/>
        <v>64000</v>
      </c>
      <c r="Z21" s="4"/>
      <c r="AA21" s="4"/>
    </row>
    <row r="22" ht="15.75" customHeight="1">
      <c r="A22" s="4"/>
      <c r="B22" s="12" t="str">
        <f>'CapEx Borrower Budget'!B22</f>
        <v>New Units</v>
      </c>
      <c r="C22" s="71">
        <f>'CapEx Borrower Budget'!C22</f>
        <v>2</v>
      </c>
      <c r="D22" s="34">
        <f>'CapEx Borrower Budget'!D22</f>
        <v>20000</v>
      </c>
      <c r="E22" s="34">
        <f>'CapEx Borrower Budget'!E22</f>
        <v>40000</v>
      </c>
      <c r="F22" s="4"/>
      <c r="G22" s="12" t="str">
        <f t="shared" si="2"/>
        <v>New Units</v>
      </c>
      <c r="H22" s="34">
        <f t="shared" si="3"/>
        <v>40000</v>
      </c>
      <c r="I22" s="33">
        <v>0.0</v>
      </c>
      <c r="J22" s="34">
        <f t="shared" si="4"/>
        <v>40000</v>
      </c>
      <c r="K22" s="33">
        <v>0.0</v>
      </c>
      <c r="L22" s="33">
        <v>0.0</v>
      </c>
      <c r="M22" s="33">
        <v>0.0</v>
      </c>
      <c r="N22" s="33">
        <v>0.0</v>
      </c>
      <c r="O22" s="33">
        <v>0.0</v>
      </c>
      <c r="P22" s="33">
        <v>0.0</v>
      </c>
      <c r="Q22" s="33">
        <v>0.0</v>
      </c>
      <c r="R22" s="33">
        <v>0.0</v>
      </c>
      <c r="S22" s="33">
        <v>0.0</v>
      </c>
      <c r="T22" s="33">
        <v>0.0</v>
      </c>
      <c r="U22" s="33">
        <v>0.0</v>
      </c>
      <c r="V22" s="33">
        <v>0.0</v>
      </c>
      <c r="W22" s="34">
        <f t="shared" si="5"/>
        <v>0</v>
      </c>
      <c r="X22" s="73">
        <f t="shared" si="6"/>
        <v>0</v>
      </c>
      <c r="Y22" s="74">
        <f t="shared" si="7"/>
        <v>40000</v>
      </c>
      <c r="Z22" s="4"/>
      <c r="AA22" s="4"/>
    </row>
    <row r="23" ht="15.75" customHeight="1">
      <c r="A23" s="4"/>
      <c r="B23" s="12" t="str">
        <f>'CapEx Borrower Budget'!B23</f>
        <v>Down Unit</v>
      </c>
      <c r="C23" s="71">
        <f>'CapEx Borrower Budget'!C23</f>
        <v>1</v>
      </c>
      <c r="D23" s="34">
        <f>'CapEx Borrower Budget'!D23</f>
        <v>20000</v>
      </c>
      <c r="E23" s="34">
        <f>'CapEx Borrower Budget'!E23</f>
        <v>20000</v>
      </c>
      <c r="F23" s="4"/>
      <c r="G23" s="12" t="str">
        <f t="shared" si="2"/>
        <v>Down Unit</v>
      </c>
      <c r="H23" s="34">
        <f t="shared" si="3"/>
        <v>20000</v>
      </c>
      <c r="I23" s="33">
        <v>0.0</v>
      </c>
      <c r="J23" s="34">
        <f t="shared" si="4"/>
        <v>20000</v>
      </c>
      <c r="K23" s="33">
        <v>0.0</v>
      </c>
      <c r="L23" s="33">
        <v>0.0</v>
      </c>
      <c r="M23" s="33">
        <v>0.0</v>
      </c>
      <c r="N23" s="33">
        <v>0.0</v>
      </c>
      <c r="O23" s="33">
        <v>0.0</v>
      </c>
      <c r="P23" s="33">
        <v>0.0</v>
      </c>
      <c r="Q23" s="33">
        <v>0.0</v>
      </c>
      <c r="R23" s="33">
        <v>0.0</v>
      </c>
      <c r="S23" s="33">
        <v>0.0</v>
      </c>
      <c r="T23" s="33">
        <v>0.0</v>
      </c>
      <c r="U23" s="33">
        <v>0.0</v>
      </c>
      <c r="V23" s="33">
        <v>0.0</v>
      </c>
      <c r="W23" s="34">
        <f t="shared" si="5"/>
        <v>0</v>
      </c>
      <c r="X23" s="73">
        <f t="shared" si="6"/>
        <v>0</v>
      </c>
      <c r="Y23" s="74">
        <f t="shared" si="7"/>
        <v>20000</v>
      </c>
      <c r="Z23" s="4"/>
      <c r="AA23" s="4"/>
    </row>
    <row r="24" ht="15.75" hidden="1" customHeight="1">
      <c r="A24" s="4"/>
      <c r="B24" s="12" t="str">
        <f>'CapEx Borrower Budget'!B24</f>
        <v>[Enter]</v>
      </c>
      <c r="C24" s="71">
        <f>'CapEx Borrower Budget'!C24</f>
        <v>0</v>
      </c>
      <c r="D24" s="34">
        <f>'CapEx Borrower Budget'!D24</f>
        <v>0</v>
      </c>
      <c r="E24" s="34">
        <f>'CapEx Borrower Budget'!E24</f>
        <v>0</v>
      </c>
      <c r="F24" s="4"/>
      <c r="G24" s="12" t="str">
        <f t="shared" si="2"/>
        <v>[Enter]</v>
      </c>
      <c r="H24" s="34">
        <f t="shared" si="3"/>
        <v>0</v>
      </c>
      <c r="I24" s="33">
        <v>0.0</v>
      </c>
      <c r="J24" s="34">
        <f t="shared" si="4"/>
        <v>0</v>
      </c>
      <c r="K24" s="33">
        <v>0.0</v>
      </c>
      <c r="L24" s="33">
        <v>0.0</v>
      </c>
      <c r="M24" s="33">
        <v>0.0</v>
      </c>
      <c r="N24" s="33">
        <v>0.0</v>
      </c>
      <c r="O24" s="33">
        <v>0.0</v>
      </c>
      <c r="P24" s="33">
        <v>0.0</v>
      </c>
      <c r="Q24" s="33">
        <v>0.0</v>
      </c>
      <c r="R24" s="33">
        <v>0.0</v>
      </c>
      <c r="S24" s="33">
        <v>0.0</v>
      </c>
      <c r="T24" s="33">
        <v>0.0</v>
      </c>
      <c r="U24" s="33">
        <v>0.0</v>
      </c>
      <c r="V24" s="33">
        <v>0.0</v>
      </c>
      <c r="W24" s="34">
        <f t="shared" si="5"/>
        <v>0</v>
      </c>
      <c r="X24" s="73" t="str">
        <f t="shared" si="6"/>
        <v>0%</v>
      </c>
      <c r="Y24" s="74">
        <f t="shared" si="7"/>
        <v>0</v>
      </c>
      <c r="Z24" s="4"/>
      <c r="AA24" s="4"/>
    </row>
    <row r="25" ht="15.75" hidden="1" customHeight="1">
      <c r="A25" s="4"/>
      <c r="B25" s="12" t="str">
        <f>'CapEx Borrower Budget'!B25</f>
        <v>[Enter]</v>
      </c>
      <c r="C25" s="71">
        <f>'CapEx Borrower Budget'!C25</f>
        <v>0</v>
      </c>
      <c r="D25" s="34">
        <f>'CapEx Borrower Budget'!D25</f>
        <v>0</v>
      </c>
      <c r="E25" s="34">
        <f>'CapEx Borrower Budget'!E25</f>
        <v>0</v>
      </c>
      <c r="F25" s="4"/>
      <c r="G25" s="12" t="str">
        <f t="shared" si="2"/>
        <v>[Enter]</v>
      </c>
      <c r="H25" s="34">
        <f t="shared" si="3"/>
        <v>0</v>
      </c>
      <c r="I25" s="33">
        <v>0.0</v>
      </c>
      <c r="J25" s="34">
        <f t="shared" si="4"/>
        <v>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3">
        <v>0.0</v>
      </c>
      <c r="Q25" s="33">
        <v>0.0</v>
      </c>
      <c r="R25" s="33">
        <v>0.0</v>
      </c>
      <c r="S25" s="33">
        <v>0.0</v>
      </c>
      <c r="T25" s="33">
        <v>0.0</v>
      </c>
      <c r="U25" s="33">
        <v>0.0</v>
      </c>
      <c r="V25" s="33">
        <v>0.0</v>
      </c>
      <c r="W25" s="34">
        <f t="shared" si="5"/>
        <v>0</v>
      </c>
      <c r="X25" s="73" t="str">
        <f t="shared" si="6"/>
        <v>0%</v>
      </c>
      <c r="Y25" s="74">
        <f t="shared" si="7"/>
        <v>0</v>
      </c>
      <c r="Z25" s="4"/>
      <c r="AA25" s="4"/>
    </row>
    <row r="26" ht="15.75" hidden="1" customHeight="1">
      <c r="A26" s="4"/>
      <c r="B26" s="12" t="str">
        <f>'CapEx Borrower Budget'!B26</f>
        <v>[Enter]</v>
      </c>
      <c r="C26" s="71">
        <f>'CapEx Borrower Budget'!C26</f>
        <v>0</v>
      </c>
      <c r="D26" s="34">
        <f>'CapEx Borrower Budget'!D26</f>
        <v>0</v>
      </c>
      <c r="E26" s="34">
        <f>'CapEx Borrower Budget'!E26</f>
        <v>0</v>
      </c>
      <c r="F26" s="4"/>
      <c r="G26" s="12" t="str">
        <f t="shared" si="2"/>
        <v>[Enter]</v>
      </c>
      <c r="H26" s="34">
        <f t="shared" si="3"/>
        <v>0</v>
      </c>
      <c r="I26" s="33">
        <v>0.0</v>
      </c>
      <c r="J26" s="34">
        <f t="shared" si="4"/>
        <v>0</v>
      </c>
      <c r="K26" s="33">
        <v>0.0</v>
      </c>
      <c r="L26" s="33">
        <v>0.0</v>
      </c>
      <c r="M26" s="33">
        <v>0.0</v>
      </c>
      <c r="N26" s="33">
        <v>0.0</v>
      </c>
      <c r="O26" s="33">
        <v>0.0</v>
      </c>
      <c r="P26" s="33">
        <v>0.0</v>
      </c>
      <c r="Q26" s="33">
        <v>0.0</v>
      </c>
      <c r="R26" s="33">
        <v>0.0</v>
      </c>
      <c r="S26" s="33">
        <v>0.0</v>
      </c>
      <c r="T26" s="33">
        <v>0.0</v>
      </c>
      <c r="U26" s="33">
        <v>0.0</v>
      </c>
      <c r="V26" s="33">
        <v>0.0</v>
      </c>
      <c r="W26" s="34">
        <f t="shared" si="5"/>
        <v>0</v>
      </c>
      <c r="X26" s="73" t="str">
        <f t="shared" si="6"/>
        <v>0%</v>
      </c>
      <c r="Y26" s="74">
        <f t="shared" si="7"/>
        <v>0</v>
      </c>
      <c r="Z26" s="4"/>
      <c r="AA26" s="4"/>
    </row>
    <row r="27" ht="15.75" hidden="1" customHeight="1">
      <c r="A27" s="4"/>
      <c r="B27" s="12" t="str">
        <f>'CapEx Borrower Budget'!B27</f>
        <v>[Enter]</v>
      </c>
      <c r="C27" s="71">
        <f>'CapEx Borrower Budget'!C27</f>
        <v>0</v>
      </c>
      <c r="D27" s="34">
        <f>'CapEx Borrower Budget'!D27</f>
        <v>0</v>
      </c>
      <c r="E27" s="34">
        <f>'CapEx Borrower Budget'!E27</f>
        <v>0</v>
      </c>
      <c r="F27" s="4"/>
      <c r="G27" s="12" t="str">
        <f t="shared" si="2"/>
        <v>[Enter]</v>
      </c>
      <c r="H27" s="34">
        <f t="shared" si="3"/>
        <v>0</v>
      </c>
      <c r="I27" s="33">
        <v>0.0</v>
      </c>
      <c r="J27" s="34">
        <f t="shared" si="4"/>
        <v>0</v>
      </c>
      <c r="K27" s="33">
        <v>0.0</v>
      </c>
      <c r="L27" s="33">
        <v>0.0</v>
      </c>
      <c r="M27" s="33">
        <v>0.0</v>
      </c>
      <c r="N27" s="33">
        <v>0.0</v>
      </c>
      <c r="O27" s="33">
        <v>0.0</v>
      </c>
      <c r="P27" s="33">
        <v>0.0</v>
      </c>
      <c r="Q27" s="33">
        <v>0.0</v>
      </c>
      <c r="R27" s="33">
        <v>0.0</v>
      </c>
      <c r="S27" s="33">
        <v>0.0</v>
      </c>
      <c r="T27" s="33">
        <v>0.0</v>
      </c>
      <c r="U27" s="33">
        <v>0.0</v>
      </c>
      <c r="V27" s="33">
        <v>0.0</v>
      </c>
      <c r="W27" s="34">
        <f t="shared" si="5"/>
        <v>0</v>
      </c>
      <c r="X27" s="73" t="str">
        <f t="shared" si="6"/>
        <v>0%</v>
      </c>
      <c r="Y27" s="74">
        <f t="shared" si="7"/>
        <v>0</v>
      </c>
      <c r="Z27" s="4"/>
      <c r="AA27" s="4"/>
    </row>
    <row r="28" ht="15.75" hidden="1" customHeight="1">
      <c r="A28" s="4"/>
      <c r="B28" s="12" t="str">
        <f>'CapEx Borrower Budget'!B28</f>
        <v>[Enter]</v>
      </c>
      <c r="C28" s="71">
        <f>'CapEx Borrower Budget'!C28</f>
        <v>0</v>
      </c>
      <c r="D28" s="34">
        <f>'CapEx Borrower Budget'!D28</f>
        <v>0</v>
      </c>
      <c r="E28" s="34">
        <f>'CapEx Borrower Budget'!E28</f>
        <v>0</v>
      </c>
      <c r="F28" s="4"/>
      <c r="G28" s="12" t="str">
        <f t="shared" si="2"/>
        <v>[Enter]</v>
      </c>
      <c r="H28" s="34">
        <f t="shared" si="3"/>
        <v>0</v>
      </c>
      <c r="I28" s="33">
        <v>0.0</v>
      </c>
      <c r="J28" s="34">
        <f t="shared" si="4"/>
        <v>0</v>
      </c>
      <c r="K28" s="33">
        <v>0.0</v>
      </c>
      <c r="L28" s="33">
        <v>0.0</v>
      </c>
      <c r="M28" s="33">
        <v>0.0</v>
      </c>
      <c r="N28" s="33">
        <v>0.0</v>
      </c>
      <c r="O28" s="33">
        <v>0.0</v>
      </c>
      <c r="P28" s="33">
        <v>0.0</v>
      </c>
      <c r="Q28" s="33">
        <v>0.0</v>
      </c>
      <c r="R28" s="33">
        <v>0.0</v>
      </c>
      <c r="S28" s="33">
        <v>0.0</v>
      </c>
      <c r="T28" s="33">
        <v>0.0</v>
      </c>
      <c r="U28" s="33">
        <v>0.0</v>
      </c>
      <c r="V28" s="33">
        <v>0.0</v>
      </c>
      <c r="W28" s="34">
        <f t="shared" si="5"/>
        <v>0</v>
      </c>
      <c r="X28" s="73" t="str">
        <f t="shared" si="6"/>
        <v>0%</v>
      </c>
      <c r="Y28" s="74">
        <f t="shared" si="7"/>
        <v>0</v>
      </c>
      <c r="Z28" s="4"/>
      <c r="AA28" s="4"/>
    </row>
    <row r="29" ht="15.75" hidden="1" customHeight="1">
      <c r="A29" s="4"/>
      <c r="B29" s="12" t="str">
        <f>'CapEx Borrower Budget'!B29</f>
        <v>[Enter]</v>
      </c>
      <c r="C29" s="71">
        <f>'CapEx Borrower Budget'!C29</f>
        <v>0</v>
      </c>
      <c r="D29" s="34">
        <f>'CapEx Borrower Budget'!D29</f>
        <v>0</v>
      </c>
      <c r="E29" s="34">
        <f>'CapEx Borrower Budget'!E29</f>
        <v>0</v>
      </c>
      <c r="F29" s="4"/>
      <c r="G29" s="12" t="str">
        <f t="shared" si="2"/>
        <v>[Enter]</v>
      </c>
      <c r="H29" s="34">
        <f t="shared" si="3"/>
        <v>0</v>
      </c>
      <c r="I29" s="33">
        <v>0.0</v>
      </c>
      <c r="J29" s="34">
        <f t="shared" si="4"/>
        <v>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0.0</v>
      </c>
      <c r="U29" s="33">
        <v>0.0</v>
      </c>
      <c r="V29" s="33">
        <v>0.0</v>
      </c>
      <c r="W29" s="34">
        <f t="shared" si="5"/>
        <v>0</v>
      </c>
      <c r="X29" s="73" t="str">
        <f t="shared" si="6"/>
        <v>0%</v>
      </c>
      <c r="Y29" s="74">
        <f t="shared" si="7"/>
        <v>0</v>
      </c>
      <c r="Z29" s="4"/>
      <c r="AA29" s="4"/>
    </row>
    <row r="30" ht="15.75" hidden="1" customHeight="1">
      <c r="A30" s="4"/>
      <c r="B30" s="12" t="str">
        <f>'CapEx Borrower Budget'!B30</f>
        <v>[Enter]</v>
      </c>
      <c r="C30" s="71">
        <f>'CapEx Borrower Budget'!C30</f>
        <v>0</v>
      </c>
      <c r="D30" s="34">
        <f>'CapEx Borrower Budget'!D30</f>
        <v>0</v>
      </c>
      <c r="E30" s="34">
        <f>'CapEx Borrower Budget'!E30</f>
        <v>0</v>
      </c>
      <c r="F30" s="4"/>
      <c r="G30" s="12" t="str">
        <f t="shared" si="2"/>
        <v>[Enter]</v>
      </c>
      <c r="H30" s="34">
        <f t="shared" si="3"/>
        <v>0</v>
      </c>
      <c r="I30" s="33">
        <v>0.0</v>
      </c>
      <c r="J30" s="34">
        <f t="shared" si="4"/>
        <v>0</v>
      </c>
      <c r="K30" s="33">
        <v>0.0</v>
      </c>
      <c r="L30" s="33">
        <v>0.0</v>
      </c>
      <c r="M30" s="33">
        <v>0.0</v>
      </c>
      <c r="N30" s="33">
        <v>0.0</v>
      </c>
      <c r="O30" s="33">
        <v>0.0</v>
      </c>
      <c r="P30" s="33">
        <v>0.0</v>
      </c>
      <c r="Q30" s="33">
        <v>0.0</v>
      </c>
      <c r="R30" s="33">
        <v>0.0</v>
      </c>
      <c r="S30" s="33">
        <v>0.0</v>
      </c>
      <c r="T30" s="33">
        <v>0.0</v>
      </c>
      <c r="U30" s="33">
        <v>0.0</v>
      </c>
      <c r="V30" s="33">
        <v>0.0</v>
      </c>
      <c r="W30" s="34">
        <f t="shared" si="5"/>
        <v>0</v>
      </c>
      <c r="X30" s="73" t="str">
        <f t="shared" si="6"/>
        <v>0%</v>
      </c>
      <c r="Y30" s="74">
        <f t="shared" si="7"/>
        <v>0</v>
      </c>
      <c r="Z30" s="4"/>
      <c r="AA30" s="4"/>
    </row>
    <row r="31" ht="15.75" hidden="1" customHeight="1">
      <c r="A31" s="4"/>
      <c r="B31" s="12" t="str">
        <f>'CapEx Borrower Budget'!B31</f>
        <v>[Enter]</v>
      </c>
      <c r="C31" s="71">
        <f>'CapEx Borrower Budget'!C31</f>
        <v>0</v>
      </c>
      <c r="D31" s="34">
        <f>'CapEx Borrower Budget'!D31</f>
        <v>0</v>
      </c>
      <c r="E31" s="34">
        <f>'CapEx Borrower Budget'!E31</f>
        <v>0</v>
      </c>
      <c r="F31" s="4"/>
      <c r="G31" s="12" t="str">
        <f t="shared" si="2"/>
        <v>[Enter]</v>
      </c>
      <c r="H31" s="34">
        <f t="shared" si="3"/>
        <v>0</v>
      </c>
      <c r="I31" s="33">
        <v>0.0</v>
      </c>
      <c r="J31" s="34">
        <f t="shared" si="4"/>
        <v>0</v>
      </c>
      <c r="K31" s="33">
        <v>0.0</v>
      </c>
      <c r="L31" s="33">
        <v>0.0</v>
      </c>
      <c r="M31" s="33">
        <v>0.0</v>
      </c>
      <c r="N31" s="33">
        <v>0.0</v>
      </c>
      <c r="O31" s="33">
        <v>0.0</v>
      </c>
      <c r="P31" s="33">
        <v>0.0</v>
      </c>
      <c r="Q31" s="33">
        <v>0.0</v>
      </c>
      <c r="R31" s="33">
        <v>0.0</v>
      </c>
      <c r="S31" s="33">
        <v>0.0</v>
      </c>
      <c r="T31" s="33">
        <v>0.0</v>
      </c>
      <c r="U31" s="33">
        <v>0.0</v>
      </c>
      <c r="V31" s="33">
        <v>0.0</v>
      </c>
      <c r="W31" s="34">
        <f t="shared" si="5"/>
        <v>0</v>
      </c>
      <c r="X31" s="73" t="str">
        <f t="shared" si="6"/>
        <v>0%</v>
      </c>
      <c r="Y31" s="74">
        <f t="shared" si="7"/>
        <v>0</v>
      </c>
      <c r="Z31" s="4"/>
      <c r="AA31" s="4"/>
    </row>
    <row r="32" ht="15.75" hidden="1" customHeight="1">
      <c r="A32" s="4"/>
      <c r="B32" s="12" t="str">
        <f>'CapEx Borrower Budget'!B32</f>
        <v>[Enter]</v>
      </c>
      <c r="C32" s="71">
        <f>'CapEx Borrower Budget'!C32</f>
        <v>0</v>
      </c>
      <c r="D32" s="34">
        <f>'CapEx Borrower Budget'!D32</f>
        <v>0</v>
      </c>
      <c r="E32" s="34">
        <f>'CapEx Borrower Budget'!E32</f>
        <v>0</v>
      </c>
      <c r="F32" s="4"/>
      <c r="G32" s="12" t="str">
        <f t="shared" si="2"/>
        <v>[Enter]</v>
      </c>
      <c r="H32" s="34">
        <f t="shared" si="3"/>
        <v>0</v>
      </c>
      <c r="I32" s="33">
        <v>0.0</v>
      </c>
      <c r="J32" s="34">
        <f t="shared" si="4"/>
        <v>0</v>
      </c>
      <c r="K32" s="33">
        <v>0.0</v>
      </c>
      <c r="L32" s="33">
        <v>0.0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0.0</v>
      </c>
      <c r="S32" s="33">
        <v>0.0</v>
      </c>
      <c r="T32" s="33">
        <v>0.0</v>
      </c>
      <c r="U32" s="33">
        <v>0.0</v>
      </c>
      <c r="V32" s="33">
        <v>0.0</v>
      </c>
      <c r="W32" s="34">
        <f t="shared" si="5"/>
        <v>0</v>
      </c>
      <c r="X32" s="73" t="str">
        <f t="shared" si="6"/>
        <v>0%</v>
      </c>
      <c r="Y32" s="74">
        <f t="shared" si="7"/>
        <v>0</v>
      </c>
      <c r="Z32" s="4"/>
      <c r="AA32" s="4"/>
    </row>
    <row r="33" ht="15.75" hidden="1" customHeight="1">
      <c r="A33" s="4"/>
      <c r="B33" s="12" t="str">
        <f>'CapEx Borrower Budget'!B33</f>
        <v>[Enter]</v>
      </c>
      <c r="C33" s="71">
        <f>'CapEx Borrower Budget'!C33</f>
        <v>0</v>
      </c>
      <c r="D33" s="34">
        <f>'CapEx Borrower Budget'!D33</f>
        <v>0</v>
      </c>
      <c r="E33" s="34">
        <f>'CapEx Borrower Budget'!E33</f>
        <v>0</v>
      </c>
      <c r="F33" s="4"/>
      <c r="G33" s="12" t="str">
        <f t="shared" si="2"/>
        <v>[Enter]</v>
      </c>
      <c r="H33" s="34">
        <f t="shared" si="3"/>
        <v>0</v>
      </c>
      <c r="I33" s="33">
        <v>0.0</v>
      </c>
      <c r="J33" s="34">
        <f t="shared" si="4"/>
        <v>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4">
        <f t="shared" si="5"/>
        <v>0</v>
      </c>
      <c r="X33" s="73" t="str">
        <f t="shared" si="6"/>
        <v>0%</v>
      </c>
      <c r="Y33" s="74">
        <f t="shared" si="7"/>
        <v>0</v>
      </c>
      <c r="Z33" s="4"/>
      <c r="AA33" s="4"/>
    </row>
    <row r="34" ht="15.75" hidden="1" customHeight="1">
      <c r="A34" s="4"/>
      <c r="B34" s="12" t="str">
        <f>'CapEx Borrower Budget'!B34</f>
        <v>[Enter]</v>
      </c>
      <c r="C34" s="71">
        <f>'CapEx Borrower Budget'!C34</f>
        <v>0</v>
      </c>
      <c r="D34" s="34">
        <f>'CapEx Borrower Budget'!D34</f>
        <v>0</v>
      </c>
      <c r="E34" s="34">
        <f>'CapEx Borrower Budget'!E34</f>
        <v>0</v>
      </c>
      <c r="F34" s="4"/>
      <c r="G34" s="12" t="str">
        <f t="shared" si="2"/>
        <v>[Enter]</v>
      </c>
      <c r="H34" s="34">
        <f t="shared" si="3"/>
        <v>0</v>
      </c>
      <c r="I34" s="33">
        <v>0.0</v>
      </c>
      <c r="J34" s="34">
        <f t="shared" si="4"/>
        <v>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4">
        <f t="shared" si="5"/>
        <v>0</v>
      </c>
      <c r="X34" s="73" t="str">
        <f t="shared" si="6"/>
        <v>0%</v>
      </c>
      <c r="Y34" s="74">
        <f t="shared" si="7"/>
        <v>0</v>
      </c>
      <c r="Z34" s="4"/>
      <c r="AA34" s="4"/>
    </row>
    <row r="35" ht="15.75" hidden="1" customHeight="1">
      <c r="A35" s="4"/>
      <c r="B35" s="12" t="str">
        <f>'CapEx Borrower Budget'!B35</f>
        <v>[Enter]</v>
      </c>
      <c r="C35" s="71">
        <f>'CapEx Borrower Budget'!C35</f>
        <v>0</v>
      </c>
      <c r="D35" s="34">
        <f>'CapEx Borrower Budget'!D35</f>
        <v>0</v>
      </c>
      <c r="E35" s="34">
        <f>'CapEx Borrower Budget'!E35</f>
        <v>0</v>
      </c>
      <c r="F35" s="4"/>
      <c r="G35" s="12" t="str">
        <f t="shared" si="2"/>
        <v>[Enter]</v>
      </c>
      <c r="H35" s="34">
        <f t="shared" si="3"/>
        <v>0</v>
      </c>
      <c r="I35" s="33">
        <v>0.0</v>
      </c>
      <c r="J35" s="34">
        <f t="shared" si="4"/>
        <v>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0.0</v>
      </c>
      <c r="R35" s="33">
        <v>0.0</v>
      </c>
      <c r="S35" s="33">
        <v>0.0</v>
      </c>
      <c r="T35" s="33">
        <v>0.0</v>
      </c>
      <c r="U35" s="33">
        <v>0.0</v>
      </c>
      <c r="V35" s="33">
        <v>0.0</v>
      </c>
      <c r="W35" s="34">
        <f t="shared" si="5"/>
        <v>0</v>
      </c>
      <c r="X35" s="73" t="str">
        <f t="shared" si="6"/>
        <v>0%</v>
      </c>
      <c r="Y35" s="74">
        <f t="shared" si="7"/>
        <v>0</v>
      </c>
      <c r="Z35" s="4"/>
      <c r="AA35" s="4"/>
    </row>
    <row r="36" ht="15.75" hidden="1" customHeight="1">
      <c r="A36" s="4"/>
      <c r="B36" s="12" t="str">
        <f>'CapEx Borrower Budget'!B36</f>
        <v>[Enter]</v>
      </c>
      <c r="C36" s="71">
        <f>'CapEx Borrower Budget'!C36</f>
        <v>0</v>
      </c>
      <c r="D36" s="34">
        <f>'CapEx Borrower Budget'!D36</f>
        <v>0</v>
      </c>
      <c r="E36" s="34">
        <f>'CapEx Borrower Budget'!E36</f>
        <v>0</v>
      </c>
      <c r="F36" s="4"/>
      <c r="G36" s="12" t="str">
        <f t="shared" si="2"/>
        <v>[Enter]</v>
      </c>
      <c r="H36" s="34">
        <f t="shared" si="3"/>
        <v>0</v>
      </c>
      <c r="I36" s="33">
        <v>0.0</v>
      </c>
      <c r="J36" s="34">
        <f t="shared" si="4"/>
        <v>0</v>
      </c>
      <c r="K36" s="33">
        <v>0.0</v>
      </c>
      <c r="L36" s="33">
        <v>0.0</v>
      </c>
      <c r="M36" s="33">
        <v>0.0</v>
      </c>
      <c r="N36" s="33">
        <v>0.0</v>
      </c>
      <c r="O36" s="33">
        <v>0.0</v>
      </c>
      <c r="P36" s="33">
        <v>0.0</v>
      </c>
      <c r="Q36" s="33">
        <v>0.0</v>
      </c>
      <c r="R36" s="33">
        <v>0.0</v>
      </c>
      <c r="S36" s="33">
        <v>0.0</v>
      </c>
      <c r="T36" s="33">
        <v>0.0</v>
      </c>
      <c r="U36" s="33">
        <v>0.0</v>
      </c>
      <c r="V36" s="33">
        <v>0.0</v>
      </c>
      <c r="W36" s="34">
        <f t="shared" si="5"/>
        <v>0</v>
      </c>
      <c r="X36" s="73" t="str">
        <f t="shared" si="6"/>
        <v>0%</v>
      </c>
      <c r="Y36" s="74">
        <f t="shared" si="7"/>
        <v>0</v>
      </c>
      <c r="Z36" s="4"/>
      <c r="AA36" s="4"/>
    </row>
    <row r="37" ht="15.75" hidden="1" customHeight="1">
      <c r="A37" s="4"/>
      <c r="B37" s="12" t="str">
        <f>'CapEx Borrower Budget'!B37</f>
        <v>[Enter]</v>
      </c>
      <c r="C37" s="71">
        <f>'CapEx Borrower Budget'!C37</f>
        <v>0</v>
      </c>
      <c r="D37" s="34">
        <f>'CapEx Borrower Budget'!D37</f>
        <v>0</v>
      </c>
      <c r="E37" s="34">
        <f>'CapEx Borrower Budget'!E37</f>
        <v>0</v>
      </c>
      <c r="F37" s="4"/>
      <c r="G37" s="12" t="str">
        <f t="shared" si="2"/>
        <v>[Enter]</v>
      </c>
      <c r="H37" s="34">
        <f t="shared" si="3"/>
        <v>0</v>
      </c>
      <c r="I37" s="33">
        <v>0.0</v>
      </c>
      <c r="J37" s="34">
        <f t="shared" si="4"/>
        <v>0</v>
      </c>
      <c r="K37" s="33">
        <v>0.0</v>
      </c>
      <c r="L37" s="33">
        <v>0.0</v>
      </c>
      <c r="M37" s="33">
        <v>0.0</v>
      </c>
      <c r="N37" s="33">
        <v>0.0</v>
      </c>
      <c r="O37" s="33">
        <v>0.0</v>
      </c>
      <c r="P37" s="33">
        <v>0.0</v>
      </c>
      <c r="Q37" s="33">
        <v>0.0</v>
      </c>
      <c r="R37" s="33">
        <v>0.0</v>
      </c>
      <c r="S37" s="33">
        <v>0.0</v>
      </c>
      <c r="T37" s="33">
        <v>0.0</v>
      </c>
      <c r="U37" s="33">
        <v>0.0</v>
      </c>
      <c r="V37" s="33">
        <v>0.0</v>
      </c>
      <c r="W37" s="34">
        <f t="shared" si="5"/>
        <v>0</v>
      </c>
      <c r="X37" s="73" t="str">
        <f t="shared" si="6"/>
        <v>0%</v>
      </c>
      <c r="Y37" s="74">
        <f t="shared" si="7"/>
        <v>0</v>
      </c>
      <c r="Z37" s="4"/>
      <c r="AA37" s="4"/>
    </row>
    <row r="38" ht="15.75" hidden="1" customHeight="1">
      <c r="A38" s="4"/>
      <c r="B38" s="12" t="str">
        <f>'CapEx Borrower Budget'!B38</f>
        <v>[Enter]</v>
      </c>
      <c r="C38" s="71">
        <f>'CapEx Borrower Budget'!C38</f>
        <v>0</v>
      </c>
      <c r="D38" s="34">
        <f>'CapEx Borrower Budget'!D38</f>
        <v>0</v>
      </c>
      <c r="E38" s="34">
        <f>'CapEx Borrower Budget'!E38</f>
        <v>0</v>
      </c>
      <c r="F38" s="4"/>
      <c r="G38" s="12" t="str">
        <f t="shared" si="2"/>
        <v>[Enter]</v>
      </c>
      <c r="H38" s="34">
        <f t="shared" si="3"/>
        <v>0</v>
      </c>
      <c r="I38" s="33">
        <v>0.0</v>
      </c>
      <c r="J38" s="34">
        <f t="shared" si="4"/>
        <v>0</v>
      </c>
      <c r="K38" s="33">
        <v>0.0</v>
      </c>
      <c r="L38" s="33">
        <v>0.0</v>
      </c>
      <c r="M38" s="33">
        <v>0.0</v>
      </c>
      <c r="N38" s="33">
        <v>0.0</v>
      </c>
      <c r="O38" s="33">
        <v>0.0</v>
      </c>
      <c r="P38" s="33">
        <v>0.0</v>
      </c>
      <c r="Q38" s="33">
        <v>0.0</v>
      </c>
      <c r="R38" s="33">
        <v>0.0</v>
      </c>
      <c r="S38" s="33">
        <v>0.0</v>
      </c>
      <c r="T38" s="33">
        <v>0.0</v>
      </c>
      <c r="U38" s="33">
        <v>0.0</v>
      </c>
      <c r="V38" s="33">
        <v>0.0</v>
      </c>
      <c r="W38" s="34">
        <f t="shared" si="5"/>
        <v>0</v>
      </c>
      <c r="X38" s="73" t="str">
        <f t="shared" si="6"/>
        <v>0%</v>
      </c>
      <c r="Y38" s="74">
        <f t="shared" si="7"/>
        <v>0</v>
      </c>
      <c r="Z38" s="4"/>
      <c r="AA38" s="4"/>
    </row>
    <row r="39" ht="15.75" hidden="1" customHeight="1">
      <c r="A39" s="4"/>
      <c r="B39" s="12" t="str">
        <f>'CapEx Borrower Budget'!B39</f>
        <v>[Enter]</v>
      </c>
      <c r="C39" s="71">
        <f>'CapEx Borrower Budget'!C39</f>
        <v>0</v>
      </c>
      <c r="D39" s="34">
        <f>'CapEx Borrower Budget'!D39</f>
        <v>0</v>
      </c>
      <c r="E39" s="34">
        <f>'CapEx Borrower Budget'!E39</f>
        <v>0</v>
      </c>
      <c r="F39" s="4"/>
      <c r="G39" s="12" t="str">
        <f t="shared" si="2"/>
        <v>[Enter]</v>
      </c>
      <c r="H39" s="34">
        <f t="shared" si="3"/>
        <v>0</v>
      </c>
      <c r="I39" s="33">
        <v>0.0</v>
      </c>
      <c r="J39" s="34">
        <f t="shared" si="4"/>
        <v>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0.0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4">
        <f t="shared" si="5"/>
        <v>0</v>
      </c>
      <c r="X39" s="73" t="str">
        <f t="shared" si="6"/>
        <v>0%</v>
      </c>
      <c r="Y39" s="74">
        <f t="shared" si="7"/>
        <v>0</v>
      </c>
      <c r="Z39" s="4"/>
      <c r="AA39" s="4"/>
    </row>
    <row r="40" ht="15.75" hidden="1" customHeight="1">
      <c r="A40" s="4"/>
      <c r="B40" s="12" t="str">
        <f>'CapEx Borrower Budget'!B40</f>
        <v>[Enter]</v>
      </c>
      <c r="C40" s="71">
        <f>'CapEx Borrower Budget'!C40</f>
        <v>0</v>
      </c>
      <c r="D40" s="34">
        <f>'CapEx Borrower Budget'!D40</f>
        <v>0</v>
      </c>
      <c r="E40" s="34">
        <f>'CapEx Borrower Budget'!E40</f>
        <v>0</v>
      </c>
      <c r="F40" s="4"/>
      <c r="G40" s="12" t="str">
        <f t="shared" si="2"/>
        <v>[Enter]</v>
      </c>
      <c r="H40" s="34">
        <f t="shared" si="3"/>
        <v>0</v>
      </c>
      <c r="I40" s="33">
        <v>0.0</v>
      </c>
      <c r="J40" s="34">
        <f t="shared" si="4"/>
        <v>0</v>
      </c>
      <c r="K40" s="33">
        <v>0.0</v>
      </c>
      <c r="L40" s="33">
        <v>0.0</v>
      </c>
      <c r="M40" s="33">
        <v>0.0</v>
      </c>
      <c r="N40" s="33">
        <v>0.0</v>
      </c>
      <c r="O40" s="33">
        <v>0.0</v>
      </c>
      <c r="P40" s="33">
        <v>0.0</v>
      </c>
      <c r="Q40" s="33">
        <v>0.0</v>
      </c>
      <c r="R40" s="33">
        <v>0.0</v>
      </c>
      <c r="S40" s="33">
        <v>0.0</v>
      </c>
      <c r="T40" s="33">
        <v>0.0</v>
      </c>
      <c r="U40" s="33">
        <v>0.0</v>
      </c>
      <c r="V40" s="33">
        <v>0.0</v>
      </c>
      <c r="W40" s="34">
        <f t="shared" si="5"/>
        <v>0</v>
      </c>
      <c r="X40" s="73" t="str">
        <f t="shared" si="6"/>
        <v>0%</v>
      </c>
      <c r="Y40" s="74">
        <f t="shared" si="7"/>
        <v>0</v>
      </c>
      <c r="Z40" s="4"/>
      <c r="AA40" s="4"/>
    </row>
    <row r="41" ht="15.75" customHeight="1">
      <c r="A41" s="4"/>
      <c r="B41" s="13" t="str">
        <f>'CapEx Borrower Budget'!B41</f>
        <v>Interiors Subtotal</v>
      </c>
      <c r="C41" s="35"/>
      <c r="D41" s="36"/>
      <c r="E41" s="37">
        <f>'CapEx Borrower Budget'!E41</f>
        <v>751200</v>
      </c>
      <c r="F41" s="4"/>
      <c r="G41" s="13" t="str">
        <f>B41</f>
        <v>Interiors Subtotal</v>
      </c>
      <c r="H41" s="37">
        <f t="shared" ref="H41:V41" si="9">SUM(H16:H40)</f>
        <v>751200</v>
      </c>
      <c r="I41" s="37">
        <f t="shared" si="9"/>
        <v>0</v>
      </c>
      <c r="J41" s="37">
        <f t="shared" si="9"/>
        <v>751200</v>
      </c>
      <c r="K41" s="37">
        <f t="shared" si="9"/>
        <v>0</v>
      </c>
      <c r="L41" s="37">
        <f t="shared" si="9"/>
        <v>0</v>
      </c>
      <c r="M41" s="37">
        <f t="shared" si="9"/>
        <v>0</v>
      </c>
      <c r="N41" s="37">
        <f t="shared" si="9"/>
        <v>0</v>
      </c>
      <c r="O41" s="37">
        <f t="shared" si="9"/>
        <v>0</v>
      </c>
      <c r="P41" s="37">
        <f t="shared" si="9"/>
        <v>0</v>
      </c>
      <c r="Q41" s="37">
        <f t="shared" si="9"/>
        <v>0</v>
      </c>
      <c r="R41" s="37">
        <f t="shared" si="9"/>
        <v>0</v>
      </c>
      <c r="S41" s="37">
        <f t="shared" si="9"/>
        <v>0</v>
      </c>
      <c r="T41" s="37">
        <f t="shared" si="9"/>
        <v>0</v>
      </c>
      <c r="U41" s="37">
        <f t="shared" si="9"/>
        <v>0</v>
      </c>
      <c r="V41" s="37">
        <f t="shared" si="9"/>
        <v>0</v>
      </c>
      <c r="W41" s="37">
        <f t="shared" si="5"/>
        <v>0</v>
      </c>
      <c r="X41" s="75">
        <f t="shared" si="6"/>
        <v>0</v>
      </c>
      <c r="Y41" s="76">
        <f t="shared" si="7"/>
        <v>751200</v>
      </c>
      <c r="Z41" s="77"/>
      <c r="AA41" s="4"/>
    </row>
    <row r="42" ht="15.75" customHeight="1">
      <c r="A42" s="4"/>
      <c r="B42" s="4"/>
      <c r="C42" s="5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34"/>
      <c r="X42" s="73"/>
      <c r="Y42" s="74"/>
      <c r="Z42" s="4"/>
      <c r="AA42" s="4"/>
    </row>
    <row r="43" ht="15.75" customHeight="1">
      <c r="A43" s="4"/>
      <c r="B43" s="28" t="str">
        <f>'CapEx Borrower Budget'!B43</f>
        <v>Exterior Budget</v>
      </c>
      <c r="C43" s="29"/>
      <c r="D43" s="29"/>
      <c r="E43" s="30"/>
      <c r="F43" s="4"/>
      <c r="G43" s="78" t="s">
        <v>168</v>
      </c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36"/>
      <c r="X43" s="79"/>
      <c r="Y43" s="80"/>
      <c r="Z43" s="70"/>
      <c r="AA43" s="4"/>
    </row>
    <row r="44" ht="15.75" customHeight="1">
      <c r="A44" s="4"/>
      <c r="B44" s="12" t="str">
        <f>'CapEx Borrower Budget'!B44</f>
        <v>Landscaping</v>
      </c>
      <c r="C44" s="5">
        <f>'CapEx Borrower Budget'!C44</f>
        <v>1</v>
      </c>
      <c r="D44" s="34">
        <f>'CapEx Borrower Budget'!D44</f>
        <v>20000</v>
      </c>
      <c r="E44" s="34">
        <f>'CapEx Borrower Budget'!E44</f>
        <v>20000</v>
      </c>
      <c r="F44" s="4"/>
      <c r="G44" s="12" t="str">
        <f t="shared" ref="G44:G57" si="10">+B44</f>
        <v>Landscaping</v>
      </c>
      <c r="H44" s="34">
        <f t="shared" ref="H44:H57" si="11">+E44</f>
        <v>20000</v>
      </c>
      <c r="I44" s="33">
        <v>0.0</v>
      </c>
      <c r="J44" s="34">
        <f t="shared" ref="J44:J57" si="12">H44+I44</f>
        <v>20000</v>
      </c>
      <c r="K44" s="33">
        <v>0.0</v>
      </c>
      <c r="L44" s="33">
        <v>0.0</v>
      </c>
      <c r="M44" s="33">
        <v>0.0</v>
      </c>
      <c r="N44" s="33">
        <v>0.0</v>
      </c>
      <c r="O44" s="33">
        <v>0.0</v>
      </c>
      <c r="P44" s="33">
        <v>0.0</v>
      </c>
      <c r="Q44" s="33">
        <v>0.0</v>
      </c>
      <c r="R44" s="33">
        <v>0.0</v>
      </c>
      <c r="S44" s="33">
        <v>0.0</v>
      </c>
      <c r="T44" s="33">
        <v>0.0</v>
      </c>
      <c r="U44" s="33">
        <v>0.0</v>
      </c>
      <c r="V44" s="33">
        <v>0.0</v>
      </c>
      <c r="W44" s="34">
        <f t="shared" ref="W44:W58" si="13">SUM(K44:V44)</f>
        <v>0</v>
      </c>
      <c r="X44" s="73">
        <f t="shared" ref="X44:X58" si="14">IFERROR((W44)/J44,"0%")</f>
        <v>0</v>
      </c>
      <c r="Y44" s="74">
        <f t="shared" ref="Y44:Y58" si="15">J44-W44</f>
        <v>20000</v>
      </c>
      <c r="Z44" s="4"/>
      <c r="AA44" s="4"/>
    </row>
    <row r="45" ht="15.75" customHeight="1">
      <c r="A45" s="4"/>
      <c r="B45" s="12" t="str">
        <f>'CapEx Borrower Budget'!B45</f>
        <v>Leasing office</v>
      </c>
      <c r="C45" s="5">
        <f>'CapEx Borrower Budget'!C45</f>
        <v>1</v>
      </c>
      <c r="D45" s="34">
        <f>'CapEx Borrower Budget'!D45</f>
        <v>10000</v>
      </c>
      <c r="E45" s="34">
        <f>'CapEx Borrower Budget'!E45</f>
        <v>10000</v>
      </c>
      <c r="F45" s="4"/>
      <c r="G45" s="12" t="str">
        <f t="shared" si="10"/>
        <v>Leasing office</v>
      </c>
      <c r="H45" s="34">
        <f t="shared" si="11"/>
        <v>10000</v>
      </c>
      <c r="I45" s="72">
        <v>-1429.59</v>
      </c>
      <c r="J45" s="34">
        <f t="shared" si="12"/>
        <v>8570.41</v>
      </c>
      <c r="K45" s="33">
        <v>0.0</v>
      </c>
      <c r="L45" s="33">
        <v>0.0</v>
      </c>
      <c r="M45" s="33">
        <v>0.0</v>
      </c>
      <c r="N45" s="33">
        <v>0.0</v>
      </c>
      <c r="O45" s="33">
        <v>0.0</v>
      </c>
      <c r="P45" s="33">
        <v>0.0</v>
      </c>
      <c r="Q45" s="33">
        <v>0.0</v>
      </c>
      <c r="R45" s="33">
        <v>0.0</v>
      </c>
      <c r="S45" s="33">
        <v>0.0</v>
      </c>
      <c r="T45" s="33">
        <v>0.0</v>
      </c>
      <c r="U45" s="33">
        <v>0.0</v>
      </c>
      <c r="V45" s="33">
        <v>0.0</v>
      </c>
      <c r="W45" s="34">
        <f t="shared" si="13"/>
        <v>0</v>
      </c>
      <c r="X45" s="73">
        <f t="shared" si="14"/>
        <v>0</v>
      </c>
      <c r="Y45" s="74">
        <f t="shared" si="15"/>
        <v>8570.41</v>
      </c>
      <c r="Z45" s="4"/>
      <c r="AA45" s="4"/>
    </row>
    <row r="46" ht="15.75" customHeight="1">
      <c r="A46" s="4"/>
      <c r="B46" s="12" t="str">
        <f>'CapEx Borrower Budget'!B46</f>
        <v>Fitness center</v>
      </c>
      <c r="C46" s="5">
        <f>'CapEx Borrower Budget'!C46</f>
        <v>1</v>
      </c>
      <c r="D46" s="34">
        <f>'CapEx Borrower Budget'!D46</f>
        <v>5000</v>
      </c>
      <c r="E46" s="34">
        <f>'CapEx Borrower Budget'!E46</f>
        <v>5000</v>
      </c>
      <c r="F46" s="4"/>
      <c r="G46" s="12" t="str">
        <f t="shared" si="10"/>
        <v>Fitness center</v>
      </c>
      <c r="H46" s="34">
        <f t="shared" si="11"/>
        <v>5000</v>
      </c>
      <c r="I46" s="72">
        <v>-5000.0</v>
      </c>
      <c r="J46" s="34">
        <f t="shared" si="12"/>
        <v>0</v>
      </c>
      <c r="K46" s="33">
        <v>0.0</v>
      </c>
      <c r="L46" s="33">
        <v>0.0</v>
      </c>
      <c r="M46" s="33">
        <v>0.0</v>
      </c>
      <c r="N46" s="33">
        <v>0.0</v>
      </c>
      <c r="O46" s="33">
        <v>0.0</v>
      </c>
      <c r="P46" s="33">
        <v>0.0</v>
      </c>
      <c r="Q46" s="33">
        <v>0.0</v>
      </c>
      <c r="R46" s="33">
        <v>0.0</v>
      </c>
      <c r="S46" s="33">
        <v>0.0</v>
      </c>
      <c r="T46" s="33">
        <v>0.0</v>
      </c>
      <c r="U46" s="33">
        <v>0.0</v>
      </c>
      <c r="V46" s="33">
        <v>0.0</v>
      </c>
      <c r="W46" s="34">
        <f t="shared" si="13"/>
        <v>0</v>
      </c>
      <c r="X46" s="73" t="str">
        <f t="shared" si="14"/>
        <v>0%</v>
      </c>
      <c r="Y46" s="74">
        <f t="shared" si="15"/>
        <v>0</v>
      </c>
      <c r="Z46" s="4"/>
      <c r="AA46" s="4"/>
    </row>
    <row r="47" ht="15.75" customHeight="1">
      <c r="A47" s="4"/>
      <c r="B47" s="12" t="str">
        <f>'CapEx Borrower Budget'!B47</f>
        <v>Monument sign</v>
      </c>
      <c r="C47" s="5">
        <f>'CapEx Borrower Budget'!C47</f>
        <v>1</v>
      </c>
      <c r="D47" s="34">
        <f>'CapEx Borrower Budget'!D47</f>
        <v>10000</v>
      </c>
      <c r="E47" s="34">
        <f>'CapEx Borrower Budget'!E47</f>
        <v>10000</v>
      </c>
      <c r="F47" s="4"/>
      <c r="G47" s="12" t="str">
        <f t="shared" si="10"/>
        <v>Monument sign</v>
      </c>
      <c r="H47" s="34">
        <f t="shared" si="11"/>
        <v>10000</v>
      </c>
      <c r="I47" s="33">
        <v>0.0</v>
      </c>
      <c r="J47" s="34">
        <f t="shared" si="12"/>
        <v>10000</v>
      </c>
      <c r="K47" s="33">
        <v>0.0</v>
      </c>
      <c r="L47" s="33">
        <v>0.0</v>
      </c>
      <c r="M47" s="33">
        <v>0.0</v>
      </c>
      <c r="N47" s="33">
        <v>0.0</v>
      </c>
      <c r="O47" s="33">
        <v>0.0</v>
      </c>
      <c r="P47" s="33">
        <v>0.0</v>
      </c>
      <c r="Q47" s="33">
        <v>0.0</v>
      </c>
      <c r="R47" s="33">
        <v>0.0</v>
      </c>
      <c r="S47" s="33">
        <v>0.0</v>
      </c>
      <c r="T47" s="33">
        <v>0.0</v>
      </c>
      <c r="U47" s="33">
        <v>0.0</v>
      </c>
      <c r="V47" s="33">
        <v>0.0</v>
      </c>
      <c r="W47" s="34">
        <f t="shared" si="13"/>
        <v>0</v>
      </c>
      <c r="X47" s="73">
        <f t="shared" si="14"/>
        <v>0</v>
      </c>
      <c r="Y47" s="74">
        <f t="shared" si="15"/>
        <v>10000</v>
      </c>
      <c r="Z47" s="4"/>
      <c r="AA47" s="4"/>
    </row>
    <row r="48" ht="15.75" customHeight="1">
      <c r="A48" s="4"/>
      <c r="B48" s="12" t="str">
        <f>'CapEx Borrower Budget'!B48</f>
        <v>Pool area</v>
      </c>
      <c r="C48" s="5">
        <f>'CapEx Borrower Budget'!C48</f>
        <v>1</v>
      </c>
      <c r="D48" s="34">
        <f>'CapEx Borrower Budget'!D48</f>
        <v>3000</v>
      </c>
      <c r="E48" s="34">
        <f>'CapEx Borrower Budget'!E48</f>
        <v>3000</v>
      </c>
      <c r="F48" s="4"/>
      <c r="G48" s="12" t="str">
        <f t="shared" si="10"/>
        <v>Pool area</v>
      </c>
      <c r="H48" s="34">
        <f t="shared" si="11"/>
        <v>3000</v>
      </c>
      <c r="I48" s="72">
        <v>8929.59</v>
      </c>
      <c r="J48" s="34">
        <f t="shared" si="12"/>
        <v>11929.59</v>
      </c>
      <c r="K48" s="33">
        <v>0.0</v>
      </c>
      <c r="L48" s="33">
        <v>0.0</v>
      </c>
      <c r="M48" s="33">
        <v>0.0</v>
      </c>
      <c r="N48" s="33">
        <v>0.0</v>
      </c>
      <c r="O48" s="33">
        <v>0.0</v>
      </c>
      <c r="P48" s="33">
        <v>0.0</v>
      </c>
      <c r="Q48" s="33">
        <v>0.0</v>
      </c>
      <c r="R48" s="33">
        <v>0.0</v>
      </c>
      <c r="S48" s="33">
        <v>0.0</v>
      </c>
      <c r="T48" s="33">
        <v>0.0</v>
      </c>
      <c r="U48" s="33">
        <v>0.0</v>
      </c>
      <c r="V48" s="33">
        <v>0.0</v>
      </c>
      <c r="W48" s="34">
        <f t="shared" si="13"/>
        <v>0</v>
      </c>
      <c r="X48" s="73">
        <f t="shared" si="14"/>
        <v>0</v>
      </c>
      <c r="Y48" s="74">
        <f t="shared" si="15"/>
        <v>11929.59</v>
      </c>
      <c r="Z48" s="4"/>
      <c r="AA48" s="4"/>
    </row>
    <row r="49" ht="15.75" customHeight="1">
      <c r="A49" s="4"/>
      <c r="B49" s="12" t="str">
        <f>'CapEx Borrower Budget'!B49</f>
        <v>Grilling stations</v>
      </c>
      <c r="C49" s="5">
        <f>'CapEx Borrower Budget'!C49</f>
        <v>2</v>
      </c>
      <c r="D49" s="34">
        <f>'CapEx Borrower Budget'!D49</f>
        <v>2500</v>
      </c>
      <c r="E49" s="34">
        <f>'CapEx Borrower Budget'!E49</f>
        <v>5000</v>
      </c>
      <c r="F49" s="4"/>
      <c r="G49" s="12" t="str">
        <f t="shared" si="10"/>
        <v>Grilling stations</v>
      </c>
      <c r="H49" s="34">
        <f t="shared" si="11"/>
        <v>5000</v>
      </c>
      <c r="I49" s="72">
        <v>-2500.0</v>
      </c>
      <c r="J49" s="34">
        <f t="shared" si="12"/>
        <v>2500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4">
        <f t="shared" si="13"/>
        <v>0</v>
      </c>
      <c r="X49" s="73">
        <f t="shared" si="14"/>
        <v>0</v>
      </c>
      <c r="Y49" s="74">
        <f t="shared" si="15"/>
        <v>2500</v>
      </c>
      <c r="Z49" s="4"/>
      <c r="AA49" s="4"/>
    </row>
    <row r="50" ht="15.75" customHeight="1">
      <c r="A50" s="4"/>
      <c r="B50" s="12" t="str">
        <f>'CapEx Borrower Budget'!B50</f>
        <v>Dog park</v>
      </c>
      <c r="C50" s="5">
        <f>'CapEx Borrower Budget'!C50</f>
        <v>1</v>
      </c>
      <c r="D50" s="34">
        <f>'CapEx Borrower Budget'!D50</f>
        <v>5000</v>
      </c>
      <c r="E50" s="34">
        <f>'CapEx Borrower Budget'!E50</f>
        <v>5000</v>
      </c>
      <c r="F50" s="4"/>
      <c r="G50" s="12" t="str">
        <f t="shared" si="10"/>
        <v>Dog park</v>
      </c>
      <c r="H50" s="34">
        <f t="shared" si="11"/>
        <v>5000</v>
      </c>
      <c r="I50" s="33">
        <v>0.0</v>
      </c>
      <c r="J50" s="34">
        <f t="shared" si="12"/>
        <v>5000</v>
      </c>
      <c r="K50" s="33">
        <v>0.0</v>
      </c>
      <c r="L50" s="33">
        <v>0.0</v>
      </c>
      <c r="M50" s="33">
        <v>0.0</v>
      </c>
      <c r="N50" s="33">
        <v>0.0</v>
      </c>
      <c r="O50" s="33">
        <v>0.0</v>
      </c>
      <c r="P50" s="33">
        <v>0.0</v>
      </c>
      <c r="Q50" s="33">
        <v>0.0</v>
      </c>
      <c r="R50" s="33">
        <v>0.0</v>
      </c>
      <c r="S50" s="33">
        <v>0.0</v>
      </c>
      <c r="T50" s="33">
        <v>0.0</v>
      </c>
      <c r="U50" s="33">
        <v>0.0</v>
      </c>
      <c r="V50" s="33">
        <v>0.0</v>
      </c>
      <c r="W50" s="34">
        <f t="shared" si="13"/>
        <v>0</v>
      </c>
      <c r="X50" s="73">
        <f t="shared" si="14"/>
        <v>0</v>
      </c>
      <c r="Y50" s="74">
        <f t="shared" si="15"/>
        <v>5000</v>
      </c>
      <c r="Z50" s="4"/>
      <c r="AA50" s="4"/>
    </row>
    <row r="51" ht="15.75" hidden="1" customHeight="1">
      <c r="A51" s="4"/>
      <c r="B51" s="12" t="str">
        <f>'CapEx Borrower Budget'!B52</f>
        <v>Playground</v>
      </c>
      <c r="C51" s="5">
        <f>'CapEx Borrower Budget'!C52</f>
        <v>1</v>
      </c>
      <c r="D51" s="34">
        <f>'CapEx Borrower Budget'!D52</f>
        <v>2000</v>
      </c>
      <c r="E51" s="34">
        <f>'CapEx Borrower Budget'!E52</f>
        <v>2000</v>
      </c>
      <c r="F51" s="4"/>
      <c r="G51" s="12" t="str">
        <f t="shared" si="10"/>
        <v>Playground</v>
      </c>
      <c r="H51" s="34">
        <f t="shared" si="11"/>
        <v>2000</v>
      </c>
      <c r="I51" s="33">
        <v>0.0</v>
      </c>
      <c r="J51" s="34">
        <f t="shared" si="12"/>
        <v>2000</v>
      </c>
      <c r="K51" s="33">
        <v>0.0</v>
      </c>
      <c r="L51" s="33">
        <v>0.0</v>
      </c>
      <c r="M51" s="33">
        <v>0.0</v>
      </c>
      <c r="N51" s="33">
        <v>0.0</v>
      </c>
      <c r="O51" s="33">
        <v>0.0</v>
      </c>
      <c r="P51" s="33">
        <v>0.0</v>
      </c>
      <c r="Q51" s="33">
        <v>0.0</v>
      </c>
      <c r="R51" s="33">
        <v>0.0</v>
      </c>
      <c r="S51" s="33">
        <v>0.0</v>
      </c>
      <c r="T51" s="33">
        <v>0.0</v>
      </c>
      <c r="U51" s="33">
        <v>0.0</v>
      </c>
      <c r="V51" s="33">
        <v>0.0</v>
      </c>
      <c r="W51" s="34">
        <f t="shared" si="13"/>
        <v>0</v>
      </c>
      <c r="X51" s="73">
        <f t="shared" si="14"/>
        <v>0</v>
      </c>
      <c r="Y51" s="74">
        <f t="shared" si="15"/>
        <v>2000</v>
      </c>
      <c r="Z51" s="4"/>
      <c r="AA51" s="4"/>
    </row>
    <row r="52" ht="15.75" hidden="1" customHeight="1">
      <c r="A52" s="4"/>
      <c r="B52" s="12" t="str">
        <f>'CapEx Borrower Budget'!B53</f>
        <v>[Enter]</v>
      </c>
      <c r="C52" s="5">
        <f>'CapEx Borrower Budget'!C53</f>
        <v>0</v>
      </c>
      <c r="D52" s="34">
        <f>'CapEx Borrower Budget'!D53</f>
        <v>0</v>
      </c>
      <c r="E52" s="34">
        <f>'CapEx Borrower Budget'!E53</f>
        <v>0</v>
      </c>
      <c r="F52" s="4"/>
      <c r="G52" s="12" t="str">
        <f t="shared" si="10"/>
        <v>[Enter]</v>
      </c>
      <c r="H52" s="34">
        <f t="shared" si="11"/>
        <v>0</v>
      </c>
      <c r="I52" s="33">
        <v>0.0</v>
      </c>
      <c r="J52" s="34">
        <f t="shared" si="12"/>
        <v>0</v>
      </c>
      <c r="K52" s="33">
        <v>0.0</v>
      </c>
      <c r="L52" s="33">
        <v>0.0</v>
      </c>
      <c r="M52" s="33">
        <v>0.0</v>
      </c>
      <c r="N52" s="33">
        <v>0.0</v>
      </c>
      <c r="O52" s="33">
        <v>0.0</v>
      </c>
      <c r="P52" s="33">
        <v>0.0</v>
      </c>
      <c r="Q52" s="33">
        <v>0.0</v>
      </c>
      <c r="R52" s="33">
        <v>0.0</v>
      </c>
      <c r="S52" s="33">
        <v>0.0</v>
      </c>
      <c r="T52" s="33">
        <v>0.0</v>
      </c>
      <c r="U52" s="33">
        <v>0.0</v>
      </c>
      <c r="V52" s="33">
        <v>0.0</v>
      </c>
      <c r="W52" s="34">
        <f t="shared" si="13"/>
        <v>0</v>
      </c>
      <c r="X52" s="73" t="str">
        <f t="shared" si="14"/>
        <v>0%</v>
      </c>
      <c r="Y52" s="74">
        <f t="shared" si="15"/>
        <v>0</v>
      </c>
      <c r="Z52" s="4"/>
      <c r="AA52" s="4"/>
    </row>
    <row r="53" ht="15.75" hidden="1" customHeight="1">
      <c r="A53" s="4"/>
      <c r="B53" s="12" t="str">
        <f>'CapEx Borrower Budget'!B54</f>
        <v>[Enter]</v>
      </c>
      <c r="C53" s="5">
        <f>'CapEx Borrower Budget'!C54</f>
        <v>0</v>
      </c>
      <c r="D53" s="34">
        <f>'CapEx Borrower Budget'!D54</f>
        <v>0</v>
      </c>
      <c r="E53" s="34">
        <f>'CapEx Borrower Budget'!E54</f>
        <v>0</v>
      </c>
      <c r="F53" s="4"/>
      <c r="G53" s="12" t="str">
        <f t="shared" si="10"/>
        <v>[Enter]</v>
      </c>
      <c r="H53" s="34">
        <f t="shared" si="11"/>
        <v>0</v>
      </c>
      <c r="I53" s="33">
        <v>0.0</v>
      </c>
      <c r="J53" s="34">
        <f t="shared" si="12"/>
        <v>0</v>
      </c>
      <c r="K53" s="33">
        <v>0.0</v>
      </c>
      <c r="L53" s="33">
        <v>0.0</v>
      </c>
      <c r="M53" s="33">
        <v>0.0</v>
      </c>
      <c r="N53" s="33">
        <v>0.0</v>
      </c>
      <c r="O53" s="33">
        <v>0.0</v>
      </c>
      <c r="P53" s="33">
        <v>0.0</v>
      </c>
      <c r="Q53" s="33">
        <v>0.0</v>
      </c>
      <c r="R53" s="33">
        <v>0.0</v>
      </c>
      <c r="S53" s="33">
        <v>0.0</v>
      </c>
      <c r="T53" s="33">
        <v>0.0</v>
      </c>
      <c r="U53" s="33">
        <v>0.0</v>
      </c>
      <c r="V53" s="33">
        <v>0.0</v>
      </c>
      <c r="W53" s="34">
        <f t="shared" si="13"/>
        <v>0</v>
      </c>
      <c r="X53" s="73" t="str">
        <f t="shared" si="14"/>
        <v>0%</v>
      </c>
      <c r="Y53" s="74">
        <f t="shared" si="15"/>
        <v>0</v>
      </c>
      <c r="Z53" s="4"/>
      <c r="AA53" s="4"/>
    </row>
    <row r="54" ht="15.75" hidden="1" customHeight="1">
      <c r="A54" s="4"/>
      <c r="B54" s="12" t="str">
        <f>'CapEx Borrower Budget'!B55</f>
        <v>[Enter]</v>
      </c>
      <c r="C54" s="5">
        <f>'CapEx Borrower Budget'!C55</f>
        <v>0</v>
      </c>
      <c r="D54" s="34">
        <f>'CapEx Borrower Budget'!D55</f>
        <v>0</v>
      </c>
      <c r="E54" s="34">
        <f>'CapEx Borrower Budget'!E55</f>
        <v>0</v>
      </c>
      <c r="F54" s="4"/>
      <c r="G54" s="12" t="str">
        <f t="shared" si="10"/>
        <v>[Enter]</v>
      </c>
      <c r="H54" s="34">
        <f t="shared" si="11"/>
        <v>0</v>
      </c>
      <c r="I54" s="33">
        <v>0.0</v>
      </c>
      <c r="J54" s="34">
        <f t="shared" si="12"/>
        <v>0</v>
      </c>
      <c r="K54" s="33">
        <v>0.0</v>
      </c>
      <c r="L54" s="33">
        <v>0.0</v>
      </c>
      <c r="M54" s="33">
        <v>0.0</v>
      </c>
      <c r="N54" s="33">
        <v>0.0</v>
      </c>
      <c r="O54" s="33">
        <v>0.0</v>
      </c>
      <c r="P54" s="33">
        <v>0.0</v>
      </c>
      <c r="Q54" s="33">
        <v>0.0</v>
      </c>
      <c r="R54" s="33">
        <v>0.0</v>
      </c>
      <c r="S54" s="33">
        <v>0.0</v>
      </c>
      <c r="T54" s="33">
        <v>0.0</v>
      </c>
      <c r="U54" s="33">
        <v>0.0</v>
      </c>
      <c r="V54" s="33">
        <v>0.0</v>
      </c>
      <c r="W54" s="34">
        <f t="shared" si="13"/>
        <v>0</v>
      </c>
      <c r="X54" s="73" t="str">
        <f t="shared" si="14"/>
        <v>0%</v>
      </c>
      <c r="Y54" s="74">
        <f t="shared" si="15"/>
        <v>0</v>
      </c>
      <c r="Z54" s="4"/>
      <c r="AA54" s="4"/>
    </row>
    <row r="55" ht="15.75" hidden="1" customHeight="1">
      <c r="A55" s="4"/>
      <c r="B55" s="12" t="str">
        <f>'CapEx Borrower Budget'!B56</f>
        <v>[Enter]</v>
      </c>
      <c r="C55" s="5">
        <f>'CapEx Borrower Budget'!C56</f>
        <v>0</v>
      </c>
      <c r="D55" s="34">
        <f>'CapEx Borrower Budget'!D56</f>
        <v>0</v>
      </c>
      <c r="E55" s="34">
        <f>'CapEx Borrower Budget'!E56</f>
        <v>0</v>
      </c>
      <c r="F55" s="4"/>
      <c r="G55" s="12" t="str">
        <f t="shared" si="10"/>
        <v>[Enter]</v>
      </c>
      <c r="H55" s="34">
        <f t="shared" si="11"/>
        <v>0</v>
      </c>
      <c r="I55" s="33">
        <v>0.0</v>
      </c>
      <c r="J55" s="34">
        <f t="shared" si="12"/>
        <v>0</v>
      </c>
      <c r="K55" s="33">
        <v>0.0</v>
      </c>
      <c r="L55" s="33">
        <v>0.0</v>
      </c>
      <c r="M55" s="33">
        <v>0.0</v>
      </c>
      <c r="N55" s="33">
        <v>0.0</v>
      </c>
      <c r="O55" s="33">
        <v>0.0</v>
      </c>
      <c r="P55" s="33">
        <v>0.0</v>
      </c>
      <c r="Q55" s="33">
        <v>0.0</v>
      </c>
      <c r="R55" s="33">
        <v>0.0</v>
      </c>
      <c r="S55" s="33">
        <v>0.0</v>
      </c>
      <c r="T55" s="33">
        <v>0.0</v>
      </c>
      <c r="U55" s="33">
        <v>0.0</v>
      </c>
      <c r="V55" s="33">
        <v>0.0</v>
      </c>
      <c r="W55" s="34">
        <f t="shared" si="13"/>
        <v>0</v>
      </c>
      <c r="X55" s="73" t="str">
        <f t="shared" si="14"/>
        <v>0%</v>
      </c>
      <c r="Y55" s="74">
        <f t="shared" si="15"/>
        <v>0</v>
      </c>
      <c r="Z55" s="4"/>
      <c r="AA55" s="4"/>
    </row>
    <row r="56" ht="15.75" hidden="1" customHeight="1">
      <c r="A56" s="4"/>
      <c r="B56" s="12" t="str">
        <f>'CapEx Borrower Budget'!B57</f>
        <v>[Enter]</v>
      </c>
      <c r="C56" s="5">
        <f>'CapEx Borrower Budget'!C57</f>
        <v>0</v>
      </c>
      <c r="D56" s="34">
        <f>'CapEx Borrower Budget'!D57</f>
        <v>0</v>
      </c>
      <c r="E56" s="34">
        <f>'CapEx Borrower Budget'!E57</f>
        <v>0</v>
      </c>
      <c r="F56" s="4"/>
      <c r="G56" s="12" t="str">
        <f t="shared" si="10"/>
        <v>[Enter]</v>
      </c>
      <c r="H56" s="34">
        <f t="shared" si="11"/>
        <v>0</v>
      </c>
      <c r="I56" s="33">
        <v>0.0</v>
      </c>
      <c r="J56" s="34">
        <f t="shared" si="12"/>
        <v>0</v>
      </c>
      <c r="K56" s="33">
        <v>0.0</v>
      </c>
      <c r="L56" s="33">
        <v>0.0</v>
      </c>
      <c r="M56" s="33">
        <v>0.0</v>
      </c>
      <c r="N56" s="33">
        <v>0.0</v>
      </c>
      <c r="O56" s="33">
        <v>0.0</v>
      </c>
      <c r="P56" s="33">
        <v>0.0</v>
      </c>
      <c r="Q56" s="33">
        <v>0.0</v>
      </c>
      <c r="R56" s="33">
        <v>0.0</v>
      </c>
      <c r="S56" s="33">
        <v>0.0</v>
      </c>
      <c r="T56" s="33">
        <v>0.0</v>
      </c>
      <c r="U56" s="33">
        <v>0.0</v>
      </c>
      <c r="V56" s="33">
        <v>0.0</v>
      </c>
      <c r="W56" s="34">
        <f t="shared" si="13"/>
        <v>0</v>
      </c>
      <c r="X56" s="73" t="str">
        <f t="shared" si="14"/>
        <v>0%</v>
      </c>
      <c r="Y56" s="74">
        <f t="shared" si="15"/>
        <v>0</v>
      </c>
      <c r="Z56" s="4"/>
      <c r="AA56" s="4"/>
    </row>
    <row r="57" ht="15.75" hidden="1" customHeight="1">
      <c r="A57" s="4"/>
      <c r="B57" s="12" t="str">
        <f>'CapEx Borrower Budget'!B58</f>
        <v>[Enter]</v>
      </c>
      <c r="C57" s="5">
        <f>'CapEx Borrower Budget'!C58</f>
        <v>0</v>
      </c>
      <c r="D57" s="34">
        <f>'CapEx Borrower Budget'!D58</f>
        <v>0</v>
      </c>
      <c r="E57" s="34">
        <f>'CapEx Borrower Budget'!E58</f>
        <v>0</v>
      </c>
      <c r="F57" s="4"/>
      <c r="G57" s="12" t="str">
        <f t="shared" si="10"/>
        <v>[Enter]</v>
      </c>
      <c r="H57" s="34">
        <f t="shared" si="11"/>
        <v>0</v>
      </c>
      <c r="I57" s="33">
        <v>0.0</v>
      </c>
      <c r="J57" s="34">
        <f t="shared" si="12"/>
        <v>0</v>
      </c>
      <c r="K57" s="33">
        <v>0.0</v>
      </c>
      <c r="L57" s="33">
        <v>0.0</v>
      </c>
      <c r="M57" s="33">
        <v>0.0</v>
      </c>
      <c r="N57" s="33">
        <v>0.0</v>
      </c>
      <c r="O57" s="33">
        <v>0.0</v>
      </c>
      <c r="P57" s="33">
        <v>0.0</v>
      </c>
      <c r="Q57" s="33">
        <v>0.0</v>
      </c>
      <c r="R57" s="33">
        <v>0.0</v>
      </c>
      <c r="S57" s="33">
        <v>0.0</v>
      </c>
      <c r="T57" s="33">
        <v>0.0</v>
      </c>
      <c r="U57" s="33">
        <v>0.0</v>
      </c>
      <c r="V57" s="33">
        <v>0.0</v>
      </c>
      <c r="W57" s="34">
        <f t="shared" si="13"/>
        <v>0</v>
      </c>
      <c r="X57" s="73" t="str">
        <f t="shared" si="14"/>
        <v>0%</v>
      </c>
      <c r="Y57" s="74">
        <f t="shared" si="15"/>
        <v>0</v>
      </c>
      <c r="Z57" s="4"/>
      <c r="AA57" s="4"/>
    </row>
    <row r="58" ht="15.75" customHeight="1">
      <c r="A58" s="4"/>
      <c r="B58" s="13" t="str">
        <f>'CapEx Borrower Budget'!B59</f>
        <v>Exteriors Subtotal</v>
      </c>
      <c r="C58" s="35"/>
      <c r="D58" s="36"/>
      <c r="E58" s="37">
        <f>'CapEx Borrower Budget'!E59</f>
        <v>65000</v>
      </c>
      <c r="F58" s="4"/>
      <c r="G58" s="13" t="str">
        <f>B58</f>
        <v>Exteriors Subtotal</v>
      </c>
      <c r="H58" s="13">
        <f t="shared" ref="H58:V58" si="16">SUM(H44:H57)</f>
        <v>60000</v>
      </c>
      <c r="I58" s="13">
        <f t="shared" si="16"/>
        <v>0</v>
      </c>
      <c r="J58" s="13">
        <f t="shared" si="16"/>
        <v>60000</v>
      </c>
      <c r="K58" s="13">
        <f t="shared" si="16"/>
        <v>0</v>
      </c>
      <c r="L58" s="13">
        <f t="shared" si="16"/>
        <v>0</v>
      </c>
      <c r="M58" s="13">
        <f t="shared" si="16"/>
        <v>0</v>
      </c>
      <c r="N58" s="13">
        <f t="shared" si="16"/>
        <v>0</v>
      </c>
      <c r="O58" s="13">
        <f t="shared" si="16"/>
        <v>0</v>
      </c>
      <c r="P58" s="13">
        <f t="shared" si="16"/>
        <v>0</v>
      </c>
      <c r="Q58" s="13">
        <f t="shared" si="16"/>
        <v>0</v>
      </c>
      <c r="R58" s="13">
        <f t="shared" si="16"/>
        <v>0</v>
      </c>
      <c r="S58" s="13">
        <f t="shared" si="16"/>
        <v>0</v>
      </c>
      <c r="T58" s="13">
        <f t="shared" si="16"/>
        <v>0</v>
      </c>
      <c r="U58" s="13">
        <f t="shared" si="16"/>
        <v>0</v>
      </c>
      <c r="V58" s="13">
        <f t="shared" si="16"/>
        <v>0</v>
      </c>
      <c r="W58" s="37">
        <f t="shared" si="13"/>
        <v>0</v>
      </c>
      <c r="X58" s="75">
        <f t="shared" si="14"/>
        <v>0</v>
      </c>
      <c r="Y58" s="76">
        <f t="shared" si="15"/>
        <v>60000</v>
      </c>
      <c r="Z58" s="77"/>
      <c r="AA58" s="4"/>
    </row>
    <row r="59" ht="15.75" customHeight="1">
      <c r="A59" s="4"/>
      <c r="B59" s="4"/>
      <c r="C59" s="5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34"/>
      <c r="X59" s="73"/>
      <c r="Y59" s="74"/>
      <c r="Z59" s="4"/>
      <c r="AA59" s="4"/>
    </row>
    <row r="60" ht="15.75" customHeight="1">
      <c r="A60" s="4"/>
      <c r="B60" s="28" t="str">
        <f>'CapEx Borrower Budget'!B61</f>
        <v>Deferred Maintenance</v>
      </c>
      <c r="C60" s="29"/>
      <c r="D60" s="29"/>
      <c r="E60" s="30"/>
      <c r="F60" s="4"/>
      <c r="G60" s="78" t="s">
        <v>13</v>
      </c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36"/>
      <c r="X60" s="79"/>
      <c r="Y60" s="80"/>
      <c r="Z60" s="70"/>
      <c r="AA60" s="4"/>
    </row>
    <row r="61" ht="15.75" customHeight="1">
      <c r="A61" s="4"/>
      <c r="B61" s="12" t="str">
        <f>'CapEx Borrower Budget'!B62</f>
        <v>Roofs (seller credit)</v>
      </c>
      <c r="C61" s="5">
        <f>'CapEx Borrower Budget'!C62</f>
        <v>1</v>
      </c>
      <c r="D61" s="34">
        <f>'CapEx Borrower Budget'!D62</f>
        <v>272000</v>
      </c>
      <c r="E61" s="34">
        <f>'CapEx Borrower Budget'!E62</f>
        <v>272000</v>
      </c>
      <c r="F61" s="4"/>
      <c r="G61" s="12" t="str">
        <f t="shared" ref="G61:G70" si="17">+B61</f>
        <v>Roofs (seller credit)</v>
      </c>
      <c r="H61" s="34">
        <f t="shared" ref="H61:H70" si="18">+E61</f>
        <v>272000</v>
      </c>
      <c r="I61" s="33">
        <v>0.0</v>
      </c>
      <c r="J61" s="34">
        <f t="shared" ref="J61:J70" si="19">H61+I61</f>
        <v>272000</v>
      </c>
      <c r="K61" s="81">
        <v>79670.0</v>
      </c>
      <c r="L61" s="81">
        <v>79670.0</v>
      </c>
      <c r="M61" s="81">
        <f>79670+44486.72</f>
        <v>124156.72</v>
      </c>
      <c r="N61" s="33">
        <v>0.0</v>
      </c>
      <c r="O61" s="33">
        <v>0.0</v>
      </c>
      <c r="P61" s="33">
        <v>0.0</v>
      </c>
      <c r="Q61" s="33">
        <v>0.0</v>
      </c>
      <c r="R61" s="33">
        <v>0.0</v>
      </c>
      <c r="S61" s="33">
        <v>0.0</v>
      </c>
      <c r="T61" s="33">
        <v>0.0</v>
      </c>
      <c r="U61" s="33">
        <v>0.0</v>
      </c>
      <c r="V61" s="33">
        <v>0.0</v>
      </c>
      <c r="W61" s="34">
        <f t="shared" ref="W61:W71" si="20">SUM(K61:V61)</f>
        <v>283496.72</v>
      </c>
      <c r="X61" s="73">
        <f t="shared" ref="X61:X71" si="21">IFERROR((W61)/J61,"0%")</f>
        <v>1.042267353</v>
      </c>
      <c r="Y61" s="74">
        <f t="shared" ref="Y61:Y71" si="22">J61-W61</f>
        <v>-11496.72</v>
      </c>
      <c r="Z61" s="4"/>
      <c r="AA61" s="4"/>
    </row>
    <row r="62" ht="15.75" customHeight="1">
      <c r="A62" s="4"/>
      <c r="B62" s="12" t="str">
        <f>'CapEx Borrower Budget'!B63</f>
        <v>Plumbing</v>
      </c>
      <c r="C62" s="5">
        <f>'CapEx Borrower Budget'!C63</f>
        <v>1</v>
      </c>
      <c r="D62" s="34">
        <f>'CapEx Borrower Budget'!D63</f>
        <v>179200</v>
      </c>
      <c r="E62" s="34">
        <f>'CapEx Borrower Budget'!E63</f>
        <v>179200</v>
      </c>
      <c r="F62" s="4"/>
      <c r="G62" s="12" t="str">
        <f t="shared" si="17"/>
        <v>Plumbing</v>
      </c>
      <c r="H62" s="34">
        <f t="shared" si="18"/>
        <v>179200</v>
      </c>
      <c r="I62" s="33">
        <v>0.0</v>
      </c>
      <c r="J62" s="34">
        <f t="shared" si="19"/>
        <v>179200</v>
      </c>
      <c r="K62" s="33">
        <v>0.0</v>
      </c>
      <c r="L62" s="33">
        <v>0.0</v>
      </c>
      <c r="M62" s="33">
        <v>0.0</v>
      </c>
      <c r="N62" s="33">
        <v>0.0</v>
      </c>
      <c r="O62" s="33">
        <v>0.0</v>
      </c>
      <c r="P62" s="33">
        <v>0.0</v>
      </c>
      <c r="Q62" s="33">
        <v>0.0</v>
      </c>
      <c r="R62" s="33">
        <v>0.0</v>
      </c>
      <c r="S62" s="33">
        <v>0.0</v>
      </c>
      <c r="T62" s="33">
        <v>0.0</v>
      </c>
      <c r="U62" s="33">
        <v>0.0</v>
      </c>
      <c r="V62" s="33">
        <v>0.0</v>
      </c>
      <c r="W62" s="34">
        <f t="shared" si="20"/>
        <v>0</v>
      </c>
      <c r="X62" s="73">
        <f t="shared" si="21"/>
        <v>0</v>
      </c>
      <c r="Y62" s="74">
        <f t="shared" si="22"/>
        <v>179200</v>
      </c>
      <c r="Z62" s="4"/>
      <c r="AA62" s="4"/>
    </row>
    <row r="63" ht="15.75" customHeight="1">
      <c r="A63" s="4"/>
      <c r="B63" s="12" t="str">
        <f>'CapEx Borrower Budget'!B64</f>
        <v>Electrical</v>
      </c>
      <c r="C63" s="5">
        <f>'CapEx Borrower Budget'!C64</f>
        <v>128</v>
      </c>
      <c r="D63" s="34">
        <f>'CapEx Borrower Budget'!D64</f>
        <v>440</v>
      </c>
      <c r="E63" s="34">
        <f>'CapEx Borrower Budget'!E64</f>
        <v>56320</v>
      </c>
      <c r="F63" s="4"/>
      <c r="G63" s="12" t="str">
        <f t="shared" si="17"/>
        <v>Electrical</v>
      </c>
      <c r="H63" s="34">
        <f t="shared" si="18"/>
        <v>56320</v>
      </c>
      <c r="I63" s="33">
        <v>0.0</v>
      </c>
      <c r="J63" s="34">
        <f t="shared" si="19"/>
        <v>56320</v>
      </c>
      <c r="K63" s="33">
        <v>0.0</v>
      </c>
      <c r="L63" s="33">
        <v>0.0</v>
      </c>
      <c r="M63" s="33">
        <v>0.0</v>
      </c>
      <c r="N63" s="33">
        <v>0.0</v>
      </c>
      <c r="O63" s="33">
        <v>0.0</v>
      </c>
      <c r="P63" s="33">
        <v>0.0</v>
      </c>
      <c r="Q63" s="33">
        <v>0.0</v>
      </c>
      <c r="R63" s="33">
        <v>0.0</v>
      </c>
      <c r="S63" s="33">
        <v>0.0</v>
      </c>
      <c r="T63" s="33">
        <v>0.0</v>
      </c>
      <c r="U63" s="33">
        <v>0.0</v>
      </c>
      <c r="V63" s="33">
        <v>0.0</v>
      </c>
      <c r="W63" s="34">
        <f t="shared" si="20"/>
        <v>0</v>
      </c>
      <c r="X63" s="73">
        <f t="shared" si="21"/>
        <v>0</v>
      </c>
      <c r="Y63" s="74">
        <f t="shared" si="22"/>
        <v>56320</v>
      </c>
      <c r="Z63" s="4"/>
      <c r="AA63" s="4"/>
    </row>
    <row r="64" ht="15.75" customHeight="1">
      <c r="A64" s="4"/>
      <c r="B64" s="12" t="str">
        <f>'CapEx Borrower Budget'!B65</f>
        <v>HVAC</v>
      </c>
      <c r="C64" s="5">
        <f>'CapEx Borrower Budget'!C65</f>
        <v>35</v>
      </c>
      <c r="D64" s="34">
        <f>'CapEx Borrower Budget'!D65</f>
        <v>1250</v>
      </c>
      <c r="E64" s="34">
        <f>'CapEx Borrower Budget'!E65</f>
        <v>43750</v>
      </c>
      <c r="F64" s="4"/>
      <c r="G64" s="12" t="str">
        <f t="shared" si="17"/>
        <v>HVAC</v>
      </c>
      <c r="H64" s="34">
        <f t="shared" si="18"/>
        <v>43750</v>
      </c>
      <c r="I64" s="33">
        <v>0.0</v>
      </c>
      <c r="J64" s="34">
        <f t="shared" si="19"/>
        <v>43750</v>
      </c>
      <c r="K64" s="33">
        <v>0.0</v>
      </c>
      <c r="L64" s="33">
        <v>0.0</v>
      </c>
      <c r="M64" s="33">
        <v>0.0</v>
      </c>
      <c r="N64" s="33">
        <v>0.0</v>
      </c>
      <c r="O64" s="33">
        <v>0.0</v>
      </c>
      <c r="P64" s="33">
        <v>0.0</v>
      </c>
      <c r="Q64" s="33">
        <v>0.0</v>
      </c>
      <c r="R64" s="33">
        <v>0.0</v>
      </c>
      <c r="S64" s="33">
        <v>0.0</v>
      </c>
      <c r="T64" s="33">
        <v>0.0</v>
      </c>
      <c r="U64" s="33">
        <v>0.0</v>
      </c>
      <c r="V64" s="33">
        <v>0.0</v>
      </c>
      <c r="W64" s="34">
        <f t="shared" si="20"/>
        <v>0</v>
      </c>
      <c r="X64" s="73">
        <f t="shared" si="21"/>
        <v>0</v>
      </c>
      <c r="Y64" s="74">
        <f t="shared" si="22"/>
        <v>43750</v>
      </c>
      <c r="Z64" s="4"/>
      <c r="AA64" s="4"/>
    </row>
    <row r="65" ht="15.75" customHeight="1">
      <c r="A65" s="4"/>
      <c r="B65" s="12" t="str">
        <f>'CapEx Borrower Budget'!B66</f>
        <v>[Enter]</v>
      </c>
      <c r="C65" s="5">
        <f>'CapEx Borrower Budget'!C66</f>
        <v>0</v>
      </c>
      <c r="D65" s="34">
        <f>'CapEx Borrower Budget'!D66</f>
        <v>0</v>
      </c>
      <c r="E65" s="34">
        <f>'CapEx Borrower Budget'!E66</f>
        <v>0</v>
      </c>
      <c r="F65" s="4"/>
      <c r="G65" s="12" t="str">
        <f t="shared" si="17"/>
        <v>[Enter]</v>
      </c>
      <c r="H65" s="34">
        <f t="shared" si="18"/>
        <v>0</v>
      </c>
      <c r="I65" s="33">
        <v>0.0</v>
      </c>
      <c r="J65" s="34">
        <f t="shared" si="19"/>
        <v>0</v>
      </c>
      <c r="K65" s="33">
        <v>0.0</v>
      </c>
      <c r="L65" s="33">
        <v>0.0</v>
      </c>
      <c r="M65" s="33">
        <v>0.0</v>
      </c>
      <c r="N65" s="33">
        <v>0.0</v>
      </c>
      <c r="O65" s="33">
        <v>0.0</v>
      </c>
      <c r="P65" s="33">
        <v>0.0</v>
      </c>
      <c r="Q65" s="33">
        <v>0.0</v>
      </c>
      <c r="R65" s="33">
        <v>0.0</v>
      </c>
      <c r="S65" s="33">
        <v>0.0</v>
      </c>
      <c r="T65" s="33">
        <v>0.0</v>
      </c>
      <c r="U65" s="33">
        <v>0.0</v>
      </c>
      <c r="V65" s="33">
        <v>0.0</v>
      </c>
      <c r="W65" s="34">
        <f t="shared" si="20"/>
        <v>0</v>
      </c>
      <c r="X65" s="73" t="str">
        <f t="shared" si="21"/>
        <v>0%</v>
      </c>
      <c r="Y65" s="74">
        <f t="shared" si="22"/>
        <v>0</v>
      </c>
      <c r="Z65" s="4"/>
      <c r="AA65" s="4"/>
    </row>
    <row r="66" ht="15.75" customHeight="1">
      <c r="A66" s="4"/>
      <c r="B66" s="12" t="str">
        <f>'CapEx Borrower Budget'!B67</f>
        <v>[Enter]</v>
      </c>
      <c r="C66" s="5">
        <f>'CapEx Borrower Budget'!C67</f>
        <v>0</v>
      </c>
      <c r="D66" s="34">
        <f>'CapEx Borrower Budget'!D67</f>
        <v>0</v>
      </c>
      <c r="E66" s="34">
        <f>'CapEx Borrower Budget'!E67</f>
        <v>0</v>
      </c>
      <c r="F66" s="4"/>
      <c r="G66" s="12" t="str">
        <f t="shared" si="17"/>
        <v>[Enter]</v>
      </c>
      <c r="H66" s="34">
        <f t="shared" si="18"/>
        <v>0</v>
      </c>
      <c r="I66" s="33">
        <v>0.0</v>
      </c>
      <c r="J66" s="34">
        <f t="shared" si="19"/>
        <v>0</v>
      </c>
      <c r="K66" s="33">
        <v>0.0</v>
      </c>
      <c r="L66" s="33">
        <v>0.0</v>
      </c>
      <c r="M66" s="33">
        <v>0.0</v>
      </c>
      <c r="N66" s="33">
        <v>0.0</v>
      </c>
      <c r="O66" s="33">
        <v>0.0</v>
      </c>
      <c r="P66" s="33">
        <v>0.0</v>
      </c>
      <c r="Q66" s="33">
        <v>0.0</v>
      </c>
      <c r="R66" s="33">
        <v>0.0</v>
      </c>
      <c r="S66" s="33">
        <v>0.0</v>
      </c>
      <c r="T66" s="33">
        <v>0.0</v>
      </c>
      <c r="U66" s="33">
        <v>0.0</v>
      </c>
      <c r="V66" s="33">
        <v>0.0</v>
      </c>
      <c r="W66" s="34">
        <f t="shared" si="20"/>
        <v>0</v>
      </c>
      <c r="X66" s="73" t="str">
        <f t="shared" si="21"/>
        <v>0%</v>
      </c>
      <c r="Y66" s="74">
        <f t="shared" si="22"/>
        <v>0</v>
      </c>
      <c r="Z66" s="4"/>
      <c r="AA66" s="4"/>
    </row>
    <row r="67" ht="15.75" customHeight="1">
      <c r="A67" s="4"/>
      <c r="B67" s="12" t="str">
        <f>'CapEx Borrower Budget'!B68</f>
        <v>[Enter]</v>
      </c>
      <c r="C67" s="5">
        <f>'CapEx Borrower Budget'!C68</f>
        <v>0</v>
      </c>
      <c r="D67" s="34">
        <f>'CapEx Borrower Budget'!D68</f>
        <v>0</v>
      </c>
      <c r="E67" s="34">
        <f>'CapEx Borrower Budget'!E68</f>
        <v>0</v>
      </c>
      <c r="F67" s="4"/>
      <c r="G67" s="12" t="str">
        <f t="shared" si="17"/>
        <v>[Enter]</v>
      </c>
      <c r="H67" s="34">
        <f t="shared" si="18"/>
        <v>0</v>
      </c>
      <c r="I67" s="33">
        <v>0.0</v>
      </c>
      <c r="J67" s="34">
        <f t="shared" si="19"/>
        <v>0</v>
      </c>
      <c r="K67" s="33">
        <v>0.0</v>
      </c>
      <c r="L67" s="33">
        <v>0.0</v>
      </c>
      <c r="M67" s="33">
        <v>0.0</v>
      </c>
      <c r="N67" s="33">
        <v>0.0</v>
      </c>
      <c r="O67" s="33">
        <v>0.0</v>
      </c>
      <c r="P67" s="33">
        <v>0.0</v>
      </c>
      <c r="Q67" s="33">
        <v>0.0</v>
      </c>
      <c r="R67" s="33">
        <v>0.0</v>
      </c>
      <c r="S67" s="33">
        <v>0.0</v>
      </c>
      <c r="T67" s="33">
        <v>0.0</v>
      </c>
      <c r="U67" s="33">
        <v>0.0</v>
      </c>
      <c r="V67" s="33">
        <v>0.0</v>
      </c>
      <c r="W67" s="34">
        <f t="shared" si="20"/>
        <v>0</v>
      </c>
      <c r="X67" s="73" t="str">
        <f t="shared" si="21"/>
        <v>0%</v>
      </c>
      <c r="Y67" s="74">
        <f t="shared" si="22"/>
        <v>0</v>
      </c>
      <c r="Z67" s="4"/>
      <c r="AA67" s="4"/>
    </row>
    <row r="68" ht="15.75" customHeight="1">
      <c r="A68" s="4"/>
      <c r="B68" s="12" t="str">
        <f>'CapEx Borrower Budget'!B69</f>
        <v>[Enter]</v>
      </c>
      <c r="C68" s="5">
        <f>'CapEx Borrower Budget'!C69</f>
        <v>0</v>
      </c>
      <c r="D68" s="34">
        <f>'CapEx Borrower Budget'!D69</f>
        <v>0</v>
      </c>
      <c r="E68" s="34">
        <f>'CapEx Borrower Budget'!E69</f>
        <v>0</v>
      </c>
      <c r="F68" s="4"/>
      <c r="G68" s="12" t="str">
        <f t="shared" si="17"/>
        <v>[Enter]</v>
      </c>
      <c r="H68" s="34">
        <f t="shared" si="18"/>
        <v>0</v>
      </c>
      <c r="I68" s="33">
        <v>0.0</v>
      </c>
      <c r="J68" s="34">
        <f t="shared" si="19"/>
        <v>0</v>
      </c>
      <c r="K68" s="33">
        <v>0.0</v>
      </c>
      <c r="L68" s="33">
        <v>0.0</v>
      </c>
      <c r="M68" s="33">
        <v>0.0</v>
      </c>
      <c r="N68" s="33">
        <v>0.0</v>
      </c>
      <c r="O68" s="33">
        <v>0.0</v>
      </c>
      <c r="P68" s="33">
        <v>0.0</v>
      </c>
      <c r="Q68" s="33">
        <v>0.0</v>
      </c>
      <c r="R68" s="33">
        <v>0.0</v>
      </c>
      <c r="S68" s="33">
        <v>0.0</v>
      </c>
      <c r="T68" s="33">
        <v>0.0</v>
      </c>
      <c r="U68" s="33">
        <v>0.0</v>
      </c>
      <c r="V68" s="33">
        <v>0.0</v>
      </c>
      <c r="W68" s="34">
        <f t="shared" si="20"/>
        <v>0</v>
      </c>
      <c r="X68" s="73" t="str">
        <f t="shared" si="21"/>
        <v>0%</v>
      </c>
      <c r="Y68" s="74">
        <f t="shared" si="22"/>
        <v>0</v>
      </c>
      <c r="Z68" s="4"/>
      <c r="AA68" s="4"/>
    </row>
    <row r="69" ht="15.75" customHeight="1">
      <c r="A69" s="4"/>
      <c r="B69" s="12" t="str">
        <f>'CapEx Borrower Budget'!B70</f>
        <v>[Enter]</v>
      </c>
      <c r="C69" s="5">
        <f>'CapEx Borrower Budget'!C70</f>
        <v>0</v>
      </c>
      <c r="D69" s="34">
        <f>'CapEx Borrower Budget'!D70</f>
        <v>0</v>
      </c>
      <c r="E69" s="34">
        <f>'CapEx Borrower Budget'!E70</f>
        <v>0</v>
      </c>
      <c r="F69" s="4"/>
      <c r="G69" s="12" t="str">
        <f t="shared" si="17"/>
        <v>[Enter]</v>
      </c>
      <c r="H69" s="34">
        <f t="shared" si="18"/>
        <v>0</v>
      </c>
      <c r="I69" s="33">
        <v>0.0</v>
      </c>
      <c r="J69" s="34">
        <f t="shared" si="19"/>
        <v>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4">
        <f t="shared" si="20"/>
        <v>0</v>
      </c>
      <c r="X69" s="73" t="str">
        <f t="shared" si="21"/>
        <v>0%</v>
      </c>
      <c r="Y69" s="74">
        <f t="shared" si="22"/>
        <v>0</v>
      </c>
      <c r="Z69" s="4"/>
      <c r="AA69" s="4"/>
    </row>
    <row r="70" ht="15.75" customHeight="1">
      <c r="A70" s="4"/>
      <c r="B70" s="12" t="str">
        <f>'CapEx Borrower Budget'!B71</f>
        <v>[Enter]</v>
      </c>
      <c r="C70" s="5">
        <f>'CapEx Borrower Budget'!C71</f>
        <v>0</v>
      </c>
      <c r="D70" s="34">
        <f>'CapEx Borrower Budget'!D71</f>
        <v>0</v>
      </c>
      <c r="E70" s="34">
        <f>'CapEx Borrower Budget'!E71</f>
        <v>0</v>
      </c>
      <c r="F70" s="4"/>
      <c r="G70" s="12" t="str">
        <f t="shared" si="17"/>
        <v>[Enter]</v>
      </c>
      <c r="H70" s="34">
        <f t="shared" si="18"/>
        <v>0</v>
      </c>
      <c r="I70" s="33">
        <v>0.0</v>
      </c>
      <c r="J70" s="34">
        <f t="shared" si="19"/>
        <v>0</v>
      </c>
      <c r="K70" s="33">
        <v>0.0</v>
      </c>
      <c r="L70" s="33">
        <v>0.0</v>
      </c>
      <c r="M70" s="33">
        <v>0.0</v>
      </c>
      <c r="N70" s="33">
        <v>0.0</v>
      </c>
      <c r="O70" s="33">
        <v>0.0</v>
      </c>
      <c r="P70" s="33">
        <v>0.0</v>
      </c>
      <c r="Q70" s="33">
        <v>0.0</v>
      </c>
      <c r="R70" s="33">
        <v>0.0</v>
      </c>
      <c r="S70" s="33">
        <v>0.0</v>
      </c>
      <c r="T70" s="33">
        <v>0.0</v>
      </c>
      <c r="U70" s="33">
        <v>0.0</v>
      </c>
      <c r="V70" s="33">
        <v>0.0</v>
      </c>
      <c r="W70" s="34">
        <f t="shared" si="20"/>
        <v>0</v>
      </c>
      <c r="X70" s="73" t="str">
        <f t="shared" si="21"/>
        <v>0%</v>
      </c>
      <c r="Y70" s="74">
        <f t="shared" si="22"/>
        <v>0</v>
      </c>
      <c r="Z70" s="4"/>
      <c r="AA70" s="4"/>
    </row>
    <row r="71" ht="15.75" customHeight="1">
      <c r="A71" s="4"/>
      <c r="B71" s="13" t="str">
        <f>'CapEx Borrower Budget'!B72</f>
        <v>Deferred Maintenance Subtotal</v>
      </c>
      <c r="C71" s="39"/>
      <c r="D71" s="37"/>
      <c r="E71" s="37">
        <f>'CapEx Borrower Budget'!E72</f>
        <v>551270</v>
      </c>
      <c r="F71" s="4"/>
      <c r="G71" s="13" t="str">
        <f>B71</f>
        <v>Deferred Maintenance Subtotal</v>
      </c>
      <c r="H71" s="13">
        <f t="shared" ref="H71:V71" si="23">SUM(H61:H70)</f>
        <v>551270</v>
      </c>
      <c r="I71" s="13">
        <f t="shared" si="23"/>
        <v>0</v>
      </c>
      <c r="J71" s="13">
        <f t="shared" si="23"/>
        <v>551270</v>
      </c>
      <c r="K71" s="13">
        <f t="shared" si="23"/>
        <v>79670</v>
      </c>
      <c r="L71" s="13">
        <f t="shared" si="23"/>
        <v>79670</v>
      </c>
      <c r="M71" s="13">
        <f t="shared" si="23"/>
        <v>124156.72</v>
      </c>
      <c r="N71" s="13">
        <f t="shared" si="23"/>
        <v>0</v>
      </c>
      <c r="O71" s="13">
        <f t="shared" si="23"/>
        <v>0</v>
      </c>
      <c r="P71" s="13">
        <f t="shared" si="23"/>
        <v>0</v>
      </c>
      <c r="Q71" s="13">
        <f t="shared" si="23"/>
        <v>0</v>
      </c>
      <c r="R71" s="13">
        <f t="shared" si="23"/>
        <v>0</v>
      </c>
      <c r="S71" s="13">
        <f t="shared" si="23"/>
        <v>0</v>
      </c>
      <c r="T71" s="13">
        <f t="shared" si="23"/>
        <v>0</v>
      </c>
      <c r="U71" s="13">
        <f t="shared" si="23"/>
        <v>0</v>
      </c>
      <c r="V71" s="13">
        <f t="shared" si="23"/>
        <v>0</v>
      </c>
      <c r="W71" s="37">
        <f t="shared" si="20"/>
        <v>283496.72</v>
      </c>
      <c r="X71" s="75">
        <f t="shared" si="21"/>
        <v>0.5142611062</v>
      </c>
      <c r="Y71" s="76">
        <f t="shared" si="22"/>
        <v>267773.28</v>
      </c>
      <c r="Z71" s="77"/>
      <c r="AA71" s="4"/>
    </row>
    <row r="72" ht="15.75" customHeight="1">
      <c r="A72" s="4"/>
      <c r="B72" s="4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34"/>
      <c r="X72" s="73"/>
      <c r="Y72" s="74"/>
      <c r="Z72" s="4"/>
      <c r="AA72" s="4"/>
    </row>
    <row r="73" ht="15.75" customHeight="1">
      <c r="A73" s="4"/>
      <c r="B73" s="28" t="str">
        <f>'CapEx Borrower Budget'!B74</f>
        <v>Immediate Repairs</v>
      </c>
      <c r="C73" s="29"/>
      <c r="D73" s="29"/>
      <c r="E73" s="30"/>
      <c r="F73" s="4"/>
      <c r="G73" s="78" t="s">
        <v>24</v>
      </c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36"/>
      <c r="X73" s="79"/>
      <c r="Y73" s="80"/>
      <c r="Z73" s="70" t="s">
        <v>169</v>
      </c>
      <c r="AA73" s="82">
        <v>45313.0</v>
      </c>
    </row>
    <row r="74" ht="15.75" customHeight="1">
      <c r="A74" s="4"/>
      <c r="B74" s="12" t="str">
        <f>'CapEx Borrower Budget'!B75</f>
        <v>Install and /or repair fencing
and gates to comply with
security plan.</v>
      </c>
      <c r="C74" s="5">
        <f>'CapEx Borrower Budget'!C75</f>
        <v>1</v>
      </c>
      <c r="D74" s="34">
        <f>'CapEx Borrower Budget'!D75</f>
        <v>30000</v>
      </c>
      <c r="E74" s="34">
        <f>'CapEx Borrower Budget'!E75</f>
        <v>30000</v>
      </c>
      <c r="F74" s="4"/>
      <c r="G74" s="12" t="str">
        <f t="shared" ref="G74:G82" si="24">+B74</f>
        <v>Install and /or repair fencing
and gates to comply with
security plan.</v>
      </c>
      <c r="H74" s="34">
        <f t="shared" ref="H74:H82" si="25">+E74</f>
        <v>30000</v>
      </c>
      <c r="I74" s="33">
        <v>0.0</v>
      </c>
      <c r="J74" s="34">
        <f t="shared" ref="J74:J82" si="26">H74+I74</f>
        <v>30000</v>
      </c>
      <c r="K74" s="33">
        <v>0.0</v>
      </c>
      <c r="L74" s="33">
        <v>0.0</v>
      </c>
      <c r="M74" s="33">
        <v>0.0</v>
      </c>
      <c r="N74" s="33">
        <v>0.0</v>
      </c>
      <c r="O74" s="33">
        <v>0.0</v>
      </c>
      <c r="P74" s="33">
        <v>0.0</v>
      </c>
      <c r="Q74" s="33">
        <v>0.0</v>
      </c>
      <c r="R74" s="33">
        <v>0.0</v>
      </c>
      <c r="S74" s="33">
        <v>0.0</v>
      </c>
      <c r="T74" s="33">
        <v>0.0</v>
      </c>
      <c r="U74" s="33">
        <v>0.0</v>
      </c>
      <c r="V74" s="33">
        <v>0.0</v>
      </c>
      <c r="W74" s="34">
        <f t="shared" ref="W74:W83" si="27">SUM(K74:V74)</f>
        <v>0</v>
      </c>
      <c r="X74" s="73">
        <f t="shared" ref="X74:X83" si="28">IFERROR((W74)/J74,"0%")</f>
        <v>0</v>
      </c>
      <c r="Y74" s="74">
        <f t="shared" ref="Y74:Y83" si="29">J74-W74</f>
        <v>30000</v>
      </c>
      <c r="Z74" s="83">
        <f t="shared" ref="Z74:Z76" si="30">EOMONTH($AA$73,60/30)</f>
        <v>45382</v>
      </c>
      <c r="AA74" s="4"/>
    </row>
    <row r="75" ht="15.75" customHeight="1">
      <c r="A75" s="4"/>
      <c r="B75" s="12" t="str">
        <f>'CapEx Borrower Budget'!B76</f>
        <v>Repair damaged pavement
consisting of linear cracking,
alligator cracking, potholes,
and surface raveling
throughout the Property.</v>
      </c>
      <c r="C75" s="5">
        <f>'CapEx Borrower Budget'!C76</f>
        <v>1</v>
      </c>
      <c r="D75" s="34">
        <f>'CapEx Borrower Budget'!D76</f>
        <v>28000</v>
      </c>
      <c r="E75" s="34">
        <f>'CapEx Borrower Budget'!E76</f>
        <v>28000</v>
      </c>
      <c r="F75" s="4"/>
      <c r="G75" s="12" t="str">
        <f t="shared" si="24"/>
        <v>Repair damaged pavement
consisting of linear cracking,
alligator cracking, potholes,
and surface raveling
throughout the Property.</v>
      </c>
      <c r="H75" s="34">
        <f t="shared" si="25"/>
        <v>28000</v>
      </c>
      <c r="I75" s="33">
        <v>0.0</v>
      </c>
      <c r="J75" s="34">
        <f t="shared" si="26"/>
        <v>28000</v>
      </c>
      <c r="K75" s="33">
        <v>0.0</v>
      </c>
      <c r="L75" s="33">
        <v>0.0</v>
      </c>
      <c r="M75" s="33">
        <v>0.0</v>
      </c>
      <c r="N75" s="33">
        <v>0.0</v>
      </c>
      <c r="O75" s="33">
        <v>0.0</v>
      </c>
      <c r="P75" s="33">
        <v>0.0</v>
      </c>
      <c r="Q75" s="33">
        <v>0.0</v>
      </c>
      <c r="R75" s="33">
        <v>0.0</v>
      </c>
      <c r="S75" s="33">
        <v>0.0</v>
      </c>
      <c r="T75" s="33">
        <v>0.0</v>
      </c>
      <c r="U75" s="33">
        <v>0.0</v>
      </c>
      <c r="V75" s="33">
        <v>0.0</v>
      </c>
      <c r="W75" s="34">
        <f t="shared" si="27"/>
        <v>0</v>
      </c>
      <c r="X75" s="73">
        <f t="shared" si="28"/>
        <v>0</v>
      </c>
      <c r="Y75" s="74">
        <f t="shared" si="29"/>
        <v>28000</v>
      </c>
      <c r="Z75" s="83">
        <f t="shared" si="30"/>
        <v>45382</v>
      </c>
      <c r="AA75" s="4"/>
    </row>
    <row r="76" ht="15.75" customHeight="1">
      <c r="A76" s="4"/>
      <c r="B76" s="12" t="str">
        <f>'CapEx Borrower Budget'!B77</f>
        <v>Install security cameras to comply with security plan.</v>
      </c>
      <c r="C76" s="5">
        <f>'CapEx Borrower Budget'!C77</f>
        <v>1</v>
      </c>
      <c r="D76" s="34">
        <f>'CapEx Borrower Budget'!D77</f>
        <v>20000</v>
      </c>
      <c r="E76" s="34">
        <f>'CapEx Borrower Budget'!E77</f>
        <v>20000</v>
      </c>
      <c r="F76" s="4"/>
      <c r="G76" s="12" t="str">
        <f t="shared" si="24"/>
        <v>Install security cameras to comply with security plan.</v>
      </c>
      <c r="H76" s="34">
        <f t="shared" si="25"/>
        <v>20000</v>
      </c>
      <c r="I76" s="33">
        <v>0.0</v>
      </c>
      <c r="J76" s="34">
        <f t="shared" si="26"/>
        <v>20000</v>
      </c>
      <c r="K76" s="33">
        <v>0.0</v>
      </c>
      <c r="L76" s="33">
        <v>0.0</v>
      </c>
      <c r="M76" s="33">
        <v>0.0</v>
      </c>
      <c r="N76" s="33">
        <v>0.0</v>
      </c>
      <c r="O76" s="33">
        <v>0.0</v>
      </c>
      <c r="P76" s="33">
        <v>0.0</v>
      </c>
      <c r="Q76" s="33">
        <v>0.0</v>
      </c>
      <c r="R76" s="33">
        <v>0.0</v>
      </c>
      <c r="S76" s="33">
        <v>0.0</v>
      </c>
      <c r="T76" s="33">
        <v>0.0</v>
      </c>
      <c r="U76" s="33">
        <v>0.0</v>
      </c>
      <c r="V76" s="33">
        <v>0.0</v>
      </c>
      <c r="W76" s="34">
        <f t="shared" si="27"/>
        <v>0</v>
      </c>
      <c r="X76" s="73">
        <f t="shared" si="28"/>
        <v>0</v>
      </c>
      <c r="Y76" s="74">
        <f t="shared" si="29"/>
        <v>20000</v>
      </c>
      <c r="Z76" s="83">
        <f t="shared" si="30"/>
        <v>45382</v>
      </c>
      <c r="AA76" s="4"/>
    </row>
    <row r="77" ht="15.75" customHeight="1">
      <c r="A77" s="4"/>
      <c r="B77" s="12" t="str">
        <f>'CapEx Borrower Budget'!B78</f>
        <v>Repair and replace cracked
and broken concrete stair
treads.</v>
      </c>
      <c r="C77" s="5">
        <f>'CapEx Borrower Budget'!C78</f>
        <v>1</v>
      </c>
      <c r="D77" s="34">
        <f>'CapEx Borrower Budget'!D78</f>
        <v>5000</v>
      </c>
      <c r="E77" s="34">
        <f>'CapEx Borrower Budget'!E78</f>
        <v>5000</v>
      </c>
      <c r="F77" s="4"/>
      <c r="G77" s="12" t="str">
        <f t="shared" si="24"/>
        <v>Repair and replace cracked
and broken concrete stair
treads.</v>
      </c>
      <c r="H77" s="34">
        <f t="shared" si="25"/>
        <v>5000</v>
      </c>
      <c r="I77" s="33">
        <v>0.0</v>
      </c>
      <c r="J77" s="34">
        <f t="shared" si="26"/>
        <v>5000</v>
      </c>
      <c r="K77" s="33">
        <v>0.0</v>
      </c>
      <c r="L77" s="33">
        <v>0.0</v>
      </c>
      <c r="M77" s="33">
        <v>0.0</v>
      </c>
      <c r="N77" s="33">
        <v>0.0</v>
      </c>
      <c r="O77" s="33">
        <v>0.0</v>
      </c>
      <c r="P77" s="33">
        <v>0.0</v>
      </c>
      <c r="Q77" s="33">
        <v>0.0</v>
      </c>
      <c r="R77" s="33">
        <v>0.0</v>
      </c>
      <c r="S77" s="33">
        <v>0.0</v>
      </c>
      <c r="T77" s="33">
        <v>0.0</v>
      </c>
      <c r="U77" s="33">
        <v>0.0</v>
      </c>
      <c r="V77" s="33">
        <v>0.0</v>
      </c>
      <c r="W77" s="34">
        <f t="shared" si="27"/>
        <v>0</v>
      </c>
      <c r="X77" s="73">
        <f t="shared" si="28"/>
        <v>0</v>
      </c>
      <c r="Y77" s="74">
        <f t="shared" si="29"/>
        <v>5000</v>
      </c>
      <c r="Z77" s="83">
        <f t="shared" ref="Z77:Z82" si="31">EOMONTH($AA$73,45/30)</f>
        <v>45351</v>
      </c>
      <c r="AA77" s="4"/>
    </row>
    <row r="78" ht="15.75" customHeight="1">
      <c r="A78" s="4"/>
      <c r="B78" s="12" t="str">
        <f>'CapEx Borrower Budget'!B79</f>
        <v>Repair all trip hazards.</v>
      </c>
      <c r="C78" s="5">
        <f>'CapEx Borrower Budget'!C79</f>
        <v>1</v>
      </c>
      <c r="D78" s="34">
        <f>'CapEx Borrower Budget'!D79</f>
        <v>3000</v>
      </c>
      <c r="E78" s="34">
        <f>'CapEx Borrower Budget'!E79</f>
        <v>3000</v>
      </c>
      <c r="F78" s="4"/>
      <c r="G78" s="12" t="str">
        <f t="shared" si="24"/>
        <v>Repair all trip hazards.</v>
      </c>
      <c r="H78" s="34">
        <f t="shared" si="25"/>
        <v>3000</v>
      </c>
      <c r="I78" s="33">
        <v>0.0</v>
      </c>
      <c r="J78" s="34">
        <f t="shared" si="26"/>
        <v>3000</v>
      </c>
      <c r="K78" s="33">
        <v>0.0</v>
      </c>
      <c r="L78" s="33">
        <v>0.0</v>
      </c>
      <c r="M78" s="33">
        <v>0.0</v>
      </c>
      <c r="N78" s="33">
        <v>0.0</v>
      </c>
      <c r="O78" s="33">
        <v>0.0</v>
      </c>
      <c r="P78" s="33">
        <v>0.0</v>
      </c>
      <c r="Q78" s="33">
        <v>0.0</v>
      </c>
      <c r="R78" s="33">
        <v>0.0</v>
      </c>
      <c r="S78" s="33">
        <v>0.0</v>
      </c>
      <c r="T78" s="33">
        <v>0.0</v>
      </c>
      <c r="U78" s="33">
        <v>0.0</v>
      </c>
      <c r="V78" s="33">
        <v>0.0</v>
      </c>
      <c r="W78" s="34">
        <f t="shared" si="27"/>
        <v>0</v>
      </c>
      <c r="X78" s="73">
        <f t="shared" si="28"/>
        <v>0</v>
      </c>
      <c r="Y78" s="74">
        <f t="shared" si="29"/>
        <v>3000</v>
      </c>
      <c r="Z78" s="83">
        <f t="shared" si="31"/>
        <v>45351</v>
      </c>
      <c r="AA78" s="4"/>
    </row>
    <row r="79" ht="15.75" customHeight="1">
      <c r="A79" s="4"/>
      <c r="B79" s="12" t="str">
        <f>'CapEx Borrower Budget'!B80</f>
        <v>Reconfigure the ramp and
access walk to provide a level
landing at the leasing office
entry door</v>
      </c>
      <c r="C79" s="5">
        <f>'CapEx Borrower Budget'!C80</f>
        <v>1</v>
      </c>
      <c r="D79" s="34">
        <f>'CapEx Borrower Budget'!D80</f>
        <v>1200</v>
      </c>
      <c r="E79" s="34">
        <f>'CapEx Borrower Budget'!E80</f>
        <v>1200</v>
      </c>
      <c r="F79" s="4"/>
      <c r="G79" s="12" t="str">
        <f t="shared" si="24"/>
        <v>Reconfigure the ramp and
access walk to provide a level
landing at the leasing office
entry door</v>
      </c>
      <c r="H79" s="34">
        <f t="shared" si="25"/>
        <v>1200</v>
      </c>
      <c r="I79" s="33">
        <v>0.0</v>
      </c>
      <c r="J79" s="34">
        <f t="shared" si="26"/>
        <v>1200</v>
      </c>
      <c r="K79" s="33">
        <v>0.0</v>
      </c>
      <c r="L79" s="33">
        <v>0.0</v>
      </c>
      <c r="M79" s="33">
        <v>0.0</v>
      </c>
      <c r="N79" s="33">
        <v>0.0</v>
      </c>
      <c r="O79" s="33">
        <v>0.0</v>
      </c>
      <c r="P79" s="33">
        <v>0.0</v>
      </c>
      <c r="Q79" s="33">
        <v>0.0</v>
      </c>
      <c r="R79" s="33">
        <v>0.0</v>
      </c>
      <c r="S79" s="33">
        <v>0.0</v>
      </c>
      <c r="T79" s="33">
        <v>0.0</v>
      </c>
      <c r="U79" s="33">
        <v>0.0</v>
      </c>
      <c r="V79" s="33">
        <v>0.0</v>
      </c>
      <c r="W79" s="34">
        <f t="shared" si="27"/>
        <v>0</v>
      </c>
      <c r="X79" s="73">
        <f t="shared" si="28"/>
        <v>0</v>
      </c>
      <c r="Y79" s="74">
        <f t="shared" si="29"/>
        <v>1200</v>
      </c>
      <c r="Z79" s="83">
        <f t="shared" si="31"/>
        <v>45351</v>
      </c>
      <c r="AA79" s="4"/>
    </row>
    <row r="80" ht="15.75" customHeight="1">
      <c r="A80" s="4"/>
      <c r="B80" s="12" t="str">
        <f>'CapEx Borrower Budget'!B81</f>
        <v>Reconfigure the ADA
accessible parking space to
provide unobstructed access to
aisle.</v>
      </c>
      <c r="C80" s="5">
        <f>'CapEx Borrower Budget'!C81</f>
        <v>1</v>
      </c>
      <c r="D80" s="34">
        <f>'CapEx Borrower Budget'!D81</f>
        <v>500</v>
      </c>
      <c r="E80" s="34">
        <f>'CapEx Borrower Budget'!E81</f>
        <v>500</v>
      </c>
      <c r="F80" s="4"/>
      <c r="G80" s="12" t="str">
        <f t="shared" si="24"/>
        <v>Reconfigure the ADA
accessible parking space to
provide unobstructed access to
aisle.</v>
      </c>
      <c r="H80" s="34">
        <f t="shared" si="25"/>
        <v>500</v>
      </c>
      <c r="I80" s="33">
        <v>0.0</v>
      </c>
      <c r="J80" s="34">
        <f t="shared" si="26"/>
        <v>500</v>
      </c>
      <c r="K80" s="33">
        <v>0.0</v>
      </c>
      <c r="L80" s="33">
        <v>0.0</v>
      </c>
      <c r="M80" s="33">
        <v>0.0</v>
      </c>
      <c r="N80" s="33">
        <v>0.0</v>
      </c>
      <c r="O80" s="33">
        <v>0.0</v>
      </c>
      <c r="P80" s="33">
        <v>0.0</v>
      </c>
      <c r="Q80" s="33">
        <v>0.0</v>
      </c>
      <c r="R80" s="33">
        <v>0.0</v>
      </c>
      <c r="S80" s="33">
        <v>0.0</v>
      </c>
      <c r="T80" s="33">
        <v>0.0</v>
      </c>
      <c r="U80" s="33">
        <v>0.0</v>
      </c>
      <c r="V80" s="33">
        <v>0.0</v>
      </c>
      <c r="W80" s="34">
        <f t="shared" si="27"/>
        <v>0</v>
      </c>
      <c r="X80" s="73">
        <f t="shared" si="28"/>
        <v>0</v>
      </c>
      <c r="Y80" s="74">
        <f t="shared" si="29"/>
        <v>500</v>
      </c>
      <c r="Z80" s="83">
        <f t="shared" si="31"/>
        <v>45351</v>
      </c>
      <c r="AA80" s="4"/>
    </row>
    <row r="81" ht="15.75" hidden="1" customHeight="1">
      <c r="A81" s="4"/>
      <c r="B81" s="12" t="str">
        <f>'CapEx Borrower Budget'!B82</f>
        <v>[Enter]</v>
      </c>
      <c r="C81" s="5">
        <f>'CapEx Borrower Budget'!C82</f>
        <v>0</v>
      </c>
      <c r="D81" s="34">
        <f>'CapEx Borrower Budget'!D82</f>
        <v>0</v>
      </c>
      <c r="E81" s="34">
        <f>'CapEx Borrower Budget'!E82</f>
        <v>0</v>
      </c>
      <c r="F81" s="4"/>
      <c r="G81" s="12" t="str">
        <f t="shared" si="24"/>
        <v>[Enter]</v>
      </c>
      <c r="H81" s="34">
        <f t="shared" si="25"/>
        <v>0</v>
      </c>
      <c r="I81" s="33">
        <v>0.0</v>
      </c>
      <c r="J81" s="34">
        <f t="shared" si="26"/>
        <v>0</v>
      </c>
      <c r="K81" s="33">
        <v>0.0</v>
      </c>
      <c r="L81" s="33">
        <v>0.0</v>
      </c>
      <c r="M81" s="33">
        <v>0.0</v>
      </c>
      <c r="N81" s="33">
        <v>0.0</v>
      </c>
      <c r="O81" s="33">
        <v>0.0</v>
      </c>
      <c r="P81" s="33">
        <v>0.0</v>
      </c>
      <c r="Q81" s="33">
        <v>0.0</v>
      </c>
      <c r="R81" s="33">
        <v>0.0</v>
      </c>
      <c r="S81" s="33">
        <v>0.0</v>
      </c>
      <c r="T81" s="33">
        <v>0.0</v>
      </c>
      <c r="U81" s="33">
        <v>0.0</v>
      </c>
      <c r="V81" s="33">
        <v>0.0</v>
      </c>
      <c r="W81" s="34">
        <f t="shared" si="27"/>
        <v>0</v>
      </c>
      <c r="X81" s="73" t="str">
        <f t="shared" si="28"/>
        <v>0%</v>
      </c>
      <c r="Y81" s="74">
        <f t="shared" si="29"/>
        <v>0</v>
      </c>
      <c r="Z81" s="83">
        <f t="shared" si="31"/>
        <v>45351</v>
      </c>
      <c r="AA81" s="4"/>
    </row>
    <row r="82" ht="15.75" hidden="1" customHeight="1">
      <c r="A82" s="4"/>
      <c r="B82" s="12" t="str">
        <f>'CapEx Borrower Budget'!B83</f>
        <v>[Enter]</v>
      </c>
      <c r="C82" s="5">
        <f>'CapEx Borrower Budget'!C83</f>
        <v>0</v>
      </c>
      <c r="D82" s="34">
        <f>'CapEx Borrower Budget'!D83</f>
        <v>0</v>
      </c>
      <c r="E82" s="34">
        <f>'CapEx Borrower Budget'!E83</f>
        <v>0</v>
      </c>
      <c r="F82" s="4"/>
      <c r="G82" s="12" t="str">
        <f t="shared" si="24"/>
        <v>[Enter]</v>
      </c>
      <c r="H82" s="34">
        <f t="shared" si="25"/>
        <v>0</v>
      </c>
      <c r="I82" s="33">
        <v>0.0</v>
      </c>
      <c r="J82" s="34">
        <f t="shared" si="26"/>
        <v>0</v>
      </c>
      <c r="K82" s="33">
        <v>0.0</v>
      </c>
      <c r="L82" s="33">
        <v>0.0</v>
      </c>
      <c r="M82" s="33">
        <v>0.0</v>
      </c>
      <c r="N82" s="33">
        <v>0.0</v>
      </c>
      <c r="O82" s="33">
        <v>0.0</v>
      </c>
      <c r="P82" s="33">
        <v>0.0</v>
      </c>
      <c r="Q82" s="33">
        <v>0.0</v>
      </c>
      <c r="R82" s="33">
        <v>0.0</v>
      </c>
      <c r="S82" s="33">
        <v>0.0</v>
      </c>
      <c r="T82" s="33">
        <v>0.0</v>
      </c>
      <c r="U82" s="33">
        <v>0.0</v>
      </c>
      <c r="V82" s="33">
        <v>0.0</v>
      </c>
      <c r="W82" s="34">
        <f t="shared" si="27"/>
        <v>0</v>
      </c>
      <c r="X82" s="73" t="str">
        <f t="shared" si="28"/>
        <v>0%</v>
      </c>
      <c r="Y82" s="74">
        <f t="shared" si="29"/>
        <v>0</v>
      </c>
      <c r="Z82" s="83">
        <f t="shared" si="31"/>
        <v>45351</v>
      </c>
      <c r="AA82" s="4"/>
    </row>
    <row r="83" ht="15.75" customHeight="1">
      <c r="A83" s="4"/>
      <c r="B83" s="13" t="str">
        <f>'CapEx Borrower Budget'!B85</f>
        <v>Immediate Repairs Subtotal</v>
      </c>
      <c r="C83" s="39"/>
      <c r="D83" s="37"/>
      <c r="E83" s="37">
        <f>'CapEx Borrower Budget'!E85</f>
        <v>87700</v>
      </c>
      <c r="F83" s="4"/>
      <c r="G83" s="13" t="str">
        <f>B83</f>
        <v>Immediate Repairs Subtotal</v>
      </c>
      <c r="H83" s="13">
        <f t="shared" ref="H83:V83" si="32">SUM(H74:H82)</f>
        <v>87700</v>
      </c>
      <c r="I83" s="13">
        <f t="shared" si="32"/>
        <v>0</v>
      </c>
      <c r="J83" s="13">
        <f t="shared" si="32"/>
        <v>87700</v>
      </c>
      <c r="K83" s="13">
        <f t="shared" si="32"/>
        <v>0</v>
      </c>
      <c r="L83" s="13">
        <f t="shared" si="32"/>
        <v>0</v>
      </c>
      <c r="M83" s="13">
        <f t="shared" si="32"/>
        <v>0</v>
      </c>
      <c r="N83" s="13">
        <f t="shared" si="32"/>
        <v>0</v>
      </c>
      <c r="O83" s="13">
        <f t="shared" si="32"/>
        <v>0</v>
      </c>
      <c r="P83" s="13">
        <f t="shared" si="32"/>
        <v>0</v>
      </c>
      <c r="Q83" s="13">
        <f t="shared" si="32"/>
        <v>0</v>
      </c>
      <c r="R83" s="13">
        <f t="shared" si="32"/>
        <v>0</v>
      </c>
      <c r="S83" s="13">
        <f t="shared" si="32"/>
        <v>0</v>
      </c>
      <c r="T83" s="13">
        <f t="shared" si="32"/>
        <v>0</v>
      </c>
      <c r="U83" s="13">
        <f t="shared" si="32"/>
        <v>0</v>
      </c>
      <c r="V83" s="13">
        <f t="shared" si="32"/>
        <v>0</v>
      </c>
      <c r="W83" s="37">
        <f t="shared" si="27"/>
        <v>0</v>
      </c>
      <c r="X83" s="75">
        <f t="shared" si="28"/>
        <v>0</v>
      </c>
      <c r="Y83" s="76">
        <f t="shared" si="29"/>
        <v>87700</v>
      </c>
      <c r="Z83" s="77"/>
      <c r="AA83" s="4"/>
    </row>
    <row r="84" ht="15.75" customHeight="1">
      <c r="A84" s="4"/>
      <c r="B84" s="4"/>
      <c r="C84" s="5"/>
      <c r="D84" s="34"/>
      <c r="E84" s="3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34"/>
      <c r="X84" s="73"/>
      <c r="Y84" s="74"/>
      <c r="Z84" s="4"/>
      <c r="AA84" s="4"/>
    </row>
    <row r="85" ht="15.75" customHeight="1">
      <c r="A85" s="4"/>
      <c r="B85" s="28" t="str">
        <f>'CapEx Borrower Budget'!B87</f>
        <v>Soft Costs</v>
      </c>
      <c r="C85" s="29"/>
      <c r="D85" s="29"/>
      <c r="E85" s="30"/>
      <c r="F85" s="4"/>
      <c r="G85" s="78" t="s">
        <v>108</v>
      </c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36"/>
      <c r="X85" s="79"/>
      <c r="Y85" s="80"/>
      <c r="Z85" s="70"/>
      <c r="AA85" s="4"/>
    </row>
    <row r="86" ht="15.75" customHeight="1">
      <c r="A86" s="4"/>
      <c r="B86" s="4" t="str">
        <f>'CapEx Borrower Budget'!B88</f>
        <v>Interior Contingency</v>
      </c>
      <c r="C86" s="4"/>
      <c r="D86" s="84">
        <f>'CapEx Borrower Budget'!D88</f>
        <v>0.01703940362</v>
      </c>
      <c r="E86" s="34">
        <f>'CapEx Borrower Budget'!E88</f>
        <v>12800</v>
      </c>
      <c r="F86" s="4"/>
      <c r="G86" s="4" t="s">
        <v>109</v>
      </c>
      <c r="H86" s="34">
        <f t="shared" ref="H86:H88" si="33">+E86</f>
        <v>12800</v>
      </c>
      <c r="I86" s="33">
        <v>0.0</v>
      </c>
      <c r="J86" s="34">
        <f t="shared" ref="J86:J89" si="34">H86+I86</f>
        <v>12800</v>
      </c>
      <c r="K86" s="33">
        <v>0.0</v>
      </c>
      <c r="L86" s="33">
        <v>0.0</v>
      </c>
      <c r="M86" s="33">
        <v>0.0</v>
      </c>
      <c r="N86" s="33">
        <v>0.0</v>
      </c>
      <c r="O86" s="33">
        <v>0.0</v>
      </c>
      <c r="P86" s="33">
        <v>0.0</v>
      </c>
      <c r="Q86" s="33">
        <v>0.0</v>
      </c>
      <c r="R86" s="33">
        <v>0.0</v>
      </c>
      <c r="S86" s="33">
        <v>0.0</v>
      </c>
      <c r="T86" s="33">
        <v>0.0</v>
      </c>
      <c r="U86" s="33">
        <v>0.0</v>
      </c>
      <c r="V86" s="33">
        <v>0.0</v>
      </c>
      <c r="W86" s="34">
        <f t="shared" ref="W86:W90" si="35">SUM(K86:V86)</f>
        <v>0</v>
      </c>
      <c r="X86" s="73">
        <f t="shared" ref="X86:X90" si="36">IFERROR((W86)/J86,"0%")</f>
        <v>0</v>
      </c>
      <c r="Y86" s="74">
        <f t="shared" ref="Y86:Y90" si="37">J86-W86</f>
        <v>12800</v>
      </c>
      <c r="Z86" s="4"/>
      <c r="AA86" s="4"/>
    </row>
    <row r="87" ht="15.75" customHeight="1">
      <c r="A87" s="4"/>
      <c r="B87" s="4" t="str">
        <f>'CapEx Borrower Budget'!B89</f>
        <v>Exterior Contingency</v>
      </c>
      <c r="C87" s="4"/>
      <c r="D87" s="84">
        <f>'CapEx Borrower Budget'!D89</f>
        <v>0</v>
      </c>
      <c r="E87" s="34">
        <f>'CapEx Borrower Budget'!E89</f>
        <v>0</v>
      </c>
      <c r="F87" s="4"/>
      <c r="G87" s="4" t="s">
        <v>110</v>
      </c>
      <c r="H87" s="34">
        <f t="shared" si="33"/>
        <v>0</v>
      </c>
      <c r="I87" s="33">
        <v>0.0</v>
      </c>
      <c r="J87" s="34">
        <f t="shared" si="34"/>
        <v>0</v>
      </c>
      <c r="K87" s="33">
        <v>0.0</v>
      </c>
      <c r="L87" s="33">
        <v>0.0</v>
      </c>
      <c r="M87" s="33">
        <v>0.0</v>
      </c>
      <c r="N87" s="33">
        <v>0.0</v>
      </c>
      <c r="O87" s="33">
        <v>0.0</v>
      </c>
      <c r="P87" s="33">
        <v>0.0</v>
      </c>
      <c r="Q87" s="33">
        <v>0.0</v>
      </c>
      <c r="R87" s="33">
        <v>0.0</v>
      </c>
      <c r="S87" s="33">
        <v>0.0</v>
      </c>
      <c r="T87" s="33">
        <v>0.0</v>
      </c>
      <c r="U87" s="33">
        <v>0.0</v>
      </c>
      <c r="V87" s="33">
        <v>0.0</v>
      </c>
      <c r="W87" s="34">
        <f t="shared" si="35"/>
        <v>0</v>
      </c>
      <c r="X87" s="73" t="str">
        <f t="shared" si="36"/>
        <v>0%</v>
      </c>
      <c r="Y87" s="74">
        <f t="shared" si="37"/>
        <v>0</v>
      </c>
      <c r="Z87" s="4"/>
      <c r="AA87" s="4"/>
    </row>
    <row r="88" ht="15.75" customHeight="1">
      <c r="A88" s="4"/>
      <c r="B88" s="4" t="str">
        <f>'CapEx Borrower Budget'!B90</f>
        <v>Def. Maintenance Contingency</v>
      </c>
      <c r="C88" s="4"/>
      <c r="D88" s="84">
        <f>'CapEx Borrower Budget'!D90</f>
        <v>0.04359025523</v>
      </c>
      <c r="E88" s="34">
        <f>'CapEx Borrower Budget'!E90</f>
        <v>24030</v>
      </c>
      <c r="F88" s="4"/>
      <c r="G88" s="4" t="s">
        <v>111</v>
      </c>
      <c r="H88" s="34">
        <f t="shared" si="33"/>
        <v>24030</v>
      </c>
      <c r="I88" s="33">
        <v>0.0</v>
      </c>
      <c r="J88" s="34">
        <f t="shared" si="34"/>
        <v>24030</v>
      </c>
      <c r="K88" s="33">
        <v>0.0</v>
      </c>
      <c r="L88" s="33">
        <v>0.0</v>
      </c>
      <c r="M88" s="33">
        <v>0.0</v>
      </c>
      <c r="N88" s="33">
        <v>0.0</v>
      </c>
      <c r="O88" s="33">
        <v>0.0</v>
      </c>
      <c r="P88" s="33">
        <v>0.0</v>
      </c>
      <c r="Q88" s="33">
        <v>0.0</v>
      </c>
      <c r="R88" s="33">
        <v>0.0</v>
      </c>
      <c r="S88" s="33">
        <v>0.0</v>
      </c>
      <c r="T88" s="33">
        <v>0.0</v>
      </c>
      <c r="U88" s="33">
        <v>0.0</v>
      </c>
      <c r="V88" s="33">
        <v>0.0</v>
      </c>
      <c r="W88" s="34">
        <f t="shared" si="35"/>
        <v>0</v>
      </c>
      <c r="X88" s="73">
        <f t="shared" si="36"/>
        <v>0</v>
      </c>
      <c r="Y88" s="74">
        <f t="shared" si="37"/>
        <v>24030</v>
      </c>
      <c r="Z88" s="4"/>
      <c r="AA88" s="4"/>
    </row>
    <row r="89" ht="15.75" customHeight="1">
      <c r="A89" s="4"/>
      <c r="B89" s="4" t="str">
        <f>'CapEx Borrower Budget'!B91</f>
        <v>Construction Management Fees</v>
      </c>
      <c r="C89" s="4"/>
      <c r="D89" s="84">
        <f>'CapEx Borrower Budget'!D91</f>
        <v>0</v>
      </c>
      <c r="E89" s="34">
        <f>'CapEx Borrower Budget'!E91</f>
        <v>0</v>
      </c>
      <c r="F89" s="4"/>
      <c r="G89" s="4" t="s">
        <v>16</v>
      </c>
      <c r="H89" s="34">
        <f>E89</f>
        <v>0</v>
      </c>
      <c r="I89" s="33">
        <v>0.0</v>
      </c>
      <c r="J89" s="34">
        <f t="shared" si="34"/>
        <v>0</v>
      </c>
      <c r="K89" s="33">
        <v>0.0</v>
      </c>
      <c r="L89" s="33">
        <v>0.0</v>
      </c>
      <c r="M89" s="33">
        <v>0.0</v>
      </c>
      <c r="N89" s="33">
        <v>0.0</v>
      </c>
      <c r="O89" s="33">
        <v>0.0</v>
      </c>
      <c r="P89" s="33">
        <v>0.0</v>
      </c>
      <c r="Q89" s="33">
        <v>0.0</v>
      </c>
      <c r="R89" s="33">
        <v>0.0</v>
      </c>
      <c r="S89" s="33">
        <v>0.0</v>
      </c>
      <c r="T89" s="33">
        <v>0.0</v>
      </c>
      <c r="U89" s="33">
        <v>0.0</v>
      </c>
      <c r="V89" s="33">
        <v>0.0</v>
      </c>
      <c r="W89" s="34">
        <f t="shared" si="35"/>
        <v>0</v>
      </c>
      <c r="X89" s="73" t="str">
        <f t="shared" si="36"/>
        <v>0%</v>
      </c>
      <c r="Y89" s="74">
        <f t="shared" si="37"/>
        <v>0</v>
      </c>
      <c r="Z89" s="4"/>
      <c r="AA89" s="4"/>
    </row>
    <row r="90" ht="15.75" customHeight="1">
      <c r="A90" s="4"/>
      <c r="B90" s="13" t="str">
        <f>'CapEx Borrower Budget'!B92</f>
        <v>Soft Costs Subtotal</v>
      </c>
      <c r="C90" s="39"/>
      <c r="D90" s="37"/>
      <c r="E90" s="37">
        <f>'CapEx Borrower Budget'!E92</f>
        <v>36830</v>
      </c>
      <c r="F90" s="4"/>
      <c r="G90" s="13" t="str">
        <f>B90</f>
        <v>Soft Costs Subtotal</v>
      </c>
      <c r="H90" s="13">
        <f t="shared" ref="H90:V90" si="38">SUM(H86:H89)</f>
        <v>36830</v>
      </c>
      <c r="I90" s="13">
        <f t="shared" si="38"/>
        <v>0</v>
      </c>
      <c r="J90" s="13">
        <f t="shared" si="38"/>
        <v>36830</v>
      </c>
      <c r="K90" s="13">
        <f t="shared" si="38"/>
        <v>0</v>
      </c>
      <c r="L90" s="13">
        <f t="shared" si="38"/>
        <v>0</v>
      </c>
      <c r="M90" s="13">
        <f t="shared" si="38"/>
        <v>0</v>
      </c>
      <c r="N90" s="13">
        <f t="shared" si="38"/>
        <v>0</v>
      </c>
      <c r="O90" s="13">
        <f t="shared" si="38"/>
        <v>0</v>
      </c>
      <c r="P90" s="13">
        <f t="shared" si="38"/>
        <v>0</v>
      </c>
      <c r="Q90" s="13">
        <f t="shared" si="38"/>
        <v>0</v>
      </c>
      <c r="R90" s="13">
        <f t="shared" si="38"/>
        <v>0</v>
      </c>
      <c r="S90" s="13">
        <f t="shared" si="38"/>
        <v>0</v>
      </c>
      <c r="T90" s="13">
        <f t="shared" si="38"/>
        <v>0</v>
      </c>
      <c r="U90" s="13">
        <f t="shared" si="38"/>
        <v>0</v>
      </c>
      <c r="V90" s="13">
        <f t="shared" si="38"/>
        <v>0</v>
      </c>
      <c r="W90" s="37">
        <f t="shared" si="35"/>
        <v>0</v>
      </c>
      <c r="X90" s="75">
        <f t="shared" si="36"/>
        <v>0</v>
      </c>
      <c r="Y90" s="76">
        <f t="shared" si="37"/>
        <v>36830</v>
      </c>
      <c r="Z90" s="70"/>
      <c r="AA90" s="4"/>
    </row>
    <row r="91" ht="15.75" customHeight="1">
      <c r="A91" s="4"/>
      <c r="B91" s="41" t="str">
        <f>'CapEx Borrower Budget'!B93</f>
        <v/>
      </c>
      <c r="C91" s="42"/>
      <c r="D91" s="43"/>
      <c r="E91" s="43"/>
      <c r="F91" s="4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34"/>
      <c r="X91" s="73"/>
      <c r="Y91" s="74"/>
      <c r="Z91" s="85"/>
      <c r="AA91" s="4"/>
    </row>
    <row r="92" ht="15.75" customHeight="1">
      <c r="A92" s="4"/>
      <c r="B92" s="13" t="str">
        <f>'CapEx Borrower Budget'!B94</f>
        <v>Total CapEx Budget</v>
      </c>
      <c r="C92" s="39"/>
      <c r="D92" s="37"/>
      <c r="E92" s="37">
        <f>'CapEx Borrower Budget'!E94</f>
        <v>1492000</v>
      </c>
      <c r="F92" s="4"/>
      <c r="G92" s="13" t="s">
        <v>170</v>
      </c>
      <c r="H92" s="37">
        <f t="shared" ref="H92:V92" si="39">H41+H58+H71+H83+H90</f>
        <v>1487000</v>
      </c>
      <c r="I92" s="37">
        <f t="shared" si="39"/>
        <v>0</v>
      </c>
      <c r="J92" s="37">
        <f t="shared" si="39"/>
        <v>1487000</v>
      </c>
      <c r="K92" s="37">
        <f t="shared" si="39"/>
        <v>79670</v>
      </c>
      <c r="L92" s="37">
        <f t="shared" si="39"/>
        <v>79670</v>
      </c>
      <c r="M92" s="37">
        <f t="shared" si="39"/>
        <v>124156.72</v>
      </c>
      <c r="N92" s="37">
        <f t="shared" si="39"/>
        <v>0</v>
      </c>
      <c r="O92" s="37">
        <f t="shared" si="39"/>
        <v>0</v>
      </c>
      <c r="P92" s="37">
        <f t="shared" si="39"/>
        <v>0</v>
      </c>
      <c r="Q92" s="37">
        <f t="shared" si="39"/>
        <v>0</v>
      </c>
      <c r="R92" s="37">
        <f t="shared" si="39"/>
        <v>0</v>
      </c>
      <c r="S92" s="37">
        <f t="shared" si="39"/>
        <v>0</v>
      </c>
      <c r="T92" s="37">
        <f t="shared" si="39"/>
        <v>0</v>
      </c>
      <c r="U92" s="37">
        <f t="shared" si="39"/>
        <v>0</v>
      </c>
      <c r="V92" s="37">
        <f t="shared" si="39"/>
        <v>0</v>
      </c>
      <c r="W92" s="37">
        <f>SUM(K92:V92)</f>
        <v>283496.72</v>
      </c>
      <c r="X92" s="75">
        <f>IFERROR((W92)/J92,"0%")</f>
        <v>0.1906501143</v>
      </c>
      <c r="Y92" s="76">
        <f>J92-W92</f>
        <v>1203503.28</v>
      </c>
      <c r="Z92" s="86"/>
      <c r="AA92" s="4"/>
    </row>
    <row r="93" ht="15.75" customHeight="1">
      <c r="A93" s="4"/>
      <c r="B93" s="41"/>
      <c r="C93" s="42"/>
      <c r="D93" s="43"/>
      <c r="E93" s="4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34"/>
      <c r="X93" s="73"/>
      <c r="Y93" s="74"/>
      <c r="Z93" s="4"/>
      <c r="AA93" s="4"/>
    </row>
    <row r="94" ht="15.75" customHeight="1">
      <c r="A94" s="4"/>
      <c r="B94" s="87" t="str">
        <f>'CapEx Borrower Budget'!B100</f>
        <v>Description/Scope of Work</v>
      </c>
      <c r="C94" s="48"/>
      <c r="D94" s="48"/>
      <c r="E94" s="49"/>
      <c r="F94" s="4"/>
      <c r="G94" s="12" t="s">
        <v>171</v>
      </c>
      <c r="K94" s="33">
        <v>0.0</v>
      </c>
      <c r="L94" s="33">
        <v>0.0</v>
      </c>
      <c r="M94" s="33">
        <v>0.0</v>
      </c>
      <c r="N94" s="33">
        <v>0.0</v>
      </c>
      <c r="O94" s="33">
        <v>0.0</v>
      </c>
      <c r="P94" s="33">
        <v>0.0</v>
      </c>
      <c r="Q94" s="33">
        <v>0.0</v>
      </c>
      <c r="R94" s="33">
        <v>0.0</v>
      </c>
      <c r="S94" s="33">
        <v>0.0</v>
      </c>
      <c r="T94" s="33">
        <v>0.0</v>
      </c>
      <c r="U94" s="33">
        <v>0.0</v>
      </c>
      <c r="V94" s="33">
        <v>0.0</v>
      </c>
      <c r="W94" s="34">
        <v>0.0</v>
      </c>
      <c r="X94" s="73"/>
      <c r="Y94" s="74"/>
      <c r="Z94" s="4"/>
      <c r="AA94" s="4"/>
    </row>
    <row r="95" ht="15.75" customHeight="1">
      <c r="A95" s="4"/>
      <c r="B95" s="88" t="str">
        <f>'CapEx Borrower Budget'!B101:E110</f>
        <v>#VALUE!</v>
      </c>
      <c r="E95" s="5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34"/>
      <c r="X95" s="73"/>
      <c r="Y95" s="74"/>
      <c r="Z95" s="4"/>
      <c r="AA95" s="4"/>
    </row>
    <row r="96" ht="15.75" customHeight="1">
      <c r="A96" s="4"/>
      <c r="B96" s="52"/>
      <c r="E96" s="51"/>
      <c r="F96" s="4"/>
      <c r="G96" s="77" t="s">
        <v>172</v>
      </c>
      <c r="H96" s="13"/>
      <c r="I96" s="13"/>
      <c r="J96" s="13"/>
      <c r="K96" s="13">
        <f t="shared" ref="K96:W96" si="40">K92-K94</f>
        <v>79670</v>
      </c>
      <c r="L96" s="13">
        <f t="shared" si="40"/>
        <v>79670</v>
      </c>
      <c r="M96" s="13">
        <f t="shared" si="40"/>
        <v>124156.72</v>
      </c>
      <c r="N96" s="13">
        <f t="shared" si="40"/>
        <v>0</v>
      </c>
      <c r="O96" s="13">
        <f t="shared" si="40"/>
        <v>0</v>
      </c>
      <c r="P96" s="13">
        <f t="shared" si="40"/>
        <v>0</v>
      </c>
      <c r="Q96" s="13">
        <f t="shared" si="40"/>
        <v>0</v>
      </c>
      <c r="R96" s="13">
        <f t="shared" si="40"/>
        <v>0</v>
      </c>
      <c r="S96" s="13">
        <f t="shared" si="40"/>
        <v>0</v>
      </c>
      <c r="T96" s="13">
        <f t="shared" si="40"/>
        <v>0</v>
      </c>
      <c r="U96" s="13">
        <f t="shared" si="40"/>
        <v>0</v>
      </c>
      <c r="V96" s="13">
        <f t="shared" si="40"/>
        <v>0</v>
      </c>
      <c r="W96" s="13">
        <f t="shared" si="40"/>
        <v>283496.72</v>
      </c>
      <c r="X96" s="13"/>
      <c r="Y96" s="80"/>
      <c r="Z96" s="70"/>
      <c r="AA96" s="4"/>
    </row>
    <row r="97" ht="15.75" customHeight="1">
      <c r="A97" s="4"/>
      <c r="B97" s="52"/>
      <c r="E97" s="5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34"/>
      <c r="X97" s="73"/>
      <c r="Y97" s="74"/>
      <c r="Z97" s="4"/>
      <c r="AA97" s="4"/>
    </row>
    <row r="98" ht="15.75" customHeight="1">
      <c r="A98" s="4"/>
      <c r="B98" s="52"/>
      <c r="E98" s="51"/>
      <c r="F98" s="4"/>
      <c r="G98" s="78" t="s">
        <v>173</v>
      </c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36"/>
      <c r="X98" s="79"/>
      <c r="Y98" s="80"/>
      <c r="Z98" s="70"/>
      <c r="AA98" s="4"/>
    </row>
    <row r="99" ht="15.75" customHeight="1">
      <c r="A99" s="4"/>
      <c r="B99" s="52"/>
      <c r="E99" s="51"/>
      <c r="F99" s="4"/>
      <c r="G99" s="89" t="s">
        <v>174</v>
      </c>
      <c r="H99" s="33">
        <v>0.0</v>
      </c>
      <c r="I99" s="33">
        <v>0.0</v>
      </c>
      <c r="J99" s="90">
        <f t="shared" ref="J99:J104" si="41">H99+I99</f>
        <v>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v>0.0</v>
      </c>
      <c r="V99" s="33">
        <v>0.0</v>
      </c>
      <c r="W99" s="34">
        <f t="shared" ref="W99:W104" si="42">SUM(K99:V99)</f>
        <v>0</v>
      </c>
      <c r="X99" s="73" t="str">
        <f t="shared" ref="X99:X104" si="43">IFERROR((W99)/J99,"0%")</f>
        <v>0%</v>
      </c>
      <c r="Y99" s="74">
        <f t="shared" ref="Y99:Y104" si="44">J99-W99</f>
        <v>0</v>
      </c>
      <c r="Z99" s="4"/>
      <c r="AA99" s="4"/>
    </row>
    <row r="100" ht="15.75" customHeight="1">
      <c r="A100" s="4"/>
      <c r="B100" s="52"/>
      <c r="E100" s="51"/>
      <c r="F100" s="4"/>
      <c r="G100" s="89" t="s">
        <v>174</v>
      </c>
      <c r="H100" s="33">
        <v>0.0</v>
      </c>
      <c r="I100" s="33">
        <v>0.0</v>
      </c>
      <c r="J100" s="90">
        <f t="shared" si="41"/>
        <v>0</v>
      </c>
      <c r="K100" s="33">
        <v>0.0</v>
      </c>
      <c r="L100" s="33">
        <v>0.0</v>
      </c>
      <c r="M100" s="33">
        <v>0.0</v>
      </c>
      <c r="N100" s="33">
        <v>0.0</v>
      </c>
      <c r="O100" s="33">
        <v>0.0</v>
      </c>
      <c r="P100" s="33">
        <v>0.0</v>
      </c>
      <c r="Q100" s="33">
        <v>0.0</v>
      </c>
      <c r="R100" s="33">
        <v>0.0</v>
      </c>
      <c r="S100" s="33">
        <v>0.0</v>
      </c>
      <c r="T100" s="33">
        <v>0.0</v>
      </c>
      <c r="U100" s="33">
        <v>0.0</v>
      </c>
      <c r="V100" s="33">
        <v>0.0</v>
      </c>
      <c r="W100" s="34">
        <f t="shared" si="42"/>
        <v>0</v>
      </c>
      <c r="X100" s="73" t="str">
        <f t="shared" si="43"/>
        <v>0%</v>
      </c>
      <c r="Y100" s="74">
        <f t="shared" si="44"/>
        <v>0</v>
      </c>
      <c r="Z100" s="4"/>
      <c r="AA100" s="4"/>
    </row>
    <row r="101" ht="15.75" customHeight="1">
      <c r="A101" s="4"/>
      <c r="B101" s="52"/>
      <c r="E101" s="51"/>
      <c r="F101" s="4"/>
      <c r="G101" s="89" t="s">
        <v>174</v>
      </c>
      <c r="H101" s="33">
        <v>0.0</v>
      </c>
      <c r="I101" s="33">
        <v>0.0</v>
      </c>
      <c r="J101" s="90">
        <f t="shared" si="41"/>
        <v>0</v>
      </c>
      <c r="K101" s="33">
        <v>0.0</v>
      </c>
      <c r="L101" s="33">
        <v>0.0</v>
      </c>
      <c r="M101" s="33">
        <v>0.0</v>
      </c>
      <c r="N101" s="33">
        <v>0.0</v>
      </c>
      <c r="O101" s="33">
        <v>0.0</v>
      </c>
      <c r="P101" s="33">
        <v>0.0</v>
      </c>
      <c r="Q101" s="33">
        <v>0.0</v>
      </c>
      <c r="R101" s="33">
        <v>0.0</v>
      </c>
      <c r="S101" s="33">
        <v>0.0</v>
      </c>
      <c r="T101" s="33">
        <v>0.0</v>
      </c>
      <c r="U101" s="33">
        <v>0.0</v>
      </c>
      <c r="V101" s="33">
        <v>0.0</v>
      </c>
      <c r="W101" s="34">
        <f t="shared" si="42"/>
        <v>0</v>
      </c>
      <c r="X101" s="73" t="str">
        <f t="shared" si="43"/>
        <v>0%</v>
      </c>
      <c r="Y101" s="74">
        <f t="shared" si="44"/>
        <v>0</v>
      </c>
      <c r="Z101" s="4"/>
      <c r="AA101" s="4"/>
    </row>
    <row r="102" ht="15.75" customHeight="1">
      <c r="A102" s="4"/>
      <c r="B102" s="52"/>
      <c r="E102" s="51"/>
      <c r="F102" s="4"/>
      <c r="G102" s="89" t="s">
        <v>174</v>
      </c>
      <c r="H102" s="33">
        <v>0.0</v>
      </c>
      <c r="I102" s="33">
        <v>0.0</v>
      </c>
      <c r="J102" s="90">
        <f t="shared" si="41"/>
        <v>0</v>
      </c>
      <c r="K102" s="33">
        <v>0.0</v>
      </c>
      <c r="L102" s="33">
        <v>0.0</v>
      </c>
      <c r="M102" s="33">
        <v>0.0</v>
      </c>
      <c r="N102" s="33">
        <v>0.0</v>
      </c>
      <c r="O102" s="33">
        <v>0.0</v>
      </c>
      <c r="P102" s="33">
        <v>0.0</v>
      </c>
      <c r="Q102" s="33">
        <v>0.0</v>
      </c>
      <c r="R102" s="33">
        <v>0.0</v>
      </c>
      <c r="S102" s="33">
        <v>0.0</v>
      </c>
      <c r="T102" s="33">
        <v>0.0</v>
      </c>
      <c r="U102" s="33">
        <v>0.0</v>
      </c>
      <c r="V102" s="33">
        <v>0.0</v>
      </c>
      <c r="W102" s="34">
        <f t="shared" si="42"/>
        <v>0</v>
      </c>
      <c r="X102" s="73" t="str">
        <f t="shared" si="43"/>
        <v>0%</v>
      </c>
      <c r="Y102" s="74">
        <f t="shared" si="44"/>
        <v>0</v>
      </c>
      <c r="Z102" s="4"/>
      <c r="AA102" s="4"/>
    </row>
    <row r="103" ht="15.75" customHeight="1">
      <c r="A103" s="4"/>
      <c r="B103" s="52"/>
      <c r="E103" s="51"/>
      <c r="F103" s="4"/>
      <c r="G103" s="89" t="s">
        <v>174</v>
      </c>
      <c r="H103" s="33">
        <v>0.0</v>
      </c>
      <c r="I103" s="33">
        <v>0.0</v>
      </c>
      <c r="J103" s="90">
        <f t="shared" si="41"/>
        <v>0</v>
      </c>
      <c r="K103" s="33">
        <v>0.0</v>
      </c>
      <c r="L103" s="33">
        <v>0.0</v>
      </c>
      <c r="M103" s="33">
        <v>0.0</v>
      </c>
      <c r="N103" s="33">
        <v>0.0</v>
      </c>
      <c r="O103" s="33">
        <v>0.0</v>
      </c>
      <c r="P103" s="33">
        <v>0.0</v>
      </c>
      <c r="Q103" s="33">
        <v>0.0</v>
      </c>
      <c r="R103" s="33">
        <v>0.0</v>
      </c>
      <c r="S103" s="33">
        <v>0.0</v>
      </c>
      <c r="T103" s="33">
        <v>0.0</v>
      </c>
      <c r="U103" s="33">
        <v>0.0</v>
      </c>
      <c r="V103" s="33">
        <v>0.0</v>
      </c>
      <c r="W103" s="34">
        <f t="shared" si="42"/>
        <v>0</v>
      </c>
      <c r="X103" s="73" t="str">
        <f t="shared" si="43"/>
        <v>0%</v>
      </c>
      <c r="Y103" s="74">
        <f t="shared" si="44"/>
        <v>0</v>
      </c>
      <c r="Z103" s="4"/>
      <c r="AA103" s="4"/>
    </row>
    <row r="104" ht="15.75" customHeight="1">
      <c r="A104" s="4"/>
      <c r="B104" s="53"/>
      <c r="C104" s="54"/>
      <c r="D104" s="54"/>
      <c r="E104" s="55"/>
      <c r="F104" s="4"/>
      <c r="G104" s="77" t="s">
        <v>170</v>
      </c>
      <c r="H104" s="13">
        <f>SUM(H99)</f>
        <v>0</v>
      </c>
      <c r="I104" s="13">
        <f>I99</f>
        <v>0</v>
      </c>
      <c r="J104" s="13">
        <f t="shared" si="41"/>
        <v>0</v>
      </c>
      <c r="K104" s="13">
        <f t="shared" ref="K104:L104" si="45">K99</f>
        <v>0</v>
      </c>
      <c r="L104" s="13">
        <f t="shared" si="45"/>
        <v>0</v>
      </c>
      <c r="M104" s="13">
        <f>SUM(M99)</f>
        <v>0</v>
      </c>
      <c r="N104" s="13">
        <f t="shared" ref="N104:V104" si="46">N99</f>
        <v>0</v>
      </c>
      <c r="O104" s="13">
        <f t="shared" si="46"/>
        <v>0</v>
      </c>
      <c r="P104" s="13">
        <f t="shared" si="46"/>
        <v>0</v>
      </c>
      <c r="Q104" s="13">
        <f t="shared" si="46"/>
        <v>0</v>
      </c>
      <c r="R104" s="13">
        <f t="shared" si="46"/>
        <v>0</v>
      </c>
      <c r="S104" s="13">
        <f t="shared" si="46"/>
        <v>0</v>
      </c>
      <c r="T104" s="13">
        <f t="shared" si="46"/>
        <v>0</v>
      </c>
      <c r="U104" s="13">
        <f t="shared" si="46"/>
        <v>0</v>
      </c>
      <c r="V104" s="13">
        <f t="shared" si="46"/>
        <v>0</v>
      </c>
      <c r="W104" s="36">
        <f t="shared" si="42"/>
        <v>0</v>
      </c>
      <c r="X104" s="79" t="str">
        <f t="shared" si="43"/>
        <v>0%</v>
      </c>
      <c r="Y104" s="80">
        <f t="shared" si="44"/>
        <v>0</v>
      </c>
      <c r="Z104" s="70"/>
      <c r="AA104" s="4"/>
    </row>
    <row r="105" ht="15.75" customHeight="1">
      <c r="A105" s="4"/>
      <c r="B105" s="4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91"/>
      <c r="Z105" s="4"/>
      <c r="AA105" s="4"/>
    </row>
    <row r="106" ht="15.75" customHeight="1">
      <c r="A106" s="4"/>
      <c r="B106" s="4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91"/>
      <c r="Z106" s="4"/>
      <c r="AA106" s="4"/>
    </row>
    <row r="107" ht="15.75" customHeight="1">
      <c r="A107" s="4"/>
      <c r="B107" s="4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mergeCells count="7">
    <mergeCell ref="B15:E15"/>
    <mergeCell ref="B43:E43"/>
    <mergeCell ref="B60:E60"/>
    <mergeCell ref="B73:E73"/>
    <mergeCell ref="B85:E85"/>
    <mergeCell ref="B94:E94"/>
    <mergeCell ref="B95:E104"/>
  </mergeCells>
  <printOptions/>
  <pageMargins bottom="0.75" footer="0.0" header="0.0" left="0.7" right="0.7" top="0.75"/>
  <pageSetup orientation="landscape"/>
  <rowBreaks count="1" manualBreakCount="1">
    <brk id="58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7.29"/>
    <col customWidth="1" min="2" max="2" width="14.86"/>
    <col customWidth="1" min="3" max="3" width="8.86"/>
    <col customWidth="1" min="4" max="4" width="20.43"/>
    <col customWidth="1" min="5" max="5" width="22.43"/>
    <col customWidth="1" min="6" max="6" width="33.29"/>
    <col customWidth="1" min="7" max="7" width="16.71"/>
    <col customWidth="1" min="8" max="9" width="16.43"/>
    <col customWidth="1" min="10" max="26" width="8.86"/>
  </cols>
  <sheetData>
    <row r="1">
      <c r="A1" s="19" t="s">
        <v>175</v>
      </c>
      <c r="B1" s="19"/>
      <c r="C1" s="92"/>
    </row>
    <row r="2">
      <c r="A2" s="19" t="s">
        <v>176</v>
      </c>
      <c r="B2" s="19"/>
      <c r="C2" s="92"/>
    </row>
    <row r="3">
      <c r="A3" s="19" t="s">
        <v>177</v>
      </c>
      <c r="B3" s="19"/>
      <c r="C3" s="92"/>
    </row>
    <row r="4">
      <c r="A4" s="19" t="s">
        <v>178</v>
      </c>
      <c r="B4" s="93"/>
      <c r="C4" s="92"/>
    </row>
    <row r="5">
      <c r="A5" s="94" t="s">
        <v>179</v>
      </c>
      <c r="B5" s="95"/>
      <c r="C5" s="95"/>
      <c r="D5" s="95"/>
      <c r="E5" s="95"/>
      <c r="F5" s="95"/>
      <c r="G5" s="95"/>
      <c r="H5" s="95"/>
      <c r="I5" s="95"/>
    </row>
    <row r="6">
      <c r="A6" s="96"/>
      <c r="B6" s="97" t="s">
        <v>180</v>
      </c>
      <c r="C6" s="98"/>
      <c r="D6" s="97" t="s">
        <v>181</v>
      </c>
      <c r="E6" s="97" t="s">
        <v>182</v>
      </c>
      <c r="F6" s="99" t="s">
        <v>183</v>
      </c>
      <c r="G6" s="97"/>
      <c r="H6" s="97" t="s">
        <v>184</v>
      </c>
      <c r="I6" s="97" t="s">
        <v>185</v>
      </c>
    </row>
    <row r="7">
      <c r="A7" s="100" t="s">
        <v>186</v>
      </c>
      <c r="B7" s="100" t="s">
        <v>187</v>
      </c>
      <c r="C7" s="100" t="s">
        <v>188</v>
      </c>
      <c r="D7" s="100" t="s">
        <v>189</v>
      </c>
      <c r="E7" s="100" t="s">
        <v>190</v>
      </c>
      <c r="F7" s="100" t="s">
        <v>191</v>
      </c>
      <c r="G7" s="100" t="s">
        <v>192</v>
      </c>
      <c r="H7" s="100" t="s">
        <v>193</v>
      </c>
      <c r="I7" s="100" t="s">
        <v>194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01"/>
      <c r="B8" s="102"/>
      <c r="C8" s="102"/>
      <c r="D8" s="103"/>
      <c r="E8" s="103"/>
      <c r="F8" s="104"/>
      <c r="G8" s="103"/>
      <c r="H8" s="105"/>
      <c r="I8" s="105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1"/>
      <c r="B9" s="102"/>
      <c r="C9" s="102"/>
      <c r="D9" s="103"/>
      <c r="E9" s="103"/>
      <c r="F9" s="104"/>
      <c r="G9" s="103"/>
      <c r="H9" s="105"/>
      <c r="I9" s="105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1"/>
      <c r="B10" s="102"/>
      <c r="C10" s="102"/>
      <c r="D10" s="103"/>
      <c r="E10" s="103"/>
      <c r="F10" s="104"/>
      <c r="G10" s="103"/>
      <c r="H10" s="105"/>
      <c r="I10" s="105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1"/>
      <c r="B11" s="102"/>
      <c r="C11" s="102"/>
      <c r="D11" s="103"/>
      <c r="E11" s="103"/>
      <c r="F11" s="104"/>
      <c r="G11" s="103"/>
      <c r="H11" s="105"/>
      <c r="I11" s="105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1"/>
      <c r="B12" s="102"/>
      <c r="C12" s="102"/>
      <c r="D12" s="103"/>
      <c r="E12" s="103"/>
      <c r="F12" s="104"/>
      <c r="G12" s="103"/>
      <c r="H12" s="105"/>
      <c r="I12" s="105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1"/>
      <c r="B13" s="102"/>
      <c r="C13" s="102"/>
      <c r="D13" s="103"/>
      <c r="E13" s="103"/>
      <c r="F13" s="104"/>
      <c r="G13" s="103"/>
      <c r="H13" s="105"/>
      <c r="I13" s="105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1"/>
      <c r="B14" s="102"/>
      <c r="C14" s="102"/>
      <c r="D14" s="103"/>
      <c r="E14" s="103"/>
      <c r="F14" s="104"/>
      <c r="G14" s="103"/>
      <c r="H14" s="105"/>
      <c r="I14" s="105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01"/>
      <c r="B15" s="102"/>
      <c r="C15" s="102"/>
      <c r="D15" s="103"/>
      <c r="E15" s="103"/>
      <c r="F15" s="104"/>
      <c r="G15" s="103"/>
      <c r="H15" s="105"/>
      <c r="I15" s="105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01"/>
      <c r="B16" s="102"/>
      <c r="C16" s="102"/>
      <c r="D16" s="103"/>
      <c r="E16" s="103"/>
      <c r="F16" s="104"/>
      <c r="G16" s="103"/>
      <c r="H16" s="105"/>
      <c r="I16" s="10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01"/>
      <c r="B17" s="102"/>
      <c r="C17" s="102"/>
      <c r="D17" s="103"/>
      <c r="E17" s="103"/>
      <c r="F17" s="104"/>
      <c r="G17" s="103"/>
      <c r="H17" s="105"/>
      <c r="I17" s="105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01"/>
      <c r="B18" s="102"/>
      <c r="C18" s="102"/>
      <c r="D18" s="103"/>
      <c r="E18" s="103"/>
      <c r="F18" s="104"/>
      <c r="G18" s="103"/>
      <c r="H18" s="105"/>
      <c r="I18" s="105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01"/>
      <c r="B19" s="102"/>
      <c r="C19" s="102"/>
      <c r="D19" s="103"/>
      <c r="E19" s="103"/>
      <c r="F19" s="104"/>
      <c r="G19" s="103"/>
      <c r="H19" s="105"/>
      <c r="I19" s="105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01"/>
      <c r="B20" s="102"/>
      <c r="C20" s="102"/>
      <c r="D20" s="103"/>
      <c r="E20" s="103"/>
      <c r="F20" s="104"/>
      <c r="G20" s="103"/>
      <c r="H20" s="105"/>
      <c r="I20" s="105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101"/>
      <c r="B21" s="102"/>
      <c r="C21" s="102"/>
      <c r="D21" s="103"/>
      <c r="E21" s="103"/>
      <c r="F21" s="104"/>
      <c r="G21" s="103"/>
      <c r="H21" s="105"/>
      <c r="I21" s="105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101"/>
      <c r="B22" s="102"/>
      <c r="C22" s="102"/>
      <c r="D22" s="103"/>
      <c r="E22" s="103"/>
      <c r="F22" s="104"/>
      <c r="G22" s="103"/>
      <c r="H22" s="105"/>
      <c r="I22" s="105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101"/>
      <c r="B23" s="102"/>
      <c r="C23" s="102"/>
      <c r="D23" s="103"/>
      <c r="E23" s="103"/>
      <c r="F23" s="104"/>
      <c r="G23" s="103"/>
      <c r="H23" s="105"/>
      <c r="I23" s="105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101"/>
      <c r="B24" s="102"/>
      <c r="C24" s="102"/>
      <c r="D24" s="103"/>
      <c r="E24" s="103"/>
      <c r="F24" s="104"/>
      <c r="G24" s="103"/>
      <c r="H24" s="105"/>
      <c r="I24" s="105"/>
    </row>
    <row r="25" ht="15.75" customHeight="1">
      <c r="A25" s="101"/>
      <c r="B25" s="102"/>
      <c r="C25" s="102"/>
      <c r="D25" s="103"/>
      <c r="E25" s="103"/>
      <c r="F25" s="104"/>
      <c r="G25" s="103"/>
      <c r="H25" s="105"/>
      <c r="I25" s="105"/>
    </row>
    <row r="26" ht="15.75" customHeight="1">
      <c r="A26" s="101"/>
      <c r="B26" s="102"/>
      <c r="C26" s="102"/>
      <c r="D26" s="103"/>
      <c r="E26" s="103"/>
      <c r="F26" s="104"/>
      <c r="G26" s="103"/>
      <c r="H26" s="105"/>
      <c r="I26" s="105"/>
    </row>
    <row r="27" ht="15.75" customHeight="1">
      <c r="A27" s="101"/>
      <c r="B27" s="102"/>
      <c r="C27" s="102"/>
      <c r="D27" s="103"/>
      <c r="E27" s="103"/>
      <c r="F27" s="104"/>
      <c r="G27" s="103"/>
      <c r="H27" s="105"/>
      <c r="I27" s="105"/>
    </row>
    <row r="28" ht="15.75" customHeight="1">
      <c r="A28" s="101"/>
      <c r="B28" s="102"/>
      <c r="C28" s="102"/>
      <c r="D28" s="103"/>
      <c r="E28" s="103"/>
      <c r="F28" s="104"/>
      <c r="G28" s="103"/>
      <c r="H28" s="105"/>
      <c r="I28" s="105"/>
    </row>
    <row r="29" ht="15.75" customHeight="1">
      <c r="A29" s="101"/>
      <c r="B29" s="102"/>
      <c r="C29" s="102"/>
      <c r="D29" s="103"/>
      <c r="E29" s="103"/>
      <c r="F29" s="104"/>
      <c r="G29" s="103"/>
      <c r="H29" s="105"/>
      <c r="I29" s="105"/>
    </row>
    <row r="30" ht="15.75" customHeight="1">
      <c r="A30" s="101"/>
      <c r="B30" s="102"/>
      <c r="C30" s="102"/>
      <c r="D30" s="103"/>
      <c r="E30" s="103"/>
      <c r="F30" s="104"/>
      <c r="G30" s="103"/>
      <c r="H30" s="105"/>
      <c r="I30" s="105"/>
    </row>
    <row r="31" ht="15.75" customHeight="1">
      <c r="A31" s="101"/>
      <c r="B31" s="102"/>
      <c r="C31" s="102"/>
      <c r="D31" s="103"/>
      <c r="E31" s="103"/>
      <c r="F31" s="104"/>
      <c r="G31" s="103"/>
      <c r="H31" s="105"/>
      <c r="I31" s="105"/>
    </row>
    <row r="32" ht="15.75" customHeight="1">
      <c r="A32" s="101"/>
      <c r="B32" s="102"/>
      <c r="C32" s="102"/>
      <c r="D32" s="103"/>
      <c r="E32" s="103"/>
      <c r="F32" s="104"/>
      <c r="G32" s="103"/>
      <c r="H32" s="105"/>
      <c r="I32" s="105"/>
    </row>
    <row r="33" ht="15.75" customHeight="1">
      <c r="A33" s="101"/>
      <c r="B33" s="102"/>
      <c r="C33" s="102"/>
      <c r="D33" s="103"/>
      <c r="E33" s="103"/>
      <c r="F33" s="104"/>
      <c r="G33" s="103"/>
      <c r="H33" s="105"/>
      <c r="I33" s="105"/>
    </row>
    <row r="34" ht="15.75" customHeight="1">
      <c r="A34" s="101"/>
      <c r="B34" s="102"/>
      <c r="C34" s="102"/>
      <c r="D34" s="103"/>
      <c r="E34" s="103"/>
      <c r="F34" s="104"/>
      <c r="G34" s="103"/>
      <c r="H34" s="105"/>
      <c r="I34" s="105"/>
    </row>
    <row r="35" ht="15.75" customHeight="1">
      <c r="A35" s="101"/>
      <c r="B35" s="102"/>
      <c r="C35" s="102"/>
      <c r="D35" s="103"/>
      <c r="E35" s="103"/>
      <c r="F35" s="104"/>
      <c r="G35" s="103"/>
      <c r="H35" s="105"/>
      <c r="I35" s="105"/>
    </row>
    <row r="36" ht="15.75" customHeight="1">
      <c r="A36" s="101"/>
      <c r="B36" s="102"/>
      <c r="C36" s="102"/>
      <c r="D36" s="103"/>
      <c r="E36" s="103"/>
      <c r="F36" s="104"/>
      <c r="G36" s="103"/>
      <c r="H36" s="105"/>
      <c r="I36" s="105"/>
    </row>
    <row r="37" ht="15.75" customHeight="1">
      <c r="A37" s="101"/>
      <c r="B37" s="102"/>
      <c r="C37" s="102"/>
      <c r="D37" s="103"/>
      <c r="E37" s="103"/>
      <c r="F37" s="104"/>
      <c r="G37" s="103"/>
      <c r="H37" s="105"/>
      <c r="I37" s="105"/>
    </row>
    <row r="38" ht="15.75" customHeight="1">
      <c r="A38" s="101"/>
      <c r="B38" s="102"/>
      <c r="C38" s="102"/>
      <c r="D38" s="103"/>
      <c r="E38" s="103"/>
      <c r="F38" s="104"/>
      <c r="G38" s="103"/>
      <c r="H38" s="105"/>
      <c r="I38" s="105"/>
    </row>
    <row r="39" ht="15.75" customHeight="1">
      <c r="A39" s="101"/>
      <c r="B39" s="102"/>
      <c r="C39" s="102"/>
      <c r="D39" s="103"/>
      <c r="E39" s="103"/>
      <c r="F39" s="104"/>
      <c r="G39" s="103"/>
      <c r="H39" s="105"/>
      <c r="I39" s="105"/>
    </row>
    <row r="40" ht="15.75" customHeight="1">
      <c r="A40" s="101"/>
      <c r="B40" s="102"/>
      <c r="C40" s="102"/>
      <c r="D40" s="103"/>
      <c r="E40" s="103"/>
      <c r="F40" s="104"/>
      <c r="G40" s="103"/>
      <c r="H40" s="105"/>
      <c r="I40" s="105"/>
    </row>
    <row r="41" ht="15.75" customHeight="1">
      <c r="A41" s="101"/>
      <c r="B41" s="102"/>
      <c r="C41" s="102"/>
      <c r="D41" s="103"/>
      <c r="E41" s="103"/>
      <c r="F41" s="104"/>
      <c r="G41" s="103"/>
      <c r="H41" s="105"/>
      <c r="I41" s="105"/>
    </row>
    <row r="42" ht="15.75" customHeight="1">
      <c r="A42" s="101"/>
      <c r="B42" s="102"/>
      <c r="C42" s="102"/>
      <c r="D42" s="103"/>
      <c r="E42" s="103"/>
      <c r="F42" s="104"/>
      <c r="G42" s="103"/>
      <c r="H42" s="105"/>
      <c r="I42" s="105"/>
    </row>
    <row r="43" ht="15.75" customHeight="1">
      <c r="A43" s="101"/>
      <c r="B43" s="102"/>
      <c r="C43" s="102"/>
      <c r="D43" s="103"/>
      <c r="E43" s="103"/>
      <c r="F43" s="104"/>
      <c r="G43" s="103"/>
      <c r="H43" s="105"/>
      <c r="I43" s="105"/>
    </row>
    <row r="44" ht="15.75" customHeight="1">
      <c r="A44" s="101"/>
      <c r="B44" s="102"/>
      <c r="C44" s="102"/>
      <c r="D44" s="103"/>
      <c r="E44" s="103"/>
      <c r="F44" s="104"/>
      <c r="G44" s="103"/>
      <c r="H44" s="105"/>
      <c r="I44" s="105"/>
    </row>
    <row r="45" ht="15.75" customHeight="1" outlineLevel="1">
      <c r="A45" s="101"/>
      <c r="B45" s="102"/>
      <c r="C45" s="102"/>
      <c r="D45" s="103"/>
      <c r="E45" s="103"/>
      <c r="F45" s="104"/>
      <c r="G45" s="103"/>
      <c r="H45" s="105"/>
      <c r="I45" s="105"/>
    </row>
    <row r="46" ht="15.75" customHeight="1" outlineLevel="1">
      <c r="A46" s="101"/>
      <c r="B46" s="102"/>
      <c r="C46" s="102"/>
      <c r="D46" s="103"/>
      <c r="E46" s="103"/>
      <c r="F46" s="104"/>
      <c r="G46" s="103"/>
      <c r="H46" s="105"/>
      <c r="I46" s="105"/>
    </row>
    <row r="47" ht="15.75" customHeight="1" outlineLevel="1">
      <c r="A47" s="101"/>
      <c r="B47" s="102"/>
      <c r="C47" s="102"/>
      <c r="D47" s="103"/>
      <c r="E47" s="103"/>
      <c r="F47" s="104"/>
      <c r="G47" s="103"/>
      <c r="H47" s="105"/>
      <c r="I47" s="105"/>
    </row>
    <row r="48" ht="15.75" customHeight="1" outlineLevel="1">
      <c r="A48" s="101"/>
      <c r="B48" s="102"/>
      <c r="C48" s="102"/>
      <c r="D48" s="103"/>
      <c r="E48" s="103"/>
      <c r="F48" s="104"/>
      <c r="G48" s="103"/>
      <c r="H48" s="105"/>
      <c r="I48" s="105"/>
    </row>
    <row r="49" ht="15.75" customHeight="1" outlineLevel="1">
      <c r="A49" s="101"/>
      <c r="B49" s="102"/>
      <c r="C49" s="102"/>
      <c r="D49" s="103"/>
      <c r="E49" s="103"/>
      <c r="F49" s="104"/>
      <c r="G49" s="103"/>
      <c r="H49" s="105"/>
      <c r="I49" s="105"/>
    </row>
    <row r="50" ht="15.75" customHeight="1" outlineLevel="1">
      <c r="A50" s="101"/>
      <c r="B50" s="102"/>
      <c r="C50" s="102"/>
      <c r="D50" s="103"/>
      <c r="E50" s="103"/>
      <c r="F50" s="104"/>
      <c r="G50" s="103"/>
      <c r="H50" s="105"/>
      <c r="I50" s="105"/>
    </row>
    <row r="51" ht="15.75" customHeight="1" outlineLevel="1">
      <c r="A51" s="101"/>
      <c r="B51" s="102"/>
      <c r="C51" s="102"/>
      <c r="D51" s="103"/>
      <c r="E51" s="103"/>
      <c r="F51" s="104"/>
      <c r="G51" s="103"/>
      <c r="H51" s="105"/>
      <c r="I51" s="105"/>
    </row>
    <row r="52" ht="15.75" customHeight="1" outlineLevel="1">
      <c r="A52" s="101"/>
      <c r="B52" s="102"/>
      <c r="C52" s="102"/>
      <c r="D52" s="103"/>
      <c r="E52" s="103"/>
      <c r="F52" s="104"/>
      <c r="G52" s="103"/>
      <c r="H52" s="105"/>
      <c r="I52" s="105"/>
    </row>
    <row r="53" ht="15.75" customHeight="1" outlineLevel="1">
      <c r="A53" s="101"/>
      <c r="B53" s="102"/>
      <c r="C53" s="102"/>
      <c r="D53" s="103"/>
      <c r="E53" s="103"/>
      <c r="F53" s="104"/>
      <c r="G53" s="103"/>
      <c r="H53" s="105"/>
      <c r="I53" s="105"/>
    </row>
    <row r="54" ht="15.75" customHeight="1" outlineLevel="1">
      <c r="A54" s="101"/>
      <c r="B54" s="102"/>
      <c r="C54" s="102"/>
      <c r="D54" s="103"/>
      <c r="E54" s="103"/>
      <c r="F54" s="104"/>
      <c r="G54" s="103"/>
      <c r="H54" s="105"/>
      <c r="I54" s="105"/>
    </row>
    <row r="55" ht="15.75" customHeight="1" outlineLevel="1">
      <c r="A55" s="101"/>
      <c r="B55" s="102"/>
      <c r="C55" s="102"/>
      <c r="D55" s="103"/>
      <c r="E55" s="103"/>
      <c r="F55" s="104"/>
      <c r="G55" s="103"/>
      <c r="H55" s="105"/>
      <c r="I55" s="105"/>
    </row>
    <row r="56" ht="15.75" customHeight="1" outlineLevel="1">
      <c r="A56" s="101"/>
      <c r="B56" s="102"/>
      <c r="C56" s="102"/>
      <c r="D56" s="103"/>
      <c r="E56" s="103"/>
      <c r="F56" s="104"/>
      <c r="G56" s="103"/>
      <c r="H56" s="105"/>
      <c r="I56" s="105"/>
    </row>
    <row r="57" ht="15.75" customHeight="1" outlineLevel="1">
      <c r="A57" s="101"/>
      <c r="B57" s="102"/>
      <c r="C57" s="102"/>
      <c r="D57" s="103"/>
      <c r="E57" s="103"/>
      <c r="F57" s="104"/>
      <c r="G57" s="103"/>
      <c r="H57" s="105"/>
      <c r="I57" s="105"/>
    </row>
    <row r="58" ht="15.75" customHeight="1" outlineLevel="1">
      <c r="A58" s="101"/>
      <c r="B58" s="102"/>
      <c r="C58" s="102"/>
      <c r="D58" s="103"/>
      <c r="E58" s="103"/>
      <c r="F58" s="104"/>
      <c r="G58" s="103"/>
      <c r="H58" s="105"/>
      <c r="I58" s="105"/>
    </row>
    <row r="59" ht="15.75" customHeight="1" outlineLevel="1">
      <c r="A59" s="101"/>
      <c r="B59" s="102"/>
      <c r="C59" s="102"/>
      <c r="D59" s="103"/>
      <c r="E59" s="103"/>
      <c r="F59" s="104"/>
      <c r="G59" s="103"/>
      <c r="H59" s="105"/>
      <c r="I59" s="105"/>
    </row>
    <row r="60" ht="15.75" customHeight="1" outlineLevel="1">
      <c r="A60" s="101"/>
      <c r="B60" s="102"/>
      <c r="C60" s="102"/>
      <c r="D60" s="103"/>
      <c r="E60" s="103"/>
      <c r="F60" s="104"/>
      <c r="G60" s="103"/>
      <c r="H60" s="105"/>
      <c r="I60" s="105"/>
    </row>
    <row r="61" ht="15.75" customHeight="1" outlineLevel="1">
      <c r="A61" s="101"/>
      <c r="B61" s="102"/>
      <c r="C61" s="102"/>
      <c r="D61" s="103"/>
      <c r="E61" s="103"/>
      <c r="F61" s="104"/>
      <c r="G61" s="103"/>
      <c r="H61" s="105"/>
      <c r="I61" s="105"/>
    </row>
    <row r="62" ht="15.75" customHeight="1" outlineLevel="1">
      <c r="A62" s="101"/>
      <c r="B62" s="102"/>
      <c r="C62" s="102"/>
      <c r="D62" s="103"/>
      <c r="E62" s="103"/>
      <c r="F62" s="104"/>
      <c r="G62" s="103"/>
      <c r="H62" s="105"/>
      <c r="I62" s="105"/>
    </row>
    <row r="63" ht="15.75" customHeight="1" outlineLevel="1">
      <c r="A63" s="101"/>
      <c r="B63" s="102"/>
      <c r="C63" s="102"/>
      <c r="D63" s="103"/>
      <c r="E63" s="103"/>
      <c r="F63" s="104"/>
      <c r="G63" s="103"/>
      <c r="H63" s="105"/>
      <c r="I63" s="105"/>
    </row>
    <row r="64" ht="15.75" customHeight="1" outlineLevel="1">
      <c r="A64" s="101"/>
      <c r="B64" s="102"/>
      <c r="C64" s="102"/>
      <c r="D64" s="103"/>
      <c r="E64" s="103"/>
      <c r="F64" s="104"/>
      <c r="G64" s="103"/>
      <c r="H64" s="105"/>
      <c r="I64" s="105"/>
    </row>
    <row r="65" ht="15.75" customHeight="1" outlineLevel="1">
      <c r="A65" s="101"/>
      <c r="B65" s="102"/>
      <c r="C65" s="102"/>
      <c r="D65" s="103"/>
      <c r="E65" s="103"/>
      <c r="F65" s="104"/>
      <c r="G65" s="103"/>
      <c r="H65" s="105"/>
      <c r="I65" s="105"/>
    </row>
    <row r="66" ht="15.75" customHeight="1" outlineLevel="1">
      <c r="A66" s="101"/>
      <c r="B66" s="102"/>
      <c r="C66" s="102"/>
      <c r="D66" s="103"/>
      <c r="E66" s="103"/>
      <c r="F66" s="104"/>
      <c r="G66" s="103"/>
      <c r="H66" s="105"/>
      <c r="I66" s="105"/>
    </row>
    <row r="67" ht="15.75" customHeight="1" outlineLevel="1">
      <c r="A67" s="101"/>
      <c r="B67" s="102"/>
      <c r="C67" s="102"/>
      <c r="D67" s="103"/>
      <c r="E67" s="103"/>
      <c r="F67" s="104"/>
      <c r="G67" s="103"/>
      <c r="H67" s="105"/>
      <c r="I67" s="105"/>
    </row>
    <row r="68" ht="15.75" customHeight="1" outlineLevel="1">
      <c r="A68" s="101"/>
      <c r="B68" s="102"/>
      <c r="C68" s="102"/>
      <c r="D68" s="103"/>
      <c r="E68" s="103"/>
      <c r="F68" s="104"/>
      <c r="G68" s="103"/>
      <c r="H68" s="105"/>
      <c r="I68" s="105"/>
    </row>
    <row r="69" ht="15.75" customHeight="1" outlineLevel="1">
      <c r="A69" s="101"/>
      <c r="B69" s="102"/>
      <c r="C69" s="102"/>
      <c r="D69" s="103"/>
      <c r="E69" s="103"/>
      <c r="F69" s="104"/>
      <c r="G69" s="103"/>
      <c r="H69" s="105"/>
      <c r="I69" s="105"/>
    </row>
    <row r="70" ht="15.75" customHeight="1" outlineLevel="1">
      <c r="A70" s="101"/>
      <c r="B70" s="102"/>
      <c r="C70" s="102"/>
      <c r="D70" s="103"/>
      <c r="E70" s="103"/>
      <c r="F70" s="104"/>
      <c r="G70" s="103"/>
      <c r="H70" s="105"/>
      <c r="I70" s="105"/>
    </row>
    <row r="71" ht="15.75" customHeight="1" outlineLevel="1">
      <c r="A71" s="101"/>
      <c r="B71" s="102"/>
      <c r="C71" s="102"/>
      <c r="D71" s="103"/>
      <c r="E71" s="103"/>
      <c r="F71" s="104"/>
      <c r="G71" s="103"/>
      <c r="H71" s="105"/>
      <c r="I71" s="105"/>
    </row>
    <row r="72" ht="15.75" customHeight="1" outlineLevel="1">
      <c r="A72" s="101"/>
      <c r="B72" s="102"/>
      <c r="C72" s="102"/>
      <c r="D72" s="103"/>
      <c r="E72" s="103"/>
      <c r="F72" s="104"/>
      <c r="G72" s="103"/>
      <c r="H72" s="105"/>
      <c r="I72" s="105"/>
    </row>
    <row r="73" ht="15.75" customHeight="1" outlineLevel="1">
      <c r="A73" s="101"/>
      <c r="B73" s="102"/>
      <c r="C73" s="102"/>
      <c r="D73" s="103"/>
      <c r="E73" s="103"/>
      <c r="F73" s="104"/>
      <c r="G73" s="103"/>
      <c r="H73" s="105"/>
      <c r="I73" s="105"/>
    </row>
    <row r="74" ht="15.75" customHeight="1" outlineLevel="1">
      <c r="A74" s="101"/>
      <c r="B74" s="102"/>
      <c r="C74" s="102"/>
      <c r="D74" s="103"/>
      <c r="E74" s="103"/>
      <c r="F74" s="104"/>
      <c r="G74" s="103"/>
      <c r="H74" s="105"/>
      <c r="I74" s="105"/>
    </row>
    <row r="75" ht="15.75" customHeight="1" outlineLevel="1">
      <c r="A75" s="101"/>
      <c r="B75" s="102"/>
      <c r="C75" s="102"/>
      <c r="D75" s="103"/>
      <c r="E75" s="103"/>
      <c r="F75" s="104"/>
      <c r="G75" s="103"/>
      <c r="H75" s="105"/>
      <c r="I75" s="105"/>
    </row>
    <row r="76" ht="15.75" customHeight="1" outlineLevel="1">
      <c r="A76" s="101"/>
      <c r="B76" s="102"/>
      <c r="C76" s="102"/>
      <c r="D76" s="103"/>
      <c r="E76" s="103"/>
      <c r="F76" s="104"/>
      <c r="G76" s="103"/>
      <c r="H76" s="105"/>
      <c r="I76" s="105"/>
    </row>
    <row r="77" ht="15.75" customHeight="1" outlineLevel="1">
      <c r="A77" s="101"/>
      <c r="B77" s="102"/>
      <c r="C77" s="102"/>
      <c r="D77" s="103"/>
      <c r="E77" s="103"/>
      <c r="F77" s="104"/>
      <c r="G77" s="103"/>
      <c r="H77" s="105"/>
      <c r="I77" s="105"/>
    </row>
    <row r="78" ht="15.75" customHeight="1" outlineLevel="1">
      <c r="A78" s="101"/>
      <c r="B78" s="102"/>
      <c r="C78" s="102"/>
      <c r="D78" s="103"/>
      <c r="E78" s="103"/>
      <c r="F78" s="104"/>
      <c r="G78" s="103"/>
      <c r="H78" s="105"/>
      <c r="I78" s="105"/>
    </row>
    <row r="79" ht="15.75" customHeight="1" outlineLevel="1">
      <c r="A79" s="101"/>
      <c r="B79" s="102"/>
      <c r="C79" s="102"/>
      <c r="D79" s="103"/>
      <c r="E79" s="103"/>
      <c r="F79" s="104"/>
      <c r="G79" s="103"/>
      <c r="H79" s="105"/>
      <c r="I79" s="105"/>
    </row>
    <row r="80" ht="15.75" customHeight="1" outlineLevel="1">
      <c r="A80" s="101"/>
      <c r="B80" s="102"/>
      <c r="C80" s="102"/>
      <c r="D80" s="103"/>
      <c r="E80" s="103"/>
      <c r="F80" s="104"/>
      <c r="G80" s="103"/>
      <c r="H80" s="105"/>
      <c r="I80" s="105"/>
    </row>
    <row r="81" ht="15.75" customHeight="1" outlineLevel="1">
      <c r="A81" s="101"/>
      <c r="B81" s="102"/>
      <c r="C81" s="102"/>
      <c r="D81" s="103"/>
      <c r="E81" s="103"/>
      <c r="F81" s="104"/>
      <c r="G81" s="103"/>
      <c r="H81" s="105"/>
      <c r="I81" s="105"/>
    </row>
    <row r="82" ht="15.75" customHeight="1" outlineLevel="1">
      <c r="A82" s="101"/>
      <c r="B82" s="102"/>
      <c r="C82" s="102"/>
      <c r="D82" s="103"/>
      <c r="E82" s="103"/>
      <c r="F82" s="104"/>
      <c r="G82" s="103"/>
      <c r="H82" s="105"/>
      <c r="I82" s="105"/>
    </row>
    <row r="83" ht="15.75" customHeight="1" outlineLevel="1">
      <c r="A83" s="101"/>
      <c r="B83" s="102"/>
      <c r="C83" s="102"/>
      <c r="D83" s="103"/>
      <c r="E83" s="103"/>
      <c r="F83" s="104"/>
      <c r="G83" s="103"/>
      <c r="H83" s="105"/>
      <c r="I83" s="105"/>
    </row>
    <row r="84" ht="15.75" customHeight="1" outlineLevel="1">
      <c r="A84" s="101"/>
      <c r="B84" s="102"/>
      <c r="C84" s="102"/>
      <c r="D84" s="103"/>
      <c r="E84" s="103"/>
      <c r="F84" s="104"/>
      <c r="G84" s="103"/>
      <c r="H84" s="105"/>
      <c r="I84" s="105"/>
    </row>
    <row r="85" ht="15.75" customHeight="1" outlineLevel="1">
      <c r="A85" s="101"/>
      <c r="B85" s="102"/>
      <c r="C85" s="102"/>
      <c r="D85" s="103"/>
      <c r="E85" s="103"/>
      <c r="F85" s="104"/>
      <c r="G85" s="103"/>
      <c r="H85" s="105"/>
      <c r="I85" s="105"/>
    </row>
    <row r="86" ht="15.75" customHeight="1" outlineLevel="1">
      <c r="A86" s="101"/>
      <c r="B86" s="102"/>
      <c r="C86" s="102"/>
      <c r="D86" s="103"/>
      <c r="E86" s="103"/>
      <c r="F86" s="104"/>
      <c r="G86" s="103"/>
      <c r="H86" s="105"/>
      <c r="I86" s="105"/>
    </row>
    <row r="87" ht="15.75" customHeight="1" outlineLevel="1">
      <c r="A87" s="101"/>
      <c r="B87" s="102"/>
      <c r="C87" s="102"/>
      <c r="D87" s="103"/>
      <c r="E87" s="103"/>
      <c r="F87" s="104"/>
      <c r="G87" s="103"/>
      <c r="H87" s="105"/>
      <c r="I87" s="105"/>
    </row>
    <row r="88" ht="15.75" customHeight="1" outlineLevel="1">
      <c r="A88" s="101"/>
      <c r="B88" s="102"/>
      <c r="C88" s="102"/>
      <c r="D88" s="103"/>
      <c r="E88" s="103"/>
      <c r="F88" s="104"/>
      <c r="G88" s="103"/>
      <c r="H88" s="105"/>
      <c r="I88" s="105"/>
    </row>
    <row r="89" ht="15.75" customHeight="1" outlineLevel="1">
      <c r="A89" s="101"/>
      <c r="B89" s="102"/>
      <c r="C89" s="102"/>
      <c r="D89" s="103"/>
      <c r="E89" s="103"/>
      <c r="F89" s="104"/>
      <c r="G89" s="103"/>
      <c r="H89" s="105"/>
      <c r="I89" s="105"/>
    </row>
    <row r="90" ht="15.75" customHeight="1" outlineLevel="1">
      <c r="A90" s="101"/>
      <c r="B90" s="102"/>
      <c r="C90" s="102"/>
      <c r="D90" s="103"/>
      <c r="E90" s="103"/>
      <c r="F90" s="104"/>
      <c r="G90" s="103"/>
      <c r="H90" s="105"/>
      <c r="I90" s="105"/>
    </row>
    <row r="91" ht="15.75" customHeight="1" outlineLevel="1">
      <c r="A91" s="101"/>
      <c r="B91" s="102"/>
      <c r="C91" s="102"/>
      <c r="D91" s="103"/>
      <c r="E91" s="103"/>
      <c r="F91" s="104"/>
      <c r="G91" s="103"/>
      <c r="H91" s="105"/>
      <c r="I91" s="105"/>
    </row>
    <row r="92" ht="15.75" customHeight="1" outlineLevel="1">
      <c r="A92" s="101"/>
      <c r="B92" s="102"/>
      <c r="C92" s="102"/>
      <c r="D92" s="103"/>
      <c r="E92" s="103"/>
      <c r="F92" s="104"/>
      <c r="G92" s="103"/>
      <c r="H92" s="105"/>
      <c r="I92" s="105"/>
    </row>
    <row r="93" ht="15.75" customHeight="1" outlineLevel="1">
      <c r="A93" s="101"/>
      <c r="B93" s="102"/>
      <c r="C93" s="102"/>
      <c r="D93" s="103"/>
      <c r="E93" s="103"/>
      <c r="F93" s="104"/>
      <c r="G93" s="103"/>
      <c r="H93" s="105"/>
      <c r="I93" s="105"/>
    </row>
    <row r="94" ht="15.75" customHeight="1" outlineLevel="1">
      <c r="A94" s="101"/>
      <c r="B94" s="102"/>
      <c r="C94" s="102"/>
      <c r="D94" s="103"/>
      <c r="E94" s="103"/>
      <c r="F94" s="104"/>
      <c r="G94" s="103"/>
      <c r="H94" s="105"/>
      <c r="I94" s="105"/>
    </row>
    <row r="95" ht="15.75" customHeight="1" outlineLevel="1">
      <c r="A95" s="101"/>
      <c r="B95" s="102"/>
      <c r="C95" s="102"/>
      <c r="D95" s="103"/>
      <c r="E95" s="103"/>
      <c r="F95" s="104"/>
      <c r="G95" s="103"/>
      <c r="H95" s="105"/>
      <c r="I95" s="105"/>
    </row>
    <row r="96" ht="15.75" customHeight="1" outlineLevel="1">
      <c r="A96" s="101"/>
      <c r="B96" s="102"/>
      <c r="C96" s="102"/>
      <c r="D96" s="103"/>
      <c r="E96" s="103"/>
      <c r="F96" s="104"/>
      <c r="G96" s="103"/>
      <c r="H96" s="105"/>
      <c r="I96" s="105"/>
    </row>
    <row r="97" ht="15.75" customHeight="1" outlineLevel="1">
      <c r="A97" s="101"/>
      <c r="B97" s="102"/>
      <c r="C97" s="102"/>
      <c r="D97" s="103"/>
      <c r="E97" s="103"/>
      <c r="F97" s="104"/>
      <c r="G97" s="103"/>
      <c r="H97" s="105"/>
      <c r="I97" s="105"/>
    </row>
    <row r="98" ht="15.75" customHeight="1" outlineLevel="1">
      <c r="A98" s="101"/>
      <c r="B98" s="102"/>
      <c r="C98" s="102"/>
      <c r="D98" s="103"/>
      <c r="E98" s="103"/>
      <c r="F98" s="104"/>
      <c r="G98" s="103"/>
      <c r="H98" s="105"/>
      <c r="I98" s="105"/>
    </row>
    <row r="99" ht="15.75" customHeight="1" outlineLevel="1">
      <c r="A99" s="101"/>
      <c r="B99" s="102"/>
      <c r="C99" s="102"/>
      <c r="D99" s="103"/>
      <c r="E99" s="103"/>
      <c r="F99" s="104"/>
      <c r="G99" s="103"/>
      <c r="H99" s="105"/>
      <c r="I99" s="105"/>
    </row>
    <row r="100" ht="15.75" customHeight="1" outlineLevel="1">
      <c r="A100" s="101"/>
      <c r="B100" s="102"/>
      <c r="C100" s="102"/>
      <c r="D100" s="103"/>
      <c r="E100" s="103"/>
      <c r="F100" s="104"/>
      <c r="G100" s="103"/>
      <c r="H100" s="105"/>
      <c r="I100" s="105"/>
    </row>
    <row r="101" ht="15.75" customHeight="1" outlineLevel="1">
      <c r="A101" s="101"/>
      <c r="B101" s="102"/>
      <c r="C101" s="102"/>
      <c r="D101" s="103"/>
      <c r="E101" s="103"/>
      <c r="F101" s="104"/>
      <c r="G101" s="103"/>
      <c r="H101" s="105"/>
      <c r="I101" s="105"/>
    </row>
    <row r="102" ht="15.75" customHeight="1" outlineLevel="1">
      <c r="A102" s="101"/>
      <c r="B102" s="102"/>
      <c r="C102" s="102"/>
      <c r="D102" s="103"/>
      <c r="E102" s="103"/>
      <c r="F102" s="104"/>
      <c r="G102" s="103"/>
      <c r="H102" s="105"/>
      <c r="I102" s="105"/>
    </row>
    <row r="103" ht="15.75" customHeight="1" outlineLevel="1">
      <c r="A103" s="101"/>
      <c r="B103" s="102"/>
      <c r="C103" s="102"/>
      <c r="D103" s="103"/>
      <c r="E103" s="103"/>
      <c r="F103" s="104"/>
      <c r="G103" s="103"/>
      <c r="H103" s="105"/>
      <c r="I103" s="105"/>
    </row>
    <row r="104" ht="15.75" customHeight="1" outlineLevel="1">
      <c r="A104" s="101"/>
      <c r="B104" s="102"/>
      <c r="C104" s="102"/>
      <c r="D104" s="103"/>
      <c r="E104" s="103"/>
      <c r="F104" s="104"/>
      <c r="G104" s="103"/>
      <c r="H104" s="105"/>
      <c r="I104" s="105"/>
    </row>
    <row r="105" ht="15.75" customHeight="1" outlineLevel="1">
      <c r="A105" s="101"/>
      <c r="B105" s="102"/>
      <c r="C105" s="102"/>
      <c r="D105" s="103"/>
      <c r="E105" s="103"/>
      <c r="F105" s="104"/>
      <c r="G105" s="103"/>
      <c r="H105" s="105"/>
      <c r="I105" s="105"/>
    </row>
    <row r="106" ht="15.75" customHeight="1" outlineLevel="1">
      <c r="A106" s="101"/>
      <c r="B106" s="102"/>
      <c r="C106" s="102"/>
      <c r="D106" s="103"/>
      <c r="E106" s="103"/>
      <c r="F106" s="104"/>
      <c r="G106" s="103"/>
      <c r="H106" s="105"/>
      <c r="I106" s="105"/>
    </row>
    <row r="107" ht="15.75" customHeight="1" outlineLevel="1">
      <c r="A107" s="101"/>
      <c r="B107" s="102"/>
      <c r="C107" s="102"/>
      <c r="D107" s="103"/>
      <c r="E107" s="103"/>
      <c r="F107" s="104"/>
      <c r="G107" s="103"/>
      <c r="H107" s="105"/>
      <c r="I107" s="105"/>
    </row>
    <row r="108" ht="15.75" customHeight="1" outlineLevel="1">
      <c r="A108" s="101"/>
      <c r="B108" s="102"/>
      <c r="C108" s="102"/>
      <c r="D108" s="103"/>
      <c r="E108" s="103"/>
      <c r="F108" s="104"/>
      <c r="G108" s="103"/>
      <c r="H108" s="105"/>
      <c r="I108" s="105"/>
    </row>
    <row r="109" ht="15.75" customHeight="1" outlineLevel="1">
      <c r="A109" s="101"/>
      <c r="B109" s="102"/>
      <c r="C109" s="102"/>
      <c r="D109" s="103"/>
      <c r="E109" s="103"/>
      <c r="F109" s="104"/>
      <c r="G109" s="103"/>
      <c r="H109" s="105"/>
      <c r="I109" s="105"/>
    </row>
    <row r="110" ht="15.75" customHeight="1" outlineLevel="1">
      <c r="A110" s="101"/>
      <c r="B110" s="102"/>
      <c r="C110" s="102"/>
      <c r="D110" s="103"/>
      <c r="E110" s="103"/>
      <c r="F110" s="104"/>
      <c r="G110" s="103"/>
      <c r="H110" s="105"/>
      <c r="I110" s="105"/>
    </row>
    <row r="111" ht="15.75" customHeight="1" outlineLevel="1">
      <c r="A111" s="101"/>
      <c r="B111" s="102"/>
      <c r="C111" s="102"/>
      <c r="D111" s="103"/>
      <c r="E111" s="103"/>
      <c r="F111" s="104"/>
      <c r="G111" s="103"/>
      <c r="H111" s="105"/>
      <c r="I111" s="105"/>
    </row>
    <row r="112" ht="15.75" customHeight="1" outlineLevel="1">
      <c r="A112" s="101"/>
      <c r="B112" s="102"/>
      <c r="C112" s="102"/>
      <c r="D112" s="103"/>
      <c r="E112" s="103"/>
      <c r="F112" s="104"/>
      <c r="G112" s="103"/>
      <c r="H112" s="105"/>
      <c r="I112" s="105"/>
    </row>
    <row r="113" ht="15.75" customHeight="1" outlineLevel="1">
      <c r="A113" s="101"/>
      <c r="B113" s="102"/>
      <c r="C113" s="102"/>
      <c r="D113" s="103"/>
      <c r="E113" s="103"/>
      <c r="F113" s="104"/>
      <c r="G113" s="103"/>
      <c r="H113" s="105"/>
      <c r="I113" s="105"/>
    </row>
    <row r="114" ht="15.75" customHeight="1" outlineLevel="1">
      <c r="A114" s="101"/>
      <c r="B114" s="102"/>
      <c r="C114" s="102"/>
      <c r="D114" s="103"/>
      <c r="E114" s="103"/>
      <c r="F114" s="104"/>
      <c r="G114" s="103"/>
      <c r="H114" s="105"/>
      <c r="I114" s="105"/>
    </row>
    <row r="115" ht="15.75" customHeight="1" outlineLevel="1">
      <c r="A115" s="101"/>
      <c r="B115" s="102"/>
      <c r="C115" s="102"/>
      <c r="D115" s="103"/>
      <c r="E115" s="103"/>
      <c r="F115" s="104"/>
      <c r="G115" s="103"/>
      <c r="H115" s="105"/>
      <c r="I115" s="105"/>
    </row>
    <row r="116" ht="15.75" customHeight="1" outlineLevel="1">
      <c r="A116" s="101"/>
      <c r="B116" s="102"/>
      <c r="C116" s="102"/>
      <c r="D116" s="103"/>
      <c r="E116" s="103"/>
      <c r="F116" s="104"/>
      <c r="G116" s="103"/>
      <c r="H116" s="105"/>
      <c r="I116" s="105"/>
    </row>
    <row r="117" ht="15.75" customHeight="1" outlineLevel="1">
      <c r="A117" s="101"/>
      <c r="B117" s="102"/>
      <c r="C117" s="102"/>
      <c r="D117" s="103"/>
      <c r="E117" s="103"/>
      <c r="F117" s="104"/>
      <c r="G117" s="103"/>
      <c r="H117" s="105"/>
      <c r="I117" s="105"/>
    </row>
    <row r="118" ht="15.75" customHeight="1" outlineLevel="1">
      <c r="A118" s="101"/>
      <c r="B118" s="102"/>
      <c r="C118" s="102"/>
      <c r="D118" s="103"/>
      <c r="E118" s="103"/>
      <c r="F118" s="104"/>
      <c r="G118" s="103"/>
      <c r="H118" s="105"/>
      <c r="I118" s="105"/>
    </row>
    <row r="119" ht="15.75" customHeight="1" outlineLevel="1">
      <c r="A119" s="101"/>
      <c r="B119" s="102"/>
      <c r="C119" s="102"/>
      <c r="D119" s="103"/>
      <c r="E119" s="103"/>
      <c r="F119" s="104"/>
      <c r="G119" s="103"/>
      <c r="H119" s="105"/>
      <c r="I119" s="105"/>
    </row>
    <row r="120" ht="15.75" customHeight="1" outlineLevel="1">
      <c r="A120" s="101"/>
      <c r="B120" s="102"/>
      <c r="C120" s="102"/>
      <c r="D120" s="103"/>
      <c r="E120" s="103"/>
      <c r="F120" s="104"/>
      <c r="G120" s="103"/>
      <c r="H120" s="105"/>
      <c r="I120" s="105"/>
    </row>
    <row r="121" ht="15.75" customHeight="1" outlineLevel="1">
      <c r="A121" s="101"/>
      <c r="B121" s="102"/>
      <c r="C121" s="102"/>
      <c r="D121" s="103"/>
      <c r="E121" s="103"/>
      <c r="F121" s="104"/>
      <c r="G121" s="103"/>
      <c r="H121" s="105"/>
      <c r="I121" s="105"/>
    </row>
    <row r="122" ht="15.75" customHeight="1" outlineLevel="1">
      <c r="A122" s="101"/>
      <c r="B122" s="102"/>
      <c r="C122" s="102"/>
      <c r="D122" s="103"/>
      <c r="E122" s="103"/>
      <c r="F122" s="104"/>
      <c r="G122" s="103"/>
      <c r="H122" s="105"/>
      <c r="I122" s="105"/>
    </row>
    <row r="123" ht="15.75" customHeight="1" outlineLevel="1">
      <c r="A123" s="101"/>
      <c r="B123" s="102"/>
      <c r="C123" s="102"/>
      <c r="D123" s="103"/>
      <c r="E123" s="103"/>
      <c r="F123" s="104"/>
      <c r="G123" s="103"/>
      <c r="H123" s="105"/>
      <c r="I123" s="105"/>
    </row>
    <row r="124" ht="15.75" customHeight="1" outlineLevel="1">
      <c r="A124" s="101"/>
      <c r="B124" s="102"/>
      <c r="C124" s="102"/>
      <c r="D124" s="103"/>
      <c r="E124" s="103"/>
      <c r="F124" s="104"/>
      <c r="G124" s="103"/>
      <c r="H124" s="105"/>
      <c r="I124" s="105"/>
    </row>
    <row r="125" ht="15.75" customHeight="1" outlineLevel="1">
      <c r="A125" s="101"/>
      <c r="B125" s="102"/>
      <c r="C125" s="102"/>
      <c r="D125" s="103"/>
      <c r="E125" s="103"/>
      <c r="F125" s="104"/>
      <c r="G125" s="103"/>
      <c r="H125" s="105"/>
      <c r="I125" s="105"/>
    </row>
    <row r="126" ht="15.75" customHeight="1" outlineLevel="1">
      <c r="A126" s="101"/>
      <c r="B126" s="102"/>
      <c r="C126" s="102"/>
      <c r="D126" s="103"/>
      <c r="E126" s="103"/>
      <c r="F126" s="104"/>
      <c r="G126" s="103"/>
      <c r="H126" s="105"/>
      <c r="I126" s="105"/>
    </row>
    <row r="127" ht="15.75" customHeight="1" outlineLevel="1">
      <c r="A127" s="101"/>
      <c r="B127" s="102"/>
      <c r="C127" s="102"/>
      <c r="D127" s="103"/>
      <c r="E127" s="103"/>
      <c r="F127" s="104"/>
      <c r="G127" s="103"/>
      <c r="H127" s="105"/>
      <c r="I127" s="105"/>
    </row>
    <row r="128" ht="15.75" customHeight="1" outlineLevel="1">
      <c r="A128" s="101"/>
      <c r="B128" s="102"/>
      <c r="C128" s="102"/>
      <c r="D128" s="103"/>
      <c r="E128" s="103"/>
      <c r="F128" s="104"/>
      <c r="G128" s="103"/>
      <c r="H128" s="105"/>
      <c r="I128" s="105"/>
    </row>
    <row r="129" ht="15.75" customHeight="1" outlineLevel="1">
      <c r="A129" s="101"/>
      <c r="B129" s="102"/>
      <c r="C129" s="102"/>
      <c r="D129" s="103"/>
      <c r="E129" s="103"/>
      <c r="F129" s="104"/>
      <c r="G129" s="103"/>
      <c r="H129" s="105"/>
      <c r="I129" s="105"/>
    </row>
    <row r="130" ht="15.75" customHeight="1" outlineLevel="1">
      <c r="A130" s="101"/>
      <c r="B130" s="102"/>
      <c r="C130" s="102"/>
      <c r="D130" s="103"/>
      <c r="E130" s="103"/>
      <c r="F130" s="104"/>
      <c r="G130" s="103"/>
      <c r="H130" s="105"/>
      <c r="I130" s="105"/>
    </row>
    <row r="131" ht="15.75" customHeight="1" outlineLevel="1">
      <c r="A131" s="101"/>
      <c r="B131" s="102"/>
      <c r="C131" s="102"/>
      <c r="D131" s="103"/>
      <c r="E131" s="103"/>
      <c r="F131" s="104"/>
      <c r="G131" s="103"/>
      <c r="H131" s="105"/>
      <c r="I131" s="105"/>
    </row>
    <row r="132" ht="15.75" customHeight="1" outlineLevel="1">
      <c r="A132" s="101"/>
      <c r="B132" s="102"/>
      <c r="C132" s="102"/>
      <c r="D132" s="103"/>
      <c r="E132" s="103"/>
      <c r="F132" s="104"/>
      <c r="G132" s="103"/>
      <c r="H132" s="105"/>
      <c r="I132" s="105"/>
    </row>
    <row r="133" ht="15.75" customHeight="1" outlineLevel="1">
      <c r="A133" s="101"/>
      <c r="B133" s="102"/>
      <c r="C133" s="102"/>
      <c r="D133" s="103"/>
      <c r="E133" s="103"/>
      <c r="F133" s="104"/>
      <c r="G133" s="103"/>
      <c r="H133" s="105"/>
      <c r="I133" s="105"/>
    </row>
    <row r="134" ht="15.75" customHeight="1" outlineLevel="1">
      <c r="A134" s="101"/>
      <c r="B134" s="102"/>
      <c r="C134" s="102"/>
      <c r="D134" s="103"/>
      <c r="E134" s="103"/>
      <c r="F134" s="104"/>
      <c r="G134" s="103"/>
      <c r="H134" s="105"/>
      <c r="I134" s="105"/>
    </row>
    <row r="135" ht="15.75" customHeight="1" outlineLevel="1">
      <c r="A135" s="101"/>
      <c r="B135" s="102"/>
      <c r="C135" s="102"/>
      <c r="D135" s="103"/>
      <c r="E135" s="103"/>
      <c r="F135" s="104"/>
      <c r="G135" s="103"/>
      <c r="H135" s="105"/>
      <c r="I135" s="105"/>
    </row>
    <row r="136" ht="15.75" customHeight="1" outlineLevel="1">
      <c r="A136" s="101"/>
      <c r="B136" s="102"/>
      <c r="C136" s="102"/>
      <c r="D136" s="103"/>
      <c r="E136" s="103"/>
      <c r="F136" s="104"/>
      <c r="G136" s="103"/>
      <c r="H136" s="105"/>
      <c r="I136" s="105"/>
    </row>
    <row r="137" ht="15.75" customHeight="1" outlineLevel="1">
      <c r="A137" s="101"/>
      <c r="B137" s="102"/>
      <c r="C137" s="102"/>
      <c r="D137" s="103"/>
      <c r="E137" s="103"/>
      <c r="F137" s="104"/>
      <c r="G137" s="103"/>
      <c r="H137" s="105"/>
      <c r="I137" s="105"/>
    </row>
    <row r="138" ht="15.75" customHeight="1" outlineLevel="1">
      <c r="A138" s="101"/>
      <c r="B138" s="102"/>
      <c r="C138" s="102"/>
      <c r="D138" s="103"/>
      <c r="E138" s="103"/>
      <c r="F138" s="104"/>
      <c r="G138" s="103"/>
      <c r="H138" s="105"/>
      <c r="I138" s="105"/>
    </row>
    <row r="139" ht="15.75" customHeight="1" outlineLevel="1">
      <c r="A139" s="101"/>
      <c r="B139" s="102"/>
      <c r="C139" s="102"/>
      <c r="D139" s="103"/>
      <c r="E139" s="103"/>
      <c r="F139" s="104"/>
      <c r="G139" s="103"/>
      <c r="H139" s="105"/>
      <c r="I139" s="105"/>
    </row>
    <row r="140" ht="15.75" customHeight="1" outlineLevel="1">
      <c r="A140" s="101"/>
      <c r="B140" s="102"/>
      <c r="C140" s="102"/>
      <c r="D140" s="103"/>
      <c r="E140" s="103"/>
      <c r="F140" s="104"/>
      <c r="G140" s="103"/>
      <c r="H140" s="105"/>
      <c r="I140" s="105"/>
    </row>
    <row r="141" ht="15.75" customHeight="1" outlineLevel="1">
      <c r="A141" s="101"/>
      <c r="B141" s="102"/>
      <c r="C141" s="102"/>
      <c r="D141" s="103"/>
      <c r="E141" s="103"/>
      <c r="F141" s="104"/>
      <c r="G141" s="103"/>
      <c r="H141" s="105"/>
      <c r="I141" s="105"/>
    </row>
    <row r="142" ht="15.75" customHeight="1" outlineLevel="1">
      <c r="A142" s="101"/>
      <c r="B142" s="102"/>
      <c r="C142" s="102"/>
      <c r="D142" s="103"/>
      <c r="E142" s="103"/>
      <c r="F142" s="104"/>
      <c r="G142" s="103"/>
      <c r="H142" s="105"/>
      <c r="I142" s="105"/>
    </row>
    <row r="143" ht="15.75" customHeight="1" outlineLevel="1">
      <c r="A143" s="101"/>
      <c r="B143" s="102"/>
      <c r="C143" s="102"/>
      <c r="D143" s="103"/>
      <c r="E143" s="103"/>
      <c r="F143" s="104"/>
      <c r="G143" s="103"/>
      <c r="H143" s="105"/>
      <c r="I143" s="105"/>
    </row>
    <row r="144" ht="15.75" customHeight="1" outlineLevel="1">
      <c r="A144" s="101"/>
      <c r="B144" s="102"/>
      <c r="C144" s="102"/>
      <c r="D144" s="103"/>
      <c r="E144" s="103"/>
      <c r="F144" s="104"/>
      <c r="G144" s="103"/>
      <c r="H144" s="105"/>
      <c r="I144" s="105"/>
    </row>
    <row r="145" ht="15.75" customHeight="1" outlineLevel="1">
      <c r="A145" s="101"/>
      <c r="B145" s="102"/>
      <c r="C145" s="102"/>
      <c r="D145" s="103"/>
      <c r="E145" s="103"/>
      <c r="F145" s="104"/>
      <c r="G145" s="103"/>
      <c r="H145" s="105"/>
      <c r="I145" s="105"/>
    </row>
    <row r="146" ht="15.75" customHeight="1" outlineLevel="1">
      <c r="A146" s="101"/>
      <c r="B146" s="102"/>
      <c r="C146" s="102"/>
      <c r="D146" s="103"/>
      <c r="E146" s="103"/>
      <c r="F146" s="104"/>
      <c r="G146" s="103"/>
      <c r="H146" s="105"/>
      <c r="I146" s="105"/>
    </row>
    <row r="147" ht="15.75" customHeight="1" outlineLevel="1">
      <c r="A147" s="101"/>
      <c r="B147" s="102"/>
      <c r="C147" s="102"/>
      <c r="D147" s="103"/>
      <c r="E147" s="103"/>
      <c r="F147" s="104"/>
      <c r="G147" s="103"/>
      <c r="H147" s="105"/>
      <c r="I147" s="105"/>
    </row>
    <row r="148" ht="15.75" customHeight="1" outlineLevel="1">
      <c r="A148" s="101"/>
      <c r="B148" s="102"/>
      <c r="C148" s="102"/>
      <c r="D148" s="103"/>
      <c r="E148" s="103"/>
      <c r="F148" s="104"/>
      <c r="G148" s="103"/>
      <c r="H148" s="105"/>
      <c r="I148" s="105"/>
    </row>
    <row r="149" ht="15.75" customHeight="1" outlineLevel="1">
      <c r="A149" s="101"/>
      <c r="B149" s="102"/>
      <c r="C149" s="102"/>
      <c r="D149" s="103"/>
      <c r="E149" s="103"/>
      <c r="F149" s="104"/>
      <c r="G149" s="103"/>
      <c r="H149" s="105"/>
      <c r="I149" s="105"/>
    </row>
    <row r="150" ht="15.75" customHeight="1" outlineLevel="1">
      <c r="A150" s="101"/>
      <c r="B150" s="102"/>
      <c r="C150" s="102"/>
      <c r="D150" s="103"/>
      <c r="E150" s="103"/>
      <c r="F150" s="104"/>
      <c r="G150" s="103"/>
      <c r="H150" s="105"/>
      <c r="I150" s="105"/>
    </row>
    <row r="151" ht="15.75" customHeight="1" outlineLevel="1">
      <c r="A151" s="101"/>
      <c r="B151" s="102"/>
      <c r="C151" s="102"/>
      <c r="D151" s="103"/>
      <c r="E151" s="103"/>
      <c r="F151" s="104"/>
      <c r="G151" s="103"/>
      <c r="H151" s="105"/>
      <c r="I151" s="105"/>
    </row>
    <row r="152" ht="15.75" customHeight="1" outlineLevel="1">
      <c r="A152" s="101"/>
      <c r="B152" s="102"/>
      <c r="C152" s="102"/>
      <c r="D152" s="103"/>
      <c r="E152" s="103"/>
      <c r="F152" s="104"/>
      <c r="G152" s="103"/>
      <c r="H152" s="105"/>
      <c r="I152" s="105"/>
    </row>
    <row r="153" ht="15.75" customHeight="1" outlineLevel="1">
      <c r="A153" s="101"/>
      <c r="B153" s="102"/>
      <c r="C153" s="102"/>
      <c r="D153" s="103"/>
      <c r="E153" s="103"/>
      <c r="F153" s="104"/>
      <c r="G153" s="103"/>
      <c r="H153" s="105"/>
      <c r="I153" s="105"/>
    </row>
    <row r="154" ht="15.75" customHeight="1" outlineLevel="1">
      <c r="A154" s="101"/>
      <c r="B154" s="102"/>
      <c r="C154" s="102"/>
      <c r="D154" s="103"/>
      <c r="E154" s="103"/>
      <c r="F154" s="104"/>
      <c r="G154" s="103"/>
      <c r="H154" s="105"/>
      <c r="I154" s="105"/>
    </row>
    <row r="155" ht="15.75" customHeight="1" outlineLevel="1">
      <c r="A155" s="101"/>
      <c r="B155" s="102"/>
      <c r="C155" s="102"/>
      <c r="D155" s="103"/>
      <c r="E155" s="103"/>
      <c r="F155" s="104"/>
      <c r="G155" s="103"/>
      <c r="H155" s="105"/>
      <c r="I155" s="105"/>
    </row>
    <row r="156" ht="15.75" customHeight="1" outlineLevel="1">
      <c r="A156" s="101"/>
      <c r="B156" s="102"/>
      <c r="C156" s="102"/>
      <c r="D156" s="103"/>
      <c r="E156" s="103"/>
      <c r="F156" s="104"/>
      <c r="G156" s="103"/>
      <c r="H156" s="105"/>
      <c r="I156" s="105"/>
    </row>
    <row r="157" ht="15.75" customHeight="1" outlineLevel="1">
      <c r="A157" s="101"/>
      <c r="B157" s="102"/>
      <c r="C157" s="102"/>
      <c r="D157" s="103"/>
      <c r="E157" s="103"/>
      <c r="F157" s="104"/>
      <c r="G157" s="103"/>
      <c r="H157" s="105"/>
      <c r="I157" s="105"/>
    </row>
    <row r="158" ht="15.75" customHeight="1" outlineLevel="1">
      <c r="A158" s="101"/>
      <c r="B158" s="102"/>
      <c r="C158" s="102"/>
      <c r="D158" s="103"/>
      <c r="E158" s="103"/>
      <c r="F158" s="104"/>
      <c r="G158" s="103"/>
      <c r="H158" s="105"/>
      <c r="I158" s="105"/>
    </row>
    <row r="159" ht="15.75" customHeight="1" outlineLevel="1">
      <c r="A159" s="101"/>
      <c r="B159" s="102"/>
      <c r="C159" s="102"/>
      <c r="D159" s="103"/>
      <c r="E159" s="103"/>
      <c r="F159" s="104"/>
      <c r="G159" s="103"/>
      <c r="H159" s="105"/>
      <c r="I159" s="105"/>
    </row>
    <row r="160" ht="15.75" customHeight="1" outlineLevel="1">
      <c r="A160" s="101"/>
      <c r="B160" s="102"/>
      <c r="C160" s="102"/>
      <c r="D160" s="103"/>
      <c r="E160" s="103"/>
      <c r="F160" s="104"/>
      <c r="G160" s="103"/>
      <c r="H160" s="105"/>
      <c r="I160" s="105"/>
    </row>
    <row r="161" ht="15.75" customHeight="1" outlineLevel="1">
      <c r="A161" s="101"/>
      <c r="B161" s="102"/>
      <c r="C161" s="102"/>
      <c r="D161" s="103"/>
      <c r="E161" s="103"/>
      <c r="F161" s="104"/>
      <c r="G161" s="103"/>
      <c r="H161" s="105"/>
      <c r="I161" s="105"/>
    </row>
    <row r="162" ht="15.75" customHeight="1" outlineLevel="1">
      <c r="A162" s="101"/>
      <c r="B162" s="102"/>
      <c r="C162" s="102"/>
      <c r="D162" s="103"/>
      <c r="E162" s="103"/>
      <c r="F162" s="104"/>
      <c r="G162" s="103"/>
      <c r="H162" s="105"/>
      <c r="I162" s="105"/>
    </row>
    <row r="163" ht="15.75" customHeight="1" outlineLevel="1">
      <c r="A163" s="101"/>
      <c r="B163" s="102"/>
      <c r="C163" s="102"/>
      <c r="D163" s="103"/>
      <c r="E163" s="103"/>
      <c r="F163" s="104"/>
      <c r="G163" s="103"/>
      <c r="H163" s="105"/>
      <c r="I163" s="105"/>
    </row>
    <row r="164" ht="15.75" customHeight="1" outlineLevel="1">
      <c r="A164" s="101"/>
      <c r="B164" s="102"/>
      <c r="C164" s="102"/>
      <c r="D164" s="103"/>
      <c r="E164" s="103"/>
      <c r="F164" s="104"/>
      <c r="G164" s="103"/>
      <c r="H164" s="105"/>
      <c r="I164" s="105"/>
    </row>
    <row r="165" ht="15.75" customHeight="1" outlineLevel="1">
      <c r="A165" s="101"/>
      <c r="B165" s="102"/>
      <c r="C165" s="102"/>
      <c r="D165" s="103"/>
      <c r="E165" s="103"/>
      <c r="F165" s="104"/>
      <c r="G165" s="103"/>
      <c r="H165" s="105"/>
      <c r="I165" s="105"/>
    </row>
    <row r="166" ht="15.75" customHeight="1" outlineLevel="1">
      <c r="A166" s="101"/>
      <c r="B166" s="102"/>
      <c r="C166" s="102"/>
      <c r="D166" s="103"/>
      <c r="E166" s="103"/>
      <c r="F166" s="104"/>
      <c r="G166" s="103"/>
      <c r="H166" s="105"/>
      <c r="I166" s="105"/>
    </row>
    <row r="167" ht="15.75" customHeight="1" outlineLevel="1">
      <c r="A167" s="101"/>
      <c r="B167" s="102"/>
      <c r="C167" s="102"/>
      <c r="D167" s="103"/>
      <c r="E167" s="103"/>
      <c r="F167" s="104"/>
      <c r="G167" s="103"/>
      <c r="H167" s="105"/>
      <c r="I167" s="105"/>
    </row>
    <row r="168" ht="15.75" customHeight="1" outlineLevel="1">
      <c r="A168" s="101"/>
      <c r="B168" s="102"/>
      <c r="C168" s="102"/>
      <c r="D168" s="103"/>
      <c r="E168" s="103"/>
      <c r="F168" s="104"/>
      <c r="G168" s="103"/>
      <c r="H168" s="105"/>
      <c r="I168" s="105"/>
    </row>
    <row r="169" ht="15.75" customHeight="1" outlineLevel="1">
      <c r="A169" s="101"/>
      <c r="B169" s="102"/>
      <c r="C169" s="102"/>
      <c r="D169" s="103"/>
      <c r="E169" s="103"/>
      <c r="F169" s="104"/>
      <c r="G169" s="103"/>
      <c r="H169" s="105"/>
      <c r="I169" s="105"/>
    </row>
    <row r="170" ht="15.75" customHeight="1" outlineLevel="1">
      <c r="A170" s="101"/>
      <c r="B170" s="102"/>
      <c r="C170" s="102"/>
      <c r="D170" s="103"/>
      <c r="E170" s="103"/>
      <c r="F170" s="104"/>
      <c r="G170" s="103"/>
      <c r="H170" s="105"/>
      <c r="I170" s="105"/>
    </row>
    <row r="171" ht="15.75" customHeight="1" outlineLevel="1">
      <c r="A171" s="101"/>
      <c r="B171" s="102"/>
      <c r="C171" s="102"/>
      <c r="D171" s="103"/>
      <c r="E171" s="103"/>
      <c r="F171" s="104"/>
      <c r="G171" s="103"/>
      <c r="H171" s="105"/>
      <c r="I171" s="105"/>
    </row>
    <row r="172" ht="15.75" customHeight="1" outlineLevel="1">
      <c r="A172" s="101"/>
      <c r="B172" s="102"/>
      <c r="C172" s="102"/>
      <c r="D172" s="103"/>
      <c r="E172" s="103"/>
      <c r="F172" s="104"/>
      <c r="G172" s="103"/>
      <c r="H172" s="105"/>
      <c r="I172" s="105"/>
    </row>
    <row r="173" ht="15.75" customHeight="1" outlineLevel="1">
      <c r="A173" s="101"/>
      <c r="B173" s="102"/>
      <c r="C173" s="102"/>
      <c r="D173" s="103"/>
      <c r="E173" s="103"/>
      <c r="F173" s="104"/>
      <c r="G173" s="103"/>
      <c r="H173" s="105"/>
      <c r="I173" s="105"/>
    </row>
    <row r="174" ht="15.75" customHeight="1" outlineLevel="1">
      <c r="A174" s="101"/>
      <c r="B174" s="102"/>
      <c r="C174" s="102"/>
      <c r="D174" s="103"/>
      <c r="E174" s="103"/>
      <c r="F174" s="104"/>
      <c r="G174" s="103"/>
      <c r="H174" s="105"/>
      <c r="I174" s="105"/>
    </row>
    <row r="175" ht="15.75" customHeight="1" outlineLevel="1">
      <c r="A175" s="101"/>
      <c r="B175" s="102"/>
      <c r="C175" s="102"/>
      <c r="D175" s="103"/>
      <c r="E175" s="103"/>
      <c r="F175" s="104"/>
      <c r="G175" s="103"/>
      <c r="H175" s="105"/>
      <c r="I175" s="105"/>
    </row>
    <row r="176" ht="15.75" customHeight="1" outlineLevel="1">
      <c r="A176" s="101"/>
      <c r="B176" s="102"/>
      <c r="C176" s="102"/>
      <c r="D176" s="103"/>
      <c r="E176" s="103"/>
      <c r="F176" s="104"/>
      <c r="G176" s="103"/>
      <c r="H176" s="105"/>
      <c r="I176" s="105"/>
    </row>
    <row r="177" ht="15.75" customHeight="1" outlineLevel="1">
      <c r="A177" s="101"/>
      <c r="B177" s="102"/>
      <c r="C177" s="102"/>
      <c r="D177" s="103"/>
      <c r="E177" s="103"/>
      <c r="F177" s="104"/>
      <c r="G177" s="103"/>
      <c r="H177" s="105"/>
      <c r="I177" s="105"/>
    </row>
    <row r="178" ht="15.75" customHeight="1" outlineLevel="1">
      <c r="A178" s="101"/>
      <c r="B178" s="102"/>
      <c r="C178" s="102"/>
      <c r="D178" s="103"/>
      <c r="E178" s="103"/>
      <c r="F178" s="104"/>
      <c r="G178" s="103"/>
      <c r="H178" s="105"/>
      <c r="I178" s="105"/>
    </row>
    <row r="179" ht="15.75" customHeight="1" outlineLevel="1">
      <c r="A179" s="101"/>
      <c r="B179" s="102"/>
      <c r="C179" s="102"/>
      <c r="D179" s="103"/>
      <c r="E179" s="103"/>
      <c r="F179" s="104"/>
      <c r="G179" s="103"/>
      <c r="H179" s="105"/>
      <c r="I179" s="105"/>
    </row>
    <row r="180" ht="15.75" customHeight="1" outlineLevel="1">
      <c r="A180" s="101"/>
      <c r="B180" s="102"/>
      <c r="C180" s="102"/>
      <c r="D180" s="103"/>
      <c r="E180" s="104"/>
      <c r="F180" s="106"/>
      <c r="G180" s="106"/>
      <c r="H180" s="102"/>
      <c r="I180" s="102"/>
    </row>
    <row r="181" ht="15.75" customHeight="1" outlineLevel="1">
      <c r="A181" s="101"/>
      <c r="B181" s="102"/>
      <c r="C181" s="102"/>
      <c r="D181" s="103"/>
      <c r="E181" s="104"/>
      <c r="F181" s="106"/>
      <c r="G181" s="106"/>
      <c r="H181" s="102"/>
      <c r="I181" s="102"/>
    </row>
    <row r="182" ht="15.75" customHeight="1" outlineLevel="1">
      <c r="A182" s="101"/>
      <c r="B182" s="102"/>
      <c r="C182" s="102"/>
      <c r="D182" s="103"/>
      <c r="E182" s="104"/>
      <c r="F182" s="106"/>
      <c r="G182" s="106"/>
      <c r="H182" s="102"/>
      <c r="I182" s="102"/>
    </row>
    <row r="183" ht="15.75" customHeight="1" outlineLevel="1">
      <c r="A183" s="101"/>
      <c r="B183" s="102"/>
      <c r="C183" s="102"/>
      <c r="D183" s="103"/>
      <c r="E183" s="104"/>
      <c r="F183" s="106"/>
      <c r="G183" s="106"/>
      <c r="H183" s="102"/>
      <c r="I183" s="102"/>
    </row>
    <row r="184" ht="15.75" customHeight="1" outlineLevel="1">
      <c r="A184" s="101"/>
      <c r="B184" s="102"/>
      <c r="C184" s="102"/>
      <c r="D184" s="103"/>
      <c r="E184" s="104"/>
      <c r="F184" s="106"/>
      <c r="G184" s="106"/>
      <c r="H184" s="102"/>
      <c r="I184" s="102"/>
    </row>
    <row r="185" ht="15.75" customHeight="1" outlineLevel="1">
      <c r="A185" s="101"/>
      <c r="B185" s="102"/>
      <c r="C185" s="102"/>
      <c r="D185" s="103"/>
      <c r="E185" s="104"/>
      <c r="F185" s="106"/>
      <c r="G185" s="106"/>
      <c r="H185" s="102"/>
      <c r="I185" s="102"/>
    </row>
    <row r="186" ht="15.75" customHeight="1" outlineLevel="1">
      <c r="A186" s="101"/>
      <c r="B186" s="102"/>
      <c r="C186" s="102"/>
      <c r="D186" s="103"/>
      <c r="E186" s="104"/>
      <c r="F186" s="106"/>
      <c r="G186" s="106"/>
      <c r="H186" s="102"/>
      <c r="I186" s="102"/>
    </row>
    <row r="187" ht="15.75" customHeight="1" outlineLevel="1">
      <c r="A187" s="101"/>
      <c r="B187" s="102"/>
      <c r="C187" s="102"/>
      <c r="D187" s="103"/>
      <c r="E187" s="102"/>
      <c r="F187" s="102"/>
      <c r="G187" s="102"/>
      <c r="H187" s="102"/>
      <c r="I187" s="102"/>
    </row>
    <row r="188" ht="15.75" customHeight="1" outlineLevel="1">
      <c r="A188" s="101"/>
      <c r="B188" s="102"/>
      <c r="C188" s="102"/>
      <c r="D188" s="103"/>
      <c r="E188" s="102"/>
      <c r="F188" s="102"/>
      <c r="G188" s="102"/>
      <c r="H188" s="102"/>
      <c r="I188" s="102"/>
    </row>
    <row r="189" ht="15.75" customHeight="1" outlineLevel="1">
      <c r="A189" s="101"/>
      <c r="B189" s="102"/>
      <c r="C189" s="102"/>
      <c r="D189" s="103"/>
      <c r="E189" s="102"/>
      <c r="F189" s="102"/>
      <c r="G189" s="102"/>
      <c r="H189" s="102"/>
      <c r="I189" s="102"/>
    </row>
    <row r="190" ht="15.75" customHeight="1" outlineLevel="1">
      <c r="A190" s="101"/>
      <c r="B190" s="102"/>
      <c r="C190" s="102"/>
      <c r="D190" s="103"/>
      <c r="E190" s="102"/>
      <c r="F190" s="102"/>
      <c r="G190" s="102"/>
      <c r="H190" s="102"/>
      <c r="I190" s="102"/>
    </row>
    <row r="191" ht="15.75" customHeight="1" outlineLevel="1">
      <c r="A191" s="101"/>
      <c r="B191" s="102"/>
      <c r="C191" s="102"/>
      <c r="D191" s="103"/>
      <c r="E191" s="102"/>
      <c r="F191" s="102"/>
      <c r="G191" s="102"/>
      <c r="H191" s="102"/>
      <c r="I191" s="102"/>
    </row>
    <row r="192" ht="15.75" customHeight="1" outlineLevel="1">
      <c r="A192" s="101"/>
      <c r="B192" s="102"/>
      <c r="C192" s="102"/>
      <c r="D192" s="103"/>
      <c r="E192" s="102"/>
      <c r="F192" s="102"/>
      <c r="G192" s="102"/>
      <c r="H192" s="102"/>
      <c r="I192" s="102"/>
    </row>
    <row r="193" ht="15.75" customHeight="1" outlineLevel="1">
      <c r="A193" s="101"/>
      <c r="B193" s="102"/>
      <c r="C193" s="102"/>
      <c r="D193" s="103"/>
      <c r="E193" s="102"/>
      <c r="F193" s="102"/>
      <c r="G193" s="102"/>
      <c r="H193" s="102"/>
      <c r="I193" s="102"/>
    </row>
    <row r="194" ht="15.75" customHeight="1" outlineLevel="1">
      <c r="A194" s="101"/>
      <c r="B194" s="102"/>
      <c r="C194" s="102"/>
      <c r="D194" s="103"/>
      <c r="E194" s="102"/>
      <c r="F194" s="102"/>
      <c r="G194" s="102"/>
      <c r="H194" s="102"/>
      <c r="I194" s="102"/>
    </row>
    <row r="195" ht="15.75" customHeight="1" outlineLevel="1">
      <c r="A195" s="101"/>
      <c r="B195" s="102"/>
      <c r="C195" s="102"/>
      <c r="D195" s="103"/>
      <c r="E195" s="102"/>
      <c r="F195" s="102"/>
      <c r="G195" s="102"/>
      <c r="H195" s="102"/>
      <c r="I195" s="102"/>
    </row>
    <row r="196" ht="15.75" customHeight="1" outlineLevel="1">
      <c r="A196" s="101"/>
      <c r="B196" s="102"/>
      <c r="C196" s="102"/>
      <c r="D196" s="103"/>
      <c r="E196" s="102"/>
      <c r="F196" s="102"/>
      <c r="G196" s="102"/>
      <c r="H196" s="102"/>
      <c r="I196" s="102"/>
    </row>
    <row r="197" ht="15.75" customHeight="1">
      <c r="A197" s="107"/>
      <c r="C197" s="92"/>
    </row>
    <row r="198" ht="15.75" customHeight="1">
      <c r="A198" s="107"/>
      <c r="C198" s="92"/>
    </row>
    <row r="199" ht="15.75" customHeight="1">
      <c r="A199" s="107"/>
      <c r="C199" s="92"/>
    </row>
    <row r="200" ht="15.75" customHeight="1">
      <c r="A200" s="107"/>
      <c r="C200" s="92"/>
    </row>
    <row r="201" ht="15.75" customHeight="1">
      <c r="A201" s="107"/>
      <c r="C201" s="92"/>
    </row>
    <row r="202" ht="15.75" customHeight="1">
      <c r="A202" s="107"/>
      <c r="C202" s="92"/>
    </row>
    <row r="203" ht="15.75" customHeight="1">
      <c r="A203" s="107"/>
      <c r="C203" s="92"/>
    </row>
    <row r="204" ht="15.75" customHeight="1">
      <c r="A204" s="107"/>
      <c r="C204" s="92"/>
    </row>
    <row r="205" ht="15.75" customHeight="1">
      <c r="A205" s="107"/>
      <c r="C205" s="92"/>
    </row>
    <row r="206" ht="15.75" customHeight="1">
      <c r="A206" s="107"/>
      <c r="C206" s="92"/>
    </row>
    <row r="207" ht="15.75" customHeight="1">
      <c r="A207" s="107"/>
      <c r="C207" s="92"/>
    </row>
    <row r="208" ht="15.75" customHeight="1">
      <c r="A208" s="107"/>
      <c r="C208" s="92"/>
    </row>
    <row r="209" ht="15.75" customHeight="1">
      <c r="A209" s="107"/>
      <c r="C209" s="92"/>
    </row>
    <row r="210" ht="15.75" customHeight="1">
      <c r="A210" s="107"/>
      <c r="C210" s="92"/>
    </row>
    <row r="211" ht="15.75" customHeight="1">
      <c r="A211" s="107"/>
      <c r="C211" s="92"/>
    </row>
    <row r="212" ht="15.75" customHeight="1">
      <c r="A212" s="107"/>
      <c r="C212" s="92"/>
    </row>
    <row r="213" ht="15.75" customHeight="1">
      <c r="A213" s="107"/>
      <c r="C213" s="92"/>
    </row>
    <row r="214" ht="15.75" customHeight="1">
      <c r="A214" s="107"/>
      <c r="C214" s="92"/>
    </row>
    <row r="215" ht="15.75" customHeight="1">
      <c r="A215" s="107"/>
      <c r="C215" s="92"/>
    </row>
    <row r="216" ht="15.75" customHeight="1">
      <c r="A216" s="107"/>
      <c r="C216" s="92"/>
    </row>
    <row r="217" ht="15.75" customHeight="1">
      <c r="A217" s="107"/>
      <c r="C217" s="92"/>
    </row>
    <row r="218" ht="15.75" customHeight="1">
      <c r="A218" s="107"/>
      <c r="C218" s="92"/>
    </row>
    <row r="219" ht="15.75" customHeight="1">
      <c r="A219" s="107"/>
      <c r="C219" s="92"/>
    </row>
    <row r="220" ht="15.75" customHeight="1">
      <c r="A220" s="107"/>
      <c r="C220" s="92"/>
    </row>
    <row r="221" ht="15.75" customHeight="1">
      <c r="A221" s="107"/>
      <c r="C221" s="92"/>
    </row>
    <row r="222" ht="15.75" customHeight="1">
      <c r="A222" s="107"/>
      <c r="C222" s="92"/>
    </row>
    <row r="223" ht="15.75" customHeight="1">
      <c r="A223" s="107"/>
      <c r="C223" s="92"/>
    </row>
    <row r="224" ht="15.75" customHeight="1">
      <c r="A224" s="107"/>
      <c r="C224" s="92"/>
    </row>
    <row r="225" ht="15.75" customHeight="1">
      <c r="A225" s="107"/>
      <c r="C225" s="92"/>
    </row>
    <row r="226" ht="15.75" customHeight="1">
      <c r="A226" s="107"/>
      <c r="C226" s="92"/>
    </row>
    <row r="227" ht="15.75" customHeight="1">
      <c r="A227" s="107"/>
      <c r="C227" s="92"/>
    </row>
    <row r="228" ht="15.75" customHeight="1">
      <c r="A228" s="107"/>
      <c r="C228" s="92"/>
    </row>
    <row r="229" ht="15.75" customHeight="1">
      <c r="A229" s="107"/>
      <c r="C229" s="92"/>
    </row>
    <row r="230" ht="15.75" customHeight="1">
      <c r="A230" s="107"/>
      <c r="C230" s="92"/>
    </row>
    <row r="231" ht="15.75" customHeight="1">
      <c r="A231" s="107"/>
      <c r="C231" s="92"/>
    </row>
    <row r="232" ht="15.75" customHeight="1">
      <c r="A232" s="107"/>
      <c r="C232" s="92"/>
    </row>
    <row r="233" ht="15.75" customHeight="1">
      <c r="A233" s="107"/>
      <c r="C233" s="92"/>
    </row>
    <row r="234" ht="15.75" customHeight="1">
      <c r="A234" s="107"/>
      <c r="C234" s="92"/>
    </row>
    <row r="235" ht="15.75" customHeight="1">
      <c r="A235" s="107"/>
      <c r="C235" s="92"/>
    </row>
    <row r="236" ht="15.75" customHeight="1">
      <c r="A236" s="107"/>
      <c r="C236" s="92"/>
    </row>
    <row r="237" ht="15.75" customHeight="1">
      <c r="A237" s="107"/>
      <c r="C237" s="92"/>
    </row>
    <row r="238" ht="15.75" customHeight="1">
      <c r="A238" s="107"/>
      <c r="C238" s="92"/>
    </row>
    <row r="239" ht="15.75" customHeight="1">
      <c r="A239" s="107"/>
      <c r="C239" s="92"/>
    </row>
    <row r="240" ht="15.75" customHeight="1">
      <c r="A240" s="107"/>
      <c r="C240" s="92"/>
    </row>
    <row r="241" ht="15.75" customHeight="1">
      <c r="A241" s="107"/>
      <c r="C241" s="92"/>
    </row>
    <row r="242" ht="15.75" customHeight="1">
      <c r="A242" s="107"/>
      <c r="C242" s="92"/>
    </row>
    <row r="243" ht="15.75" customHeight="1">
      <c r="A243" s="107"/>
      <c r="C243" s="92"/>
    </row>
    <row r="244" ht="15.75" customHeight="1">
      <c r="A244" s="107"/>
      <c r="C244" s="92"/>
    </row>
    <row r="245" ht="15.75" customHeight="1">
      <c r="A245" s="107"/>
      <c r="C245" s="92"/>
    </row>
    <row r="246" ht="15.75" customHeight="1">
      <c r="A246" s="107"/>
      <c r="C246" s="92"/>
    </row>
    <row r="247" ht="15.75" customHeight="1">
      <c r="A247" s="107"/>
      <c r="C247" s="92"/>
    </row>
    <row r="248" ht="15.75" customHeight="1">
      <c r="A248" s="107"/>
      <c r="C248" s="92"/>
    </row>
    <row r="249" ht="15.75" customHeight="1">
      <c r="A249" s="107"/>
      <c r="C249" s="92"/>
    </row>
    <row r="250" ht="15.75" customHeight="1">
      <c r="A250" s="107"/>
      <c r="C250" s="92"/>
    </row>
    <row r="251" ht="15.75" customHeight="1">
      <c r="A251" s="107"/>
      <c r="C251" s="92"/>
    </row>
    <row r="252" ht="15.75" customHeight="1">
      <c r="A252" s="107"/>
      <c r="C252" s="92"/>
    </row>
    <row r="253" ht="15.75" customHeight="1">
      <c r="A253" s="107"/>
      <c r="C253" s="92"/>
    </row>
    <row r="254" ht="15.75" customHeight="1">
      <c r="A254" s="107"/>
      <c r="C254" s="92"/>
    </row>
    <row r="255" ht="15.75" customHeight="1">
      <c r="A255" s="107"/>
      <c r="C255" s="92"/>
    </row>
    <row r="256" ht="15.75" customHeight="1">
      <c r="A256" s="107"/>
      <c r="C256" s="92"/>
    </row>
    <row r="257" ht="15.75" customHeight="1">
      <c r="A257" s="107"/>
      <c r="C257" s="92"/>
    </row>
    <row r="258" ht="15.75" customHeight="1">
      <c r="A258" s="107"/>
      <c r="C258" s="92"/>
    </row>
    <row r="259" ht="15.75" customHeight="1">
      <c r="A259" s="107"/>
      <c r="C259" s="92"/>
    </row>
    <row r="260" ht="15.75" customHeight="1">
      <c r="A260" s="107"/>
      <c r="C260" s="92"/>
    </row>
    <row r="261" ht="15.75" customHeight="1">
      <c r="A261" s="107"/>
      <c r="C261" s="92"/>
    </row>
    <row r="262" ht="15.75" customHeight="1">
      <c r="A262" s="107"/>
      <c r="C262" s="92"/>
    </row>
    <row r="263" ht="15.75" customHeight="1">
      <c r="A263" s="107"/>
      <c r="C263" s="92"/>
    </row>
    <row r="264" ht="15.75" customHeight="1">
      <c r="A264" s="107"/>
      <c r="C264" s="92"/>
    </row>
    <row r="265" ht="15.75" customHeight="1">
      <c r="A265" s="107"/>
      <c r="C265" s="92"/>
    </row>
    <row r="266" ht="15.75" customHeight="1">
      <c r="A266" s="107"/>
      <c r="C266" s="92"/>
    </row>
    <row r="267" ht="15.75" customHeight="1">
      <c r="A267" s="107"/>
      <c r="C267" s="92"/>
    </row>
    <row r="268" ht="15.75" customHeight="1">
      <c r="A268" s="107"/>
      <c r="C268" s="92"/>
    </row>
    <row r="269" ht="15.75" customHeight="1">
      <c r="A269" s="107"/>
      <c r="C269" s="92"/>
    </row>
    <row r="270" ht="15.75" customHeight="1">
      <c r="A270" s="107"/>
      <c r="C270" s="92"/>
    </row>
    <row r="271" ht="15.75" customHeight="1">
      <c r="A271" s="107"/>
      <c r="C271" s="92"/>
    </row>
    <row r="272" ht="15.75" customHeight="1">
      <c r="A272" s="107"/>
      <c r="C272" s="92"/>
    </row>
    <row r="273" ht="15.75" customHeight="1">
      <c r="A273" s="107"/>
      <c r="C273" s="92"/>
    </row>
    <row r="274" ht="15.75" customHeight="1">
      <c r="A274" s="107"/>
      <c r="C274" s="92"/>
    </row>
    <row r="275" ht="15.75" customHeight="1">
      <c r="A275" s="107"/>
      <c r="C275" s="92"/>
    </row>
    <row r="276" ht="15.75" customHeight="1">
      <c r="A276" s="107"/>
      <c r="C276" s="92"/>
    </row>
    <row r="277" ht="15.75" customHeight="1">
      <c r="A277" s="107"/>
      <c r="C277" s="92"/>
    </row>
    <row r="278" ht="15.75" customHeight="1">
      <c r="A278" s="107"/>
      <c r="C278" s="92"/>
    </row>
    <row r="279" ht="15.75" customHeight="1">
      <c r="A279" s="107"/>
      <c r="C279" s="92"/>
    </row>
    <row r="280" ht="15.75" customHeight="1">
      <c r="A280" s="107"/>
      <c r="C280" s="92"/>
    </row>
    <row r="281" ht="15.75" customHeight="1">
      <c r="A281" s="107"/>
      <c r="C281" s="92"/>
    </row>
    <row r="282" ht="15.75" customHeight="1">
      <c r="A282" s="107"/>
      <c r="C282" s="92"/>
    </row>
    <row r="283" ht="15.75" customHeight="1">
      <c r="A283" s="107"/>
      <c r="C283" s="92"/>
    </row>
    <row r="284" ht="15.75" customHeight="1">
      <c r="A284" s="107"/>
      <c r="C284" s="92"/>
    </row>
    <row r="285" ht="15.75" customHeight="1">
      <c r="A285" s="107"/>
      <c r="C285" s="92"/>
    </row>
    <row r="286" ht="15.75" customHeight="1">
      <c r="A286" s="107"/>
      <c r="C286" s="92"/>
    </row>
    <row r="287" ht="15.75" customHeight="1">
      <c r="A287" s="107"/>
      <c r="C287" s="92"/>
    </row>
    <row r="288" ht="15.75" customHeight="1">
      <c r="A288" s="107"/>
      <c r="C288" s="92"/>
    </row>
    <row r="289" ht="15.75" customHeight="1">
      <c r="A289" s="107"/>
      <c r="C289" s="92"/>
    </row>
    <row r="290" ht="15.75" customHeight="1">
      <c r="A290" s="107"/>
      <c r="C290" s="92"/>
    </row>
    <row r="291" ht="15.75" customHeight="1">
      <c r="A291" s="107"/>
      <c r="C291" s="92"/>
    </row>
    <row r="292" ht="15.75" customHeight="1">
      <c r="A292" s="107"/>
      <c r="C292" s="92"/>
    </row>
    <row r="293" ht="15.75" customHeight="1">
      <c r="A293" s="107"/>
      <c r="C293" s="92"/>
    </row>
    <row r="294" ht="15.75" customHeight="1">
      <c r="A294" s="107"/>
      <c r="C294" s="92"/>
    </row>
    <row r="295" ht="15.75" customHeight="1">
      <c r="A295" s="107"/>
      <c r="C295" s="92"/>
    </row>
    <row r="296" ht="15.75" customHeight="1">
      <c r="A296" s="107"/>
      <c r="C296" s="92"/>
    </row>
    <row r="297" ht="15.75" customHeight="1">
      <c r="A297" s="107"/>
      <c r="C297" s="92"/>
    </row>
    <row r="298" ht="15.75" customHeight="1">
      <c r="A298" s="107"/>
      <c r="C298" s="92"/>
    </row>
    <row r="299" ht="15.75" customHeight="1">
      <c r="A299" s="107"/>
      <c r="C299" s="92"/>
    </row>
    <row r="300" ht="15.75" customHeight="1">
      <c r="A300" s="107"/>
      <c r="C300" s="92"/>
    </row>
    <row r="301" ht="15.75" customHeight="1">
      <c r="A301" s="107"/>
      <c r="C301" s="92"/>
    </row>
    <row r="302" ht="15.75" customHeight="1">
      <c r="A302" s="107"/>
      <c r="C302" s="92"/>
    </row>
    <row r="303" ht="15.75" customHeight="1">
      <c r="A303" s="107"/>
      <c r="C303" s="92"/>
    </row>
    <row r="304" ht="15.75" customHeight="1">
      <c r="A304" s="107"/>
      <c r="C304" s="92"/>
    </row>
    <row r="305" ht="15.75" customHeight="1">
      <c r="A305" s="107"/>
      <c r="C305" s="92"/>
    </row>
    <row r="306" ht="15.75" customHeight="1">
      <c r="A306" s="107"/>
      <c r="C306" s="92"/>
    </row>
    <row r="307" ht="15.75" customHeight="1">
      <c r="A307" s="107"/>
      <c r="C307" s="92"/>
    </row>
    <row r="308" ht="15.75" customHeight="1">
      <c r="A308" s="107"/>
      <c r="C308" s="92"/>
    </row>
    <row r="309" ht="15.75" customHeight="1">
      <c r="A309" s="107"/>
      <c r="C309" s="92"/>
    </row>
    <row r="310" ht="15.75" customHeight="1">
      <c r="A310" s="107"/>
      <c r="C310" s="92"/>
    </row>
    <row r="311" ht="15.75" customHeight="1">
      <c r="A311" s="107"/>
      <c r="C311" s="92"/>
    </row>
    <row r="312" ht="15.75" customHeight="1">
      <c r="A312" s="107"/>
      <c r="C312" s="92"/>
    </row>
    <row r="313" ht="15.75" customHeight="1">
      <c r="A313" s="107"/>
      <c r="C313" s="92"/>
    </row>
    <row r="314" ht="15.75" customHeight="1">
      <c r="A314" s="107"/>
      <c r="C314" s="92"/>
    </row>
    <row r="315" ht="15.75" customHeight="1">
      <c r="A315" s="107"/>
      <c r="C315" s="92"/>
    </row>
    <row r="316" ht="15.75" customHeight="1">
      <c r="A316" s="107"/>
      <c r="C316" s="92"/>
    </row>
    <row r="317" ht="15.75" customHeight="1">
      <c r="A317" s="107"/>
      <c r="C317" s="92"/>
    </row>
    <row r="318" ht="15.75" customHeight="1">
      <c r="A318" s="107"/>
      <c r="C318" s="92"/>
    </row>
    <row r="319" ht="15.75" customHeight="1">
      <c r="A319" s="107"/>
      <c r="C319" s="92"/>
    </row>
    <row r="320" ht="15.75" customHeight="1">
      <c r="A320" s="107"/>
      <c r="C320" s="92"/>
    </row>
    <row r="321" ht="15.75" customHeight="1">
      <c r="A321" s="107"/>
      <c r="C321" s="92"/>
    </row>
    <row r="322" ht="15.75" customHeight="1">
      <c r="A322" s="107"/>
      <c r="C322" s="92"/>
    </row>
    <row r="323" ht="15.75" customHeight="1">
      <c r="A323" s="107"/>
      <c r="C323" s="92"/>
    </row>
    <row r="324" ht="15.75" customHeight="1">
      <c r="A324" s="107"/>
      <c r="C324" s="92"/>
    </row>
    <row r="325" ht="15.75" customHeight="1">
      <c r="A325" s="107"/>
      <c r="C325" s="92"/>
    </row>
    <row r="326" ht="15.75" customHeight="1">
      <c r="A326" s="107"/>
      <c r="C326" s="92"/>
    </row>
    <row r="327" ht="15.75" customHeight="1">
      <c r="A327" s="107"/>
      <c r="C327" s="92"/>
    </row>
    <row r="328" ht="15.75" customHeight="1">
      <c r="A328" s="107"/>
      <c r="C328" s="92"/>
    </row>
    <row r="329" ht="15.75" customHeight="1">
      <c r="A329" s="107"/>
      <c r="C329" s="92"/>
    </row>
    <row r="330" ht="15.75" customHeight="1">
      <c r="A330" s="107"/>
      <c r="C330" s="92"/>
    </row>
    <row r="331" ht="15.75" customHeight="1">
      <c r="A331" s="107"/>
      <c r="C331" s="92"/>
    </row>
    <row r="332" ht="15.75" customHeight="1">
      <c r="A332" s="107"/>
      <c r="C332" s="92"/>
    </row>
    <row r="333" ht="15.75" customHeight="1">
      <c r="A333" s="107"/>
      <c r="C333" s="92"/>
    </row>
    <row r="334" ht="15.75" customHeight="1">
      <c r="A334" s="107"/>
      <c r="C334" s="92"/>
    </row>
    <row r="335" ht="15.75" customHeight="1">
      <c r="A335" s="107"/>
      <c r="C335" s="92"/>
    </row>
    <row r="336" ht="15.75" customHeight="1">
      <c r="A336" s="107"/>
      <c r="C336" s="92"/>
    </row>
    <row r="337" ht="15.75" customHeight="1">
      <c r="A337" s="107"/>
      <c r="C337" s="92"/>
    </row>
    <row r="338" ht="15.75" customHeight="1">
      <c r="A338" s="107"/>
      <c r="C338" s="92"/>
    </row>
    <row r="339" ht="15.75" customHeight="1">
      <c r="A339" s="107"/>
      <c r="C339" s="92"/>
    </row>
    <row r="340" ht="15.75" customHeight="1">
      <c r="A340" s="107"/>
      <c r="C340" s="92"/>
    </row>
    <row r="341" ht="15.75" customHeight="1">
      <c r="A341" s="107"/>
      <c r="C341" s="92"/>
    </row>
    <row r="342" ht="15.75" customHeight="1">
      <c r="A342" s="107"/>
      <c r="C342" s="92"/>
    </row>
    <row r="343" ht="15.75" customHeight="1">
      <c r="A343" s="107"/>
      <c r="C343" s="92"/>
    </row>
    <row r="344" ht="15.75" customHeight="1">
      <c r="A344" s="107"/>
      <c r="C344" s="92"/>
    </row>
    <row r="345" ht="15.75" customHeight="1">
      <c r="A345" s="107"/>
      <c r="C345" s="92"/>
    </row>
    <row r="346" ht="15.75" customHeight="1">
      <c r="A346" s="107"/>
      <c r="C346" s="92"/>
    </row>
    <row r="347" ht="15.75" customHeight="1">
      <c r="A347" s="107"/>
      <c r="C347" s="92"/>
    </row>
    <row r="348" ht="15.75" customHeight="1">
      <c r="A348" s="107"/>
      <c r="C348" s="92"/>
    </row>
    <row r="349" ht="15.75" customHeight="1">
      <c r="A349" s="107"/>
      <c r="C349" s="92"/>
    </row>
    <row r="350" ht="15.75" customHeight="1">
      <c r="A350" s="107"/>
      <c r="C350" s="92"/>
    </row>
    <row r="351" ht="15.75" customHeight="1">
      <c r="A351" s="107"/>
      <c r="C351" s="92"/>
    </row>
    <row r="352" ht="15.75" customHeight="1">
      <c r="A352" s="107"/>
      <c r="C352" s="92"/>
    </row>
    <row r="353" ht="15.75" customHeight="1">
      <c r="A353" s="107"/>
      <c r="C353" s="92"/>
    </row>
    <row r="354" ht="15.75" customHeight="1">
      <c r="A354" s="107"/>
      <c r="C354" s="92"/>
    </row>
    <row r="355" ht="15.75" customHeight="1">
      <c r="A355" s="107"/>
      <c r="C355" s="92"/>
    </row>
    <row r="356" ht="15.75" customHeight="1">
      <c r="A356" s="107"/>
      <c r="C356" s="92"/>
    </row>
    <row r="357" ht="15.75" customHeight="1">
      <c r="A357" s="107"/>
      <c r="C357" s="92"/>
    </row>
    <row r="358" ht="15.75" customHeight="1">
      <c r="A358" s="107"/>
      <c r="C358" s="92"/>
    </row>
    <row r="359" ht="15.75" customHeight="1">
      <c r="A359" s="107"/>
      <c r="C359" s="92"/>
    </row>
    <row r="360" ht="15.75" customHeight="1">
      <c r="A360" s="107"/>
      <c r="C360" s="92"/>
    </row>
    <row r="361" ht="15.75" customHeight="1">
      <c r="A361" s="107"/>
      <c r="C361" s="92"/>
    </row>
    <row r="362" ht="15.75" customHeight="1">
      <c r="A362" s="107"/>
      <c r="C362" s="92"/>
    </row>
    <row r="363" ht="15.75" customHeight="1">
      <c r="A363" s="107"/>
      <c r="C363" s="92"/>
    </row>
    <row r="364" ht="15.75" customHeight="1">
      <c r="A364" s="107"/>
      <c r="C364" s="92"/>
    </row>
    <row r="365" ht="15.75" customHeight="1">
      <c r="A365" s="107"/>
      <c r="C365" s="92"/>
    </row>
    <row r="366" ht="15.75" customHeight="1">
      <c r="A366" s="107"/>
      <c r="C366" s="92"/>
    </row>
    <row r="367" ht="15.75" customHeight="1">
      <c r="A367" s="107"/>
      <c r="C367" s="92"/>
    </row>
    <row r="368" ht="15.75" customHeight="1">
      <c r="A368" s="107"/>
      <c r="C368" s="92"/>
    </row>
    <row r="369" ht="15.75" customHeight="1">
      <c r="A369" s="107"/>
      <c r="C369" s="92"/>
    </row>
    <row r="370" ht="15.75" customHeight="1">
      <c r="A370" s="107"/>
      <c r="C370" s="92"/>
    </row>
    <row r="371" ht="15.75" customHeight="1">
      <c r="A371" s="107"/>
      <c r="C371" s="92"/>
    </row>
    <row r="372" ht="15.75" customHeight="1">
      <c r="A372" s="107"/>
      <c r="C372" s="92"/>
    </row>
    <row r="373" ht="15.75" customHeight="1">
      <c r="A373" s="107"/>
      <c r="C373" s="92"/>
    </row>
    <row r="374" ht="15.75" customHeight="1">
      <c r="A374" s="107"/>
      <c r="C374" s="92"/>
    </row>
    <row r="375" ht="15.75" customHeight="1">
      <c r="A375" s="107"/>
      <c r="C375" s="92"/>
    </row>
    <row r="376" ht="15.75" customHeight="1">
      <c r="A376" s="107"/>
      <c r="C376" s="92"/>
    </row>
    <row r="377" ht="15.75" customHeight="1">
      <c r="A377" s="107"/>
      <c r="C377" s="92"/>
    </row>
    <row r="378" ht="15.75" customHeight="1">
      <c r="A378" s="107"/>
      <c r="C378" s="92"/>
    </row>
    <row r="379" ht="15.75" customHeight="1">
      <c r="A379" s="107"/>
      <c r="C379" s="92"/>
    </row>
    <row r="380" ht="15.75" customHeight="1">
      <c r="A380" s="107"/>
      <c r="C380" s="92"/>
    </row>
    <row r="381" ht="15.75" customHeight="1">
      <c r="A381" s="107"/>
      <c r="C381" s="92"/>
    </row>
    <row r="382" ht="15.75" customHeight="1">
      <c r="A382" s="107"/>
      <c r="C382" s="92"/>
    </row>
    <row r="383" ht="15.75" customHeight="1">
      <c r="A383" s="107"/>
      <c r="C383" s="92"/>
    </row>
    <row r="384" ht="15.75" customHeight="1">
      <c r="A384" s="107"/>
      <c r="C384" s="92"/>
    </row>
    <row r="385" ht="15.75" customHeight="1">
      <c r="A385" s="107"/>
      <c r="C385" s="92"/>
    </row>
    <row r="386" ht="15.75" customHeight="1">
      <c r="A386" s="107"/>
      <c r="C386" s="92"/>
    </row>
    <row r="387" ht="15.75" customHeight="1">
      <c r="A387" s="107"/>
      <c r="C387" s="92"/>
    </row>
    <row r="388" ht="15.75" customHeight="1">
      <c r="A388" s="107"/>
      <c r="C388" s="92"/>
    </row>
    <row r="389" ht="15.75" customHeight="1">
      <c r="A389" s="107"/>
      <c r="C389" s="92"/>
    </row>
    <row r="390" ht="15.75" customHeight="1">
      <c r="A390" s="107"/>
      <c r="C390" s="92"/>
    </row>
    <row r="391" ht="15.75" customHeight="1">
      <c r="A391" s="107"/>
      <c r="C391" s="92"/>
    </row>
    <row r="392" ht="15.75" customHeight="1">
      <c r="A392" s="107"/>
      <c r="C392" s="92"/>
    </row>
    <row r="393" ht="15.75" customHeight="1">
      <c r="A393" s="107"/>
      <c r="C393" s="92"/>
    </row>
    <row r="394" ht="15.75" customHeight="1">
      <c r="A394" s="107"/>
      <c r="C394" s="92"/>
    </row>
    <row r="395" ht="15.75" customHeight="1">
      <c r="A395" s="107"/>
      <c r="C395" s="92"/>
    </row>
    <row r="396" ht="15.75" customHeight="1">
      <c r="A396" s="107"/>
      <c r="C396" s="92"/>
    </row>
    <row r="397" ht="15.75" customHeight="1">
      <c r="A397" s="107"/>
      <c r="C397" s="92"/>
    </row>
    <row r="398" ht="15.75" customHeight="1">
      <c r="A398" s="107"/>
      <c r="C398" s="92"/>
    </row>
    <row r="399" ht="15.75" customHeight="1">
      <c r="A399" s="107"/>
      <c r="C399" s="92"/>
    </row>
    <row r="400" ht="15.75" customHeight="1">
      <c r="A400" s="107"/>
      <c r="C400" s="92"/>
    </row>
    <row r="401" ht="15.75" customHeight="1">
      <c r="A401" s="107"/>
      <c r="C401" s="92"/>
    </row>
    <row r="402" ht="15.75" customHeight="1">
      <c r="A402" s="107"/>
      <c r="C402" s="92"/>
    </row>
    <row r="403" ht="15.75" customHeight="1">
      <c r="A403" s="107"/>
      <c r="C403" s="92"/>
    </row>
    <row r="404" ht="15.75" customHeight="1">
      <c r="A404" s="107"/>
      <c r="C404" s="92"/>
    </row>
    <row r="405" ht="15.75" customHeight="1">
      <c r="A405" s="107"/>
      <c r="C405" s="92"/>
    </row>
    <row r="406" ht="15.75" customHeight="1">
      <c r="A406" s="107"/>
      <c r="C406" s="92"/>
    </row>
    <row r="407" ht="15.75" customHeight="1">
      <c r="A407" s="107"/>
      <c r="C407" s="92"/>
    </row>
    <row r="408" ht="15.75" customHeight="1">
      <c r="A408" s="107"/>
      <c r="C408" s="92"/>
    </row>
    <row r="409" ht="15.75" customHeight="1">
      <c r="A409" s="107"/>
      <c r="C409" s="92"/>
    </row>
    <row r="410" ht="15.75" customHeight="1">
      <c r="A410" s="107"/>
      <c r="C410" s="92"/>
    </row>
    <row r="411" ht="15.75" customHeight="1">
      <c r="A411" s="107"/>
      <c r="C411" s="92"/>
    </row>
    <row r="412" ht="15.75" customHeight="1">
      <c r="A412" s="107"/>
      <c r="C412" s="92"/>
    </row>
    <row r="413" ht="15.75" customHeight="1">
      <c r="A413" s="107"/>
      <c r="C413" s="92"/>
    </row>
    <row r="414" ht="15.75" customHeight="1">
      <c r="A414" s="107"/>
      <c r="C414" s="92"/>
    </row>
    <row r="415" ht="15.75" customHeight="1">
      <c r="A415" s="107"/>
      <c r="C415" s="92"/>
    </row>
    <row r="416" ht="15.75" customHeight="1">
      <c r="A416" s="107"/>
      <c r="C416" s="92"/>
    </row>
    <row r="417" ht="15.75" customHeight="1">
      <c r="A417" s="107"/>
      <c r="C417" s="92"/>
    </row>
    <row r="418" ht="15.75" customHeight="1">
      <c r="A418" s="107"/>
      <c r="C418" s="92"/>
    </row>
    <row r="419" ht="15.75" customHeight="1">
      <c r="A419" s="107"/>
      <c r="C419" s="92"/>
    </row>
    <row r="420" ht="15.75" customHeight="1">
      <c r="A420" s="107"/>
      <c r="C420" s="92"/>
    </row>
    <row r="421" ht="15.75" customHeight="1">
      <c r="A421" s="107"/>
      <c r="C421" s="92"/>
    </row>
    <row r="422" ht="15.75" customHeight="1">
      <c r="A422" s="107"/>
      <c r="C422" s="92"/>
    </row>
    <row r="423" ht="15.75" customHeight="1">
      <c r="A423" s="107"/>
      <c r="C423" s="92"/>
    </row>
    <row r="424" ht="15.75" customHeight="1">
      <c r="A424" s="107"/>
      <c r="C424" s="92"/>
    </row>
    <row r="425" ht="15.75" customHeight="1">
      <c r="A425" s="107"/>
      <c r="C425" s="92"/>
    </row>
    <row r="426" ht="15.75" customHeight="1">
      <c r="A426" s="107"/>
      <c r="C426" s="92"/>
    </row>
    <row r="427" ht="15.75" customHeight="1">
      <c r="A427" s="107"/>
      <c r="C427" s="92"/>
    </row>
    <row r="428" ht="15.75" customHeight="1">
      <c r="A428" s="107"/>
      <c r="C428" s="92"/>
    </row>
    <row r="429" ht="15.75" customHeight="1">
      <c r="A429" s="107"/>
      <c r="C429" s="92"/>
    </row>
    <row r="430" ht="15.75" customHeight="1">
      <c r="A430" s="107"/>
      <c r="C430" s="92"/>
    </row>
    <row r="431" ht="15.75" customHeight="1">
      <c r="A431" s="107"/>
      <c r="C431" s="92"/>
    </row>
    <row r="432" ht="15.75" customHeight="1">
      <c r="A432" s="107"/>
      <c r="C432" s="92"/>
    </row>
    <row r="433" ht="15.75" customHeight="1">
      <c r="A433" s="107"/>
      <c r="C433" s="92"/>
    </row>
    <row r="434" ht="15.75" customHeight="1">
      <c r="A434" s="107"/>
      <c r="C434" s="92"/>
    </row>
    <row r="435" ht="15.75" customHeight="1">
      <c r="A435" s="107"/>
      <c r="C435" s="92"/>
    </row>
    <row r="436" ht="15.75" customHeight="1">
      <c r="A436" s="107"/>
      <c r="C436" s="92"/>
    </row>
    <row r="437" ht="15.75" customHeight="1">
      <c r="A437" s="107"/>
      <c r="C437" s="92"/>
    </row>
    <row r="438" ht="15.75" customHeight="1">
      <c r="A438" s="107"/>
      <c r="C438" s="92"/>
    </row>
    <row r="439" ht="15.75" customHeight="1">
      <c r="A439" s="107"/>
      <c r="C439" s="92"/>
    </row>
    <row r="440" ht="15.75" customHeight="1">
      <c r="A440" s="107"/>
      <c r="C440" s="92"/>
    </row>
    <row r="441" ht="15.75" customHeight="1">
      <c r="A441" s="107"/>
      <c r="C441" s="92"/>
    </row>
    <row r="442" ht="15.75" customHeight="1">
      <c r="A442" s="107"/>
      <c r="C442" s="92"/>
    </row>
    <row r="443" ht="15.75" customHeight="1">
      <c r="A443" s="107"/>
      <c r="C443" s="92"/>
    </row>
    <row r="444" ht="15.75" customHeight="1">
      <c r="A444" s="107"/>
      <c r="C444" s="92"/>
    </row>
    <row r="445" ht="15.75" customHeight="1">
      <c r="A445" s="107"/>
      <c r="C445" s="92"/>
    </row>
    <row r="446" ht="15.75" customHeight="1">
      <c r="A446" s="107"/>
      <c r="C446" s="92"/>
    </row>
    <row r="447" ht="15.75" customHeight="1">
      <c r="A447" s="107"/>
      <c r="C447" s="92"/>
    </row>
    <row r="448" ht="15.75" customHeight="1">
      <c r="A448" s="107"/>
      <c r="C448" s="92"/>
    </row>
    <row r="449" ht="15.75" customHeight="1">
      <c r="A449" s="107"/>
      <c r="C449" s="92"/>
    </row>
    <row r="450" ht="15.75" customHeight="1">
      <c r="A450" s="107"/>
      <c r="C450" s="92"/>
    </row>
    <row r="451" ht="15.75" customHeight="1">
      <c r="A451" s="107"/>
      <c r="C451" s="92"/>
    </row>
    <row r="452" ht="15.75" customHeight="1">
      <c r="A452" s="107"/>
      <c r="C452" s="92"/>
    </row>
    <row r="453" ht="15.75" customHeight="1">
      <c r="A453" s="107"/>
      <c r="C453" s="92"/>
    </row>
    <row r="454" ht="15.75" customHeight="1">
      <c r="A454" s="107"/>
      <c r="C454" s="92"/>
    </row>
    <row r="455" ht="15.75" customHeight="1">
      <c r="A455" s="107"/>
      <c r="C455" s="92"/>
    </row>
    <row r="456" ht="15.75" customHeight="1">
      <c r="A456" s="107"/>
      <c r="C456" s="92"/>
    </row>
    <row r="457" ht="15.75" customHeight="1">
      <c r="A457" s="107"/>
      <c r="C457" s="92"/>
    </row>
    <row r="458" ht="15.75" customHeight="1">
      <c r="A458" s="107"/>
      <c r="C458" s="92"/>
    </row>
    <row r="459" ht="15.75" customHeight="1">
      <c r="A459" s="107"/>
      <c r="C459" s="92"/>
    </row>
    <row r="460" ht="15.75" customHeight="1">
      <c r="A460" s="107"/>
      <c r="C460" s="92"/>
    </row>
    <row r="461" ht="15.75" customHeight="1">
      <c r="A461" s="107"/>
      <c r="C461" s="92"/>
    </row>
    <row r="462" ht="15.75" customHeight="1">
      <c r="A462" s="107"/>
      <c r="C462" s="92"/>
    </row>
    <row r="463" ht="15.75" customHeight="1">
      <c r="A463" s="107"/>
      <c r="C463" s="92"/>
    </row>
    <row r="464" ht="15.75" customHeight="1">
      <c r="A464" s="107"/>
      <c r="C464" s="92"/>
    </row>
    <row r="465" ht="15.75" customHeight="1">
      <c r="A465" s="107"/>
      <c r="C465" s="92"/>
    </row>
    <row r="466" ht="15.75" customHeight="1">
      <c r="A466" s="107"/>
      <c r="C466" s="92"/>
    </row>
    <row r="467" ht="15.75" customHeight="1">
      <c r="A467" s="107"/>
      <c r="C467" s="92"/>
    </row>
    <row r="468" ht="15.75" customHeight="1">
      <c r="A468" s="107"/>
      <c r="C468" s="92"/>
    </row>
    <row r="469" ht="15.75" customHeight="1">
      <c r="A469" s="107"/>
      <c r="C469" s="92"/>
    </row>
    <row r="470" ht="15.75" customHeight="1">
      <c r="A470" s="107"/>
      <c r="C470" s="92"/>
    </row>
    <row r="471" ht="15.75" customHeight="1">
      <c r="A471" s="107"/>
      <c r="C471" s="92"/>
    </row>
    <row r="472" ht="15.75" customHeight="1">
      <c r="A472" s="107"/>
      <c r="C472" s="92"/>
    </row>
    <row r="473" ht="15.75" customHeight="1">
      <c r="A473" s="107"/>
      <c r="C473" s="92"/>
    </row>
    <row r="474" ht="15.75" customHeight="1">
      <c r="A474" s="107"/>
      <c r="C474" s="92"/>
    </row>
    <row r="475" ht="15.75" customHeight="1">
      <c r="A475" s="107"/>
      <c r="C475" s="92"/>
    </row>
    <row r="476" ht="15.75" customHeight="1">
      <c r="A476" s="107"/>
      <c r="C476" s="92"/>
    </row>
    <row r="477" ht="15.75" customHeight="1">
      <c r="A477" s="107"/>
      <c r="C477" s="92"/>
    </row>
    <row r="478" ht="15.75" customHeight="1">
      <c r="A478" s="107"/>
      <c r="C478" s="92"/>
    </row>
    <row r="479" ht="15.75" customHeight="1">
      <c r="A479" s="107"/>
      <c r="C479" s="92"/>
    </row>
    <row r="480" ht="15.75" customHeight="1">
      <c r="A480" s="107"/>
      <c r="C480" s="92"/>
    </row>
    <row r="481" ht="15.75" customHeight="1">
      <c r="A481" s="107"/>
      <c r="C481" s="92"/>
    </row>
    <row r="482" ht="15.75" customHeight="1">
      <c r="A482" s="107"/>
      <c r="C482" s="92"/>
    </row>
    <row r="483" ht="15.75" customHeight="1">
      <c r="A483" s="107"/>
      <c r="C483" s="92"/>
    </row>
    <row r="484" ht="15.75" customHeight="1">
      <c r="A484" s="107"/>
      <c r="C484" s="92"/>
    </row>
    <row r="485" ht="15.75" customHeight="1">
      <c r="A485" s="107"/>
      <c r="C485" s="92"/>
    </row>
    <row r="486" ht="15.75" customHeight="1">
      <c r="A486" s="107"/>
      <c r="C486" s="92"/>
    </row>
    <row r="487" ht="15.75" customHeight="1">
      <c r="A487" s="107"/>
      <c r="C487" s="92"/>
    </row>
    <row r="488" ht="15.75" customHeight="1">
      <c r="A488" s="107"/>
      <c r="C488" s="92"/>
    </row>
    <row r="489" ht="15.75" customHeight="1">
      <c r="A489" s="107"/>
      <c r="C489" s="92"/>
    </row>
    <row r="490" ht="15.75" customHeight="1">
      <c r="A490" s="107"/>
      <c r="C490" s="92"/>
    </row>
    <row r="491" ht="15.75" customHeight="1">
      <c r="A491" s="107"/>
      <c r="C491" s="92"/>
    </row>
    <row r="492" ht="15.75" customHeight="1">
      <c r="A492" s="107"/>
      <c r="C492" s="92"/>
    </row>
    <row r="493" ht="15.75" customHeight="1">
      <c r="A493" s="107"/>
      <c r="C493" s="92"/>
    </row>
    <row r="494" ht="15.75" customHeight="1">
      <c r="A494" s="107"/>
      <c r="C494" s="92"/>
    </row>
    <row r="495" ht="15.75" customHeight="1">
      <c r="A495" s="107"/>
      <c r="C495" s="92"/>
    </row>
    <row r="496" ht="15.75" customHeight="1">
      <c r="A496" s="107"/>
      <c r="C496" s="92"/>
    </row>
    <row r="497" ht="15.75" customHeight="1">
      <c r="A497" s="107"/>
      <c r="C497" s="92"/>
    </row>
    <row r="498" ht="15.75" customHeight="1">
      <c r="A498" s="107"/>
      <c r="C498" s="92"/>
    </row>
    <row r="499" ht="15.75" customHeight="1">
      <c r="A499" s="107"/>
      <c r="C499" s="92"/>
    </row>
    <row r="500" ht="15.75" customHeight="1">
      <c r="A500" s="107"/>
      <c r="C500" s="92"/>
    </row>
    <row r="501" ht="15.75" customHeight="1">
      <c r="A501" s="107"/>
      <c r="C501" s="92"/>
    </row>
    <row r="502" ht="15.75" customHeight="1">
      <c r="A502" s="107"/>
      <c r="C502" s="92"/>
    </row>
    <row r="503" ht="15.75" customHeight="1">
      <c r="A503" s="107"/>
      <c r="C503" s="92"/>
    </row>
    <row r="504" ht="15.75" customHeight="1">
      <c r="A504" s="107"/>
      <c r="C504" s="92"/>
    </row>
    <row r="505" ht="15.75" customHeight="1">
      <c r="A505" s="107"/>
      <c r="C505" s="92"/>
    </row>
    <row r="506" ht="15.75" customHeight="1">
      <c r="A506" s="107"/>
      <c r="C506" s="92"/>
    </row>
    <row r="507" ht="15.75" customHeight="1">
      <c r="A507" s="107"/>
      <c r="C507" s="92"/>
    </row>
    <row r="508" ht="15.75" customHeight="1">
      <c r="A508" s="107"/>
      <c r="C508" s="92"/>
    </row>
    <row r="509" ht="15.75" customHeight="1">
      <c r="A509" s="107"/>
      <c r="C509" s="92"/>
    </row>
    <row r="510" ht="15.75" customHeight="1">
      <c r="A510" s="107"/>
      <c r="C510" s="92"/>
    </row>
    <row r="511" ht="15.75" customHeight="1">
      <c r="A511" s="107"/>
      <c r="C511" s="92"/>
    </row>
    <row r="512" ht="15.75" customHeight="1">
      <c r="A512" s="107"/>
      <c r="C512" s="92"/>
    </row>
    <row r="513" ht="15.75" customHeight="1">
      <c r="A513" s="107"/>
      <c r="C513" s="92"/>
    </row>
    <row r="514" ht="15.75" customHeight="1">
      <c r="A514" s="107"/>
      <c r="C514" s="92"/>
    </row>
    <row r="515" ht="15.75" customHeight="1">
      <c r="A515" s="107"/>
      <c r="C515" s="92"/>
    </row>
    <row r="516" ht="15.75" customHeight="1">
      <c r="A516" s="107"/>
      <c r="C516" s="92"/>
    </row>
    <row r="517" ht="15.75" customHeight="1">
      <c r="A517" s="107"/>
      <c r="C517" s="92"/>
    </row>
    <row r="518" ht="15.75" customHeight="1">
      <c r="A518" s="107"/>
      <c r="C518" s="92"/>
    </row>
    <row r="519" ht="15.75" customHeight="1">
      <c r="A519" s="107"/>
      <c r="C519" s="92"/>
    </row>
    <row r="520" ht="15.75" customHeight="1">
      <c r="A520" s="107"/>
      <c r="C520" s="92"/>
    </row>
    <row r="521" ht="15.75" customHeight="1">
      <c r="A521" s="107"/>
      <c r="C521" s="92"/>
    </row>
    <row r="522" ht="15.75" customHeight="1">
      <c r="A522" s="107"/>
      <c r="C522" s="92"/>
    </row>
    <row r="523" ht="15.75" customHeight="1">
      <c r="A523" s="107"/>
      <c r="C523" s="92"/>
    </row>
    <row r="524" ht="15.75" customHeight="1">
      <c r="A524" s="107"/>
      <c r="C524" s="92"/>
    </row>
    <row r="525" ht="15.75" customHeight="1">
      <c r="A525" s="107"/>
      <c r="C525" s="92"/>
    </row>
    <row r="526" ht="15.75" customHeight="1">
      <c r="A526" s="107"/>
      <c r="C526" s="92"/>
    </row>
    <row r="527" ht="15.75" customHeight="1">
      <c r="A527" s="107"/>
      <c r="C527" s="92"/>
    </row>
    <row r="528" ht="15.75" customHeight="1">
      <c r="A528" s="107"/>
      <c r="C528" s="92"/>
    </row>
    <row r="529" ht="15.75" customHeight="1">
      <c r="A529" s="107"/>
      <c r="C529" s="92"/>
    </row>
    <row r="530" ht="15.75" customHeight="1">
      <c r="A530" s="107"/>
      <c r="C530" s="92"/>
    </row>
    <row r="531" ht="15.75" customHeight="1">
      <c r="A531" s="107"/>
      <c r="C531" s="92"/>
    </row>
    <row r="532" ht="15.75" customHeight="1">
      <c r="A532" s="107"/>
      <c r="C532" s="92"/>
    </row>
    <row r="533" ht="15.75" customHeight="1">
      <c r="A533" s="107"/>
      <c r="C533" s="92"/>
    </row>
    <row r="534" ht="15.75" customHeight="1">
      <c r="A534" s="107"/>
      <c r="C534" s="92"/>
    </row>
    <row r="535" ht="15.75" customHeight="1">
      <c r="A535" s="107"/>
      <c r="C535" s="92"/>
    </row>
    <row r="536" ht="15.75" customHeight="1">
      <c r="A536" s="107"/>
      <c r="C536" s="92"/>
    </row>
    <row r="537" ht="15.75" customHeight="1">
      <c r="A537" s="107"/>
      <c r="C537" s="92"/>
    </row>
    <row r="538" ht="15.75" customHeight="1">
      <c r="A538" s="107"/>
      <c r="C538" s="92"/>
    </row>
    <row r="539" ht="15.75" customHeight="1">
      <c r="A539" s="107"/>
      <c r="C539" s="92"/>
    </row>
    <row r="540" ht="15.75" customHeight="1">
      <c r="A540" s="107"/>
      <c r="C540" s="92"/>
    </row>
    <row r="541" ht="15.75" customHeight="1">
      <c r="A541" s="107"/>
      <c r="C541" s="92"/>
    </row>
    <row r="542" ht="15.75" customHeight="1">
      <c r="A542" s="107"/>
      <c r="C542" s="92"/>
    </row>
    <row r="543" ht="15.75" customHeight="1">
      <c r="A543" s="107"/>
      <c r="C543" s="92"/>
    </row>
    <row r="544" ht="15.75" customHeight="1">
      <c r="A544" s="107"/>
      <c r="C544" s="92"/>
    </row>
    <row r="545" ht="15.75" customHeight="1">
      <c r="A545" s="107"/>
      <c r="C545" s="92"/>
    </row>
    <row r="546" ht="15.75" customHeight="1">
      <c r="A546" s="107"/>
      <c r="C546" s="92"/>
    </row>
    <row r="547" ht="15.75" customHeight="1">
      <c r="A547" s="107"/>
      <c r="C547" s="92"/>
    </row>
    <row r="548" ht="15.75" customHeight="1">
      <c r="A548" s="107"/>
      <c r="C548" s="92"/>
    </row>
    <row r="549" ht="15.75" customHeight="1">
      <c r="A549" s="107"/>
      <c r="C549" s="92"/>
    </row>
    <row r="550" ht="15.75" customHeight="1">
      <c r="A550" s="107"/>
      <c r="C550" s="92"/>
    </row>
    <row r="551" ht="15.75" customHeight="1">
      <c r="A551" s="107"/>
      <c r="C551" s="92"/>
    </row>
    <row r="552" ht="15.75" customHeight="1">
      <c r="A552" s="107"/>
      <c r="C552" s="92"/>
    </row>
    <row r="553" ht="15.75" customHeight="1">
      <c r="A553" s="107"/>
      <c r="C553" s="92"/>
    </row>
    <row r="554" ht="15.75" customHeight="1">
      <c r="A554" s="107"/>
      <c r="C554" s="92"/>
    </row>
    <row r="555" ht="15.75" customHeight="1">
      <c r="A555" s="107"/>
      <c r="C555" s="92"/>
    </row>
    <row r="556" ht="15.75" customHeight="1">
      <c r="A556" s="107"/>
      <c r="C556" s="92"/>
    </row>
    <row r="557" ht="15.75" customHeight="1">
      <c r="A557" s="107"/>
      <c r="C557" s="92"/>
    </row>
    <row r="558" ht="15.75" customHeight="1">
      <c r="A558" s="107"/>
      <c r="C558" s="92"/>
    </row>
    <row r="559" ht="15.75" customHeight="1">
      <c r="A559" s="107"/>
      <c r="C559" s="92"/>
    </row>
    <row r="560" ht="15.75" customHeight="1">
      <c r="A560" s="107"/>
      <c r="C560" s="92"/>
    </row>
    <row r="561" ht="15.75" customHeight="1">
      <c r="A561" s="107"/>
      <c r="C561" s="92"/>
    </row>
    <row r="562" ht="15.75" customHeight="1">
      <c r="A562" s="107"/>
      <c r="C562" s="92"/>
    </row>
    <row r="563" ht="15.75" customHeight="1">
      <c r="A563" s="107"/>
      <c r="C563" s="92"/>
    </row>
    <row r="564" ht="15.75" customHeight="1">
      <c r="A564" s="107"/>
      <c r="C564" s="92"/>
    </row>
    <row r="565" ht="15.75" customHeight="1">
      <c r="A565" s="107"/>
      <c r="C565" s="92"/>
    </row>
    <row r="566" ht="15.75" customHeight="1">
      <c r="A566" s="107"/>
      <c r="C566" s="92"/>
    </row>
    <row r="567" ht="15.75" customHeight="1">
      <c r="A567" s="107"/>
      <c r="C567" s="92"/>
    </row>
    <row r="568" ht="15.75" customHeight="1">
      <c r="A568" s="107"/>
      <c r="C568" s="92"/>
    </row>
    <row r="569" ht="15.75" customHeight="1">
      <c r="A569" s="107"/>
      <c r="C569" s="92"/>
    </row>
    <row r="570" ht="15.75" customHeight="1">
      <c r="A570" s="107"/>
      <c r="C570" s="92"/>
    </row>
    <row r="571" ht="15.75" customHeight="1">
      <c r="A571" s="107"/>
      <c r="C571" s="92"/>
    </row>
    <row r="572" ht="15.75" customHeight="1">
      <c r="A572" s="107"/>
      <c r="C572" s="92"/>
    </row>
    <row r="573" ht="15.75" customHeight="1">
      <c r="A573" s="107"/>
      <c r="C573" s="92"/>
    </row>
    <row r="574" ht="15.75" customHeight="1">
      <c r="A574" s="107"/>
      <c r="C574" s="92"/>
    </row>
    <row r="575" ht="15.75" customHeight="1">
      <c r="A575" s="107"/>
      <c r="C575" s="92"/>
    </row>
    <row r="576" ht="15.75" customHeight="1">
      <c r="A576" s="107"/>
      <c r="C576" s="92"/>
    </row>
    <row r="577" ht="15.75" customHeight="1">
      <c r="A577" s="107"/>
      <c r="C577" s="92"/>
    </row>
    <row r="578" ht="15.75" customHeight="1">
      <c r="A578" s="107"/>
      <c r="C578" s="92"/>
    </row>
    <row r="579" ht="15.75" customHeight="1">
      <c r="A579" s="107"/>
      <c r="C579" s="92"/>
    </row>
    <row r="580" ht="15.75" customHeight="1">
      <c r="A580" s="107"/>
      <c r="C580" s="92"/>
    </row>
    <row r="581" ht="15.75" customHeight="1">
      <c r="A581" s="107"/>
      <c r="C581" s="92"/>
    </row>
    <row r="582" ht="15.75" customHeight="1">
      <c r="A582" s="107"/>
      <c r="C582" s="92"/>
    </row>
    <row r="583" ht="15.75" customHeight="1">
      <c r="A583" s="107"/>
      <c r="C583" s="92"/>
    </row>
    <row r="584" ht="15.75" customHeight="1">
      <c r="A584" s="107"/>
      <c r="C584" s="92"/>
    </row>
    <row r="585" ht="15.75" customHeight="1">
      <c r="A585" s="107"/>
      <c r="C585" s="92"/>
    </row>
    <row r="586" ht="15.75" customHeight="1">
      <c r="A586" s="107"/>
      <c r="C586" s="92"/>
    </row>
    <row r="587" ht="15.75" customHeight="1">
      <c r="A587" s="107"/>
      <c r="C587" s="92"/>
    </row>
    <row r="588" ht="15.75" customHeight="1">
      <c r="A588" s="107"/>
      <c r="C588" s="92"/>
    </row>
    <row r="589" ht="15.75" customHeight="1">
      <c r="A589" s="107"/>
      <c r="C589" s="92"/>
    </row>
    <row r="590" ht="15.75" customHeight="1">
      <c r="A590" s="107"/>
      <c r="C590" s="92"/>
    </row>
    <row r="591" ht="15.75" customHeight="1">
      <c r="A591" s="107"/>
      <c r="C591" s="92"/>
    </row>
    <row r="592" ht="15.75" customHeight="1">
      <c r="A592" s="107"/>
      <c r="C592" s="92"/>
    </row>
    <row r="593" ht="15.75" customHeight="1">
      <c r="A593" s="107"/>
      <c r="C593" s="92"/>
    </row>
    <row r="594" ht="15.75" customHeight="1">
      <c r="A594" s="107"/>
      <c r="C594" s="92"/>
    </row>
    <row r="595" ht="15.75" customHeight="1">
      <c r="A595" s="107"/>
      <c r="C595" s="92"/>
    </row>
    <row r="596" ht="15.75" customHeight="1">
      <c r="A596" s="107"/>
      <c r="C596" s="92"/>
    </row>
    <row r="597" ht="15.75" customHeight="1">
      <c r="A597" s="107"/>
      <c r="C597" s="92"/>
    </row>
    <row r="598" ht="15.75" customHeight="1">
      <c r="A598" s="107"/>
      <c r="C598" s="92"/>
    </row>
    <row r="599" ht="15.75" customHeight="1">
      <c r="A599" s="107"/>
      <c r="C599" s="92"/>
    </row>
    <row r="600" ht="15.75" customHeight="1">
      <c r="A600" s="107"/>
      <c r="C600" s="92"/>
    </row>
    <row r="601" ht="15.75" customHeight="1">
      <c r="A601" s="107"/>
      <c r="C601" s="92"/>
    </row>
    <row r="602" ht="15.75" customHeight="1">
      <c r="A602" s="107"/>
      <c r="C602" s="92"/>
    </row>
    <row r="603" ht="15.75" customHeight="1">
      <c r="A603" s="107"/>
      <c r="C603" s="92"/>
    </row>
    <row r="604" ht="15.75" customHeight="1">
      <c r="A604" s="107"/>
      <c r="C604" s="92"/>
    </row>
    <row r="605" ht="15.75" customHeight="1">
      <c r="A605" s="107"/>
      <c r="C605" s="92"/>
    </row>
    <row r="606" ht="15.75" customHeight="1">
      <c r="A606" s="107"/>
      <c r="C606" s="92"/>
    </row>
    <row r="607" ht="15.75" customHeight="1">
      <c r="A607" s="107"/>
      <c r="C607" s="92"/>
    </row>
    <row r="608" ht="15.75" customHeight="1">
      <c r="A608" s="107"/>
      <c r="C608" s="92"/>
    </row>
    <row r="609" ht="15.75" customHeight="1">
      <c r="A609" s="107"/>
      <c r="C609" s="92"/>
    </row>
    <row r="610" ht="15.75" customHeight="1">
      <c r="A610" s="107"/>
      <c r="C610" s="92"/>
    </row>
    <row r="611" ht="15.75" customHeight="1">
      <c r="A611" s="107"/>
      <c r="C611" s="92"/>
    </row>
    <row r="612" ht="15.75" customHeight="1">
      <c r="A612" s="107"/>
      <c r="C612" s="92"/>
    </row>
    <row r="613" ht="15.75" customHeight="1">
      <c r="A613" s="107"/>
      <c r="C613" s="92"/>
    </row>
    <row r="614" ht="15.75" customHeight="1">
      <c r="A614" s="107"/>
      <c r="C614" s="92"/>
    </row>
    <row r="615" ht="15.75" customHeight="1">
      <c r="A615" s="107"/>
      <c r="C615" s="92"/>
    </row>
    <row r="616" ht="15.75" customHeight="1">
      <c r="A616" s="107"/>
      <c r="C616" s="92"/>
    </row>
    <row r="617" ht="15.75" customHeight="1">
      <c r="A617" s="107"/>
      <c r="C617" s="92"/>
    </row>
    <row r="618" ht="15.75" customHeight="1">
      <c r="A618" s="107"/>
      <c r="C618" s="92"/>
    </row>
    <row r="619" ht="15.75" customHeight="1">
      <c r="A619" s="107"/>
      <c r="C619" s="92"/>
    </row>
    <row r="620" ht="15.75" customHeight="1">
      <c r="A620" s="107"/>
      <c r="C620" s="92"/>
    </row>
    <row r="621" ht="15.75" customHeight="1">
      <c r="A621" s="107"/>
      <c r="C621" s="92"/>
    </row>
    <row r="622" ht="15.75" customHeight="1">
      <c r="A622" s="107"/>
      <c r="C622" s="92"/>
    </row>
    <row r="623" ht="15.75" customHeight="1">
      <c r="A623" s="107"/>
      <c r="C623" s="92"/>
    </row>
    <row r="624" ht="15.75" customHeight="1">
      <c r="A624" s="107"/>
      <c r="C624" s="92"/>
    </row>
    <row r="625" ht="15.75" customHeight="1">
      <c r="A625" s="107"/>
      <c r="C625" s="92"/>
    </row>
    <row r="626" ht="15.75" customHeight="1">
      <c r="A626" s="107"/>
      <c r="C626" s="92"/>
    </row>
    <row r="627" ht="15.75" customHeight="1">
      <c r="A627" s="107"/>
      <c r="C627" s="92"/>
    </row>
    <row r="628" ht="15.75" customHeight="1">
      <c r="A628" s="107"/>
      <c r="C628" s="92"/>
    </row>
    <row r="629" ht="15.75" customHeight="1">
      <c r="A629" s="107"/>
      <c r="C629" s="92"/>
    </row>
    <row r="630" ht="15.75" customHeight="1">
      <c r="A630" s="107"/>
      <c r="C630" s="92"/>
    </row>
    <row r="631" ht="15.75" customHeight="1">
      <c r="A631" s="107"/>
      <c r="C631" s="92"/>
    </row>
    <row r="632" ht="15.75" customHeight="1">
      <c r="A632" s="107"/>
      <c r="C632" s="92"/>
    </row>
    <row r="633" ht="15.75" customHeight="1">
      <c r="A633" s="107"/>
      <c r="C633" s="92"/>
    </row>
    <row r="634" ht="15.75" customHeight="1">
      <c r="A634" s="107"/>
      <c r="C634" s="92"/>
    </row>
    <row r="635" ht="15.75" customHeight="1">
      <c r="A635" s="107"/>
      <c r="C635" s="92"/>
    </row>
    <row r="636" ht="15.75" customHeight="1">
      <c r="A636" s="107"/>
      <c r="C636" s="92"/>
    </row>
    <row r="637" ht="15.75" customHeight="1">
      <c r="A637" s="107"/>
      <c r="C637" s="92"/>
    </row>
    <row r="638" ht="15.75" customHeight="1">
      <c r="A638" s="107"/>
      <c r="C638" s="92"/>
    </row>
    <row r="639" ht="15.75" customHeight="1">
      <c r="A639" s="107"/>
      <c r="C639" s="92"/>
    </row>
    <row r="640" ht="15.75" customHeight="1">
      <c r="A640" s="107"/>
      <c r="C640" s="92"/>
    </row>
    <row r="641" ht="15.75" customHeight="1">
      <c r="A641" s="107"/>
      <c r="C641" s="92"/>
    </row>
    <row r="642" ht="15.75" customHeight="1">
      <c r="A642" s="107"/>
      <c r="C642" s="92"/>
    </row>
    <row r="643" ht="15.75" customHeight="1">
      <c r="A643" s="107"/>
      <c r="C643" s="92"/>
    </row>
    <row r="644" ht="15.75" customHeight="1">
      <c r="A644" s="107"/>
      <c r="C644" s="92"/>
    </row>
    <row r="645" ht="15.75" customHeight="1">
      <c r="A645" s="107"/>
      <c r="C645" s="92"/>
    </row>
    <row r="646" ht="15.75" customHeight="1">
      <c r="A646" s="107"/>
      <c r="C646" s="92"/>
    </row>
    <row r="647" ht="15.75" customHeight="1">
      <c r="A647" s="107"/>
      <c r="C647" s="92"/>
    </row>
    <row r="648" ht="15.75" customHeight="1">
      <c r="A648" s="107"/>
      <c r="C648" s="92"/>
    </row>
    <row r="649" ht="15.75" customHeight="1">
      <c r="A649" s="107"/>
      <c r="C649" s="92"/>
    </row>
    <row r="650" ht="15.75" customHeight="1">
      <c r="A650" s="107"/>
      <c r="C650" s="92"/>
    </row>
    <row r="651" ht="15.75" customHeight="1">
      <c r="A651" s="107"/>
      <c r="C651" s="92"/>
    </row>
    <row r="652" ht="15.75" customHeight="1">
      <c r="A652" s="107"/>
      <c r="C652" s="92"/>
    </row>
    <row r="653" ht="15.75" customHeight="1">
      <c r="A653" s="107"/>
      <c r="C653" s="92"/>
    </row>
    <row r="654" ht="15.75" customHeight="1">
      <c r="A654" s="107"/>
      <c r="C654" s="92"/>
    </row>
    <row r="655" ht="15.75" customHeight="1">
      <c r="A655" s="107"/>
      <c r="C655" s="92"/>
    </row>
    <row r="656" ht="15.75" customHeight="1">
      <c r="A656" s="107"/>
      <c r="C656" s="92"/>
    </row>
    <row r="657" ht="15.75" customHeight="1">
      <c r="A657" s="107"/>
      <c r="C657" s="92"/>
    </row>
    <row r="658" ht="15.75" customHeight="1">
      <c r="A658" s="107"/>
      <c r="C658" s="92"/>
    </row>
    <row r="659" ht="15.75" customHeight="1">
      <c r="A659" s="107"/>
      <c r="C659" s="92"/>
    </row>
    <row r="660" ht="15.75" customHeight="1">
      <c r="A660" s="107"/>
      <c r="C660" s="92"/>
    </row>
    <row r="661" ht="15.75" customHeight="1">
      <c r="A661" s="107"/>
      <c r="C661" s="92"/>
    </row>
    <row r="662" ht="15.75" customHeight="1">
      <c r="A662" s="107"/>
      <c r="C662" s="92"/>
    </row>
    <row r="663" ht="15.75" customHeight="1">
      <c r="A663" s="107"/>
      <c r="C663" s="92"/>
    </row>
    <row r="664" ht="15.75" customHeight="1">
      <c r="A664" s="107"/>
      <c r="C664" s="92"/>
    </row>
    <row r="665" ht="15.75" customHeight="1">
      <c r="A665" s="107"/>
      <c r="C665" s="92"/>
    </row>
    <row r="666" ht="15.75" customHeight="1">
      <c r="A666" s="107"/>
      <c r="C666" s="92"/>
    </row>
    <row r="667" ht="15.75" customHeight="1">
      <c r="A667" s="107"/>
      <c r="C667" s="92"/>
    </row>
    <row r="668" ht="15.75" customHeight="1">
      <c r="A668" s="107"/>
      <c r="C668" s="92"/>
    </row>
    <row r="669" ht="15.75" customHeight="1">
      <c r="A669" s="107"/>
      <c r="C669" s="92"/>
    </row>
    <row r="670" ht="15.75" customHeight="1">
      <c r="A670" s="107"/>
      <c r="C670" s="92"/>
    </row>
    <row r="671" ht="15.75" customHeight="1">
      <c r="A671" s="107"/>
      <c r="C671" s="92"/>
    </row>
    <row r="672" ht="15.75" customHeight="1">
      <c r="A672" s="107"/>
      <c r="C672" s="92"/>
    </row>
    <row r="673" ht="15.75" customHeight="1">
      <c r="A673" s="107"/>
      <c r="C673" s="92"/>
    </row>
    <row r="674" ht="15.75" customHeight="1">
      <c r="A674" s="107"/>
      <c r="C674" s="92"/>
    </row>
    <row r="675" ht="15.75" customHeight="1">
      <c r="A675" s="107"/>
      <c r="C675" s="92"/>
    </row>
    <row r="676" ht="15.75" customHeight="1">
      <c r="A676" s="107"/>
      <c r="C676" s="92"/>
    </row>
    <row r="677" ht="15.75" customHeight="1">
      <c r="A677" s="107"/>
      <c r="C677" s="92"/>
    </row>
    <row r="678" ht="15.75" customHeight="1">
      <c r="A678" s="107"/>
      <c r="C678" s="92"/>
    </row>
    <row r="679" ht="15.75" customHeight="1">
      <c r="A679" s="107"/>
      <c r="C679" s="92"/>
    </row>
    <row r="680" ht="15.75" customHeight="1">
      <c r="A680" s="107"/>
      <c r="C680" s="92"/>
    </row>
    <row r="681" ht="15.75" customHeight="1">
      <c r="A681" s="107"/>
      <c r="C681" s="92"/>
    </row>
    <row r="682" ht="15.75" customHeight="1">
      <c r="A682" s="107"/>
      <c r="C682" s="92"/>
    </row>
    <row r="683" ht="15.75" customHeight="1">
      <c r="A683" s="107"/>
      <c r="C683" s="92"/>
    </row>
    <row r="684" ht="15.75" customHeight="1">
      <c r="A684" s="107"/>
      <c r="C684" s="92"/>
    </row>
    <row r="685" ht="15.75" customHeight="1">
      <c r="A685" s="107"/>
      <c r="C685" s="92"/>
    </row>
    <row r="686" ht="15.75" customHeight="1">
      <c r="A686" s="107"/>
      <c r="C686" s="92"/>
    </row>
    <row r="687" ht="15.75" customHeight="1">
      <c r="A687" s="107"/>
      <c r="C687" s="92"/>
    </row>
    <row r="688" ht="15.75" customHeight="1">
      <c r="A688" s="107"/>
      <c r="C688" s="92"/>
    </row>
    <row r="689" ht="15.75" customHeight="1">
      <c r="A689" s="107"/>
      <c r="C689" s="92"/>
    </row>
    <row r="690" ht="15.75" customHeight="1">
      <c r="A690" s="107"/>
      <c r="C690" s="92"/>
    </row>
    <row r="691" ht="15.75" customHeight="1">
      <c r="A691" s="107"/>
      <c r="C691" s="92"/>
    </row>
    <row r="692" ht="15.75" customHeight="1">
      <c r="A692" s="107"/>
      <c r="C692" s="92"/>
    </row>
    <row r="693" ht="15.75" customHeight="1">
      <c r="A693" s="107"/>
      <c r="C693" s="92"/>
    </row>
    <row r="694" ht="15.75" customHeight="1">
      <c r="A694" s="107"/>
      <c r="C694" s="92"/>
    </row>
    <row r="695" ht="15.75" customHeight="1">
      <c r="A695" s="107"/>
      <c r="C695" s="92"/>
    </row>
    <row r="696" ht="15.75" customHeight="1">
      <c r="A696" s="107"/>
      <c r="C696" s="92"/>
    </row>
    <row r="697" ht="15.75" customHeight="1">
      <c r="A697" s="107"/>
      <c r="C697" s="92"/>
    </row>
    <row r="698" ht="15.75" customHeight="1">
      <c r="A698" s="107"/>
      <c r="C698" s="92"/>
    </row>
    <row r="699" ht="15.75" customHeight="1">
      <c r="A699" s="107"/>
      <c r="C699" s="92"/>
    </row>
    <row r="700" ht="15.75" customHeight="1">
      <c r="A700" s="107"/>
      <c r="C700" s="92"/>
    </row>
    <row r="701" ht="15.75" customHeight="1">
      <c r="A701" s="107"/>
      <c r="C701" s="92"/>
    </row>
    <row r="702" ht="15.75" customHeight="1">
      <c r="A702" s="107"/>
      <c r="C702" s="92"/>
    </row>
    <row r="703" ht="15.75" customHeight="1">
      <c r="A703" s="107"/>
      <c r="C703" s="92"/>
    </row>
    <row r="704" ht="15.75" customHeight="1">
      <c r="A704" s="107"/>
      <c r="C704" s="92"/>
    </row>
    <row r="705" ht="15.75" customHeight="1">
      <c r="A705" s="107"/>
      <c r="C705" s="92"/>
    </row>
    <row r="706" ht="15.75" customHeight="1">
      <c r="A706" s="107"/>
      <c r="C706" s="92"/>
    </row>
    <row r="707" ht="15.75" customHeight="1">
      <c r="A707" s="107"/>
      <c r="C707" s="92"/>
    </row>
    <row r="708" ht="15.75" customHeight="1">
      <c r="A708" s="107"/>
      <c r="C708" s="92"/>
    </row>
    <row r="709" ht="15.75" customHeight="1">
      <c r="A709" s="107"/>
      <c r="C709" s="92"/>
    </row>
    <row r="710" ht="15.75" customHeight="1">
      <c r="A710" s="107"/>
      <c r="C710" s="92"/>
    </row>
    <row r="711" ht="15.75" customHeight="1">
      <c r="A711" s="107"/>
      <c r="C711" s="92"/>
    </row>
    <row r="712" ht="15.75" customHeight="1">
      <c r="A712" s="107"/>
      <c r="C712" s="92"/>
    </row>
    <row r="713" ht="15.75" customHeight="1">
      <c r="A713" s="107"/>
      <c r="C713" s="92"/>
    </row>
    <row r="714" ht="15.75" customHeight="1">
      <c r="A714" s="107"/>
      <c r="C714" s="92"/>
    </row>
    <row r="715" ht="15.75" customHeight="1">
      <c r="A715" s="107"/>
      <c r="C715" s="92"/>
    </row>
    <row r="716" ht="15.75" customHeight="1">
      <c r="A716" s="107"/>
      <c r="C716" s="92"/>
    </row>
    <row r="717" ht="15.75" customHeight="1">
      <c r="A717" s="107"/>
      <c r="C717" s="92"/>
    </row>
    <row r="718" ht="15.75" customHeight="1">
      <c r="A718" s="107"/>
      <c r="C718" s="92"/>
    </row>
    <row r="719" ht="15.75" customHeight="1">
      <c r="A719" s="107"/>
      <c r="C719" s="92"/>
    </row>
    <row r="720" ht="15.75" customHeight="1">
      <c r="A720" s="107"/>
      <c r="C720" s="92"/>
    </row>
    <row r="721" ht="15.75" customHeight="1">
      <c r="A721" s="107"/>
      <c r="C721" s="92"/>
    </row>
    <row r="722" ht="15.75" customHeight="1">
      <c r="A722" s="107"/>
      <c r="C722" s="92"/>
    </row>
    <row r="723" ht="15.75" customHeight="1">
      <c r="A723" s="107"/>
      <c r="C723" s="92"/>
    </row>
    <row r="724" ht="15.75" customHeight="1">
      <c r="A724" s="107"/>
      <c r="C724" s="92"/>
    </row>
    <row r="725" ht="15.75" customHeight="1">
      <c r="A725" s="107"/>
      <c r="C725" s="92"/>
    </row>
    <row r="726" ht="15.75" customHeight="1">
      <c r="A726" s="107"/>
      <c r="C726" s="92"/>
    </row>
    <row r="727" ht="15.75" customHeight="1">
      <c r="A727" s="107"/>
      <c r="C727" s="92"/>
    </row>
    <row r="728" ht="15.75" customHeight="1">
      <c r="A728" s="107"/>
      <c r="C728" s="92"/>
    </row>
    <row r="729" ht="15.75" customHeight="1">
      <c r="A729" s="107"/>
      <c r="C729" s="92"/>
    </row>
    <row r="730" ht="15.75" customHeight="1">
      <c r="A730" s="107"/>
      <c r="C730" s="92"/>
    </row>
    <row r="731" ht="15.75" customHeight="1">
      <c r="A731" s="107"/>
      <c r="C731" s="92"/>
    </row>
    <row r="732" ht="15.75" customHeight="1">
      <c r="A732" s="107"/>
      <c r="C732" s="92"/>
    </row>
    <row r="733" ht="15.75" customHeight="1">
      <c r="A733" s="107"/>
      <c r="C733" s="92"/>
    </row>
    <row r="734" ht="15.75" customHeight="1">
      <c r="A734" s="107"/>
      <c r="C734" s="92"/>
    </row>
    <row r="735" ht="15.75" customHeight="1">
      <c r="A735" s="107"/>
      <c r="C735" s="92"/>
    </row>
    <row r="736" ht="15.75" customHeight="1">
      <c r="A736" s="107"/>
      <c r="C736" s="92"/>
    </row>
    <row r="737" ht="15.75" customHeight="1">
      <c r="A737" s="107"/>
      <c r="C737" s="92"/>
    </row>
    <row r="738" ht="15.75" customHeight="1">
      <c r="A738" s="107"/>
      <c r="C738" s="92"/>
    </row>
    <row r="739" ht="15.75" customHeight="1">
      <c r="A739" s="107"/>
      <c r="C739" s="92"/>
    </row>
    <row r="740" ht="15.75" customHeight="1">
      <c r="A740" s="107"/>
      <c r="C740" s="92"/>
    </row>
    <row r="741" ht="15.75" customHeight="1">
      <c r="A741" s="107"/>
      <c r="C741" s="92"/>
    </row>
    <row r="742" ht="15.75" customHeight="1">
      <c r="A742" s="107"/>
      <c r="C742" s="92"/>
    </row>
    <row r="743" ht="15.75" customHeight="1">
      <c r="A743" s="107"/>
      <c r="C743" s="92"/>
    </row>
    <row r="744" ht="15.75" customHeight="1">
      <c r="A744" s="107"/>
      <c r="C744" s="92"/>
    </row>
    <row r="745" ht="15.75" customHeight="1">
      <c r="A745" s="107"/>
      <c r="C745" s="92"/>
    </row>
    <row r="746" ht="15.75" customHeight="1">
      <c r="A746" s="107"/>
      <c r="C746" s="92"/>
    </row>
    <row r="747" ht="15.75" customHeight="1">
      <c r="A747" s="107"/>
      <c r="C747" s="92"/>
    </row>
    <row r="748" ht="15.75" customHeight="1">
      <c r="A748" s="107"/>
      <c r="C748" s="92"/>
    </row>
    <row r="749" ht="15.75" customHeight="1">
      <c r="A749" s="107"/>
      <c r="C749" s="92"/>
    </row>
    <row r="750" ht="15.75" customHeight="1">
      <c r="A750" s="107"/>
      <c r="C750" s="92"/>
    </row>
    <row r="751" ht="15.75" customHeight="1">
      <c r="A751" s="107"/>
      <c r="C751" s="92"/>
    </row>
    <row r="752" ht="15.75" customHeight="1">
      <c r="A752" s="107"/>
      <c r="C752" s="92"/>
    </row>
    <row r="753" ht="15.75" customHeight="1">
      <c r="A753" s="107"/>
      <c r="C753" s="92"/>
    </row>
    <row r="754" ht="15.75" customHeight="1">
      <c r="A754" s="107"/>
      <c r="C754" s="92"/>
    </row>
    <row r="755" ht="15.75" customHeight="1">
      <c r="A755" s="107"/>
      <c r="C755" s="92"/>
    </row>
    <row r="756" ht="15.75" customHeight="1">
      <c r="A756" s="107"/>
      <c r="C756" s="92"/>
    </row>
    <row r="757" ht="15.75" customHeight="1">
      <c r="A757" s="107"/>
      <c r="C757" s="92"/>
    </row>
    <row r="758" ht="15.75" customHeight="1">
      <c r="A758" s="107"/>
      <c r="C758" s="92"/>
    </row>
    <row r="759" ht="15.75" customHeight="1">
      <c r="A759" s="107"/>
      <c r="C759" s="92"/>
    </row>
    <row r="760" ht="15.75" customHeight="1">
      <c r="A760" s="107"/>
      <c r="C760" s="92"/>
    </row>
    <row r="761" ht="15.75" customHeight="1">
      <c r="A761" s="107"/>
      <c r="C761" s="92"/>
    </row>
    <row r="762" ht="15.75" customHeight="1">
      <c r="A762" s="107"/>
      <c r="C762" s="92"/>
    </row>
    <row r="763" ht="15.75" customHeight="1">
      <c r="A763" s="107"/>
      <c r="C763" s="92"/>
    </row>
    <row r="764" ht="15.75" customHeight="1">
      <c r="A764" s="107"/>
      <c r="C764" s="92"/>
    </row>
    <row r="765" ht="15.75" customHeight="1">
      <c r="A765" s="107"/>
      <c r="C765" s="92"/>
    </row>
    <row r="766" ht="15.75" customHeight="1">
      <c r="A766" s="107"/>
      <c r="C766" s="92"/>
    </row>
    <row r="767" ht="15.75" customHeight="1">
      <c r="A767" s="107"/>
      <c r="C767" s="92"/>
    </row>
    <row r="768" ht="15.75" customHeight="1">
      <c r="A768" s="107"/>
      <c r="C768" s="92"/>
    </row>
    <row r="769" ht="15.75" customHeight="1">
      <c r="A769" s="107"/>
      <c r="C769" s="92"/>
    </row>
    <row r="770" ht="15.75" customHeight="1">
      <c r="A770" s="107"/>
      <c r="C770" s="92"/>
    </row>
    <row r="771" ht="15.75" customHeight="1">
      <c r="A771" s="107"/>
      <c r="C771" s="92"/>
    </row>
    <row r="772" ht="15.75" customHeight="1">
      <c r="A772" s="107"/>
      <c r="C772" s="92"/>
    </row>
    <row r="773" ht="15.75" customHeight="1">
      <c r="A773" s="107"/>
      <c r="C773" s="92"/>
    </row>
    <row r="774" ht="15.75" customHeight="1">
      <c r="A774" s="107"/>
      <c r="C774" s="92"/>
    </row>
    <row r="775" ht="15.75" customHeight="1">
      <c r="A775" s="107"/>
      <c r="C775" s="92"/>
    </row>
    <row r="776" ht="15.75" customHeight="1">
      <c r="A776" s="107"/>
      <c r="C776" s="92"/>
    </row>
    <row r="777" ht="15.75" customHeight="1">
      <c r="A777" s="107"/>
      <c r="C777" s="92"/>
    </row>
    <row r="778" ht="15.75" customHeight="1">
      <c r="A778" s="107"/>
      <c r="C778" s="92"/>
    </row>
    <row r="779" ht="15.75" customHeight="1">
      <c r="A779" s="107"/>
      <c r="C779" s="92"/>
    </row>
    <row r="780" ht="15.75" customHeight="1">
      <c r="A780" s="107"/>
      <c r="C780" s="92"/>
    </row>
    <row r="781" ht="15.75" customHeight="1">
      <c r="A781" s="107"/>
      <c r="C781" s="92"/>
    </row>
    <row r="782" ht="15.75" customHeight="1">
      <c r="A782" s="107"/>
      <c r="C782" s="92"/>
    </row>
    <row r="783" ht="15.75" customHeight="1">
      <c r="A783" s="107"/>
      <c r="C783" s="92"/>
    </row>
    <row r="784" ht="15.75" customHeight="1">
      <c r="A784" s="107"/>
      <c r="C784" s="92"/>
    </row>
    <row r="785" ht="15.75" customHeight="1">
      <c r="A785" s="107"/>
      <c r="C785" s="92"/>
    </row>
    <row r="786" ht="15.75" customHeight="1">
      <c r="A786" s="107"/>
      <c r="C786" s="92"/>
    </row>
    <row r="787" ht="15.75" customHeight="1">
      <c r="A787" s="107"/>
      <c r="C787" s="92"/>
    </row>
    <row r="788" ht="15.75" customHeight="1">
      <c r="A788" s="107"/>
      <c r="C788" s="92"/>
    </row>
    <row r="789" ht="15.75" customHeight="1">
      <c r="A789" s="107"/>
      <c r="C789" s="92"/>
    </row>
    <row r="790" ht="15.75" customHeight="1">
      <c r="A790" s="107"/>
      <c r="C790" s="92"/>
    </row>
    <row r="791" ht="15.75" customHeight="1">
      <c r="A791" s="107"/>
      <c r="C791" s="92"/>
    </row>
    <row r="792" ht="15.75" customHeight="1">
      <c r="A792" s="107"/>
      <c r="C792" s="92"/>
    </row>
    <row r="793" ht="15.75" customHeight="1">
      <c r="A793" s="107"/>
      <c r="C793" s="92"/>
    </row>
    <row r="794" ht="15.75" customHeight="1">
      <c r="A794" s="107"/>
      <c r="C794" s="92"/>
    </row>
    <row r="795" ht="15.75" customHeight="1">
      <c r="A795" s="107"/>
      <c r="C795" s="92"/>
    </row>
    <row r="796" ht="15.75" customHeight="1">
      <c r="A796" s="107"/>
      <c r="C796" s="92"/>
    </row>
    <row r="797" ht="15.75" customHeight="1">
      <c r="A797" s="107"/>
      <c r="C797" s="92"/>
    </row>
    <row r="798" ht="15.75" customHeight="1">
      <c r="A798" s="107"/>
      <c r="C798" s="92"/>
    </row>
    <row r="799" ht="15.75" customHeight="1">
      <c r="A799" s="107"/>
      <c r="C799" s="92"/>
    </row>
    <row r="800" ht="15.75" customHeight="1">
      <c r="A800" s="107"/>
      <c r="C800" s="92"/>
    </row>
    <row r="801" ht="15.75" customHeight="1">
      <c r="A801" s="107"/>
      <c r="C801" s="92"/>
    </row>
    <row r="802" ht="15.75" customHeight="1">
      <c r="A802" s="107"/>
      <c r="C802" s="92"/>
    </row>
    <row r="803" ht="15.75" customHeight="1">
      <c r="A803" s="107"/>
      <c r="C803" s="92"/>
    </row>
    <row r="804" ht="15.75" customHeight="1">
      <c r="A804" s="107"/>
      <c r="C804" s="92"/>
    </row>
    <row r="805" ht="15.75" customHeight="1">
      <c r="A805" s="107"/>
      <c r="C805" s="92"/>
    </row>
    <row r="806" ht="15.75" customHeight="1">
      <c r="A806" s="107"/>
      <c r="C806" s="92"/>
    </row>
    <row r="807" ht="15.75" customHeight="1">
      <c r="A807" s="107"/>
      <c r="C807" s="92"/>
    </row>
    <row r="808" ht="15.75" customHeight="1">
      <c r="A808" s="107"/>
      <c r="C808" s="92"/>
    </row>
    <row r="809" ht="15.75" customHeight="1">
      <c r="A809" s="107"/>
      <c r="C809" s="92"/>
    </row>
    <row r="810" ht="15.75" customHeight="1">
      <c r="A810" s="107"/>
      <c r="C810" s="92"/>
    </row>
    <row r="811" ht="15.75" customHeight="1">
      <c r="A811" s="107"/>
      <c r="C811" s="92"/>
    </row>
    <row r="812" ht="15.75" customHeight="1">
      <c r="A812" s="107"/>
      <c r="C812" s="92"/>
    </row>
    <row r="813" ht="15.75" customHeight="1">
      <c r="A813" s="107"/>
      <c r="C813" s="92"/>
    </row>
    <row r="814" ht="15.75" customHeight="1">
      <c r="A814" s="107"/>
      <c r="C814" s="92"/>
    </row>
    <row r="815" ht="15.75" customHeight="1">
      <c r="A815" s="107"/>
      <c r="C815" s="92"/>
    </row>
    <row r="816" ht="15.75" customHeight="1">
      <c r="A816" s="107"/>
      <c r="C816" s="92"/>
    </row>
    <row r="817" ht="15.75" customHeight="1">
      <c r="A817" s="107"/>
      <c r="C817" s="92"/>
    </row>
    <row r="818" ht="15.75" customHeight="1">
      <c r="A818" s="107"/>
      <c r="C818" s="92"/>
    </row>
    <row r="819" ht="15.75" customHeight="1">
      <c r="A819" s="107"/>
      <c r="C819" s="92"/>
    </row>
    <row r="820" ht="15.75" customHeight="1">
      <c r="A820" s="107"/>
      <c r="C820" s="92"/>
    </row>
    <row r="821" ht="15.75" customHeight="1">
      <c r="A821" s="107"/>
      <c r="C821" s="92"/>
    </row>
    <row r="822" ht="15.75" customHeight="1">
      <c r="A822" s="107"/>
      <c r="C822" s="92"/>
    </row>
    <row r="823" ht="15.75" customHeight="1">
      <c r="A823" s="107"/>
      <c r="C823" s="92"/>
    </row>
    <row r="824" ht="15.75" customHeight="1">
      <c r="A824" s="107"/>
      <c r="C824" s="92"/>
    </row>
    <row r="825" ht="15.75" customHeight="1">
      <c r="A825" s="107"/>
      <c r="C825" s="92"/>
    </row>
    <row r="826" ht="15.75" customHeight="1">
      <c r="A826" s="107"/>
      <c r="C826" s="92"/>
    </row>
    <row r="827" ht="15.75" customHeight="1">
      <c r="A827" s="107"/>
      <c r="C827" s="92"/>
    </row>
    <row r="828" ht="15.75" customHeight="1">
      <c r="A828" s="107"/>
      <c r="C828" s="92"/>
    </row>
    <row r="829" ht="15.75" customHeight="1">
      <c r="A829" s="107"/>
      <c r="C829" s="92"/>
    </row>
    <row r="830" ht="15.75" customHeight="1">
      <c r="A830" s="107"/>
      <c r="C830" s="92"/>
    </row>
    <row r="831" ht="15.75" customHeight="1">
      <c r="A831" s="107"/>
      <c r="C831" s="92"/>
    </row>
    <row r="832" ht="15.75" customHeight="1">
      <c r="A832" s="107"/>
      <c r="C832" s="92"/>
    </row>
    <row r="833" ht="15.75" customHeight="1">
      <c r="A833" s="107"/>
      <c r="C833" s="92"/>
    </row>
    <row r="834" ht="15.75" customHeight="1">
      <c r="A834" s="107"/>
      <c r="C834" s="92"/>
    </row>
    <row r="835" ht="15.75" customHeight="1">
      <c r="A835" s="107"/>
      <c r="C835" s="92"/>
    </row>
    <row r="836" ht="15.75" customHeight="1">
      <c r="A836" s="107"/>
      <c r="C836" s="92"/>
    </row>
    <row r="837" ht="15.75" customHeight="1">
      <c r="A837" s="107"/>
      <c r="C837" s="92"/>
    </row>
    <row r="838" ht="15.75" customHeight="1">
      <c r="A838" s="107"/>
      <c r="C838" s="92"/>
    </row>
    <row r="839" ht="15.75" customHeight="1">
      <c r="A839" s="107"/>
      <c r="C839" s="92"/>
    </row>
    <row r="840" ht="15.75" customHeight="1">
      <c r="A840" s="107"/>
      <c r="C840" s="92"/>
    </row>
    <row r="841" ht="15.75" customHeight="1">
      <c r="A841" s="107"/>
      <c r="C841" s="92"/>
    </row>
    <row r="842" ht="15.75" customHeight="1">
      <c r="A842" s="107"/>
      <c r="C842" s="92"/>
    </row>
    <row r="843" ht="15.75" customHeight="1">
      <c r="A843" s="107"/>
      <c r="C843" s="92"/>
    </row>
    <row r="844" ht="15.75" customHeight="1">
      <c r="A844" s="107"/>
      <c r="C844" s="92"/>
    </row>
    <row r="845" ht="15.75" customHeight="1">
      <c r="A845" s="107"/>
      <c r="C845" s="92"/>
    </row>
    <row r="846" ht="15.75" customHeight="1">
      <c r="A846" s="107"/>
      <c r="C846" s="92"/>
    </row>
    <row r="847" ht="15.75" customHeight="1">
      <c r="A847" s="107"/>
      <c r="C847" s="92"/>
    </row>
    <row r="848" ht="15.75" customHeight="1">
      <c r="A848" s="107"/>
      <c r="C848" s="92"/>
    </row>
    <row r="849" ht="15.75" customHeight="1">
      <c r="A849" s="107"/>
      <c r="C849" s="92"/>
    </row>
    <row r="850" ht="15.75" customHeight="1">
      <c r="A850" s="107"/>
      <c r="C850" s="92"/>
    </row>
    <row r="851" ht="15.75" customHeight="1">
      <c r="A851" s="107"/>
      <c r="C851" s="92"/>
    </row>
    <row r="852" ht="15.75" customHeight="1">
      <c r="A852" s="107"/>
      <c r="C852" s="92"/>
    </row>
    <row r="853" ht="15.75" customHeight="1">
      <c r="A853" s="107"/>
      <c r="C853" s="92"/>
    </row>
    <row r="854" ht="15.75" customHeight="1">
      <c r="A854" s="107"/>
      <c r="C854" s="92"/>
    </row>
    <row r="855" ht="15.75" customHeight="1">
      <c r="A855" s="107"/>
      <c r="C855" s="92"/>
    </row>
    <row r="856" ht="15.75" customHeight="1">
      <c r="A856" s="107"/>
      <c r="C856" s="92"/>
    </row>
    <row r="857" ht="15.75" customHeight="1">
      <c r="A857" s="107"/>
      <c r="C857" s="92"/>
    </row>
    <row r="858" ht="15.75" customHeight="1">
      <c r="A858" s="107"/>
      <c r="C858" s="92"/>
    </row>
    <row r="859" ht="15.75" customHeight="1">
      <c r="A859" s="107"/>
      <c r="C859" s="92"/>
    </row>
    <row r="860" ht="15.75" customHeight="1">
      <c r="A860" s="107"/>
      <c r="C860" s="92"/>
    </row>
    <row r="861" ht="15.75" customHeight="1">
      <c r="A861" s="107"/>
      <c r="C861" s="92"/>
    </row>
    <row r="862" ht="15.75" customHeight="1">
      <c r="A862" s="107"/>
      <c r="C862" s="92"/>
    </row>
    <row r="863" ht="15.75" customHeight="1">
      <c r="A863" s="107"/>
      <c r="C863" s="92"/>
    </row>
    <row r="864" ht="15.75" customHeight="1">
      <c r="A864" s="107"/>
      <c r="C864" s="92"/>
    </row>
    <row r="865" ht="15.75" customHeight="1">
      <c r="A865" s="107"/>
      <c r="C865" s="92"/>
    </row>
    <row r="866" ht="15.75" customHeight="1">
      <c r="A866" s="107"/>
      <c r="C866" s="92"/>
    </row>
    <row r="867" ht="15.75" customHeight="1">
      <c r="A867" s="107"/>
      <c r="C867" s="92"/>
    </row>
    <row r="868" ht="15.75" customHeight="1">
      <c r="A868" s="107"/>
      <c r="C868" s="92"/>
    </row>
    <row r="869" ht="15.75" customHeight="1">
      <c r="A869" s="107"/>
      <c r="C869" s="92"/>
    </row>
    <row r="870" ht="15.75" customHeight="1">
      <c r="A870" s="107"/>
      <c r="C870" s="92"/>
    </row>
    <row r="871" ht="15.75" customHeight="1">
      <c r="A871" s="107"/>
      <c r="C871" s="92"/>
    </row>
    <row r="872" ht="15.75" customHeight="1">
      <c r="A872" s="107"/>
      <c r="C872" s="92"/>
    </row>
    <row r="873" ht="15.75" customHeight="1">
      <c r="A873" s="107"/>
      <c r="C873" s="92"/>
    </row>
    <row r="874" ht="15.75" customHeight="1">
      <c r="A874" s="107"/>
      <c r="C874" s="92"/>
    </row>
    <row r="875" ht="15.75" customHeight="1">
      <c r="A875" s="107"/>
      <c r="C875" s="92"/>
    </row>
    <row r="876" ht="15.75" customHeight="1">
      <c r="A876" s="107"/>
      <c r="C876" s="92"/>
    </row>
    <row r="877" ht="15.75" customHeight="1">
      <c r="A877" s="107"/>
      <c r="C877" s="92"/>
    </row>
    <row r="878" ht="15.75" customHeight="1">
      <c r="A878" s="107"/>
      <c r="C878" s="92"/>
    </row>
    <row r="879" ht="15.75" customHeight="1">
      <c r="A879" s="107"/>
      <c r="C879" s="92"/>
    </row>
    <row r="880" ht="15.75" customHeight="1">
      <c r="A880" s="107"/>
      <c r="C880" s="92"/>
    </row>
    <row r="881" ht="15.75" customHeight="1">
      <c r="A881" s="107"/>
      <c r="C881" s="92"/>
    </row>
    <row r="882" ht="15.75" customHeight="1">
      <c r="A882" s="107"/>
      <c r="C882" s="92"/>
    </row>
    <row r="883" ht="15.75" customHeight="1">
      <c r="A883" s="107"/>
      <c r="C883" s="92"/>
    </row>
    <row r="884" ht="15.75" customHeight="1">
      <c r="A884" s="107"/>
      <c r="C884" s="92"/>
    </row>
    <row r="885" ht="15.75" customHeight="1">
      <c r="A885" s="107"/>
      <c r="C885" s="92"/>
    </row>
    <row r="886" ht="15.75" customHeight="1">
      <c r="A886" s="107"/>
      <c r="C886" s="92"/>
    </row>
    <row r="887" ht="15.75" customHeight="1">
      <c r="A887" s="107"/>
      <c r="C887" s="92"/>
    </row>
    <row r="888" ht="15.75" customHeight="1">
      <c r="A888" s="107"/>
      <c r="C888" s="92"/>
    </row>
    <row r="889" ht="15.75" customHeight="1">
      <c r="A889" s="107"/>
      <c r="C889" s="92"/>
    </row>
    <row r="890" ht="15.75" customHeight="1">
      <c r="A890" s="107"/>
      <c r="C890" s="92"/>
    </row>
    <row r="891" ht="15.75" customHeight="1">
      <c r="A891" s="107"/>
      <c r="C891" s="92"/>
    </row>
    <row r="892" ht="15.75" customHeight="1">
      <c r="A892" s="107"/>
      <c r="C892" s="92"/>
    </row>
    <row r="893" ht="15.75" customHeight="1">
      <c r="A893" s="107"/>
      <c r="C893" s="92"/>
    </row>
    <row r="894" ht="15.75" customHeight="1">
      <c r="A894" s="107"/>
      <c r="C894" s="92"/>
    </row>
    <row r="895" ht="15.75" customHeight="1">
      <c r="A895" s="107"/>
      <c r="C895" s="92"/>
    </row>
    <row r="896" ht="15.75" customHeight="1">
      <c r="A896" s="107"/>
      <c r="C896" s="92"/>
    </row>
    <row r="897" ht="15.75" customHeight="1">
      <c r="A897" s="107"/>
      <c r="C897" s="92"/>
    </row>
    <row r="898" ht="15.75" customHeight="1">
      <c r="A898" s="107"/>
      <c r="C898" s="92"/>
    </row>
    <row r="899" ht="15.75" customHeight="1">
      <c r="A899" s="107"/>
      <c r="C899" s="92"/>
    </row>
    <row r="900" ht="15.75" customHeight="1">
      <c r="A900" s="107"/>
      <c r="C900" s="92"/>
    </row>
    <row r="901" ht="15.75" customHeight="1">
      <c r="A901" s="107"/>
      <c r="C901" s="92"/>
    </row>
    <row r="902" ht="15.75" customHeight="1">
      <c r="A902" s="107"/>
      <c r="C902" s="92"/>
    </row>
    <row r="903" ht="15.75" customHeight="1">
      <c r="A903" s="107"/>
      <c r="C903" s="92"/>
    </row>
    <row r="904" ht="15.75" customHeight="1">
      <c r="A904" s="107"/>
      <c r="C904" s="92"/>
    </row>
    <row r="905" ht="15.75" customHeight="1">
      <c r="A905" s="107"/>
      <c r="C905" s="92"/>
    </row>
    <row r="906" ht="15.75" customHeight="1">
      <c r="A906" s="107"/>
      <c r="C906" s="92"/>
    </row>
    <row r="907" ht="15.75" customHeight="1">
      <c r="A907" s="107"/>
      <c r="C907" s="92"/>
    </row>
    <row r="908" ht="15.75" customHeight="1">
      <c r="A908" s="107"/>
      <c r="C908" s="92"/>
    </row>
    <row r="909" ht="15.75" customHeight="1">
      <c r="A909" s="107"/>
      <c r="C909" s="92"/>
    </row>
    <row r="910" ht="15.75" customHeight="1">
      <c r="A910" s="107"/>
      <c r="C910" s="92"/>
    </row>
    <row r="911" ht="15.75" customHeight="1">
      <c r="A911" s="107"/>
      <c r="C911" s="92"/>
    </row>
    <row r="912" ht="15.75" customHeight="1">
      <c r="A912" s="107"/>
      <c r="C912" s="92"/>
    </row>
    <row r="913" ht="15.75" customHeight="1">
      <c r="A913" s="107"/>
      <c r="C913" s="92"/>
    </row>
    <row r="914" ht="15.75" customHeight="1">
      <c r="A914" s="107"/>
      <c r="C914" s="92"/>
    </row>
    <row r="915" ht="15.75" customHeight="1">
      <c r="A915" s="107"/>
      <c r="C915" s="92"/>
    </row>
    <row r="916" ht="15.75" customHeight="1">
      <c r="A916" s="107"/>
      <c r="C916" s="92"/>
    </row>
    <row r="917" ht="15.75" customHeight="1">
      <c r="A917" s="107"/>
      <c r="C917" s="92"/>
    </row>
    <row r="918" ht="15.75" customHeight="1">
      <c r="A918" s="107"/>
      <c r="C918" s="92"/>
    </row>
    <row r="919" ht="15.75" customHeight="1">
      <c r="A919" s="107"/>
      <c r="C919" s="92"/>
    </row>
    <row r="920" ht="15.75" customHeight="1">
      <c r="A920" s="107"/>
      <c r="C920" s="92"/>
    </row>
    <row r="921" ht="15.75" customHeight="1">
      <c r="A921" s="107"/>
      <c r="C921" s="92"/>
    </row>
    <row r="922" ht="15.75" customHeight="1">
      <c r="A922" s="107"/>
      <c r="C922" s="92"/>
    </row>
    <row r="923" ht="15.75" customHeight="1">
      <c r="A923" s="107"/>
      <c r="C923" s="92"/>
    </row>
    <row r="924" ht="15.75" customHeight="1">
      <c r="A924" s="107"/>
      <c r="C924" s="92"/>
    </row>
    <row r="925" ht="15.75" customHeight="1">
      <c r="A925" s="107"/>
      <c r="C925" s="92"/>
    </row>
    <row r="926" ht="15.75" customHeight="1">
      <c r="A926" s="107"/>
      <c r="C926" s="92"/>
    </row>
    <row r="927" ht="15.75" customHeight="1">
      <c r="A927" s="107"/>
      <c r="C927" s="92"/>
    </row>
    <row r="928" ht="15.75" customHeight="1">
      <c r="A928" s="107"/>
      <c r="C928" s="92"/>
    </row>
    <row r="929" ht="15.75" customHeight="1">
      <c r="A929" s="107"/>
      <c r="C929" s="92"/>
    </row>
    <row r="930" ht="15.75" customHeight="1">
      <c r="A930" s="107"/>
      <c r="C930" s="92"/>
    </row>
    <row r="931" ht="15.75" customHeight="1">
      <c r="A931" s="107"/>
      <c r="C931" s="92"/>
    </row>
    <row r="932" ht="15.75" customHeight="1">
      <c r="A932" s="107"/>
      <c r="C932" s="92"/>
    </row>
    <row r="933" ht="15.75" customHeight="1">
      <c r="A933" s="107"/>
      <c r="C933" s="92"/>
    </row>
    <row r="934" ht="15.75" customHeight="1">
      <c r="A934" s="107"/>
      <c r="C934" s="92"/>
    </row>
    <row r="935" ht="15.75" customHeight="1">
      <c r="A935" s="107"/>
      <c r="C935" s="92"/>
    </row>
    <row r="936" ht="15.75" customHeight="1">
      <c r="A936" s="107"/>
      <c r="C936" s="92"/>
    </row>
    <row r="937" ht="15.75" customHeight="1">
      <c r="A937" s="107"/>
      <c r="C937" s="92"/>
    </row>
    <row r="938" ht="15.75" customHeight="1">
      <c r="A938" s="107"/>
      <c r="C938" s="92"/>
    </row>
    <row r="939" ht="15.75" customHeight="1">
      <c r="A939" s="107"/>
      <c r="C939" s="92"/>
    </row>
    <row r="940" ht="15.75" customHeight="1">
      <c r="A940" s="107"/>
      <c r="C940" s="92"/>
    </row>
    <row r="941" ht="15.75" customHeight="1">
      <c r="A941" s="107"/>
      <c r="C941" s="92"/>
    </row>
    <row r="942" ht="15.75" customHeight="1">
      <c r="A942" s="107"/>
      <c r="C942" s="92"/>
    </row>
    <row r="943" ht="15.75" customHeight="1">
      <c r="A943" s="107"/>
      <c r="C943" s="92"/>
    </row>
    <row r="944" ht="15.75" customHeight="1">
      <c r="A944" s="107"/>
      <c r="C944" s="92"/>
    </row>
    <row r="945" ht="15.75" customHeight="1">
      <c r="A945" s="107"/>
      <c r="C945" s="92"/>
    </row>
    <row r="946" ht="15.75" customHeight="1">
      <c r="A946" s="107"/>
      <c r="C946" s="92"/>
    </row>
    <row r="947" ht="15.75" customHeight="1">
      <c r="A947" s="107"/>
      <c r="C947" s="92"/>
    </row>
    <row r="948" ht="15.75" customHeight="1">
      <c r="A948" s="107"/>
      <c r="C948" s="92"/>
    </row>
    <row r="949" ht="15.75" customHeight="1">
      <c r="A949" s="107"/>
      <c r="C949" s="92"/>
    </row>
    <row r="950" ht="15.75" customHeight="1">
      <c r="A950" s="107"/>
      <c r="C950" s="92"/>
    </row>
    <row r="951" ht="15.75" customHeight="1">
      <c r="A951" s="107"/>
      <c r="C951" s="92"/>
    </row>
    <row r="952" ht="15.75" customHeight="1">
      <c r="A952" s="107"/>
      <c r="C952" s="92"/>
    </row>
    <row r="953" ht="15.75" customHeight="1">
      <c r="A953" s="107"/>
      <c r="C953" s="92"/>
    </row>
    <row r="954" ht="15.75" customHeight="1">
      <c r="A954" s="107"/>
      <c r="C954" s="92"/>
    </row>
    <row r="955" ht="15.75" customHeight="1">
      <c r="A955" s="107"/>
      <c r="C955" s="92"/>
    </row>
    <row r="956" ht="15.75" customHeight="1">
      <c r="A956" s="107"/>
      <c r="C956" s="92"/>
    </row>
    <row r="957" ht="15.75" customHeight="1">
      <c r="A957" s="107"/>
      <c r="C957" s="92"/>
    </row>
    <row r="958" ht="15.75" customHeight="1">
      <c r="A958" s="107"/>
      <c r="C958" s="92"/>
    </row>
    <row r="959" ht="15.75" customHeight="1">
      <c r="A959" s="107"/>
      <c r="C959" s="92"/>
    </row>
    <row r="960" ht="15.75" customHeight="1">
      <c r="A960" s="107"/>
      <c r="C960" s="92"/>
    </row>
    <row r="961" ht="15.75" customHeight="1">
      <c r="A961" s="107"/>
      <c r="C961" s="92"/>
    </row>
    <row r="962" ht="15.75" customHeight="1">
      <c r="A962" s="107"/>
      <c r="C962" s="92"/>
    </row>
    <row r="963" ht="15.75" customHeight="1">
      <c r="A963" s="107"/>
      <c r="C963" s="92"/>
    </row>
    <row r="964" ht="15.75" customHeight="1">
      <c r="A964" s="107"/>
      <c r="C964" s="92"/>
    </row>
    <row r="965" ht="15.75" customHeight="1">
      <c r="A965" s="107"/>
      <c r="C965" s="92"/>
    </row>
    <row r="966" ht="15.75" customHeight="1">
      <c r="A966" s="107"/>
      <c r="C966" s="92"/>
    </row>
    <row r="967" ht="15.75" customHeight="1">
      <c r="A967" s="107"/>
      <c r="C967" s="92"/>
    </row>
    <row r="968" ht="15.75" customHeight="1">
      <c r="A968" s="107"/>
      <c r="C968" s="92"/>
    </row>
    <row r="969" ht="15.75" customHeight="1">
      <c r="A969" s="107"/>
      <c r="C969" s="92"/>
    </row>
    <row r="970" ht="15.75" customHeight="1">
      <c r="A970" s="107"/>
      <c r="C970" s="92"/>
    </row>
    <row r="971" ht="15.75" customHeight="1">
      <c r="A971" s="107"/>
      <c r="C971" s="92"/>
    </row>
    <row r="972" ht="15.75" customHeight="1">
      <c r="A972" s="107"/>
      <c r="C972" s="92"/>
    </row>
    <row r="973" ht="15.75" customHeight="1">
      <c r="A973" s="107"/>
      <c r="C973" s="92"/>
    </row>
    <row r="974" ht="15.75" customHeight="1">
      <c r="A974" s="107"/>
      <c r="C974" s="92"/>
    </row>
    <row r="975" ht="15.75" customHeight="1">
      <c r="A975" s="107"/>
      <c r="C975" s="92"/>
    </row>
    <row r="976" ht="15.75" customHeight="1">
      <c r="A976" s="107"/>
      <c r="C976" s="92"/>
    </row>
    <row r="977" ht="15.75" customHeight="1">
      <c r="A977" s="107"/>
      <c r="C977" s="92"/>
    </row>
    <row r="978" ht="15.75" customHeight="1">
      <c r="A978" s="107"/>
      <c r="C978" s="92"/>
    </row>
    <row r="979" ht="15.75" customHeight="1">
      <c r="A979" s="107"/>
      <c r="C979" s="92"/>
    </row>
    <row r="980" ht="15.75" customHeight="1">
      <c r="A980" s="107"/>
      <c r="C980" s="92"/>
    </row>
    <row r="981" ht="15.75" customHeight="1">
      <c r="A981" s="107"/>
      <c r="C981" s="92"/>
    </row>
    <row r="982" ht="15.75" customHeight="1">
      <c r="A982" s="107"/>
      <c r="C982" s="92"/>
    </row>
    <row r="983" ht="15.75" customHeight="1">
      <c r="A983" s="107"/>
      <c r="C983" s="92"/>
    </row>
    <row r="984" ht="15.75" customHeight="1">
      <c r="A984" s="107"/>
      <c r="C984" s="92"/>
    </row>
    <row r="985" ht="15.75" customHeight="1">
      <c r="A985" s="107"/>
      <c r="C985" s="92"/>
    </row>
    <row r="986" ht="15.75" customHeight="1">
      <c r="A986" s="107"/>
      <c r="C986" s="92"/>
    </row>
    <row r="987" ht="15.75" customHeight="1">
      <c r="A987" s="107"/>
      <c r="C987" s="92"/>
    </row>
    <row r="988" ht="15.75" customHeight="1">
      <c r="A988" s="107"/>
      <c r="C988" s="92"/>
    </row>
    <row r="989" ht="15.75" customHeight="1">
      <c r="A989" s="107"/>
      <c r="C989" s="92"/>
    </row>
    <row r="990" ht="15.75" customHeight="1">
      <c r="A990" s="107"/>
      <c r="C990" s="92"/>
    </row>
    <row r="991" ht="15.75" customHeight="1">
      <c r="A991" s="107"/>
      <c r="C991" s="92"/>
    </row>
    <row r="992" ht="15.75" customHeight="1">
      <c r="A992" s="107"/>
      <c r="C992" s="92"/>
    </row>
    <row r="993" ht="15.75" customHeight="1">
      <c r="A993" s="107"/>
      <c r="C993" s="92"/>
    </row>
    <row r="994" ht="15.75" customHeight="1">
      <c r="A994" s="107"/>
      <c r="C994" s="92"/>
    </row>
    <row r="995" ht="15.75" customHeight="1">
      <c r="A995" s="107"/>
      <c r="C995" s="92"/>
    </row>
    <row r="996" ht="15.75" customHeight="1">
      <c r="A996" s="107"/>
      <c r="C996" s="92"/>
    </row>
    <row r="997" ht="15.75" customHeight="1">
      <c r="A997" s="107"/>
      <c r="C997" s="92"/>
    </row>
    <row r="998" ht="15.75" customHeight="1">
      <c r="A998" s="107"/>
      <c r="C998" s="92"/>
    </row>
    <row r="999" ht="15.75" customHeight="1">
      <c r="A999" s="107"/>
      <c r="C999" s="92"/>
    </row>
    <row r="1000" ht="15.75" customHeight="1">
      <c r="A1000" s="107"/>
      <c r="C1000" s="92"/>
    </row>
  </sheetData>
  <mergeCells count="1">
    <mergeCell ref="A5:I5"/>
  </mergeCells>
  <printOptions/>
  <pageMargins bottom="0.75" footer="0.0" header="0.0" left="0.7" right="0.7" top="0.75"/>
  <pageSetup scale="5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86"/>
    <col customWidth="1" min="6" max="6" width="9.86"/>
    <col customWidth="1" min="7" max="7" width="10.0"/>
    <col customWidth="1" min="8" max="16" width="8.86"/>
    <col customWidth="1" min="17" max="17" width="48.71"/>
    <col customWidth="1" min="18" max="18" width="8.86"/>
    <col customWidth="1" min="19" max="19" width="29.71"/>
    <col customWidth="1" min="20" max="26" width="8.86"/>
  </cols>
  <sheetData>
    <row r="5">
      <c r="Q5" s="28" t="s">
        <v>24</v>
      </c>
      <c r="R5" s="29"/>
      <c r="S5" s="30"/>
      <c r="T5" s="70" t="s">
        <v>195</v>
      </c>
    </row>
    <row r="6">
      <c r="Q6" s="108" t="s">
        <v>100</v>
      </c>
      <c r="R6" s="38">
        <v>1.0</v>
      </c>
      <c r="S6" s="33">
        <v>30000.0</v>
      </c>
      <c r="T6" s="33"/>
    </row>
    <row r="7">
      <c r="Q7" s="108" t="s">
        <v>101</v>
      </c>
      <c r="R7" s="38">
        <v>1.0</v>
      </c>
      <c r="S7" s="33">
        <v>28000.0</v>
      </c>
      <c r="T7" s="33"/>
    </row>
    <row r="8">
      <c r="Q8" s="31" t="s">
        <v>102</v>
      </c>
      <c r="R8" s="38">
        <v>1.0</v>
      </c>
      <c r="S8" s="33">
        <v>20000.0</v>
      </c>
      <c r="T8" s="33"/>
    </row>
    <row r="9">
      <c r="Q9" s="108" t="s">
        <v>103</v>
      </c>
      <c r="R9" s="38">
        <v>1.0</v>
      </c>
      <c r="S9" s="33">
        <v>5000.0</v>
      </c>
      <c r="T9" s="33"/>
    </row>
    <row r="10">
      <c r="Q10" s="31" t="s">
        <v>104</v>
      </c>
      <c r="R10" s="38">
        <v>1.0</v>
      </c>
      <c r="S10" s="33">
        <v>3000.0</v>
      </c>
      <c r="T10" s="33"/>
    </row>
    <row r="11">
      <c r="Q11" s="108" t="s">
        <v>105</v>
      </c>
      <c r="R11" s="38">
        <v>1.0</v>
      </c>
      <c r="S11" s="33">
        <v>1200.0</v>
      </c>
      <c r="T11" s="33"/>
    </row>
    <row r="12">
      <c r="Q12" s="108" t="s">
        <v>106</v>
      </c>
      <c r="R12" s="38">
        <v>1.0</v>
      </c>
      <c r="S12" s="33">
        <v>500.0</v>
      </c>
      <c r="T12" s="33"/>
    </row>
    <row r="13">
      <c r="Q13" s="31" t="s">
        <v>83</v>
      </c>
      <c r="R13" s="38">
        <v>0.0</v>
      </c>
      <c r="S13" s="33">
        <v>0.0</v>
      </c>
      <c r="T13" s="33"/>
    </row>
    <row r="14">
      <c r="Q14" s="31" t="s">
        <v>83</v>
      </c>
      <c r="R14" s="38">
        <v>0.0</v>
      </c>
      <c r="S14" s="33">
        <v>0.0</v>
      </c>
      <c r="T14" s="33"/>
    </row>
    <row r="15">
      <c r="Q15" s="31" t="s">
        <v>83</v>
      </c>
      <c r="R15" s="38">
        <v>0.0</v>
      </c>
      <c r="S15" s="33">
        <v>0.0</v>
      </c>
      <c r="T15" s="33"/>
    </row>
    <row r="16">
      <c r="Q16" s="13" t="s">
        <v>107</v>
      </c>
      <c r="R16" s="39"/>
      <c r="S16" s="37"/>
      <c r="T16" s="37"/>
    </row>
    <row r="21" ht="15.75" customHeight="1"/>
    <row r="22" ht="15.75" customHeight="1">
      <c r="Q22" s="31"/>
    </row>
    <row r="23" ht="15.75" customHeight="1">
      <c r="Q23" s="31"/>
    </row>
    <row r="24" ht="15.75" customHeight="1">
      <c r="Q24" s="31"/>
    </row>
    <row r="25" ht="15.75" customHeight="1">
      <c r="Q25" s="31"/>
    </row>
    <row r="26" ht="15.75" customHeight="1">
      <c r="Q26" s="31"/>
    </row>
    <row r="27" ht="15.75" customHeight="1">
      <c r="Q27" s="31"/>
    </row>
    <row r="28" ht="15.75" customHeight="1">
      <c r="Q28" s="3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Q5:S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9.14"/>
    <col customWidth="1" min="3" max="3" width="31.43"/>
    <col customWidth="1" min="4" max="4" width="2.86"/>
    <col customWidth="1" min="5" max="5" width="39.14"/>
    <col customWidth="1" min="6" max="6" width="31.43"/>
    <col customWidth="1" min="7" max="7" width="2.86"/>
    <col customWidth="1" min="8" max="8" width="39.14"/>
    <col customWidth="1" min="9" max="9" width="31.43"/>
    <col customWidth="1" min="10" max="10" width="2.86"/>
    <col customWidth="1" min="11" max="11" width="8.71"/>
    <col customWidth="1" min="12" max="12" width="13.71"/>
    <col customWidth="1" min="13" max="26" width="8.71"/>
  </cols>
  <sheetData>
    <row r="1">
      <c r="A1" s="109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48.0" customHeight="1">
      <c r="A2" s="109"/>
      <c r="B2" s="110"/>
      <c r="C2" s="111"/>
      <c r="D2" s="111"/>
      <c r="E2" s="111"/>
      <c r="F2" s="111"/>
      <c r="G2" s="111"/>
      <c r="H2" s="111"/>
      <c r="I2" s="111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ht="15.75" customHeight="1">
      <c r="A3" s="109"/>
      <c r="B3" s="112"/>
      <c r="C3" s="113"/>
      <c r="D3" s="109"/>
      <c r="E3" s="112"/>
      <c r="F3" s="114"/>
      <c r="G3" s="109"/>
      <c r="H3" s="112"/>
      <c r="I3" s="115"/>
      <c r="J3" s="109"/>
      <c r="K3" s="116"/>
      <c r="L3" s="117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15.75" customHeight="1">
      <c r="A4" s="109"/>
      <c r="B4" s="112"/>
      <c r="C4" s="118"/>
      <c r="D4" s="109"/>
      <c r="E4" s="112"/>
      <c r="F4" s="114"/>
      <c r="G4" s="109"/>
      <c r="H4" s="112"/>
      <c r="I4" s="114"/>
      <c r="J4" s="109"/>
      <c r="K4" s="119"/>
      <c r="L4" s="120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15.75" customHeight="1">
      <c r="A5" s="109"/>
      <c r="B5" s="112"/>
      <c r="C5" s="113"/>
      <c r="D5" s="109"/>
      <c r="E5" s="112"/>
      <c r="F5" s="114"/>
      <c r="G5" s="109"/>
      <c r="H5" s="112"/>
      <c r="I5" s="114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5.75" customHeight="1">
      <c r="A6" s="109"/>
      <c r="B6" s="112"/>
      <c r="C6" s="121"/>
      <c r="D6" s="109"/>
      <c r="E6" s="122"/>
      <c r="F6" s="109"/>
      <c r="G6" s="109"/>
      <c r="H6" s="122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15.75" customHeight="1">
      <c r="A7" s="109"/>
      <c r="B7" s="122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5.75" customHeight="1">
      <c r="A8" s="109"/>
      <c r="B8" s="112"/>
      <c r="C8" s="123"/>
      <c r="D8" s="109"/>
      <c r="E8" s="112"/>
      <c r="F8" s="123"/>
      <c r="G8" s="109"/>
      <c r="H8" s="112"/>
      <c r="I8" s="123"/>
      <c r="J8" s="109"/>
      <c r="K8" s="109"/>
      <c r="L8" s="109"/>
      <c r="M8" s="109"/>
      <c r="N8" s="4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15.75" customHeight="1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15.75" customHeight="1">
      <c r="A10" s="124"/>
      <c r="B10" s="125"/>
      <c r="C10" s="126"/>
      <c r="D10" s="124"/>
      <c r="E10" s="125"/>
      <c r="F10" s="126"/>
      <c r="G10" s="124"/>
      <c r="H10" s="125"/>
      <c r="I10" s="126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</row>
    <row r="11" ht="15.75" customHeight="1">
      <c r="A11" s="124"/>
      <c r="B11" s="127"/>
      <c r="C11" s="127"/>
      <c r="D11" s="128"/>
      <c r="E11" s="127"/>
      <c r="F11" s="127"/>
      <c r="G11" s="124"/>
      <c r="H11" s="127"/>
      <c r="I11" s="127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</row>
    <row r="12" ht="15.75" customHeight="1">
      <c r="A12" s="124"/>
      <c r="B12" s="114"/>
      <c r="C12" s="129"/>
      <c r="D12" s="124"/>
      <c r="E12" s="114"/>
      <c r="F12" s="129"/>
      <c r="G12" s="124"/>
      <c r="H12" s="114"/>
      <c r="I12" s="129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</row>
    <row r="13" ht="15.75" customHeight="1">
      <c r="A13" s="124"/>
      <c r="B13" s="114"/>
      <c r="C13" s="129"/>
      <c r="D13" s="124"/>
      <c r="E13" s="114"/>
      <c r="F13" s="129"/>
      <c r="G13" s="124"/>
      <c r="H13" s="114"/>
      <c r="I13" s="129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</row>
    <row r="14" ht="15.75" customHeight="1">
      <c r="A14" s="124"/>
      <c r="B14" s="114"/>
      <c r="C14" s="129"/>
      <c r="D14" s="124"/>
      <c r="E14" s="114"/>
      <c r="F14" s="129"/>
      <c r="G14" s="124"/>
      <c r="H14" s="114"/>
      <c r="I14" s="129"/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</row>
    <row r="15" ht="16.5" customHeight="1">
      <c r="A15" s="124"/>
      <c r="B15" s="114"/>
      <c r="C15" s="129"/>
      <c r="D15" s="124"/>
      <c r="E15" s="114"/>
      <c r="F15" s="129"/>
      <c r="G15" s="124"/>
      <c r="H15" s="114"/>
      <c r="I15" s="129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ht="15.75" customHeight="1">
      <c r="A16" s="124"/>
      <c r="B16" s="114"/>
      <c r="C16" s="129"/>
      <c r="D16" s="124"/>
      <c r="E16" s="114"/>
      <c r="F16" s="129"/>
      <c r="G16" s="124"/>
      <c r="H16" s="114"/>
      <c r="I16" s="129"/>
      <c r="J16" s="124"/>
      <c r="K16" s="124"/>
      <c r="L16" s="124"/>
      <c r="M16" s="124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</row>
    <row r="17" ht="15.75" customHeight="1">
      <c r="A17" s="109"/>
      <c r="B17" s="114"/>
      <c r="C17" s="129"/>
      <c r="D17" s="130"/>
      <c r="E17" s="114"/>
      <c r="F17" s="129"/>
      <c r="G17" s="109"/>
      <c r="H17" s="114"/>
      <c r="I17" s="12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5.75" customHeight="1">
      <c r="A18" s="109"/>
      <c r="B18" s="114"/>
      <c r="C18" s="129"/>
      <c r="D18" s="109"/>
      <c r="E18" s="114"/>
      <c r="F18" s="129"/>
      <c r="G18" s="109"/>
      <c r="H18" s="114"/>
      <c r="I18" s="12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5.75" customHeight="1">
      <c r="A19" s="109"/>
      <c r="B19" s="114"/>
      <c r="C19" s="129"/>
      <c r="D19" s="109"/>
      <c r="E19" s="114"/>
      <c r="F19" s="129"/>
      <c r="G19" s="109"/>
      <c r="H19" s="114"/>
      <c r="I19" s="12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5.75" customHeight="1">
      <c r="A20" s="109"/>
      <c r="B20" s="114"/>
      <c r="C20" s="129"/>
      <c r="D20" s="109"/>
      <c r="E20" s="114"/>
      <c r="F20" s="129"/>
      <c r="G20" s="109"/>
      <c r="H20" s="114"/>
      <c r="I20" s="12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5.75" customHeight="1">
      <c r="A21" s="109"/>
      <c r="B21" s="114"/>
      <c r="C21" s="129"/>
      <c r="D21" s="109"/>
      <c r="E21" s="114"/>
      <c r="F21" s="129"/>
      <c r="G21" s="109"/>
      <c r="H21" s="114"/>
      <c r="I21" s="12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5.75" customHeight="1">
      <c r="A22" s="109"/>
      <c r="B22" s="114"/>
      <c r="C22" s="129"/>
      <c r="D22" s="109"/>
      <c r="E22" s="114"/>
      <c r="F22" s="129"/>
      <c r="G22" s="109"/>
      <c r="H22" s="114"/>
      <c r="I22" s="12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5.75" customHeight="1">
      <c r="A23" s="109"/>
      <c r="B23" s="114"/>
      <c r="C23" s="129"/>
      <c r="D23" s="109"/>
      <c r="E23" s="114"/>
      <c r="F23" s="129"/>
      <c r="G23" s="109"/>
      <c r="H23" s="114"/>
      <c r="I23" s="12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5.75" customHeight="1">
      <c r="A24" s="109"/>
      <c r="B24" s="114"/>
      <c r="C24" s="129"/>
      <c r="D24" s="109"/>
      <c r="E24" s="114"/>
      <c r="F24" s="129"/>
      <c r="G24" s="109"/>
      <c r="H24" s="114"/>
      <c r="I24" s="12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5.75" customHeight="1">
      <c r="A25" s="109"/>
      <c r="B25" s="114"/>
      <c r="C25" s="129"/>
      <c r="D25" s="109"/>
      <c r="E25" s="131"/>
      <c r="F25" s="132"/>
      <c r="G25" s="109"/>
      <c r="H25" s="131"/>
      <c r="I25" s="132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5.75" customHeight="1">
      <c r="A26" s="109"/>
      <c r="B26" s="114"/>
      <c r="C26" s="129"/>
      <c r="D26" s="109"/>
      <c r="E26" s="131"/>
      <c r="F26" s="132"/>
      <c r="G26" s="109"/>
      <c r="H26" s="131"/>
      <c r="I26" s="132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5.75" customHeight="1">
      <c r="A27" s="109"/>
      <c r="B27" s="114"/>
      <c r="C27" s="129"/>
      <c r="D27" s="109"/>
      <c r="E27" s="131"/>
      <c r="F27" s="132"/>
      <c r="G27" s="109"/>
      <c r="H27" s="131"/>
      <c r="I27" s="132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5.75" customHeight="1">
      <c r="A28" s="109"/>
      <c r="B28" s="114"/>
      <c r="C28" s="129"/>
      <c r="D28" s="109"/>
      <c r="E28" s="131"/>
      <c r="F28" s="132"/>
      <c r="G28" s="109"/>
      <c r="H28" s="131"/>
      <c r="I28" s="132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5.75" customHeight="1">
      <c r="A29" s="109"/>
      <c r="B29" s="114"/>
      <c r="C29" s="129"/>
      <c r="D29" s="109"/>
      <c r="E29" s="131"/>
      <c r="F29" s="132"/>
      <c r="G29" s="109"/>
      <c r="H29" s="131"/>
      <c r="I29" s="132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5.75" customHeight="1">
      <c r="A30" s="109"/>
      <c r="B30" s="114"/>
      <c r="C30" s="129"/>
      <c r="D30" s="109"/>
      <c r="E30" s="131"/>
      <c r="F30" s="132"/>
      <c r="G30" s="109"/>
      <c r="H30" s="131"/>
      <c r="I30" s="132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5.75" customHeight="1">
      <c r="A31" s="109"/>
      <c r="B31" s="114"/>
      <c r="C31" s="129"/>
      <c r="D31" s="109"/>
      <c r="E31" s="109"/>
      <c r="F31" s="109"/>
      <c r="G31" s="109"/>
      <c r="H31" s="109"/>
      <c r="I31" s="133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5.75" customHeight="1">
      <c r="A32" s="109"/>
      <c r="B32" s="114"/>
      <c r="C32" s="129"/>
      <c r="D32" s="109"/>
      <c r="E32" s="134"/>
      <c r="F32" s="135"/>
      <c r="G32" s="109"/>
      <c r="H32" s="136"/>
      <c r="I32" s="136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5.75" customHeight="1">
      <c r="A33" s="109"/>
      <c r="B33" s="114"/>
      <c r="C33" s="129"/>
      <c r="D33" s="109"/>
      <c r="E33" s="137"/>
      <c r="F33" s="138"/>
      <c r="G33" s="109"/>
      <c r="H33" s="137"/>
      <c r="I33" s="138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5.75" customHeight="1">
      <c r="A34" s="109"/>
      <c r="B34" s="114"/>
      <c r="C34" s="129"/>
      <c r="D34" s="109"/>
      <c r="E34" s="137"/>
      <c r="F34" s="129"/>
      <c r="G34" s="109"/>
      <c r="H34" s="137"/>
      <c r="I34" s="12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5.75" customHeight="1">
      <c r="A35" s="109"/>
      <c r="B35" s="114"/>
      <c r="C35" s="129"/>
      <c r="D35" s="109"/>
      <c r="E35" s="137"/>
      <c r="F35" s="129"/>
      <c r="G35" s="109"/>
      <c r="H35" s="137"/>
      <c r="I35" s="12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5.75" customHeight="1">
      <c r="A36" s="109"/>
      <c r="B36" s="112"/>
      <c r="C36" s="139"/>
      <c r="D36" s="109"/>
      <c r="E36" s="112"/>
      <c r="F36" s="139"/>
      <c r="G36" s="109"/>
      <c r="H36" s="137"/>
      <c r="I36" s="138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5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5.75" customHeight="1">
      <c r="A38" s="109"/>
      <c r="B38" s="125"/>
      <c r="C38" s="126"/>
      <c r="D38" s="109"/>
      <c r="E38" s="134"/>
      <c r="F38" s="135"/>
      <c r="G38" s="109"/>
      <c r="H38" s="134"/>
      <c r="I38" s="135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5.75" customHeight="1">
      <c r="A39" s="109"/>
      <c r="B39" s="127"/>
      <c r="C39" s="127"/>
      <c r="D39" s="109"/>
      <c r="E39" s="140"/>
      <c r="F39" s="141"/>
      <c r="G39" s="109"/>
      <c r="H39" s="140"/>
      <c r="I39" s="142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124"/>
      <c r="B40" s="114"/>
      <c r="C40" s="129"/>
      <c r="D40" s="124"/>
      <c r="E40" s="143"/>
      <c r="F40" s="144"/>
      <c r="G40" s="109"/>
      <c r="H40" s="143"/>
      <c r="I40" s="14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ht="15.75" customHeight="1">
      <c r="A41" s="109"/>
      <c r="B41" s="114"/>
      <c r="C41" s="129"/>
      <c r="D41" s="109"/>
      <c r="E41" s="143"/>
      <c r="F41" s="144"/>
      <c r="G41" s="109"/>
      <c r="H41" s="143"/>
      <c r="I41" s="144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109"/>
      <c r="B42" s="114"/>
      <c r="C42" s="129"/>
      <c r="D42" s="109"/>
      <c r="E42" s="143"/>
      <c r="F42" s="144"/>
      <c r="G42" s="109"/>
      <c r="H42" s="143"/>
      <c r="I42" s="144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5.75" customHeight="1">
      <c r="A43" s="109"/>
      <c r="B43" s="114"/>
      <c r="C43" s="129"/>
      <c r="D43" s="109"/>
      <c r="E43" s="143"/>
      <c r="F43" s="144"/>
      <c r="G43" s="109"/>
      <c r="H43" s="143"/>
      <c r="I43" s="144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5.75" customHeight="1">
      <c r="A44" s="109"/>
      <c r="B44" s="114"/>
      <c r="C44" s="129"/>
      <c r="D44" s="109"/>
      <c r="E44" s="143"/>
      <c r="F44" s="144"/>
      <c r="G44" s="109"/>
      <c r="H44" s="143"/>
      <c r="I44" s="144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5.75" customHeight="1">
      <c r="A45" s="109"/>
      <c r="B45" s="114"/>
      <c r="C45" s="129"/>
      <c r="D45" s="109"/>
      <c r="E45" s="143"/>
      <c r="F45" s="144"/>
      <c r="G45" s="109"/>
      <c r="H45" s="143"/>
      <c r="I45" s="144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5.75" customHeight="1">
      <c r="A46" s="109"/>
      <c r="B46" s="114"/>
      <c r="C46" s="129"/>
      <c r="D46" s="109"/>
      <c r="E46" s="143"/>
      <c r="F46" s="144"/>
      <c r="G46" s="109"/>
      <c r="H46" s="143"/>
      <c r="I46" s="144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5.75" customHeight="1">
      <c r="A47" s="109"/>
      <c r="B47" s="114"/>
      <c r="C47" s="129"/>
      <c r="D47" s="109"/>
      <c r="E47" s="143"/>
      <c r="F47" s="144"/>
      <c r="G47" s="109"/>
      <c r="H47" s="143"/>
      <c r="I47" s="144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5.75" customHeight="1">
      <c r="A48" s="109"/>
      <c r="B48" s="114"/>
      <c r="C48" s="129"/>
      <c r="D48" s="109"/>
      <c r="E48" s="143"/>
      <c r="F48" s="144"/>
      <c r="G48" s="109"/>
      <c r="H48" s="143"/>
      <c r="I48" s="144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5.75" customHeight="1">
      <c r="A49" s="109"/>
      <c r="B49" s="114"/>
      <c r="C49" s="129"/>
      <c r="D49" s="109"/>
      <c r="E49" s="143"/>
      <c r="F49" s="144"/>
      <c r="G49" s="109"/>
      <c r="H49" s="143"/>
      <c r="I49" s="144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5.75" customHeight="1">
      <c r="A50" s="109"/>
      <c r="B50" s="114"/>
      <c r="C50" s="129"/>
      <c r="D50" s="109"/>
      <c r="E50" s="143"/>
      <c r="F50" s="144"/>
      <c r="G50" s="109"/>
      <c r="H50" s="143"/>
      <c r="I50" s="144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5.75" customHeight="1">
      <c r="A51" s="109"/>
      <c r="B51" s="114"/>
      <c r="C51" s="129"/>
      <c r="D51" s="109"/>
      <c r="E51" s="143"/>
      <c r="F51" s="144"/>
      <c r="G51" s="109"/>
      <c r="H51" s="143"/>
      <c r="I51" s="144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5.75" customHeight="1">
      <c r="A52" s="109"/>
      <c r="B52" s="114"/>
      <c r="C52" s="129"/>
      <c r="D52" s="109"/>
      <c r="E52" s="143"/>
      <c r="F52" s="144"/>
      <c r="G52" s="109"/>
      <c r="H52" s="143"/>
      <c r="I52" s="144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5.75" customHeight="1">
      <c r="A53" s="109"/>
      <c r="B53" s="114"/>
      <c r="C53" s="129"/>
      <c r="D53" s="109"/>
      <c r="E53" s="143"/>
      <c r="F53" s="144"/>
      <c r="G53" s="109"/>
      <c r="H53" s="143"/>
      <c r="I53" s="144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5.75" customHeight="1">
      <c r="A54" s="109"/>
      <c r="B54" s="114"/>
      <c r="C54" s="129"/>
      <c r="D54" s="109"/>
      <c r="E54" s="143"/>
      <c r="F54" s="144"/>
      <c r="G54" s="109"/>
      <c r="H54" s="143"/>
      <c r="I54" s="144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5.75" customHeight="1">
      <c r="A55" s="109"/>
      <c r="B55" s="114"/>
      <c r="C55" s="129"/>
      <c r="D55" s="109"/>
      <c r="E55" s="143"/>
      <c r="F55" s="144"/>
      <c r="G55" s="109"/>
      <c r="H55" s="143"/>
      <c r="I55" s="144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5.75" customHeight="1">
      <c r="A56" s="109"/>
      <c r="B56" s="114"/>
      <c r="C56" s="129"/>
      <c r="D56" s="109"/>
      <c r="E56" s="143"/>
      <c r="F56" s="144"/>
      <c r="G56" s="109"/>
      <c r="H56" s="143"/>
      <c r="I56" s="144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5.75" customHeight="1">
      <c r="A57" s="109"/>
      <c r="B57" s="114"/>
      <c r="C57" s="129"/>
      <c r="D57" s="109"/>
      <c r="E57" s="143"/>
      <c r="F57" s="144"/>
      <c r="G57" s="109"/>
      <c r="H57" s="143"/>
      <c r="I57" s="144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5.75" customHeight="1">
      <c r="A58" s="109"/>
      <c r="B58" s="114"/>
      <c r="C58" s="129"/>
      <c r="D58" s="109"/>
      <c r="E58" s="143"/>
      <c r="F58" s="144"/>
      <c r="G58" s="109"/>
      <c r="H58" s="143"/>
      <c r="I58" s="144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5.75" customHeight="1">
      <c r="A59" s="109"/>
      <c r="B59" s="112"/>
      <c r="C59" s="139"/>
      <c r="D59" s="109"/>
      <c r="E59" s="143"/>
      <c r="F59" s="144"/>
      <c r="G59" s="109"/>
      <c r="H59" s="143"/>
      <c r="I59" s="144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5.75" customHeight="1">
      <c r="A60" s="109"/>
      <c r="B60" s="109"/>
      <c r="C60" s="109"/>
      <c r="D60" s="109"/>
      <c r="E60" s="143"/>
      <c r="F60" s="144"/>
      <c r="G60" s="109"/>
      <c r="H60" s="143"/>
      <c r="I60" s="144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5.75" customHeight="1">
      <c r="A61" s="109"/>
      <c r="B61" s="134"/>
      <c r="C61" s="135"/>
      <c r="D61" s="109"/>
      <c r="E61" s="143"/>
      <c r="F61" s="144"/>
      <c r="G61" s="109"/>
      <c r="H61" s="143"/>
      <c r="I61" s="144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5.75" customHeight="1">
      <c r="A62" s="109"/>
      <c r="B62" s="137"/>
      <c r="C62" s="138"/>
      <c r="D62" s="109"/>
      <c r="E62" s="143"/>
      <c r="F62" s="144"/>
      <c r="G62" s="109"/>
      <c r="H62" s="143"/>
      <c r="I62" s="144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5.75" customHeight="1">
      <c r="A63" s="109"/>
      <c r="B63" s="137"/>
      <c r="C63" s="138"/>
      <c r="D63" s="109"/>
      <c r="E63" s="143"/>
      <c r="F63" s="144"/>
      <c r="G63" s="109"/>
      <c r="H63" s="143"/>
      <c r="I63" s="144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5.75" customHeight="1">
      <c r="A64" s="109"/>
      <c r="B64" s="137"/>
      <c r="C64" s="129"/>
      <c r="D64" s="109"/>
      <c r="E64" s="143"/>
      <c r="F64" s="144"/>
      <c r="G64" s="109"/>
      <c r="H64" s="143"/>
      <c r="I64" s="144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5.75" customHeight="1">
      <c r="A65" s="109"/>
      <c r="B65" s="137"/>
      <c r="C65" s="129"/>
      <c r="D65" s="109"/>
      <c r="E65" s="143"/>
      <c r="F65" s="144"/>
      <c r="G65" s="109"/>
      <c r="H65" s="143"/>
      <c r="I65" s="144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5.75" customHeight="1">
      <c r="A66" s="109"/>
      <c r="B66" s="112"/>
      <c r="C66" s="139"/>
      <c r="D66" s="109"/>
      <c r="E66" s="145"/>
      <c r="F66" s="146"/>
      <c r="G66" s="109"/>
      <c r="H66" s="145"/>
      <c r="I66" s="146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5.75" customHeight="1">
      <c r="A67" s="109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5.75" customHeight="1">
      <c r="A68" s="109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5.75" customHeight="1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5.75" customHeight="1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5.75" customHeight="1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5.75" customHeight="1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5.75" customHeight="1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5.75" customHeight="1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5.75" customHeight="1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5.75" customHeight="1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5.75" customHeight="1">
      <c r="A77" s="109"/>
      <c r="B77" s="109"/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5.75" customHeight="1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5.75" customHeight="1">
      <c r="A79" s="109"/>
      <c r="B79" s="109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5.75" customHeight="1">
      <c r="A80" s="109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5.75" customHeight="1">
      <c r="A81" s="109"/>
      <c r="B81" s="109"/>
      <c r="C81" s="109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5.75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5.75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5.75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5.75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5.75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5.75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5.75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5.75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5.75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5.75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5.75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5.75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5.75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5.75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5.75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5.75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5.75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5.75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5.75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5.75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5.75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5.75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5.75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5.75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5.75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5.75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5.75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5.75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5.75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5.75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5.75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5.75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5.75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5.75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5.75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5.75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5.75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5.75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5.75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5.75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5.75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5.75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5.75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5.75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5.75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5.75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5.75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5.75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5.75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5.75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5.75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5.75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5.75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5.75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5.75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5.75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5.75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5.75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5.75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5.75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5.75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5.75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5.75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5.75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5.75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5.75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5.75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5.75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5.75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5.75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5.75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5.75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5.75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5.75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5.75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5.75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5.75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5.75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5.75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5.75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5.75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5.75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5.75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5.75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5.75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5.75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5.75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5.75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5.75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5.75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5.75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5.75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5.75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5.75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5.75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5.75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5.75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5.75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5.75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5.75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5.75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5.75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5.75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5.75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5.75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5.75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5.75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5.75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5.75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5.75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5.75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5.75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5.75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5.75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5.75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5.75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5.75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5.75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5.75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5.75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5.75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5.75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5.75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5.75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5.75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5.75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5.75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5.75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5.75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5.75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5.75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5.75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5.75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5.75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5.75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5.75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5.75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5.75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5.75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5.75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5.75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5.75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5.75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5.75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5.75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5.75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5.75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5.75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5.75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5.75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5.75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5.75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5.75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5.75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5.75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5.75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5.75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5.75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5.75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5.75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5.75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5.75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5.75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5.75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5.75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5.75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5.75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5.75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5.75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5.75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5.75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5.75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5.75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5.75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5.75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5.75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5.75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5.75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5.75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5.75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5.75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5.75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5.75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5.75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5.75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15.75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15.75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15.75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15.75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5.75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5.75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15.75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15.75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15.75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ht="15.75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ht="15.75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ht="15.75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ht="15.75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ht="15.75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ht="15.75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ht="15.75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ht="15.75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ht="15.75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ht="15.75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ht="15.75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ht="15.75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ht="15.75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ht="15.75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ht="15.75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ht="15.75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ht="15.75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ht="15.75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ht="15.75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ht="15.75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ht="15.75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ht="15.75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ht="15.75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ht="15.75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ht="15.75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ht="15.75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ht="15.75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ht="15.75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ht="15.75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ht="15.75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ht="15.75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ht="15.75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ht="15.75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ht="15.75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ht="15.75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ht="15.75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ht="15.75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ht="15.75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ht="15.75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ht="15.75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ht="15.75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ht="15.75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ht="15.75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ht="15.75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ht="15.75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ht="15.75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ht="15.75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ht="15.75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ht="15.75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ht="15.75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ht="15.75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ht="15.75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ht="15.75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ht="15.75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ht="15.75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ht="15.75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ht="15.75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ht="15.75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ht="15.75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ht="15.75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ht="15.75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ht="15.75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ht="15.75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ht="15.75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ht="15.75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ht="15.75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ht="15.75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ht="15.75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ht="15.75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ht="15.75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ht="15.75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ht="15.75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ht="15.75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ht="15.75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ht="15.75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ht="15.75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ht="15.75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ht="15.75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ht="15.75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ht="15.75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ht="15.75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ht="15.75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ht="15.75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ht="15.75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ht="15.75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ht="15.75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ht="15.75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ht="15.75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ht="15.75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ht="15.75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ht="15.75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ht="15.75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ht="15.75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ht="15.75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ht="15.75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ht="15.75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ht="15.75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ht="15.75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ht="15.75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ht="15.75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ht="15.75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ht="15.75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ht="15.75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ht="15.75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ht="15.75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ht="15.75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ht="15.75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ht="15.75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ht="15.75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ht="15.75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ht="15.75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ht="15.75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ht="15.75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ht="15.75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ht="15.75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ht="15.75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ht="15.75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ht="15.75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ht="15.75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ht="15.75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ht="15.75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ht="15.75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ht="15.75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ht="15.75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ht="15.75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ht="15.75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ht="15.75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ht="15.75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ht="15.75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ht="15.75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ht="15.75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ht="15.75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ht="15.75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ht="15.75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ht="15.75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ht="15.75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ht="15.75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ht="15.75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ht="15.75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ht="15.75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ht="15.75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ht="15.75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ht="15.75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ht="15.75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ht="15.75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ht="15.75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ht="15.75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ht="15.75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ht="15.75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ht="15.75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ht="15.75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ht="15.75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ht="15.75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ht="15.75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ht="15.75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ht="15.75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ht="15.75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ht="15.75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ht="15.75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ht="15.75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ht="15.75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ht="15.75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ht="15.75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ht="15.75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ht="15.75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ht="15.75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ht="15.75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ht="15.75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ht="15.75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ht="15.75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ht="15.75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ht="15.75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ht="15.75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ht="15.75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ht="15.75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ht="15.75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ht="15.75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ht="15.75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ht="15.75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ht="15.75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ht="15.75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ht="15.75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ht="15.75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ht="15.75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ht="15.75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ht="15.75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ht="15.75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ht="15.75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ht="15.75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ht="15.75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ht="15.75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ht="15.75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ht="15.75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ht="15.75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ht="15.75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ht="15.75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ht="15.75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ht="15.75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ht="15.75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ht="15.75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ht="15.75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ht="15.75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ht="15.75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ht="15.75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ht="15.75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ht="15.75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ht="15.75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ht="15.75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ht="15.75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ht="15.75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ht="15.75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ht="15.75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ht="15.75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ht="15.75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ht="15.75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ht="15.75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ht="15.75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ht="15.75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ht="15.75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ht="15.75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ht="15.75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ht="15.75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ht="15.75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ht="15.75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ht="15.75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ht="15.75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ht="15.75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ht="15.75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ht="15.75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ht="15.75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ht="15.75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ht="15.75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ht="15.75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ht="15.75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ht="15.75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ht="15.75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ht="15.75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ht="15.75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ht="15.75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ht="15.75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ht="15.75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ht="15.75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ht="15.75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ht="15.75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ht="15.75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ht="15.75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ht="15.75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ht="15.75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ht="15.75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ht="15.75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ht="15.75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ht="15.75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ht="15.75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ht="15.75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ht="15.75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ht="15.75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ht="15.75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ht="15.75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ht="15.75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ht="15.75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ht="15.75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ht="15.75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ht="15.75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ht="15.75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ht="15.75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ht="15.75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ht="15.75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ht="15.75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ht="15.75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ht="15.75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ht="15.75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ht="15.75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ht="15.75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ht="15.75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ht="15.75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ht="15.75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ht="15.75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ht="15.75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ht="15.75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ht="15.75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ht="15.75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ht="15.75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ht="15.75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ht="15.75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ht="15.75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ht="15.75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ht="15.75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ht="15.75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ht="15.75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ht="15.75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ht="15.75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ht="15.75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ht="15.75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ht="15.75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ht="15.75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ht="15.75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ht="15.75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ht="15.75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ht="15.75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ht="15.75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ht="15.75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ht="15.75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ht="15.75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ht="15.75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ht="15.75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ht="15.75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ht="15.75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ht="15.75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ht="15.75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ht="15.75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ht="15.75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ht="15.75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ht="15.75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ht="15.75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ht="15.75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ht="15.75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ht="15.75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ht="15.75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ht="15.75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ht="15.75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ht="15.75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ht="15.75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ht="15.75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ht="15.75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ht="15.75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ht="15.75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ht="15.75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ht="15.75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ht="15.75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ht="15.75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ht="15.75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ht="15.75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ht="15.75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ht="15.75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ht="15.75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ht="15.75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ht="15.75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ht="15.75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ht="15.75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ht="15.75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ht="15.75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ht="15.75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ht="15.75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ht="15.75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ht="15.75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ht="15.75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ht="15.75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ht="15.75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ht="15.75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ht="15.75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ht="15.75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ht="15.75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ht="15.75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ht="15.75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ht="15.75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ht="15.75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ht="15.75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ht="15.75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ht="15.75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ht="15.75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ht="15.75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ht="15.75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ht="15.75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ht="15.75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ht="15.75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ht="15.75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ht="15.75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ht="15.75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ht="15.75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ht="15.75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ht="15.75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ht="15.75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ht="15.75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ht="15.75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ht="15.75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ht="15.75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ht="15.75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ht="15.75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ht="15.75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ht="15.75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ht="15.75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ht="15.75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ht="15.75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ht="15.75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ht="15.75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ht="15.75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ht="15.75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ht="15.75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ht="15.75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ht="15.75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ht="15.75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ht="15.75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ht="15.75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ht="15.75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ht="15.75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ht="15.75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ht="15.75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ht="15.75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ht="15.75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ht="15.75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ht="15.75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ht="15.75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ht="15.75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ht="15.75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ht="15.75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ht="15.75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ht="15.75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ht="15.75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ht="15.75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ht="15.75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ht="15.75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ht="15.75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ht="15.75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ht="15.75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ht="15.75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ht="15.75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ht="15.75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ht="15.75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ht="15.75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ht="15.75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ht="15.75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ht="15.75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ht="15.75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ht="15.75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ht="15.75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ht="15.75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ht="15.75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ht="15.75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ht="15.75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ht="15.75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ht="15.75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ht="15.75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ht="15.75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ht="15.75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ht="15.75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ht="15.75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ht="15.75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ht="15.75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ht="15.75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ht="15.75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ht="15.75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ht="15.75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ht="15.75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ht="15.75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ht="15.75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ht="15.75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ht="15.75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ht="15.75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ht="15.75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ht="15.75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ht="15.75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ht="15.75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ht="15.75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ht="15.75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ht="15.75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ht="15.75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ht="15.75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ht="15.75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ht="15.75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ht="15.75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ht="15.75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ht="15.75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ht="15.75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ht="15.75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ht="15.75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ht="15.75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ht="15.75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ht="15.75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ht="15.75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ht="15.75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ht="15.75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ht="15.75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ht="15.75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ht="15.75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ht="15.75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ht="15.75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ht="15.75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ht="15.75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ht="15.75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ht="15.75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ht="15.75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ht="15.75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ht="15.75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ht="15.75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ht="15.75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ht="15.75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ht="15.75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ht="15.75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ht="15.75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ht="15.75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ht="15.75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ht="15.75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ht="15.75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ht="15.75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ht="15.75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ht="15.75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ht="15.75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ht="15.75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ht="15.75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ht="15.75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ht="15.75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ht="15.75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ht="15.75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ht="15.75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ht="15.75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ht="15.75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ht="15.75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ht="15.75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ht="15.75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ht="15.75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ht="15.75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ht="15.75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ht="15.75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ht="15.75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ht="15.75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ht="15.75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ht="15.75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ht="15.75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ht="15.75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ht="15.75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ht="15.75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ht="15.75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ht="15.75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ht="15.75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ht="15.75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ht="15.75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ht="15.75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ht="15.75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ht="15.75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ht="15.75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ht="15.75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ht="15.75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ht="15.75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ht="15.75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ht="15.75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ht="15.75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ht="15.75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ht="15.75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ht="15.75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ht="15.75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ht="15.75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ht="15.75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ht="15.75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ht="15.75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ht="15.75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ht="15.75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ht="15.75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ht="15.75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ht="15.75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ht="15.75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ht="15.75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ht="15.75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ht="15.75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ht="15.75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ht="15.75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ht="15.75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ht="15.75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ht="15.75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ht="15.75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ht="15.75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ht="15.75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ht="15.75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ht="15.75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ht="15.75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ht="15.75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ht="15.75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ht="15.75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ht="15.75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ht="15.75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ht="15.75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ht="15.75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ht="15.75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ht="15.75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ht="15.75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ht="15.75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ht="15.75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ht="15.75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ht="15.75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ht="15.75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ht="15.75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ht="15.75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ht="15.75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ht="15.75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ht="15.75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ht="15.75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ht="15.75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ht="15.75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ht="15.75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ht="15.75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ht="15.75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ht="15.75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ht="15.75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ht="15.75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ht="15.75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ht="15.75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ht="15.75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ht="15.75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ht="15.75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ht="15.75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ht="15.75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ht="15.75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ht="15.75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ht="15.75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ht="15.75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ht="15.75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ht="15.75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ht="15.75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ht="15.75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ht="15.75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ht="15.75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ht="15.75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ht="15.75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ht="15.75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ht="15.75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ht="15.75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ht="15.75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ht="15.75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ht="15.75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ht="15.75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ht="15.75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ht="15.75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ht="15.75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ht="15.75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ht="15.75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ht="15.75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ht="15.75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ht="15.75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ht="15.75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ht="15.75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ht="15.75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ht="15.75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ht="15.75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ht="15.75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ht="15.75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ht="15.75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ht="15.75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ht="15.75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ht="15.75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ht="15.75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ht="15.75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ht="15.75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ht="15.75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ht="15.75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ht="15.75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ht="15.75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ht="15.75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ht="15.75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ht="15.75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ht="15.75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ht="15.75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ht="15.75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ht="15.75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ht="15.75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ht="15.75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ht="15.75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ht="15.75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ht="15.75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ht="15.75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ht="15.75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ht="15.75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ht="15.75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ht="15.75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ht="15.75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ht="15.75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ht="15.75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ht="15.75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ht="15.75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ht="15.75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ht="15.75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ht="15.75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ht="15.75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ht="15.75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ht="15.75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ht="15.75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ht="15.75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ht="15.75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ht="15.75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ht="15.75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ht="15.75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ht="15.75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ht="15.75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ht="15.75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ht="15.75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ht="15.75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ht="15.75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ht="15.75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ht="15.75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ht="15.75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ht="15.75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ht="15.75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ht="15.75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ht="15.75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ht="15.75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ht="15.75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ht="15.75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ht="15.75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ht="15.75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ht="15.75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ht="15.75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ht="15.75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ht="15.75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ht="15.75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ht="15.75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ht="15.75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ht="15.75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ht="15.75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ht="15.75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ht="15.75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ht="15.75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ht="15.75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ht="15.75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ht="15.75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ht="15.75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ht="15.75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ht="15.75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ht="15.75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ht="15.75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ht="15.75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ht="15.75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ht="15.75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ht="15.75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ht="15.75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ht="15.75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ht="15.75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ht="15.75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printOptions/>
  <pageMargins bottom="0.75" footer="0.0" header="0.0" left="0.7" right="0.7" top="0.75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18.43"/>
    <col customWidth="1" min="4" max="5" width="19.0"/>
    <col customWidth="1" min="6" max="6" width="19.14"/>
  </cols>
  <sheetData>
    <row r="1">
      <c r="A1" s="19" t="s">
        <v>33</v>
      </c>
      <c r="B1" s="19"/>
      <c r="C1" s="92" t="s">
        <v>196</v>
      </c>
      <c r="D1" s="92" t="s">
        <v>197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/>
      <c r="K1" s="92"/>
      <c r="L1" s="92"/>
      <c r="M1" s="92"/>
      <c r="N1" s="92"/>
      <c r="O1" s="92"/>
      <c r="P1" s="92"/>
      <c r="Q1" s="92"/>
      <c r="R1" s="92"/>
      <c r="S1" s="92"/>
    </row>
    <row r="2">
      <c r="A2" s="19"/>
      <c r="B2" s="19"/>
      <c r="C2" s="92" t="s">
        <v>202</v>
      </c>
      <c r="D2" s="92" t="s">
        <v>202</v>
      </c>
      <c r="E2" s="92" t="s">
        <v>203</v>
      </c>
      <c r="F2" s="92"/>
      <c r="G2" s="92" t="s">
        <v>202</v>
      </c>
    </row>
    <row r="3">
      <c r="A3" s="19" t="s">
        <v>204</v>
      </c>
      <c r="B3" s="19" t="s">
        <v>205</v>
      </c>
      <c r="C3" s="147">
        <v>799.0</v>
      </c>
      <c r="D3" s="147"/>
      <c r="E3" s="147"/>
      <c r="F3" s="147"/>
      <c r="G3" s="147"/>
      <c r="H3" s="147"/>
      <c r="I3" s="92"/>
      <c r="J3" s="92"/>
      <c r="K3" s="92"/>
      <c r="L3" s="92"/>
      <c r="M3" s="92"/>
      <c r="N3" s="92"/>
      <c r="O3" s="92"/>
    </row>
    <row r="4">
      <c r="A4" s="19" t="s">
        <v>206</v>
      </c>
      <c r="B4" s="19" t="s">
        <v>207</v>
      </c>
      <c r="C4" s="147">
        <v>110.0</v>
      </c>
      <c r="D4" s="147"/>
      <c r="E4" s="147"/>
      <c r="F4" s="147"/>
      <c r="G4" s="147"/>
      <c r="H4" s="147"/>
      <c r="I4" s="92"/>
      <c r="J4" s="92"/>
      <c r="K4" s="92"/>
      <c r="L4" s="92"/>
      <c r="M4" s="92"/>
      <c r="N4" s="92"/>
      <c r="O4" s="92"/>
    </row>
    <row r="5">
      <c r="A5" s="19" t="s">
        <v>208</v>
      </c>
      <c r="B5" s="19" t="s">
        <v>209</v>
      </c>
      <c r="C5" s="147">
        <v>653.0</v>
      </c>
      <c r="D5" s="147">
        <v>670.0</v>
      </c>
      <c r="E5" s="147">
        <v>625.0</v>
      </c>
      <c r="F5" s="147"/>
      <c r="G5" s="147">
        <v>680.0</v>
      </c>
      <c r="H5" s="147">
        <v>858.84</v>
      </c>
      <c r="I5" s="19">
        <v>598.0</v>
      </c>
      <c r="J5" s="19"/>
      <c r="K5" s="19" t="s">
        <v>210</v>
      </c>
      <c r="L5" s="92"/>
      <c r="M5" s="92"/>
      <c r="N5" s="19" t="s">
        <v>204</v>
      </c>
      <c r="O5" s="92"/>
      <c r="Q5" s="19" t="s">
        <v>208</v>
      </c>
    </row>
    <row r="6">
      <c r="A6" s="148" t="s">
        <v>210</v>
      </c>
      <c r="B6" s="19" t="s">
        <v>205</v>
      </c>
      <c r="C6" s="147"/>
      <c r="D6" s="147">
        <v>785.0</v>
      </c>
      <c r="E6" s="147">
        <v>735.0</v>
      </c>
      <c r="F6" s="147"/>
      <c r="G6" s="147">
        <v>780.0</v>
      </c>
      <c r="H6" s="147">
        <v>1220.84</v>
      </c>
      <c r="I6" s="92">
        <v>798.0</v>
      </c>
      <c r="J6" s="92"/>
      <c r="K6" s="92"/>
      <c r="L6" s="92"/>
      <c r="M6" s="92"/>
      <c r="N6" s="92"/>
      <c r="O6" s="92"/>
    </row>
    <row r="7">
      <c r="A7" s="19" t="s">
        <v>211</v>
      </c>
      <c r="B7" s="19" t="s">
        <v>207</v>
      </c>
      <c r="C7" s="147"/>
      <c r="D7" s="147">
        <v>110.0</v>
      </c>
      <c r="E7" s="147">
        <v>99.0</v>
      </c>
      <c r="F7" s="147"/>
      <c r="G7" s="147">
        <v>110.0</v>
      </c>
      <c r="H7" s="147"/>
      <c r="I7" s="92">
        <v>60.0</v>
      </c>
      <c r="J7" s="92"/>
      <c r="K7" s="92"/>
      <c r="L7" s="92"/>
      <c r="M7" s="92"/>
      <c r="N7" s="92"/>
      <c r="O7" s="92"/>
    </row>
    <row r="8"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</row>
    <row r="9"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</row>
    <row r="10">
      <c r="A10" s="19" t="s">
        <v>74</v>
      </c>
      <c r="C10" s="147">
        <f t="shared" ref="C10:I10" si="1">SUM(C3:C9)</f>
        <v>1562</v>
      </c>
      <c r="D10" s="147">
        <f t="shared" si="1"/>
        <v>1565</v>
      </c>
      <c r="E10" s="147">
        <f t="shared" si="1"/>
        <v>1459</v>
      </c>
      <c r="F10" s="147">
        <f t="shared" si="1"/>
        <v>0</v>
      </c>
      <c r="G10" s="147">
        <f t="shared" si="1"/>
        <v>1570</v>
      </c>
      <c r="H10" s="147">
        <f t="shared" si="1"/>
        <v>2079.68</v>
      </c>
      <c r="I10" s="92">
        <f t="shared" si="1"/>
        <v>1456</v>
      </c>
      <c r="J10" s="92"/>
      <c r="K10" s="92"/>
      <c r="L10" s="92"/>
      <c r="M10" s="92"/>
      <c r="N10" s="92"/>
      <c r="O10" s="92"/>
    </row>
    <row r="11"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</row>
    <row r="12"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</row>
    <row r="13"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</row>
    <row r="14"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</row>
    <row r="16">
      <c r="D16" s="149" t="s">
        <v>212</v>
      </c>
      <c r="E16" s="149">
        <v>1403.0</v>
      </c>
      <c r="F16" s="149">
        <v>60.0</v>
      </c>
      <c r="G16" s="150">
        <f t="shared" ref="G16:G17" si="2">F16*E16</f>
        <v>84180</v>
      </c>
    </row>
    <row r="17">
      <c r="D17" s="149" t="s">
        <v>213</v>
      </c>
      <c r="E17" s="149">
        <v>1500.0</v>
      </c>
      <c r="F17" s="149">
        <v>128.0</v>
      </c>
      <c r="G17" s="150">
        <f t="shared" si="2"/>
        <v>192000</v>
      </c>
    </row>
    <row r="18">
      <c r="D18" s="149" t="s">
        <v>214</v>
      </c>
      <c r="G18" s="150">
        <f>G17-G16</f>
        <v>107820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2022-07-08T16:29:39Z</dcterms:created>
  <dc:creator>Fletcher, Morgan</dc:creator>
</cp:coreProperties>
</file>