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1570" windowHeight="9495" activeTab="1"/>
  </bookViews>
  <sheets>
    <sheet name="00201资本结构" sheetId="7" r:id="rId1"/>
    <sheet name="00205人均盈利" sheetId="9" r:id="rId2"/>
    <sheet name="Sheet4" sheetId="10" r:id="rId3"/>
    <sheet name="00202盈利能力" sheetId="5" r:id="rId4"/>
    <sheet name="00202应付债券" sheetId="8" r:id="rId5"/>
    <sheet name="00202其他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9" l="1"/>
  <c r="G5" i="9"/>
  <c r="G6" i="9"/>
  <c r="G7" i="9"/>
  <c r="G8" i="9"/>
  <c r="G9" i="9"/>
  <c r="G10" i="9"/>
  <c r="G11" i="9"/>
  <c r="G12" i="9"/>
  <c r="G13" i="9"/>
  <c r="G14" i="9"/>
  <c r="F4" i="9"/>
  <c r="G4" i="9" s="1"/>
  <c r="F6" i="9"/>
  <c r="F7" i="9"/>
  <c r="F8" i="9"/>
  <c r="F9" i="9"/>
  <c r="F10" i="9"/>
  <c r="F11" i="9"/>
  <c r="F12" i="9"/>
  <c r="F13" i="9"/>
  <c r="F14" i="9"/>
  <c r="F15" i="9"/>
  <c r="G15" i="9" s="1"/>
  <c r="F3" i="9"/>
  <c r="G3" i="9" s="1"/>
  <c r="H4" i="9"/>
  <c r="H5" i="9"/>
  <c r="H6" i="9"/>
  <c r="H7" i="9"/>
  <c r="H8" i="9"/>
  <c r="H9" i="9"/>
  <c r="H10" i="9"/>
  <c r="H11" i="9"/>
  <c r="H12" i="9"/>
  <c r="H13" i="9"/>
  <c r="H14" i="9"/>
  <c r="H15" i="9"/>
  <c r="H3" i="9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" i="7"/>
  <c r="F15" i="7"/>
  <c r="G15" i="7" s="1"/>
  <c r="N15" i="7"/>
  <c r="I15" i="7"/>
  <c r="J15" i="7" s="1"/>
  <c r="J14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L15" i="7"/>
  <c r="O15" i="7" s="1"/>
  <c r="L16" i="7"/>
  <c r="O16" i="7" s="1"/>
  <c r="L17" i="7"/>
  <c r="L18" i="7"/>
  <c r="L19" i="7"/>
  <c r="L20" i="7"/>
  <c r="O20" i="7" s="1"/>
  <c r="L21" i="7"/>
  <c r="L22" i="7"/>
  <c r="L23" i="7"/>
  <c r="L24" i="7"/>
  <c r="O24" i="7" s="1"/>
  <c r="L25" i="7"/>
  <c r="L26" i="7"/>
  <c r="L27" i="7"/>
  <c r="L28" i="7"/>
  <c r="O28" i="7" s="1"/>
  <c r="L29" i="7"/>
  <c r="L30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O14" i="7"/>
  <c r="O17" i="7"/>
  <c r="O18" i="7"/>
  <c r="O19" i="7"/>
  <c r="O21" i="7"/>
  <c r="O22" i="7"/>
  <c r="O23" i="7"/>
  <c r="O25" i="7"/>
  <c r="O26" i="7"/>
  <c r="O27" i="7"/>
  <c r="O29" i="7"/>
  <c r="O30" i="7"/>
  <c r="L14" i="7"/>
  <c r="N14" i="7"/>
  <c r="G14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I14" i="7"/>
  <c r="N4" i="7"/>
  <c r="N5" i="7"/>
  <c r="N6" i="7"/>
  <c r="N7" i="7"/>
  <c r="N8" i="7"/>
  <c r="N9" i="7"/>
  <c r="N10" i="7"/>
  <c r="N11" i="7"/>
  <c r="N12" i="7"/>
  <c r="N13" i="7"/>
  <c r="N3" i="7"/>
  <c r="O4" i="7"/>
  <c r="O5" i="7"/>
  <c r="O6" i="7"/>
  <c r="O7" i="7"/>
  <c r="O8" i="7"/>
  <c r="O9" i="7"/>
  <c r="O10" i="7"/>
  <c r="O11" i="7"/>
  <c r="O12" i="7"/>
  <c r="O13" i="7"/>
  <c r="O3" i="7"/>
  <c r="K7" i="7"/>
  <c r="I4" i="7"/>
  <c r="I5" i="7"/>
  <c r="I6" i="7"/>
  <c r="J6" i="7" s="1"/>
  <c r="I7" i="7"/>
  <c r="I8" i="7"/>
  <c r="J8" i="7" s="1"/>
  <c r="I9" i="7"/>
  <c r="I10" i="7"/>
  <c r="J10" i="7" s="1"/>
  <c r="I11" i="7"/>
  <c r="I12" i="7"/>
  <c r="J12" i="7" s="1"/>
  <c r="I13" i="7"/>
  <c r="G4" i="7"/>
  <c r="G5" i="7"/>
  <c r="G6" i="7"/>
  <c r="G7" i="7"/>
  <c r="G8" i="7"/>
  <c r="G9" i="7"/>
  <c r="G10" i="7"/>
  <c r="G11" i="7"/>
  <c r="G12" i="7"/>
  <c r="G13" i="7"/>
  <c r="J4" i="7"/>
  <c r="J5" i="7"/>
  <c r="J7" i="7"/>
  <c r="J9" i="7"/>
  <c r="J11" i="7"/>
  <c r="J13" i="7"/>
  <c r="L4" i="7"/>
  <c r="L5" i="7"/>
  <c r="L6" i="7"/>
  <c r="L7" i="7"/>
  <c r="L8" i="7"/>
  <c r="L9" i="7"/>
  <c r="L10" i="7"/>
  <c r="L11" i="7"/>
  <c r="L12" i="7"/>
  <c r="L13" i="7"/>
  <c r="L3" i="7"/>
  <c r="I3" i="7"/>
  <c r="J3" i="7" s="1"/>
  <c r="G3" i="7"/>
  <c r="Q6" i="6"/>
  <c r="Q7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5" i="6"/>
  <c r="I6" i="6"/>
  <c r="I7" i="6"/>
  <c r="I8" i="6"/>
  <c r="I12" i="6"/>
  <c r="I13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5" i="6"/>
  <c r="F10" i="6"/>
  <c r="I10" i="6" s="1"/>
  <c r="E10" i="6"/>
  <c r="O6" i="6"/>
  <c r="O7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5" i="6"/>
  <c r="G6" i="6"/>
  <c r="G7" i="6"/>
  <c r="G8" i="6"/>
  <c r="G10" i="6"/>
  <c r="G12" i="6"/>
  <c r="G13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W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U13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T6" i="6"/>
  <c r="V6" i="6" s="1"/>
  <c r="T7" i="6"/>
  <c r="W7" i="6" s="1"/>
  <c r="T9" i="6"/>
  <c r="U9" i="6" s="1"/>
  <c r="T10" i="6"/>
  <c r="U10" i="6" s="1"/>
  <c r="T11" i="6"/>
  <c r="U11" i="6" s="1"/>
  <c r="T12" i="6"/>
  <c r="U12" i="6" s="1"/>
  <c r="T13" i="6"/>
  <c r="T14" i="6"/>
  <c r="U14" i="6" s="1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5" i="6"/>
  <c r="W5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5" i="6"/>
  <c r="F14" i="6"/>
  <c r="I14" i="6" s="1"/>
  <c r="F11" i="6"/>
  <c r="I11" i="6" s="1"/>
  <c r="F9" i="6"/>
  <c r="I9" i="6" s="1"/>
  <c r="E9" i="6"/>
  <c r="V10" i="6" l="1"/>
  <c r="G14" i="6"/>
  <c r="G11" i="6"/>
  <c r="G9" i="6"/>
  <c r="V5" i="6"/>
  <c r="V9" i="6"/>
  <c r="V7" i="6"/>
  <c r="U6" i="6"/>
  <c r="U7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N8" i="6"/>
  <c r="P8" i="6"/>
  <c r="E6" i="6"/>
  <c r="E7" i="6"/>
  <c r="E8" i="6"/>
  <c r="E11" i="6"/>
  <c r="E12" i="6"/>
  <c r="E5" i="6"/>
  <c r="Q8" i="6" l="1"/>
  <c r="O8" i="6"/>
  <c r="T8" i="6"/>
  <c r="U5" i="6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18" i="5"/>
  <c r="R26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N11" i="5"/>
  <c r="R11" i="5" s="1"/>
  <c r="N12" i="5"/>
  <c r="R12" i="5" s="1"/>
  <c r="N13" i="5"/>
  <c r="T13" i="5" s="1"/>
  <c r="N14" i="5"/>
  <c r="T14" i="5" s="1"/>
  <c r="N15" i="5"/>
  <c r="R15" i="5" s="1"/>
  <c r="N16" i="5"/>
  <c r="T16" i="5" s="1"/>
  <c r="N17" i="5"/>
  <c r="T17" i="5" s="1"/>
  <c r="N18" i="5"/>
  <c r="T18" i="5" s="1"/>
  <c r="N19" i="5"/>
  <c r="R19" i="5" s="1"/>
  <c r="N20" i="5"/>
  <c r="R20" i="5" s="1"/>
  <c r="N21" i="5"/>
  <c r="T21" i="5" s="1"/>
  <c r="N22" i="5"/>
  <c r="T22" i="5" s="1"/>
  <c r="N23" i="5"/>
  <c r="R23" i="5" s="1"/>
  <c r="N24" i="5"/>
  <c r="T24" i="5" s="1"/>
  <c r="N25" i="5"/>
  <c r="T25" i="5" s="1"/>
  <c r="N26" i="5"/>
  <c r="T26" i="5" s="1"/>
  <c r="N27" i="5"/>
  <c r="R27" i="5" s="1"/>
  <c r="E11" i="5"/>
  <c r="I11" i="5" s="1"/>
  <c r="H11" i="5"/>
  <c r="R22" i="5" l="1"/>
  <c r="R14" i="5"/>
  <c r="R21" i="5"/>
  <c r="R13" i="5"/>
  <c r="R25" i="5"/>
  <c r="R17" i="5"/>
  <c r="T20" i="5"/>
  <c r="T12" i="5"/>
  <c r="T23" i="5"/>
  <c r="T15" i="5"/>
  <c r="R24" i="5"/>
  <c r="R16" i="5"/>
  <c r="T27" i="5"/>
  <c r="T19" i="5"/>
  <c r="T11" i="5"/>
  <c r="K11" i="5"/>
  <c r="V8" i="6"/>
  <c r="U8" i="6"/>
  <c r="W8" i="6"/>
  <c r="J10" i="5"/>
  <c r="S10" i="5"/>
  <c r="N10" i="5"/>
  <c r="R10" i="5" s="1"/>
  <c r="Q10" i="5"/>
  <c r="E10" i="5"/>
  <c r="I10" i="5" s="1"/>
  <c r="H10" i="5"/>
  <c r="S5" i="5"/>
  <c r="S6" i="5"/>
  <c r="S7" i="5"/>
  <c r="S4" i="5"/>
  <c r="J5" i="5"/>
  <c r="J6" i="5"/>
  <c r="J7" i="5"/>
  <c r="J4" i="5"/>
  <c r="Q4" i="5"/>
  <c r="Q5" i="5"/>
  <c r="Q6" i="5"/>
  <c r="Q7" i="5"/>
  <c r="N5" i="5"/>
  <c r="R5" i="5" s="1"/>
  <c r="N4" i="5"/>
  <c r="R4" i="5" s="1"/>
  <c r="N7" i="5"/>
  <c r="T7" i="5" s="1"/>
  <c r="N6" i="5"/>
  <c r="T6" i="5" s="1"/>
  <c r="H5" i="5"/>
  <c r="H6" i="5"/>
  <c r="H7" i="5"/>
  <c r="H4" i="5"/>
  <c r="E5" i="5"/>
  <c r="I5" i="5" s="1"/>
  <c r="E6" i="5"/>
  <c r="K6" i="5" s="1"/>
  <c r="E7" i="5"/>
  <c r="I7" i="5" s="1"/>
  <c r="E4" i="5"/>
  <c r="I4" i="5" s="1"/>
  <c r="K10" i="5" l="1"/>
  <c r="T4" i="5"/>
  <c r="K4" i="5"/>
  <c r="T10" i="5"/>
  <c r="K7" i="5"/>
  <c r="K5" i="5"/>
  <c r="T5" i="5"/>
  <c r="I6" i="5"/>
  <c r="R6" i="5"/>
  <c r="R7" i="5"/>
</calcChain>
</file>

<file path=xl/comments1.xml><?xml version="1.0" encoding="utf-8"?>
<comments xmlns="http://schemas.openxmlformats.org/spreadsheetml/2006/main">
  <authors>
    <author>Zhen Wu</author>
  </authors>
  <commentList>
    <comment ref="F15" authorId="0" shapeId="0">
      <text>
        <r>
          <rPr>
            <b/>
            <sz val="8"/>
            <color indexed="81"/>
            <rFont val="Tahoma"/>
            <charset val="1"/>
          </rPr>
          <t>利息支出有两项,一项在一级,一项在财务费用中</t>
        </r>
      </text>
    </comment>
  </commentList>
</comments>
</file>

<file path=xl/comments2.xml><?xml version="1.0" encoding="utf-8"?>
<comments xmlns="http://schemas.openxmlformats.org/spreadsheetml/2006/main">
  <authors>
    <author>wu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利息支出：是否为借款利息？是否包括了债券利息？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明确此利息支出的明确内涵，为何如此之高？</t>
        </r>
      </text>
    </comment>
  </commentList>
</comments>
</file>

<file path=xl/sharedStrings.xml><?xml version="1.0" encoding="utf-8"?>
<sst xmlns="http://schemas.openxmlformats.org/spreadsheetml/2006/main" count="139" uniqueCount="70">
  <si>
    <t>兴业银行</t>
  </si>
  <si>
    <t>招商银行</t>
  </si>
  <si>
    <t>平安银行</t>
  </si>
  <si>
    <t>工商银行</t>
  </si>
  <si>
    <t>总资产</t>
  </si>
  <si>
    <t>净资产</t>
  </si>
  <si>
    <t>净利润</t>
  </si>
  <si>
    <t>杠杆率</t>
  </si>
  <si>
    <t>ROA</t>
  </si>
  <si>
    <t>ROE</t>
  </si>
  <si>
    <t>总负债</t>
  </si>
  <si>
    <t>负债率</t>
  </si>
  <si>
    <t>税前利润</t>
  </si>
  <si>
    <t>银行</t>
  </si>
  <si>
    <t>行业</t>
  </si>
  <si>
    <t>公司名称</t>
  </si>
  <si>
    <t>2016年</t>
  </si>
  <si>
    <t>2015年</t>
  </si>
  <si>
    <t>汽车</t>
  </si>
  <si>
    <t>长城汽车</t>
  </si>
  <si>
    <t>医药</t>
  </si>
  <si>
    <t>哈药股份</t>
  </si>
  <si>
    <t>部分公司盈利能力</t>
  </si>
  <si>
    <t>部分公司资本结构</t>
  </si>
  <si>
    <t>优先股</t>
  </si>
  <si>
    <t>现价</t>
  </si>
  <si>
    <t>总市值</t>
  </si>
  <si>
    <t>股本</t>
  </si>
  <si>
    <t>保障倍数</t>
  </si>
  <si>
    <t>息税前利润</t>
  </si>
  <si>
    <t>资产</t>
  </si>
  <si>
    <t>恒瑞医药</t>
  </si>
  <si>
    <t>酒</t>
  </si>
  <si>
    <t>张裕A</t>
  </si>
  <si>
    <t>电力</t>
    <phoneticPr fontId="5" type="noConversion"/>
  </si>
  <si>
    <t>国投电力</t>
    <phoneticPr fontId="5" type="noConversion"/>
  </si>
  <si>
    <t>川投能源</t>
    <phoneticPr fontId="5" type="noConversion"/>
  </si>
  <si>
    <t>借款</t>
    <phoneticPr fontId="5" type="noConversion"/>
  </si>
  <si>
    <t>债券</t>
    <phoneticPr fontId="5" type="noConversion"/>
  </si>
  <si>
    <t>优先股股息</t>
    <phoneticPr fontId="5" type="noConversion"/>
  </si>
  <si>
    <t>优先股利率</t>
    <phoneticPr fontId="5" type="noConversion"/>
  </si>
  <si>
    <t>债券
利息支出</t>
    <phoneticPr fontId="5" type="noConversion"/>
  </si>
  <si>
    <t>借款
利息支出</t>
    <phoneticPr fontId="5" type="noConversion"/>
  </si>
  <si>
    <t>借款
成本</t>
    <phoneticPr fontId="5" type="noConversion"/>
  </si>
  <si>
    <t>债券</t>
    <phoneticPr fontId="5" type="noConversion"/>
  </si>
  <si>
    <t>债券
成本</t>
    <phoneticPr fontId="5" type="noConversion"/>
  </si>
  <si>
    <t>优先股</t>
    <phoneticPr fontId="5" type="noConversion"/>
  </si>
  <si>
    <t>债券
利息
保障</t>
    <phoneticPr fontId="5" type="noConversion"/>
  </si>
  <si>
    <t>借款
利息
保障</t>
    <phoneticPr fontId="5" type="noConversion"/>
  </si>
  <si>
    <t>优先
股息
保障</t>
    <phoneticPr fontId="5" type="noConversion"/>
  </si>
  <si>
    <t>占比</t>
    <phoneticPr fontId="5" type="noConversion"/>
  </si>
  <si>
    <t>金融负债</t>
  </si>
  <si>
    <t>浦发银行</t>
  </si>
  <si>
    <t>市值</t>
  </si>
  <si>
    <t>股价</t>
  </si>
  <si>
    <t>利息支出</t>
  </si>
  <si>
    <t>负债
成本率</t>
  </si>
  <si>
    <t>税前
利润</t>
  </si>
  <si>
    <t>息税前
利润</t>
  </si>
  <si>
    <t>利息
保障
倍数</t>
  </si>
  <si>
    <t>市值
杠杆率</t>
  </si>
  <si>
    <t>净值
杠杆率</t>
  </si>
  <si>
    <t>庐州老窖</t>
  </si>
  <si>
    <t>双汇发展</t>
  </si>
  <si>
    <t>人均利润</t>
  </si>
  <si>
    <t>员工总数</t>
  </si>
  <si>
    <t>人均薪酬</t>
  </si>
  <si>
    <t>管理薪酬</t>
  </si>
  <si>
    <t>销售薪酬</t>
  </si>
  <si>
    <t>总薪酬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</si>
</sst>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8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2" fontId="1" fillId="2" borderId="1" xfId="0" applyNumberFormat="1" applyFont="1" applyFill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49" fontId="0" fillId="0" borderId="2" xfId="0" applyNumberFormat="1" applyBorder="1" applyAlignment="1"/>
    <xf numFmtId="49" fontId="0" fillId="0" borderId="2" xfId="0" applyNumberFormat="1" applyBorder="1" applyAlignment="1"/>
    <xf numFmtId="0" fontId="4" fillId="0" borderId="2" xfId="0" applyFont="1" applyBorder="1" applyAlignment="1">
      <alignment horizontal="left"/>
    </xf>
    <xf numFmtId="10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0" fillId="0" borderId="1" xfId="0" applyNumberFormat="1" applyFill="1" applyBorder="1"/>
    <xf numFmtId="0" fontId="1" fillId="0" borderId="3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0" fillId="0" borderId="2" xfId="0" applyNumberFormat="1" applyBorder="1" applyAlignment="1"/>
    <xf numFmtId="0" fontId="4" fillId="0" borderId="0" xfId="0" applyFont="1" applyAlignment="1">
      <alignment horizontal="left"/>
    </xf>
    <xf numFmtId="49" fontId="0" fillId="0" borderId="2" xfId="0" applyNumberFormat="1" applyBorder="1" applyAlignment="1">
      <alignment horizontal="left"/>
    </xf>
    <xf numFmtId="3" fontId="0" fillId="0" borderId="0" xfId="0" applyNumberFormat="1"/>
    <xf numFmtId="2" fontId="1" fillId="0" borderId="1" xfId="0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wrapText="1"/>
    </xf>
    <xf numFmtId="0" fontId="4" fillId="0" borderId="1" xfId="0" applyFont="1" applyBorder="1"/>
    <xf numFmtId="0" fontId="0" fillId="0" borderId="1" xfId="0" applyFont="1" applyBorder="1"/>
    <xf numFmtId="0" fontId="2" fillId="0" borderId="1" xfId="0" applyFont="1" applyBorder="1"/>
    <xf numFmtId="2" fontId="0" fillId="2" borderId="1" xfId="0" applyNumberFormat="1" applyFont="1" applyFill="1" applyBorder="1"/>
    <xf numFmtId="0" fontId="0" fillId="0" borderId="0" xfId="0" applyFont="1"/>
    <xf numFmtId="10" fontId="8" fillId="3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H3" sqref="H3:H15"/>
    </sheetView>
  </sheetViews>
  <sheetFormatPr defaultRowHeight="15"/>
  <cols>
    <col min="1" max="1" width="9.5703125" bestFit="1" customWidth="1"/>
    <col min="2" max="2" width="5.5703125" style="1" bestFit="1" customWidth="1"/>
    <col min="3" max="3" width="17.5703125" style="32" bestFit="1" customWidth="1"/>
    <col min="4" max="4" width="19.140625" style="32" bestFit="1" customWidth="1"/>
    <col min="5" max="6" width="14.85546875" style="32" bestFit="1" customWidth="1"/>
    <col min="7" max="7" width="11" bestFit="1" customWidth="1"/>
    <col min="8" max="8" width="15.42578125" style="32" bestFit="1" customWidth="1"/>
    <col min="9" max="9" width="14.85546875" style="32" bestFit="1" customWidth="1"/>
    <col min="10" max="10" width="12" bestFit="1" customWidth="1"/>
    <col min="11" max="11" width="13.85546875" style="32" bestFit="1" customWidth="1"/>
    <col min="12" max="12" width="16.42578125" style="32" bestFit="1" customWidth="1"/>
    <col min="13" max="14" width="16.42578125" style="32" customWidth="1"/>
    <col min="15" max="15" width="14" bestFit="1" customWidth="1"/>
  </cols>
  <sheetData>
    <row r="1" spans="1:15" ht="21">
      <c r="C1" s="37">
        <v>2016</v>
      </c>
    </row>
    <row r="2" spans="1:15" ht="45">
      <c r="A2" s="2"/>
      <c r="B2" s="33" t="s">
        <v>54</v>
      </c>
      <c r="C2" s="34" t="s">
        <v>4</v>
      </c>
      <c r="D2" s="34" t="s">
        <v>10</v>
      </c>
      <c r="E2" s="34" t="s">
        <v>27</v>
      </c>
      <c r="F2" s="34" t="s">
        <v>55</v>
      </c>
      <c r="G2" s="24" t="s">
        <v>56</v>
      </c>
      <c r="H2" s="34" t="s">
        <v>57</v>
      </c>
      <c r="I2" s="34" t="s">
        <v>58</v>
      </c>
      <c r="J2" s="24" t="s">
        <v>59</v>
      </c>
      <c r="K2" s="34" t="s">
        <v>24</v>
      </c>
      <c r="L2" s="34" t="s">
        <v>53</v>
      </c>
      <c r="M2" s="34" t="s">
        <v>11</v>
      </c>
      <c r="N2" s="35" t="s">
        <v>61</v>
      </c>
      <c r="O2" s="36" t="s">
        <v>60</v>
      </c>
    </row>
    <row r="3" spans="1:15">
      <c r="A3" s="2" t="s">
        <v>52</v>
      </c>
      <c r="B3" s="12">
        <v>12.76</v>
      </c>
      <c r="C3" s="3">
        <v>5857263000000</v>
      </c>
      <c r="D3" s="3">
        <v>5484329000000</v>
      </c>
      <c r="E3" s="3">
        <v>21618000000</v>
      </c>
      <c r="F3" s="3">
        <v>106694000000</v>
      </c>
      <c r="G3" s="18">
        <f>F3/D3</f>
        <v>1.9454339810758982E-2</v>
      </c>
      <c r="H3" s="3">
        <v>69975000000</v>
      </c>
      <c r="I3" s="3">
        <f>H3+F3</f>
        <v>176669000000</v>
      </c>
      <c r="J3" s="12">
        <f>I3/F3</f>
        <v>1.6558475640617092</v>
      </c>
      <c r="K3" s="3"/>
      <c r="L3" s="3">
        <f>B3*E3</f>
        <v>275845680000</v>
      </c>
      <c r="M3" s="18">
        <f>D3/C3</f>
        <v>0.93632964748210901</v>
      </c>
      <c r="N3" s="12">
        <f>(C3+K3)/(C3-D3)</f>
        <v>15.705897021993168</v>
      </c>
      <c r="O3" s="12">
        <f>(L3+D3+K3)/L3</f>
        <v>20.881873807122883</v>
      </c>
    </row>
    <row r="4" spans="1:15">
      <c r="A4" s="2" t="s">
        <v>0</v>
      </c>
      <c r="B4" s="13">
        <v>16</v>
      </c>
      <c r="C4" s="3">
        <v>6085895000000</v>
      </c>
      <c r="D4" s="3">
        <v>5731485000000</v>
      </c>
      <c r="E4" s="3">
        <v>19052000000</v>
      </c>
      <c r="F4" s="3">
        <v>123960000000</v>
      </c>
      <c r="G4" s="18">
        <f t="shared" ref="G4:G30" si="0">F4/D4</f>
        <v>2.162790271631174E-2</v>
      </c>
      <c r="H4" s="3">
        <v>63925000000</v>
      </c>
      <c r="I4" s="3">
        <f t="shared" ref="I4:I15" si="1">H4+F4</f>
        <v>187885000000</v>
      </c>
      <c r="J4" s="12">
        <f t="shared" ref="J4:J30" si="2">I4/F4</f>
        <v>1.5156905453372056</v>
      </c>
      <c r="K4" s="3">
        <v>26000000000</v>
      </c>
      <c r="L4" s="3">
        <f t="shared" ref="L4:L30" si="3">B4*E4</f>
        <v>304832000000</v>
      </c>
      <c r="M4" s="18">
        <f t="shared" ref="M4:M30" si="4">D4/C4</f>
        <v>0.94176534429200631</v>
      </c>
      <c r="N4" s="12">
        <f>(C4+K4)/(C4-D4)</f>
        <v>17.24526678141136</v>
      </c>
      <c r="O4" s="12">
        <f>(L4+D4+K4)/L4</f>
        <v>19.887403553432712</v>
      </c>
    </row>
    <row r="5" spans="1:15">
      <c r="A5" s="2" t="s">
        <v>1</v>
      </c>
      <c r="B5" s="13">
        <v>22</v>
      </c>
      <c r="C5" s="3">
        <v>5942311000000</v>
      </c>
      <c r="D5" s="3">
        <v>5538949000000</v>
      </c>
      <c r="E5" s="3">
        <v>25220000000</v>
      </c>
      <c r="F5" s="3">
        <v>80886000000</v>
      </c>
      <c r="G5" s="18">
        <f t="shared" si="0"/>
        <v>1.4603131388283229E-2</v>
      </c>
      <c r="H5" s="3">
        <v>78963000000</v>
      </c>
      <c r="I5" s="3">
        <f t="shared" si="1"/>
        <v>159849000000</v>
      </c>
      <c r="J5" s="12">
        <f t="shared" si="2"/>
        <v>1.976225799273051</v>
      </c>
      <c r="K5" s="3">
        <v>0</v>
      </c>
      <c r="L5" s="3">
        <f t="shared" si="3"/>
        <v>554840000000</v>
      </c>
      <c r="M5" s="18">
        <f t="shared" si="4"/>
        <v>0.93212034846375424</v>
      </c>
      <c r="N5" s="12">
        <f>(C5+K5)/(C5-D5)</f>
        <v>14.731955414739117</v>
      </c>
      <c r="O5" s="12">
        <f>(L5+D5+K5)/L5</f>
        <v>10.982966260543581</v>
      </c>
    </row>
    <row r="6" spans="1:15">
      <c r="A6" s="2" t="s">
        <v>2</v>
      </c>
      <c r="B6" s="13">
        <v>8.8000000000000007</v>
      </c>
      <c r="C6" s="3">
        <v>2953434000000</v>
      </c>
      <c r="D6" s="3">
        <v>2751263000000</v>
      </c>
      <c r="E6" s="3">
        <v>17170000000</v>
      </c>
      <c r="F6" s="3">
        <v>54708000000</v>
      </c>
      <c r="G6" s="18">
        <f t="shared" si="0"/>
        <v>1.9884685687991299E-2</v>
      </c>
      <c r="H6" s="3">
        <v>29935000000</v>
      </c>
      <c r="I6" s="3">
        <f t="shared" si="1"/>
        <v>84643000000</v>
      </c>
      <c r="J6" s="12">
        <f t="shared" si="2"/>
        <v>1.5471777436572347</v>
      </c>
      <c r="K6" s="3">
        <v>20000000000</v>
      </c>
      <c r="L6" s="3">
        <f t="shared" si="3"/>
        <v>151096000000</v>
      </c>
      <c r="M6" s="18">
        <f t="shared" si="4"/>
        <v>0.93154714139540618</v>
      </c>
      <c r="N6" s="12">
        <f>(C6+K6)/(C6-D6)</f>
        <v>14.707519871791702</v>
      </c>
      <c r="O6" s="12">
        <f>(L6+D6+K6)/L6</f>
        <v>19.341074548631333</v>
      </c>
    </row>
    <row r="7" spans="1:15">
      <c r="A7" s="2" t="s">
        <v>3</v>
      </c>
      <c r="B7" s="13">
        <v>5.1100000000000003</v>
      </c>
      <c r="C7" s="3">
        <v>24137265000000</v>
      </c>
      <c r="D7" s="3">
        <v>22156102000000</v>
      </c>
      <c r="E7" s="3">
        <v>356407000000</v>
      </c>
      <c r="F7" s="3">
        <v>319634000000</v>
      </c>
      <c r="G7" s="18">
        <f t="shared" si="0"/>
        <v>1.4426454617332959E-2</v>
      </c>
      <c r="H7" s="3">
        <v>363279000000</v>
      </c>
      <c r="I7" s="3">
        <f t="shared" si="1"/>
        <v>682913000000</v>
      </c>
      <c r="J7" s="12">
        <f t="shared" si="2"/>
        <v>2.1365468004029609</v>
      </c>
      <c r="K7" s="3">
        <f>12000000000+34550000000</f>
        <v>46550000000</v>
      </c>
      <c r="L7" s="3">
        <f t="shared" si="3"/>
        <v>1821239770000</v>
      </c>
      <c r="M7" s="18">
        <f t="shared" si="4"/>
        <v>0.9179209823482487</v>
      </c>
      <c r="N7" s="12">
        <f>(C7+K7)/(C7-D7)</f>
        <v>12.206877980257051</v>
      </c>
      <c r="O7" s="12">
        <f>(L7+D7+K7)/L7</f>
        <v>13.190954955919944</v>
      </c>
    </row>
    <row r="8" spans="1:15">
      <c r="A8" s="2" t="s">
        <v>35</v>
      </c>
      <c r="B8" s="13">
        <v>7.73</v>
      </c>
      <c r="C8" s="3">
        <v>203291030318.37</v>
      </c>
      <c r="D8" s="3">
        <v>146573251991.23999</v>
      </c>
      <c r="E8" s="3">
        <v>6786023347</v>
      </c>
      <c r="F8" s="3">
        <v>5000113916.4899998</v>
      </c>
      <c r="G8" s="18">
        <f t="shared" si="0"/>
        <v>3.4113413249429944E-2</v>
      </c>
      <c r="H8" s="3">
        <v>8917100628.8700008</v>
      </c>
      <c r="I8" s="3">
        <f t="shared" si="1"/>
        <v>13917214545.360001</v>
      </c>
      <c r="J8" s="12">
        <f t="shared" si="2"/>
        <v>2.7833794945075296</v>
      </c>
      <c r="K8" s="3">
        <v>0</v>
      </c>
      <c r="L8" s="3">
        <f t="shared" si="3"/>
        <v>52455960472.310005</v>
      </c>
      <c r="M8" s="18">
        <f t="shared" si="4"/>
        <v>0.72100206173235759</v>
      </c>
      <c r="N8" s="12">
        <f>(C8+K8)/(C8-D8)</f>
        <v>3.5842558773344817</v>
      </c>
      <c r="O8" s="12">
        <f>(L8+D8+K8)/L8</f>
        <v>3.7942153888996426</v>
      </c>
    </row>
    <row r="9" spans="1:15">
      <c r="A9" s="2" t="s">
        <v>36</v>
      </c>
      <c r="B9" s="13">
        <v>9.34</v>
      </c>
      <c r="C9" s="3">
        <v>26821131071.060001</v>
      </c>
      <c r="D9" s="3">
        <v>5913896955.3000002</v>
      </c>
      <c r="E9" s="3">
        <v>4402140480</v>
      </c>
      <c r="F9" s="3">
        <v>267436354.97999999</v>
      </c>
      <c r="G9" s="18">
        <f t="shared" si="0"/>
        <v>4.5221679884077971E-2</v>
      </c>
      <c r="H9" s="3">
        <v>3583388406.6300001</v>
      </c>
      <c r="I9" s="3">
        <f t="shared" si="1"/>
        <v>3850824761.6100001</v>
      </c>
      <c r="J9" s="12">
        <f t="shared" si="2"/>
        <v>14.399032479701502</v>
      </c>
      <c r="K9" s="3">
        <v>0</v>
      </c>
      <c r="L9" s="3">
        <f t="shared" si="3"/>
        <v>41115992083.199997</v>
      </c>
      <c r="M9" s="18">
        <f t="shared" si="4"/>
        <v>0.22049394336248163</v>
      </c>
      <c r="N9" s="12">
        <f>(C9+K9)/(C9-D9)</f>
        <v>1.2828636692235664</v>
      </c>
      <c r="O9" s="12">
        <f>(L9+D9+K9)/L9</f>
        <v>1.1438344706199226</v>
      </c>
    </row>
    <row r="10" spans="1:15">
      <c r="A10" s="11" t="s">
        <v>19</v>
      </c>
      <c r="B10" s="13">
        <v>12.3</v>
      </c>
      <c r="C10" s="3">
        <v>92309160566.699997</v>
      </c>
      <c r="D10" s="3">
        <v>44955516048.5</v>
      </c>
      <c r="E10" s="3">
        <v>9127269000</v>
      </c>
      <c r="F10" s="3">
        <v>17125249.989999998</v>
      </c>
      <c r="G10" s="18">
        <f t="shared" si="0"/>
        <v>3.8093768007299751E-4</v>
      </c>
      <c r="H10" s="3">
        <v>12483060793.200001</v>
      </c>
      <c r="I10" s="3">
        <f t="shared" si="1"/>
        <v>12500186043.190001</v>
      </c>
      <c r="J10" s="12">
        <f t="shared" si="2"/>
        <v>729.92721568965555</v>
      </c>
      <c r="K10" s="3">
        <v>0</v>
      </c>
      <c r="L10" s="3">
        <f t="shared" si="3"/>
        <v>112265408700</v>
      </c>
      <c r="M10" s="18">
        <f t="shared" si="4"/>
        <v>0.48701034407106769</v>
      </c>
      <c r="N10" s="12">
        <f>(C10+K10)/(C10-D10)</f>
        <v>1.9493570453953486</v>
      </c>
      <c r="O10" s="12">
        <f>(L10+D10+K10)/L10</f>
        <v>1.4004396061892215</v>
      </c>
    </row>
    <row r="11" spans="1:15">
      <c r="A11" s="2" t="s">
        <v>21</v>
      </c>
      <c r="B11" s="13">
        <v>5.3</v>
      </c>
      <c r="C11" s="3">
        <v>15052744911.68</v>
      </c>
      <c r="D11" s="3">
        <v>6754640834.8900003</v>
      </c>
      <c r="E11" s="3">
        <v>2541243276</v>
      </c>
      <c r="F11" s="3">
        <v>4098027.6</v>
      </c>
      <c r="G11" s="18">
        <f t="shared" si="0"/>
        <v>6.0669807620744305E-4</v>
      </c>
      <c r="H11" s="3">
        <v>1053232847.41</v>
      </c>
      <c r="I11" s="3">
        <f t="shared" si="1"/>
        <v>1057330875.01</v>
      </c>
      <c r="J11" s="12">
        <f t="shared" si="2"/>
        <v>258.00970081558262</v>
      </c>
      <c r="K11" s="3">
        <v>0</v>
      </c>
      <c r="L11" s="3">
        <f t="shared" si="3"/>
        <v>13468589362.799999</v>
      </c>
      <c r="M11" s="18">
        <f t="shared" si="4"/>
        <v>0.44873150209625995</v>
      </c>
      <c r="N11" s="12">
        <f>(C11+K11)/(C11-D11)</f>
        <v>1.8139980858739644</v>
      </c>
      <c r="O11" s="12">
        <f>(L11+D11+K11)/L11</f>
        <v>1.5015106373014977</v>
      </c>
    </row>
    <row r="12" spans="1:15">
      <c r="A12" s="11" t="s">
        <v>31</v>
      </c>
      <c r="B12" s="21">
        <v>60.11</v>
      </c>
      <c r="C12" s="3">
        <v>14330058674.85</v>
      </c>
      <c r="D12" s="3">
        <v>1455666831.8</v>
      </c>
      <c r="E12" s="3">
        <v>2347459674</v>
      </c>
      <c r="F12" s="2">
        <v>0</v>
      </c>
      <c r="G12" s="18">
        <f t="shared" si="0"/>
        <v>0</v>
      </c>
      <c r="H12" s="3">
        <v>3013184683.6500001</v>
      </c>
      <c r="I12" s="3">
        <f t="shared" si="1"/>
        <v>3013184683.6500001</v>
      </c>
      <c r="J12" s="12" t="e">
        <f t="shared" si="2"/>
        <v>#DIV/0!</v>
      </c>
      <c r="K12" s="2">
        <v>0</v>
      </c>
      <c r="L12" s="3">
        <f t="shared" si="3"/>
        <v>141105801004.13998</v>
      </c>
      <c r="M12" s="42">
        <f t="shared" si="4"/>
        <v>0.10158135879476692</v>
      </c>
      <c r="N12" s="12">
        <f>(C12+K12)/(C12-D12)</f>
        <v>1.113066842266869</v>
      </c>
      <c r="O12" s="12">
        <f>(L12+D12+K12)/L12</f>
        <v>1.0103161374049907</v>
      </c>
    </row>
    <row r="13" spans="1:15">
      <c r="A13" s="2" t="s">
        <v>33</v>
      </c>
      <c r="B13" s="21">
        <v>32.57</v>
      </c>
      <c r="C13" s="3">
        <v>11528077971</v>
      </c>
      <c r="D13" s="3">
        <v>3128593285</v>
      </c>
      <c r="E13" s="3">
        <v>685464000</v>
      </c>
      <c r="F13" s="3">
        <v>27831179</v>
      </c>
      <c r="G13" s="18">
        <f t="shared" si="0"/>
        <v>8.8957484929205171E-3</v>
      </c>
      <c r="H13" s="13">
        <v>1337618840</v>
      </c>
      <c r="I13" s="3">
        <f t="shared" si="1"/>
        <v>1365450019</v>
      </c>
      <c r="J13" s="12">
        <f t="shared" si="2"/>
        <v>49.061881963390768</v>
      </c>
      <c r="K13" s="2">
        <v>0</v>
      </c>
      <c r="L13" s="3">
        <f t="shared" si="3"/>
        <v>22325562480</v>
      </c>
      <c r="M13" s="18">
        <f t="shared" si="4"/>
        <v>0.2713889767982382</v>
      </c>
      <c r="N13" s="12">
        <f>(C13+K13)/(C13-D13)</f>
        <v>1.3724744317011068</v>
      </c>
      <c r="O13" s="12">
        <f>(L13+D13+K13)/L13</f>
        <v>1.1401350262866927</v>
      </c>
    </row>
    <row r="14" spans="1:15">
      <c r="A14" s="2" t="s">
        <v>62</v>
      </c>
      <c r="B14" s="12">
        <v>48.34</v>
      </c>
      <c r="C14" s="3">
        <v>13674035552.67</v>
      </c>
      <c r="D14" s="3">
        <v>2549401187.6500001</v>
      </c>
      <c r="E14" s="3">
        <v>1402252476</v>
      </c>
      <c r="F14" s="3">
        <v>16867660.899999999</v>
      </c>
      <c r="G14" s="18">
        <f t="shared" si="0"/>
        <v>6.6163226806795188E-3</v>
      </c>
      <c r="H14" s="3">
        <v>2529877805.4299998</v>
      </c>
      <c r="I14" s="3">
        <f t="shared" si="1"/>
        <v>2546745466.3299999</v>
      </c>
      <c r="J14" s="12">
        <f t="shared" si="2"/>
        <v>150.9839142148038</v>
      </c>
      <c r="K14" s="3">
        <v>0</v>
      </c>
      <c r="L14" s="3">
        <f t="shared" si="3"/>
        <v>67784884689.840004</v>
      </c>
      <c r="M14" s="18">
        <f t="shared" si="4"/>
        <v>0.18644102378044516</v>
      </c>
      <c r="N14" s="12">
        <f>(C14+K14)/(C14-D14)</f>
        <v>1.2291671891407296</v>
      </c>
      <c r="O14" s="12">
        <f>(L14+D14+K14)/L14</f>
        <v>1.0376101722281474</v>
      </c>
    </row>
    <row r="15" spans="1:15">
      <c r="A15" s="2" t="s">
        <v>63</v>
      </c>
      <c r="B15" s="12">
        <v>21.45</v>
      </c>
      <c r="C15" s="3">
        <v>21351919400.650002</v>
      </c>
      <c r="D15" s="3">
        <v>6283171611.2299995</v>
      </c>
      <c r="E15" s="3">
        <v>3299558284</v>
      </c>
      <c r="F15" s="3">
        <f>1259167.51+24207887.5</f>
        <v>25467055.010000002</v>
      </c>
      <c r="G15" s="18">
        <f t="shared" si="0"/>
        <v>4.0532165259472433E-3</v>
      </c>
      <c r="H15" s="3">
        <v>5861999287.2399998</v>
      </c>
      <c r="I15" s="3">
        <f t="shared" si="1"/>
        <v>5887466342.25</v>
      </c>
      <c r="J15" s="12">
        <f t="shared" si="2"/>
        <v>231.1797080556901</v>
      </c>
      <c r="K15" s="3">
        <v>0</v>
      </c>
      <c r="L15" s="3">
        <f t="shared" si="3"/>
        <v>70775525191.800003</v>
      </c>
      <c r="M15" s="18">
        <f t="shared" si="4"/>
        <v>0.29426729716105643</v>
      </c>
      <c r="N15" s="12">
        <f>(C15+K15)/(C15-D15)</f>
        <v>1.4169670697947119</v>
      </c>
      <c r="O15" s="12">
        <f>(L15+D15+K15)/L15</f>
        <v>1.0887760506785749</v>
      </c>
    </row>
    <row r="16" spans="1:15">
      <c r="A16" s="2"/>
      <c r="B16" s="12"/>
      <c r="C16" s="3"/>
      <c r="D16" s="3"/>
      <c r="E16" s="3"/>
      <c r="F16" s="3"/>
      <c r="G16" s="18" t="e">
        <f t="shared" si="0"/>
        <v>#DIV/0!</v>
      </c>
      <c r="H16" s="3"/>
      <c r="I16" s="3"/>
      <c r="J16" s="12" t="e">
        <f t="shared" si="2"/>
        <v>#DIV/0!</v>
      </c>
      <c r="K16" s="3"/>
      <c r="L16" s="3">
        <f t="shared" si="3"/>
        <v>0</v>
      </c>
      <c r="M16" s="18" t="e">
        <f t="shared" si="4"/>
        <v>#DIV/0!</v>
      </c>
      <c r="N16" s="12" t="e">
        <f>(C16+K16)/(C16-D16)</f>
        <v>#DIV/0!</v>
      </c>
      <c r="O16" s="12" t="e">
        <f>(L16+D16+K16)/L16</f>
        <v>#DIV/0!</v>
      </c>
    </row>
    <row r="17" spans="1:15">
      <c r="A17" s="2"/>
      <c r="B17" s="12"/>
      <c r="C17" s="3"/>
      <c r="D17" s="3"/>
      <c r="E17" s="3"/>
      <c r="F17" s="3"/>
      <c r="G17" s="18" t="e">
        <f t="shared" si="0"/>
        <v>#DIV/0!</v>
      </c>
      <c r="H17" s="3"/>
      <c r="I17" s="3"/>
      <c r="J17" s="12" t="e">
        <f t="shared" si="2"/>
        <v>#DIV/0!</v>
      </c>
      <c r="K17" s="3"/>
      <c r="L17" s="3">
        <f t="shared" si="3"/>
        <v>0</v>
      </c>
      <c r="M17" s="18" t="e">
        <f t="shared" si="4"/>
        <v>#DIV/0!</v>
      </c>
      <c r="N17" s="12" t="e">
        <f>(C17+K17)/(C17-D17)</f>
        <v>#DIV/0!</v>
      </c>
      <c r="O17" s="12" t="e">
        <f>(L17+D17+K17)/L17</f>
        <v>#DIV/0!</v>
      </c>
    </row>
    <row r="18" spans="1:15">
      <c r="A18" s="2"/>
      <c r="B18" s="12"/>
      <c r="C18" s="3"/>
      <c r="D18" s="3"/>
      <c r="E18" s="3"/>
      <c r="F18" s="3"/>
      <c r="G18" s="18" t="e">
        <f t="shared" si="0"/>
        <v>#DIV/0!</v>
      </c>
      <c r="H18" s="3"/>
      <c r="I18" s="3"/>
      <c r="J18" s="12" t="e">
        <f t="shared" si="2"/>
        <v>#DIV/0!</v>
      </c>
      <c r="K18" s="3"/>
      <c r="L18" s="3">
        <f t="shared" si="3"/>
        <v>0</v>
      </c>
      <c r="M18" s="18" t="e">
        <f t="shared" si="4"/>
        <v>#DIV/0!</v>
      </c>
      <c r="N18" s="12" t="e">
        <f>(C18+K18)/(C18-D18)</f>
        <v>#DIV/0!</v>
      </c>
      <c r="O18" s="12" t="e">
        <f>(L18+D18+K18)/L18</f>
        <v>#DIV/0!</v>
      </c>
    </row>
    <row r="19" spans="1:15">
      <c r="A19" s="2"/>
      <c r="B19" s="12"/>
      <c r="C19" s="3"/>
      <c r="D19" s="3"/>
      <c r="E19" s="3"/>
      <c r="F19" s="3"/>
      <c r="G19" s="18" t="e">
        <f t="shared" si="0"/>
        <v>#DIV/0!</v>
      </c>
      <c r="H19" s="3"/>
      <c r="I19" s="3"/>
      <c r="J19" s="12" t="e">
        <f t="shared" si="2"/>
        <v>#DIV/0!</v>
      </c>
      <c r="K19" s="3"/>
      <c r="L19" s="3">
        <f t="shared" si="3"/>
        <v>0</v>
      </c>
      <c r="M19" s="18" t="e">
        <f t="shared" si="4"/>
        <v>#DIV/0!</v>
      </c>
      <c r="N19" s="12" t="e">
        <f>(C19+K19)/(C19-D19)</f>
        <v>#DIV/0!</v>
      </c>
      <c r="O19" s="12" t="e">
        <f>(L19+D19+K19)/L19</f>
        <v>#DIV/0!</v>
      </c>
    </row>
    <row r="20" spans="1:15">
      <c r="A20" s="2"/>
      <c r="B20" s="12"/>
      <c r="C20" s="3"/>
      <c r="D20" s="3"/>
      <c r="E20" s="3"/>
      <c r="F20" s="3"/>
      <c r="G20" s="18" t="e">
        <f t="shared" si="0"/>
        <v>#DIV/0!</v>
      </c>
      <c r="H20" s="3"/>
      <c r="I20" s="3"/>
      <c r="J20" s="12" t="e">
        <f t="shared" si="2"/>
        <v>#DIV/0!</v>
      </c>
      <c r="K20" s="3"/>
      <c r="L20" s="3">
        <f t="shared" si="3"/>
        <v>0</v>
      </c>
      <c r="M20" s="18" t="e">
        <f t="shared" si="4"/>
        <v>#DIV/0!</v>
      </c>
      <c r="N20" s="12" t="e">
        <f>(C20+K20)/(C20-D20)</f>
        <v>#DIV/0!</v>
      </c>
      <c r="O20" s="12" t="e">
        <f>(L20+D20+K20)/L20</f>
        <v>#DIV/0!</v>
      </c>
    </row>
    <row r="21" spans="1:15">
      <c r="A21" s="2"/>
      <c r="B21" s="12"/>
      <c r="C21" s="3"/>
      <c r="D21" s="3"/>
      <c r="E21" s="3"/>
      <c r="F21" s="3"/>
      <c r="G21" s="18" t="e">
        <f t="shared" si="0"/>
        <v>#DIV/0!</v>
      </c>
      <c r="H21" s="3"/>
      <c r="I21" s="3"/>
      <c r="J21" s="12" t="e">
        <f t="shared" si="2"/>
        <v>#DIV/0!</v>
      </c>
      <c r="K21" s="3"/>
      <c r="L21" s="3">
        <f t="shared" si="3"/>
        <v>0</v>
      </c>
      <c r="M21" s="18" t="e">
        <f t="shared" si="4"/>
        <v>#DIV/0!</v>
      </c>
      <c r="N21" s="12" t="e">
        <f>(C21+K21)/(C21-D21)</f>
        <v>#DIV/0!</v>
      </c>
      <c r="O21" s="12" t="e">
        <f>(L21+D21+K21)/L21</f>
        <v>#DIV/0!</v>
      </c>
    </row>
    <row r="22" spans="1:15">
      <c r="A22" s="2"/>
      <c r="B22" s="12"/>
      <c r="C22" s="3"/>
      <c r="D22" s="3"/>
      <c r="E22" s="3"/>
      <c r="F22" s="3"/>
      <c r="G22" s="18" t="e">
        <f t="shared" si="0"/>
        <v>#DIV/0!</v>
      </c>
      <c r="H22" s="3"/>
      <c r="I22" s="3"/>
      <c r="J22" s="12" t="e">
        <f t="shared" si="2"/>
        <v>#DIV/0!</v>
      </c>
      <c r="K22" s="3"/>
      <c r="L22" s="3">
        <f t="shared" si="3"/>
        <v>0</v>
      </c>
      <c r="M22" s="18" t="e">
        <f t="shared" si="4"/>
        <v>#DIV/0!</v>
      </c>
      <c r="N22" s="12" t="e">
        <f>(C22+K22)/(C22-D22)</f>
        <v>#DIV/0!</v>
      </c>
      <c r="O22" s="12" t="e">
        <f>(L22+D22+K22)/L22</f>
        <v>#DIV/0!</v>
      </c>
    </row>
    <row r="23" spans="1:15">
      <c r="A23" s="2"/>
      <c r="B23" s="12"/>
      <c r="C23" s="3"/>
      <c r="D23" s="3"/>
      <c r="E23" s="3"/>
      <c r="F23" s="3"/>
      <c r="G23" s="18" t="e">
        <f t="shared" si="0"/>
        <v>#DIV/0!</v>
      </c>
      <c r="H23" s="3"/>
      <c r="I23" s="3"/>
      <c r="J23" s="12" t="e">
        <f t="shared" si="2"/>
        <v>#DIV/0!</v>
      </c>
      <c r="K23" s="3"/>
      <c r="L23" s="3">
        <f t="shared" si="3"/>
        <v>0</v>
      </c>
      <c r="M23" s="18" t="e">
        <f t="shared" si="4"/>
        <v>#DIV/0!</v>
      </c>
      <c r="N23" s="12" t="e">
        <f>(C23+K23)/(C23-D23)</f>
        <v>#DIV/0!</v>
      </c>
      <c r="O23" s="12" t="e">
        <f>(L23+D23+K23)/L23</f>
        <v>#DIV/0!</v>
      </c>
    </row>
    <row r="24" spans="1:15">
      <c r="A24" s="2"/>
      <c r="B24" s="12"/>
      <c r="C24" s="3"/>
      <c r="D24" s="3"/>
      <c r="E24" s="3"/>
      <c r="F24" s="3"/>
      <c r="G24" s="18" t="e">
        <f t="shared" si="0"/>
        <v>#DIV/0!</v>
      </c>
      <c r="H24" s="3"/>
      <c r="I24" s="3"/>
      <c r="J24" s="12" t="e">
        <f t="shared" si="2"/>
        <v>#DIV/0!</v>
      </c>
      <c r="K24" s="3"/>
      <c r="L24" s="3">
        <f t="shared" si="3"/>
        <v>0</v>
      </c>
      <c r="M24" s="18" t="e">
        <f t="shared" si="4"/>
        <v>#DIV/0!</v>
      </c>
      <c r="N24" s="12" t="e">
        <f>(C24+K24)/(C24-D24)</f>
        <v>#DIV/0!</v>
      </c>
      <c r="O24" s="12" t="e">
        <f>(L24+D24+K24)/L24</f>
        <v>#DIV/0!</v>
      </c>
    </row>
    <row r="25" spans="1:15">
      <c r="A25" s="2"/>
      <c r="B25" s="12"/>
      <c r="C25" s="3"/>
      <c r="D25" s="3"/>
      <c r="E25" s="3"/>
      <c r="F25" s="3"/>
      <c r="G25" s="18" t="e">
        <f t="shared" si="0"/>
        <v>#DIV/0!</v>
      </c>
      <c r="H25" s="3"/>
      <c r="I25" s="3"/>
      <c r="J25" s="12" t="e">
        <f t="shared" si="2"/>
        <v>#DIV/0!</v>
      </c>
      <c r="K25" s="3"/>
      <c r="L25" s="3">
        <f t="shared" si="3"/>
        <v>0</v>
      </c>
      <c r="M25" s="18" t="e">
        <f t="shared" si="4"/>
        <v>#DIV/0!</v>
      </c>
      <c r="N25" s="12" t="e">
        <f>(C25+K25)/(C25-D25)</f>
        <v>#DIV/0!</v>
      </c>
      <c r="O25" s="12" t="e">
        <f>(L25+D25+K25)/L25</f>
        <v>#DIV/0!</v>
      </c>
    </row>
    <row r="26" spans="1:15">
      <c r="A26" s="2"/>
      <c r="B26" s="12"/>
      <c r="C26" s="3"/>
      <c r="D26" s="3"/>
      <c r="E26" s="3"/>
      <c r="F26" s="3"/>
      <c r="G26" s="18" t="e">
        <f t="shared" si="0"/>
        <v>#DIV/0!</v>
      </c>
      <c r="H26" s="3"/>
      <c r="I26" s="3"/>
      <c r="J26" s="12" t="e">
        <f t="shared" si="2"/>
        <v>#DIV/0!</v>
      </c>
      <c r="K26" s="3"/>
      <c r="L26" s="3">
        <f t="shared" si="3"/>
        <v>0</v>
      </c>
      <c r="M26" s="18" t="e">
        <f t="shared" si="4"/>
        <v>#DIV/0!</v>
      </c>
      <c r="N26" s="12" t="e">
        <f>(C26+K26)/(C26-D26)</f>
        <v>#DIV/0!</v>
      </c>
      <c r="O26" s="12" t="e">
        <f>(L26+D26+K26)/L26</f>
        <v>#DIV/0!</v>
      </c>
    </row>
    <row r="27" spans="1:15">
      <c r="A27" s="2"/>
      <c r="B27" s="12"/>
      <c r="C27" s="3"/>
      <c r="D27" s="3"/>
      <c r="E27" s="3"/>
      <c r="F27" s="3"/>
      <c r="G27" s="18" t="e">
        <f t="shared" si="0"/>
        <v>#DIV/0!</v>
      </c>
      <c r="H27" s="3"/>
      <c r="I27" s="3"/>
      <c r="J27" s="12" t="e">
        <f t="shared" si="2"/>
        <v>#DIV/0!</v>
      </c>
      <c r="K27" s="3"/>
      <c r="L27" s="3">
        <f t="shared" si="3"/>
        <v>0</v>
      </c>
      <c r="M27" s="18" t="e">
        <f t="shared" si="4"/>
        <v>#DIV/0!</v>
      </c>
      <c r="N27" s="12" t="e">
        <f>(C27+K27)/(C27-D27)</f>
        <v>#DIV/0!</v>
      </c>
      <c r="O27" s="12" t="e">
        <f>(L27+D27+K27)/L27</f>
        <v>#DIV/0!</v>
      </c>
    </row>
    <row r="28" spans="1:15">
      <c r="A28" s="2"/>
      <c r="B28" s="12"/>
      <c r="C28" s="3"/>
      <c r="D28" s="3"/>
      <c r="E28" s="3"/>
      <c r="F28" s="3"/>
      <c r="G28" s="18" t="e">
        <f t="shared" si="0"/>
        <v>#DIV/0!</v>
      </c>
      <c r="H28" s="3"/>
      <c r="I28" s="3"/>
      <c r="J28" s="12" t="e">
        <f t="shared" si="2"/>
        <v>#DIV/0!</v>
      </c>
      <c r="K28" s="3"/>
      <c r="L28" s="3">
        <f t="shared" si="3"/>
        <v>0</v>
      </c>
      <c r="M28" s="18" t="e">
        <f t="shared" si="4"/>
        <v>#DIV/0!</v>
      </c>
      <c r="N28" s="12" t="e">
        <f>(C28+K28)/(C28-D28)</f>
        <v>#DIV/0!</v>
      </c>
      <c r="O28" s="12" t="e">
        <f>(L28+D28+K28)/L28</f>
        <v>#DIV/0!</v>
      </c>
    </row>
    <row r="29" spans="1:15">
      <c r="A29" s="2"/>
      <c r="B29" s="12"/>
      <c r="C29" s="3"/>
      <c r="D29" s="3"/>
      <c r="E29" s="3"/>
      <c r="F29" s="3"/>
      <c r="G29" s="18" t="e">
        <f t="shared" si="0"/>
        <v>#DIV/0!</v>
      </c>
      <c r="H29" s="3"/>
      <c r="I29" s="3"/>
      <c r="J29" s="12" t="e">
        <f t="shared" si="2"/>
        <v>#DIV/0!</v>
      </c>
      <c r="K29" s="3"/>
      <c r="L29" s="3">
        <f t="shared" si="3"/>
        <v>0</v>
      </c>
      <c r="M29" s="18" t="e">
        <f t="shared" si="4"/>
        <v>#DIV/0!</v>
      </c>
      <c r="N29" s="12" t="e">
        <f>(C29+K29)/(C29-D29)</f>
        <v>#DIV/0!</v>
      </c>
      <c r="O29" s="12" t="e">
        <f>(L29+D29+K29)/L29</f>
        <v>#DIV/0!</v>
      </c>
    </row>
    <row r="30" spans="1:15">
      <c r="A30" s="2"/>
      <c r="B30" s="12"/>
      <c r="C30" s="3"/>
      <c r="D30" s="3"/>
      <c r="E30" s="3"/>
      <c r="F30" s="3"/>
      <c r="G30" s="18" t="e">
        <f t="shared" si="0"/>
        <v>#DIV/0!</v>
      </c>
      <c r="H30" s="3"/>
      <c r="I30" s="3"/>
      <c r="J30" s="12" t="e">
        <f t="shared" si="2"/>
        <v>#DIV/0!</v>
      </c>
      <c r="K30" s="3"/>
      <c r="L30" s="3">
        <f t="shared" si="3"/>
        <v>0</v>
      </c>
      <c r="M30" s="18" t="e">
        <f t="shared" si="4"/>
        <v>#DIV/0!</v>
      </c>
      <c r="N30" s="12" t="e">
        <f>(C30+K30)/(C30-D30)</f>
        <v>#DIV/0!</v>
      </c>
      <c r="O30" s="12" t="e">
        <f>(L30+D30+K30)/L30</f>
        <v>#DIV/0!</v>
      </c>
    </row>
  </sheetData>
  <conditionalFormatting sqref="A1:O49">
    <cfRule type="expression" dxfId="3" priority="2">
      <formula>MOD(ROW(),2)=0</formula>
    </cfRule>
  </conditionalFormatting>
  <conditionalFormatting sqref="M1:M1048576">
    <cfRule type="top10" dxfId="2" priority="1" percent="1" bottom="1" rank="3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4" sqref="H4"/>
    </sheetView>
  </sheetViews>
  <sheetFormatPr defaultRowHeight="15"/>
  <cols>
    <col min="2" max="2" width="15.42578125" bestFit="1" customWidth="1"/>
    <col min="3" max="3" width="9.5703125" bestFit="1" customWidth="1"/>
    <col min="4" max="4" width="13.85546875" bestFit="1" customWidth="1"/>
    <col min="5" max="7" width="13.85546875" customWidth="1"/>
  </cols>
  <sheetData>
    <row r="1" spans="1:8">
      <c r="B1" s="43">
        <v>2016</v>
      </c>
      <c r="C1" s="43"/>
      <c r="D1" s="43"/>
      <c r="E1" s="43"/>
      <c r="F1" s="43"/>
      <c r="G1" s="43"/>
      <c r="H1" s="43"/>
    </row>
    <row r="2" spans="1:8">
      <c r="B2" s="44" t="s">
        <v>12</v>
      </c>
      <c r="C2" s="44" t="s">
        <v>65</v>
      </c>
      <c r="D2" s="44" t="s">
        <v>67</v>
      </c>
      <c r="E2" s="44" t="s">
        <v>68</v>
      </c>
      <c r="F2" s="44" t="s">
        <v>69</v>
      </c>
      <c r="G2" s="44" t="s">
        <v>66</v>
      </c>
      <c r="H2" s="44" t="s">
        <v>64</v>
      </c>
    </row>
    <row r="3" spans="1:8">
      <c r="A3" s="2" t="s">
        <v>52</v>
      </c>
      <c r="B3" s="3">
        <v>69975000000</v>
      </c>
      <c r="C3" s="32">
        <v>52832</v>
      </c>
      <c r="D3" s="32">
        <v>21107000000</v>
      </c>
      <c r="E3" s="32">
        <v>0</v>
      </c>
      <c r="F3" s="32">
        <f>D3+E3</f>
        <v>21107000000</v>
      </c>
      <c r="G3" s="32">
        <f>F3/C3</f>
        <v>399511.65960024227</v>
      </c>
      <c r="H3">
        <f>B3/C3</f>
        <v>1324481.3749242884</v>
      </c>
    </row>
    <row r="4" spans="1:8">
      <c r="A4" s="2" t="s">
        <v>0</v>
      </c>
      <c r="B4" s="3">
        <v>63925000000</v>
      </c>
      <c r="C4" s="32">
        <v>56236</v>
      </c>
      <c r="D4" s="32">
        <v>19863000000</v>
      </c>
      <c r="E4">
        <v>0</v>
      </c>
      <c r="F4" s="32">
        <f t="shared" ref="F4:F15" si="0">D4+E4</f>
        <v>19863000000</v>
      </c>
      <c r="G4" s="32">
        <f t="shared" ref="G4:G15" si="1">F4/C4</f>
        <v>353207.90952414821</v>
      </c>
      <c r="H4">
        <f t="shared" ref="H4:H15" si="2">B4/C4</f>
        <v>1136727.3632548545</v>
      </c>
    </row>
    <row r="5" spans="1:8">
      <c r="A5" s="2" t="s">
        <v>1</v>
      </c>
      <c r="B5" s="3">
        <v>78963000000</v>
      </c>
      <c r="C5" s="32">
        <v>70461</v>
      </c>
      <c r="D5" s="32">
        <v>31284000000</v>
      </c>
      <c r="E5">
        <v>0</v>
      </c>
      <c r="F5" s="32">
        <f>D5+E5</f>
        <v>31284000000</v>
      </c>
      <c r="G5" s="32">
        <f t="shared" si="1"/>
        <v>443990.29250223527</v>
      </c>
      <c r="H5">
        <f t="shared" si="2"/>
        <v>1120662.4941456977</v>
      </c>
    </row>
    <row r="6" spans="1:8">
      <c r="A6" s="2" t="s">
        <v>2</v>
      </c>
      <c r="B6" s="3">
        <v>29935000000</v>
      </c>
      <c r="F6" s="32">
        <f t="shared" si="0"/>
        <v>0</v>
      </c>
      <c r="G6" s="32" t="e">
        <f t="shared" si="1"/>
        <v>#DIV/0!</v>
      </c>
      <c r="H6" t="e">
        <f t="shared" si="2"/>
        <v>#DIV/0!</v>
      </c>
    </row>
    <row r="7" spans="1:8">
      <c r="A7" s="2" t="s">
        <v>3</v>
      </c>
      <c r="B7" s="3">
        <v>363279000000</v>
      </c>
      <c r="F7" s="32">
        <f t="shared" si="0"/>
        <v>0</v>
      </c>
      <c r="G7" s="32" t="e">
        <f t="shared" si="1"/>
        <v>#DIV/0!</v>
      </c>
      <c r="H7" t="e">
        <f t="shared" si="2"/>
        <v>#DIV/0!</v>
      </c>
    </row>
    <row r="8" spans="1:8">
      <c r="A8" s="2" t="s">
        <v>35</v>
      </c>
      <c r="B8" s="3">
        <v>8917100628.8700008</v>
      </c>
      <c r="F8" s="32">
        <f t="shared" si="0"/>
        <v>0</v>
      </c>
      <c r="G8" s="32" t="e">
        <f t="shared" si="1"/>
        <v>#DIV/0!</v>
      </c>
      <c r="H8" t="e">
        <f t="shared" si="2"/>
        <v>#DIV/0!</v>
      </c>
    </row>
    <row r="9" spans="1:8">
      <c r="A9" s="2" t="s">
        <v>36</v>
      </c>
      <c r="B9" s="3">
        <v>3583388406.6300001</v>
      </c>
      <c r="F9" s="32">
        <f t="shared" si="0"/>
        <v>0</v>
      </c>
      <c r="G9" s="32" t="e">
        <f t="shared" si="1"/>
        <v>#DIV/0!</v>
      </c>
      <c r="H9" t="e">
        <f t="shared" si="2"/>
        <v>#DIV/0!</v>
      </c>
    </row>
    <row r="10" spans="1:8">
      <c r="A10" s="11" t="s">
        <v>19</v>
      </c>
      <c r="B10" s="3">
        <v>12483060793.200001</v>
      </c>
      <c r="F10" s="32">
        <f t="shared" si="0"/>
        <v>0</v>
      </c>
      <c r="G10" s="32" t="e">
        <f t="shared" si="1"/>
        <v>#DIV/0!</v>
      </c>
      <c r="H10" t="e">
        <f t="shared" si="2"/>
        <v>#DIV/0!</v>
      </c>
    </row>
    <row r="11" spans="1:8">
      <c r="A11" s="2" t="s">
        <v>21</v>
      </c>
      <c r="B11" s="3">
        <v>1053232847.41</v>
      </c>
      <c r="F11" s="32">
        <f t="shared" si="0"/>
        <v>0</v>
      </c>
      <c r="G11" s="32" t="e">
        <f t="shared" si="1"/>
        <v>#DIV/0!</v>
      </c>
      <c r="H11" t="e">
        <f t="shared" si="2"/>
        <v>#DIV/0!</v>
      </c>
    </row>
    <row r="12" spans="1:8">
      <c r="A12" s="11" t="s">
        <v>31</v>
      </c>
      <c r="B12" s="3">
        <v>3013184683.6500001</v>
      </c>
      <c r="F12" s="32">
        <f t="shared" si="0"/>
        <v>0</v>
      </c>
      <c r="G12" s="32" t="e">
        <f t="shared" si="1"/>
        <v>#DIV/0!</v>
      </c>
      <c r="H12" t="e">
        <f t="shared" si="2"/>
        <v>#DIV/0!</v>
      </c>
    </row>
    <row r="13" spans="1:8">
      <c r="A13" s="2" t="s">
        <v>33</v>
      </c>
      <c r="B13" s="13">
        <v>1337618840</v>
      </c>
      <c r="F13" s="32">
        <f t="shared" si="0"/>
        <v>0</v>
      </c>
      <c r="G13" s="32" t="e">
        <f t="shared" si="1"/>
        <v>#DIV/0!</v>
      </c>
      <c r="H13" t="e">
        <f t="shared" si="2"/>
        <v>#DIV/0!</v>
      </c>
    </row>
    <row r="14" spans="1:8">
      <c r="A14" s="2" t="s">
        <v>62</v>
      </c>
      <c r="B14" s="3">
        <v>2529877805.4299998</v>
      </c>
      <c r="C14" s="32">
        <v>2009</v>
      </c>
      <c r="D14" s="14">
        <v>187464663.09</v>
      </c>
      <c r="E14" s="14">
        <v>64480618.369999997</v>
      </c>
      <c r="F14" s="32">
        <f t="shared" si="0"/>
        <v>251945281.46000001</v>
      </c>
      <c r="G14" s="32">
        <f t="shared" si="1"/>
        <v>125408.30336485815</v>
      </c>
      <c r="H14">
        <f t="shared" si="2"/>
        <v>1259272.1779143852</v>
      </c>
    </row>
    <row r="15" spans="1:8">
      <c r="A15" s="2" t="s">
        <v>63</v>
      </c>
      <c r="B15" s="3">
        <v>5861999287.2399998</v>
      </c>
      <c r="C15">
        <v>50431</v>
      </c>
      <c r="D15" s="14">
        <v>482653948.47000003</v>
      </c>
      <c r="E15" s="14">
        <v>770971885.67999995</v>
      </c>
      <c r="F15" s="32">
        <f t="shared" si="0"/>
        <v>1253625834.1500001</v>
      </c>
      <c r="G15" s="32">
        <f t="shared" si="1"/>
        <v>24858.238665701654</v>
      </c>
      <c r="H15">
        <f t="shared" si="2"/>
        <v>116238.014063572</v>
      </c>
    </row>
  </sheetData>
  <mergeCells count="1">
    <mergeCell ref="B1:H1"/>
  </mergeCells>
  <conditionalFormatting sqref="A3:A15">
    <cfRule type="expression" dxfId="1" priority="2">
      <formula>MOD(ROW(),2)=0</formula>
    </cfRule>
  </conditionalFormatting>
  <conditionalFormatting sqref="B3:B1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D25" sqref="D25"/>
    </sheetView>
  </sheetViews>
  <sheetFormatPr defaultRowHeight="15"/>
  <cols>
    <col min="3" max="4" width="17.5703125" bestFit="1" customWidth="1"/>
    <col min="5" max="5" width="16.42578125" bestFit="1" customWidth="1"/>
    <col min="6" max="6" width="16.42578125" customWidth="1"/>
    <col min="7" max="7" width="16.42578125" bestFit="1" customWidth="1"/>
    <col min="8" max="11" width="9.140625" style="1"/>
    <col min="12" max="13" width="17.5703125" bestFit="1" customWidth="1"/>
    <col min="14" max="14" width="16.42578125" bestFit="1" customWidth="1"/>
    <col min="15" max="15" width="16.42578125" customWidth="1"/>
    <col min="16" max="16" width="15.42578125" bestFit="1" customWidth="1"/>
  </cols>
  <sheetData>
    <row r="1" spans="1:20" ht="21">
      <c r="A1" s="31" t="s">
        <v>22</v>
      </c>
      <c r="B1" s="31"/>
      <c r="C1" s="30" t="s">
        <v>16</v>
      </c>
      <c r="D1" s="30"/>
      <c r="E1" s="30"/>
      <c r="F1" s="30"/>
      <c r="G1" s="30"/>
      <c r="H1" s="30"/>
      <c r="I1" s="30"/>
      <c r="J1" s="30"/>
      <c r="K1" s="30"/>
      <c r="L1" s="30" t="s">
        <v>17</v>
      </c>
      <c r="M1" s="30"/>
      <c r="N1" s="30"/>
      <c r="O1" s="30"/>
      <c r="P1" s="30"/>
      <c r="Q1" s="30"/>
      <c r="R1" s="30"/>
      <c r="S1" s="30"/>
      <c r="T1" s="30"/>
    </row>
    <row r="2" spans="1:20">
      <c r="A2" s="4" t="s">
        <v>14</v>
      </c>
      <c r="B2" s="4" t="s">
        <v>15</v>
      </c>
      <c r="C2" s="4" t="s">
        <v>4</v>
      </c>
      <c r="D2" s="4" t="s">
        <v>10</v>
      </c>
      <c r="E2" s="5" t="s">
        <v>5</v>
      </c>
      <c r="F2" s="5" t="s">
        <v>12</v>
      </c>
      <c r="G2" s="4" t="s">
        <v>6</v>
      </c>
      <c r="H2" s="6" t="s">
        <v>11</v>
      </c>
      <c r="I2" s="6" t="s">
        <v>7</v>
      </c>
      <c r="J2" s="6" t="s">
        <v>8</v>
      </c>
      <c r="K2" s="6" t="s">
        <v>9</v>
      </c>
      <c r="L2" s="4" t="s">
        <v>4</v>
      </c>
      <c r="M2" s="4" t="s">
        <v>10</v>
      </c>
      <c r="N2" s="4" t="s">
        <v>5</v>
      </c>
      <c r="O2" s="4" t="s">
        <v>12</v>
      </c>
      <c r="P2" s="4" t="s">
        <v>6</v>
      </c>
      <c r="Q2" s="6" t="s">
        <v>11</v>
      </c>
      <c r="R2" s="6" t="s">
        <v>7</v>
      </c>
      <c r="S2" s="6" t="s">
        <v>8</v>
      </c>
      <c r="T2" s="6" t="s">
        <v>9</v>
      </c>
    </row>
    <row r="3" spans="1:20" s="41" customFormat="1">
      <c r="A3" s="38"/>
      <c r="B3" s="38" t="s">
        <v>52</v>
      </c>
      <c r="C3" s="38"/>
      <c r="D3" s="38"/>
      <c r="E3" s="39"/>
      <c r="F3" s="39"/>
      <c r="G3" s="38"/>
      <c r="H3" s="40"/>
      <c r="I3" s="40"/>
      <c r="J3" s="40"/>
      <c r="K3" s="40"/>
      <c r="L3" s="38"/>
      <c r="M3" s="38"/>
      <c r="N3" s="38"/>
      <c r="O3" s="38"/>
      <c r="P3" s="38"/>
      <c r="Q3" s="40"/>
      <c r="R3" s="40"/>
      <c r="S3" s="40"/>
      <c r="T3" s="40"/>
    </row>
    <row r="4" spans="1:20">
      <c r="A4" s="2" t="s">
        <v>13</v>
      </c>
      <c r="B4" s="2" t="s">
        <v>0</v>
      </c>
      <c r="C4" s="3">
        <v>6085895000000</v>
      </c>
      <c r="D4" s="3">
        <v>5731485000000</v>
      </c>
      <c r="E4" s="7">
        <f>C4-D4</f>
        <v>354410000000</v>
      </c>
      <c r="F4" s="3">
        <v>63925000000</v>
      </c>
      <c r="G4" s="3">
        <v>54327000000</v>
      </c>
      <c r="H4" s="8">
        <f>D4/C4</f>
        <v>0.94176534429200631</v>
      </c>
      <c r="I4" s="10">
        <f>C4/E4</f>
        <v>17.171905420275952</v>
      </c>
      <c r="J4" s="9">
        <f>G4/C4</f>
        <v>8.9267067538956885E-3</v>
      </c>
      <c r="K4" s="9">
        <f>G4/E4</f>
        <v>0.15328856409243533</v>
      </c>
      <c r="L4" s="3">
        <v>5298880000000</v>
      </c>
      <c r="M4" s="3">
        <v>4981503000000</v>
      </c>
      <c r="N4" s="3">
        <f>L4-M4</f>
        <v>317377000000</v>
      </c>
      <c r="O4" s="3">
        <v>63244000000</v>
      </c>
      <c r="P4" s="3">
        <v>50650000000</v>
      </c>
      <c r="Q4" s="8">
        <f>M4/L4</f>
        <v>0.94010489008998133</v>
      </c>
      <c r="R4" s="10">
        <f>L4/N4</f>
        <v>16.695853826836853</v>
      </c>
      <c r="S4" s="9">
        <f>P4/L4</f>
        <v>9.5586237091611816E-3</v>
      </c>
      <c r="T4" s="9">
        <f>P4/N4</f>
        <v>0.15958938423389218</v>
      </c>
    </row>
    <row r="5" spans="1:20">
      <c r="A5" s="2" t="s">
        <v>13</v>
      </c>
      <c r="B5" s="2" t="s">
        <v>1</v>
      </c>
      <c r="C5" s="3">
        <v>5942311000000</v>
      </c>
      <c r="D5" s="3">
        <v>5538949000000</v>
      </c>
      <c r="E5" s="7">
        <f t="shared" ref="E5:E11" si="0">C5-D5</f>
        <v>403362000000</v>
      </c>
      <c r="F5" s="3">
        <v>78963000000</v>
      </c>
      <c r="G5" s="3">
        <v>62380000000</v>
      </c>
      <c r="H5" s="8">
        <f t="shared" ref="H5:H11" si="1">D5/C5</f>
        <v>0.93212034846375424</v>
      </c>
      <c r="I5" s="10">
        <f t="shared" ref="I5:I11" si="2">C5/E5</f>
        <v>14.731955414739117</v>
      </c>
      <c r="J5" s="9">
        <f t="shared" ref="J5:J27" si="3">G5/C5</f>
        <v>1.0497599334669625E-2</v>
      </c>
      <c r="K5" s="9">
        <f t="shared" ref="K5:K27" si="4">G5/E5</f>
        <v>0.15465016536014795</v>
      </c>
      <c r="L5" s="3">
        <v>5474978000000</v>
      </c>
      <c r="M5" s="3">
        <v>5113220000000</v>
      </c>
      <c r="N5" s="3">
        <f>L5-M5</f>
        <v>361758000000</v>
      </c>
      <c r="O5" s="3">
        <v>75079000000</v>
      </c>
      <c r="P5" s="3">
        <v>58018000000</v>
      </c>
      <c r="Q5" s="8">
        <f t="shared" ref="Q5:Q27" si="5">M5/L5</f>
        <v>0.9339252139460652</v>
      </c>
      <c r="R5" s="10">
        <f t="shared" ref="R5:R27" si="6">L5/N5</f>
        <v>15.13436606792386</v>
      </c>
      <c r="S5" s="9">
        <f t="shared" ref="S5:S27" si="7">P5/L5</f>
        <v>1.0596937558470555E-2</v>
      </c>
      <c r="T5" s="9">
        <f t="shared" ref="T5:T27" si="8">P5/N5</f>
        <v>0.16037793220882468</v>
      </c>
    </row>
    <row r="6" spans="1:20">
      <c r="A6" s="2" t="s">
        <v>13</v>
      </c>
      <c r="B6" s="2" t="s">
        <v>2</v>
      </c>
      <c r="C6" s="3">
        <v>2953434000000</v>
      </c>
      <c r="D6" s="3">
        <v>2751263000000</v>
      </c>
      <c r="E6" s="3">
        <f t="shared" si="0"/>
        <v>202171000000</v>
      </c>
      <c r="F6" s="3">
        <v>29935000000</v>
      </c>
      <c r="G6" s="3">
        <v>22599000000</v>
      </c>
      <c r="H6" s="8">
        <f t="shared" si="1"/>
        <v>0.93154714139540618</v>
      </c>
      <c r="I6" s="10">
        <f t="shared" si="2"/>
        <v>14.608593715221273</v>
      </c>
      <c r="J6" s="9">
        <f t="shared" si="3"/>
        <v>7.651770786142504E-3</v>
      </c>
      <c r="K6" s="9">
        <f t="shared" si="4"/>
        <v>0.11178161061675512</v>
      </c>
      <c r="L6" s="3">
        <v>2507149000000</v>
      </c>
      <c r="M6" s="3">
        <v>2345649000000</v>
      </c>
      <c r="N6" s="3">
        <f t="shared" ref="N6:N27" si="9">L6-M6</f>
        <v>161500000000</v>
      </c>
      <c r="O6" s="3">
        <v>28846000000</v>
      </c>
      <c r="P6" s="3">
        <v>21865000000</v>
      </c>
      <c r="Q6" s="8">
        <f t="shared" si="5"/>
        <v>0.93558420341192328</v>
      </c>
      <c r="R6" s="10">
        <f t="shared" si="6"/>
        <v>15.52414241486068</v>
      </c>
      <c r="S6" s="9">
        <f t="shared" si="7"/>
        <v>8.7210612532402348E-3</v>
      </c>
      <c r="T6" s="9">
        <f t="shared" si="8"/>
        <v>0.13538699690402478</v>
      </c>
    </row>
    <row r="7" spans="1:20">
      <c r="A7" s="2" t="s">
        <v>13</v>
      </c>
      <c r="B7" s="2" t="s">
        <v>3</v>
      </c>
      <c r="C7" s="3">
        <v>24137265000000</v>
      </c>
      <c r="D7" s="3">
        <v>22156102000000</v>
      </c>
      <c r="E7" s="3">
        <f t="shared" si="0"/>
        <v>1981163000000</v>
      </c>
      <c r="F7" s="3">
        <v>363279000000</v>
      </c>
      <c r="G7" s="3">
        <v>279106000000</v>
      </c>
      <c r="H7" s="8">
        <f t="shared" si="1"/>
        <v>0.9179209823482487</v>
      </c>
      <c r="I7" s="10">
        <f t="shared" si="2"/>
        <v>12.183381680356437</v>
      </c>
      <c r="J7" s="9">
        <f t="shared" si="3"/>
        <v>1.156328192112901E-2</v>
      </c>
      <c r="K7" s="9">
        <f t="shared" si="4"/>
        <v>0.14087987712267996</v>
      </c>
      <c r="L7" s="3">
        <v>22209780000000</v>
      </c>
      <c r="M7" s="3">
        <v>20409261000000</v>
      </c>
      <c r="N7" s="3">
        <f t="shared" si="9"/>
        <v>1800519000000</v>
      </c>
      <c r="O7" s="3">
        <v>363235000000</v>
      </c>
      <c r="P7" s="3">
        <v>277720000000</v>
      </c>
      <c r="Q7" s="8">
        <f t="shared" si="5"/>
        <v>0.91893125460945579</v>
      </c>
      <c r="R7" s="10">
        <f t="shared" si="6"/>
        <v>12.335210014445835</v>
      </c>
      <c r="S7" s="9">
        <f t="shared" si="7"/>
        <v>1.2504401214239853E-2</v>
      </c>
      <c r="T7" s="9">
        <f t="shared" si="8"/>
        <v>0.15424441508254008</v>
      </c>
    </row>
    <row r="8" spans="1:20">
      <c r="A8" s="2"/>
      <c r="B8" s="2" t="s">
        <v>35</v>
      </c>
      <c r="C8" s="3"/>
      <c r="D8" s="3"/>
      <c r="E8" s="3"/>
      <c r="F8" s="3"/>
      <c r="G8" s="3"/>
      <c r="H8" s="8"/>
      <c r="I8" s="10"/>
      <c r="J8" s="9"/>
      <c r="K8" s="9"/>
      <c r="L8" s="3"/>
      <c r="M8" s="3"/>
      <c r="N8" s="3"/>
      <c r="O8" s="3"/>
      <c r="P8" s="3"/>
      <c r="Q8" s="8"/>
      <c r="R8" s="10"/>
      <c r="S8" s="9"/>
      <c r="T8" s="9"/>
    </row>
    <row r="9" spans="1:20">
      <c r="A9" s="2"/>
      <c r="B9" s="2" t="s">
        <v>36</v>
      </c>
      <c r="C9" s="3"/>
      <c r="D9" s="3"/>
      <c r="E9" s="3"/>
      <c r="F9" s="3"/>
      <c r="G9" s="3"/>
      <c r="H9" s="8"/>
      <c r="I9" s="10"/>
      <c r="J9" s="9"/>
      <c r="K9" s="9"/>
      <c r="L9" s="3"/>
      <c r="M9" s="3"/>
      <c r="N9" s="3"/>
      <c r="O9" s="3"/>
      <c r="P9" s="3"/>
      <c r="Q9" s="8"/>
      <c r="R9" s="10"/>
      <c r="S9" s="9"/>
      <c r="T9" s="9"/>
    </row>
    <row r="10" spans="1:20">
      <c r="A10" s="11" t="s">
        <v>18</v>
      </c>
      <c r="B10" s="11" t="s">
        <v>19</v>
      </c>
      <c r="C10" s="3">
        <v>92309160566.699997</v>
      </c>
      <c r="D10" s="3">
        <v>44955516048.5</v>
      </c>
      <c r="E10" s="3">
        <f t="shared" si="0"/>
        <v>47353644518.199997</v>
      </c>
      <c r="F10" s="3">
        <v>12483060793.200001</v>
      </c>
      <c r="G10" s="3">
        <v>10553954644.48</v>
      </c>
      <c r="H10" s="8">
        <f t="shared" si="1"/>
        <v>0.48701034407106769</v>
      </c>
      <c r="I10" s="10">
        <f t="shared" si="2"/>
        <v>1.9493570453953486</v>
      </c>
      <c r="J10" s="9">
        <f t="shared" si="3"/>
        <v>0.11433269005684446</v>
      </c>
      <c r="K10" s="9">
        <f t="shared" si="4"/>
        <v>0.22287523488131247</v>
      </c>
      <c r="L10" s="3">
        <v>71910626770.839996</v>
      </c>
      <c r="M10" s="3">
        <v>33523710369.299999</v>
      </c>
      <c r="N10" s="3">
        <f t="shared" si="9"/>
        <v>38386916401.539993</v>
      </c>
      <c r="O10" s="3">
        <v>9688576760.5</v>
      </c>
      <c r="P10" s="3">
        <v>8060364756.7600002</v>
      </c>
      <c r="Q10" s="8">
        <f t="shared" si="5"/>
        <v>0.46618576244831145</v>
      </c>
      <c r="R10" s="10">
        <f t="shared" si="6"/>
        <v>1.8733108442113655</v>
      </c>
      <c r="S10" s="9">
        <f t="shared" si="7"/>
        <v>0.11208864556898154</v>
      </c>
      <c r="T10" s="9">
        <f t="shared" si="8"/>
        <v>0.20997687525733735</v>
      </c>
    </row>
    <row r="11" spans="1:20">
      <c r="A11" s="2" t="s">
        <v>20</v>
      </c>
      <c r="B11" s="2" t="s">
        <v>21</v>
      </c>
      <c r="C11" s="3">
        <v>15052744911.68</v>
      </c>
      <c r="D11" s="13">
        <v>6754640834.8900003</v>
      </c>
      <c r="E11" s="3">
        <f t="shared" si="0"/>
        <v>8298104076.79</v>
      </c>
      <c r="F11" s="3">
        <v>1053232847.41</v>
      </c>
      <c r="G11" s="3">
        <v>843795610.36000001</v>
      </c>
      <c r="H11" s="8">
        <f t="shared" si="1"/>
        <v>0.44873150209625995</v>
      </c>
      <c r="I11" s="10">
        <f t="shared" si="2"/>
        <v>1.8139980858739644</v>
      </c>
      <c r="J11" s="9">
        <f t="shared" si="3"/>
        <v>5.6055929686635871E-2</v>
      </c>
      <c r="K11" s="9">
        <f t="shared" si="4"/>
        <v>0.10168534915344302</v>
      </c>
      <c r="L11" s="3">
        <v>13766008708.129999</v>
      </c>
      <c r="M11" s="3">
        <v>6283002510.5</v>
      </c>
      <c r="N11" s="3">
        <f t="shared" si="9"/>
        <v>7483006197.6299992</v>
      </c>
      <c r="O11" s="3">
        <v>786206574.79999995</v>
      </c>
      <c r="P11" s="14">
        <v>614479200.63</v>
      </c>
      <c r="Q11" s="8">
        <f t="shared" si="5"/>
        <v>0.45641424785597823</v>
      </c>
      <c r="R11" s="10">
        <f t="shared" si="6"/>
        <v>1.8396361495049862</v>
      </c>
      <c r="S11" s="9">
        <f t="shared" si="7"/>
        <v>4.4637426407198026E-2</v>
      </c>
      <c r="T11" s="9">
        <f t="shared" si="8"/>
        <v>8.2116623239549963E-2</v>
      </c>
    </row>
    <row r="12" spans="1:20">
      <c r="A12" s="2"/>
      <c r="B12" s="11" t="s">
        <v>31</v>
      </c>
      <c r="C12" s="3"/>
      <c r="D12" s="2"/>
      <c r="E12" s="3"/>
      <c r="F12" s="3"/>
      <c r="G12" s="3"/>
      <c r="H12" s="8"/>
      <c r="I12" s="10"/>
      <c r="J12" s="9" t="e">
        <f t="shared" si="3"/>
        <v>#DIV/0!</v>
      </c>
      <c r="K12" s="9" t="e">
        <f t="shared" si="4"/>
        <v>#DIV/0!</v>
      </c>
      <c r="L12" s="3"/>
      <c r="M12" s="3"/>
      <c r="N12" s="3">
        <f t="shared" si="9"/>
        <v>0</v>
      </c>
      <c r="O12" s="3"/>
      <c r="P12" s="3"/>
      <c r="Q12" s="8" t="e">
        <f t="shared" si="5"/>
        <v>#DIV/0!</v>
      </c>
      <c r="R12" s="10" t="e">
        <f t="shared" si="6"/>
        <v>#DIV/0!</v>
      </c>
      <c r="S12" s="9" t="e">
        <f t="shared" si="7"/>
        <v>#DIV/0!</v>
      </c>
      <c r="T12" s="9" t="e">
        <f t="shared" si="8"/>
        <v>#DIV/0!</v>
      </c>
    </row>
    <row r="13" spans="1:20">
      <c r="A13" s="2"/>
      <c r="B13" s="2" t="s">
        <v>33</v>
      </c>
      <c r="C13" s="3"/>
      <c r="D13" s="2"/>
      <c r="E13" s="3"/>
      <c r="F13" s="3"/>
      <c r="G13" s="3"/>
      <c r="H13" s="8"/>
      <c r="I13" s="10"/>
      <c r="J13" s="9" t="e">
        <f t="shared" si="3"/>
        <v>#DIV/0!</v>
      </c>
      <c r="K13" s="9" t="e">
        <f t="shared" si="4"/>
        <v>#DIV/0!</v>
      </c>
      <c r="L13" s="3"/>
      <c r="M13" s="3"/>
      <c r="N13" s="3">
        <f t="shared" si="9"/>
        <v>0</v>
      </c>
      <c r="O13" s="3"/>
      <c r="P13" s="3"/>
      <c r="Q13" s="8" t="e">
        <f t="shared" si="5"/>
        <v>#DIV/0!</v>
      </c>
      <c r="R13" s="10" t="e">
        <f t="shared" si="6"/>
        <v>#DIV/0!</v>
      </c>
      <c r="S13" s="9" t="e">
        <f t="shared" si="7"/>
        <v>#DIV/0!</v>
      </c>
      <c r="T13" s="9" t="e">
        <f t="shared" si="8"/>
        <v>#DIV/0!</v>
      </c>
    </row>
    <row r="14" spans="1:20">
      <c r="A14" s="2"/>
      <c r="B14" s="2" t="s">
        <v>62</v>
      </c>
      <c r="C14" s="3"/>
      <c r="D14" s="2"/>
      <c r="E14" s="3"/>
      <c r="F14" s="3"/>
      <c r="G14" s="3"/>
      <c r="H14" s="8"/>
      <c r="I14" s="10"/>
      <c r="J14" s="9" t="e">
        <f t="shared" si="3"/>
        <v>#DIV/0!</v>
      </c>
      <c r="K14" s="9" t="e">
        <f t="shared" si="4"/>
        <v>#DIV/0!</v>
      </c>
      <c r="L14" s="3"/>
      <c r="M14" s="3"/>
      <c r="N14" s="3">
        <f t="shared" si="9"/>
        <v>0</v>
      </c>
      <c r="O14" s="3"/>
      <c r="P14" s="3"/>
      <c r="Q14" s="8" t="e">
        <f t="shared" si="5"/>
        <v>#DIV/0!</v>
      </c>
      <c r="R14" s="10" t="e">
        <f t="shared" si="6"/>
        <v>#DIV/0!</v>
      </c>
      <c r="S14" s="9" t="e">
        <f t="shared" si="7"/>
        <v>#DIV/0!</v>
      </c>
      <c r="T14" s="9" t="e">
        <f t="shared" si="8"/>
        <v>#DIV/0!</v>
      </c>
    </row>
    <row r="15" spans="1:20">
      <c r="A15" s="2"/>
      <c r="B15" s="2"/>
      <c r="C15" s="3"/>
      <c r="D15" s="2"/>
      <c r="E15" s="3"/>
      <c r="F15" s="3"/>
      <c r="G15" s="3"/>
      <c r="H15" s="8"/>
      <c r="I15" s="10"/>
      <c r="J15" s="9" t="e">
        <f t="shared" si="3"/>
        <v>#DIV/0!</v>
      </c>
      <c r="K15" s="9" t="e">
        <f t="shared" si="4"/>
        <v>#DIV/0!</v>
      </c>
      <c r="L15" s="3"/>
      <c r="M15" s="3"/>
      <c r="N15" s="3">
        <f t="shared" si="9"/>
        <v>0</v>
      </c>
      <c r="O15" s="3"/>
      <c r="P15" s="3"/>
      <c r="Q15" s="8" t="e">
        <f t="shared" si="5"/>
        <v>#DIV/0!</v>
      </c>
      <c r="R15" s="10" t="e">
        <f t="shared" si="6"/>
        <v>#DIV/0!</v>
      </c>
      <c r="S15" s="9" t="e">
        <f t="shared" si="7"/>
        <v>#DIV/0!</v>
      </c>
      <c r="T15" s="9" t="e">
        <f t="shared" si="8"/>
        <v>#DIV/0!</v>
      </c>
    </row>
    <row r="16" spans="1:20">
      <c r="A16" s="2"/>
      <c r="B16" s="2"/>
      <c r="C16" s="3"/>
      <c r="D16" s="2"/>
      <c r="E16" s="3"/>
      <c r="F16" s="3"/>
      <c r="G16" s="3"/>
      <c r="H16" s="8"/>
      <c r="I16" s="10"/>
      <c r="J16" s="9" t="e">
        <f t="shared" si="3"/>
        <v>#DIV/0!</v>
      </c>
      <c r="K16" s="9" t="e">
        <f t="shared" si="4"/>
        <v>#DIV/0!</v>
      </c>
      <c r="L16" s="3"/>
      <c r="M16" s="3"/>
      <c r="N16" s="3">
        <f t="shared" si="9"/>
        <v>0</v>
      </c>
      <c r="O16" s="3"/>
      <c r="P16" s="3"/>
      <c r="Q16" s="8" t="e">
        <f t="shared" si="5"/>
        <v>#DIV/0!</v>
      </c>
      <c r="R16" s="10" t="e">
        <f t="shared" si="6"/>
        <v>#DIV/0!</v>
      </c>
      <c r="S16" s="9" t="e">
        <f t="shared" si="7"/>
        <v>#DIV/0!</v>
      </c>
      <c r="T16" s="9" t="e">
        <f t="shared" si="8"/>
        <v>#DIV/0!</v>
      </c>
    </row>
    <row r="17" spans="1:20">
      <c r="A17" s="2"/>
      <c r="B17" s="2"/>
      <c r="C17" s="3"/>
      <c r="D17" s="2"/>
      <c r="E17" s="3"/>
      <c r="F17" s="3"/>
      <c r="G17" s="3"/>
      <c r="H17" s="8"/>
      <c r="I17" s="10"/>
      <c r="J17" s="9" t="e">
        <f t="shared" si="3"/>
        <v>#DIV/0!</v>
      </c>
      <c r="K17" s="9" t="e">
        <f t="shared" si="4"/>
        <v>#DIV/0!</v>
      </c>
      <c r="L17" s="3"/>
      <c r="M17" s="3"/>
      <c r="N17" s="3">
        <f t="shared" si="9"/>
        <v>0</v>
      </c>
      <c r="O17" s="3"/>
      <c r="P17" s="3"/>
      <c r="Q17" s="8" t="e">
        <f t="shared" si="5"/>
        <v>#DIV/0!</v>
      </c>
      <c r="R17" s="10" t="e">
        <f t="shared" si="6"/>
        <v>#DIV/0!</v>
      </c>
      <c r="S17" s="9" t="e">
        <f t="shared" si="7"/>
        <v>#DIV/0!</v>
      </c>
      <c r="T17" s="9" t="e">
        <f t="shared" si="8"/>
        <v>#DIV/0!</v>
      </c>
    </row>
    <row r="18" spans="1:20">
      <c r="A18" s="2"/>
      <c r="B18" s="2"/>
      <c r="C18" s="3"/>
      <c r="D18" s="2"/>
      <c r="E18" s="3"/>
      <c r="F18" s="3"/>
      <c r="G18" s="3"/>
      <c r="H18" s="8"/>
      <c r="I18" s="10"/>
      <c r="J18" s="9" t="e">
        <f t="shared" si="3"/>
        <v>#DIV/0!</v>
      </c>
      <c r="K18" s="9" t="e">
        <f t="shared" si="4"/>
        <v>#DIV/0!</v>
      </c>
      <c r="L18" s="3"/>
      <c r="M18" s="3"/>
      <c r="N18" s="3">
        <f t="shared" si="9"/>
        <v>0</v>
      </c>
      <c r="O18" s="3"/>
      <c r="P18" s="3"/>
      <c r="Q18" s="8" t="e">
        <f t="shared" si="5"/>
        <v>#DIV/0!</v>
      </c>
      <c r="R18" s="10" t="e">
        <f t="shared" si="6"/>
        <v>#DIV/0!</v>
      </c>
      <c r="S18" s="9" t="e">
        <f t="shared" si="7"/>
        <v>#DIV/0!</v>
      </c>
      <c r="T18" s="9" t="e">
        <f t="shared" si="8"/>
        <v>#DIV/0!</v>
      </c>
    </row>
    <row r="19" spans="1:20">
      <c r="A19" s="2"/>
      <c r="B19" s="2"/>
      <c r="C19" s="3"/>
      <c r="D19" s="2"/>
      <c r="E19" s="3"/>
      <c r="F19" s="3"/>
      <c r="G19" s="3"/>
      <c r="H19" s="8"/>
      <c r="I19" s="10"/>
      <c r="J19" s="9" t="e">
        <f t="shared" si="3"/>
        <v>#DIV/0!</v>
      </c>
      <c r="K19" s="9" t="e">
        <f t="shared" si="4"/>
        <v>#DIV/0!</v>
      </c>
      <c r="L19" s="3"/>
      <c r="M19" s="3"/>
      <c r="N19" s="3">
        <f t="shared" si="9"/>
        <v>0</v>
      </c>
      <c r="O19" s="3"/>
      <c r="P19" s="3"/>
      <c r="Q19" s="8" t="e">
        <f t="shared" si="5"/>
        <v>#DIV/0!</v>
      </c>
      <c r="R19" s="10" t="e">
        <f t="shared" si="6"/>
        <v>#DIV/0!</v>
      </c>
      <c r="S19" s="9" t="e">
        <f t="shared" si="7"/>
        <v>#DIV/0!</v>
      </c>
      <c r="T19" s="9" t="e">
        <f t="shared" si="8"/>
        <v>#DIV/0!</v>
      </c>
    </row>
    <row r="20" spans="1:20">
      <c r="A20" s="2"/>
      <c r="B20" s="2"/>
      <c r="C20" s="3"/>
      <c r="D20" s="2"/>
      <c r="E20" s="3"/>
      <c r="F20" s="3"/>
      <c r="G20" s="3"/>
      <c r="H20" s="8"/>
      <c r="I20" s="10"/>
      <c r="J20" s="9" t="e">
        <f t="shared" si="3"/>
        <v>#DIV/0!</v>
      </c>
      <c r="K20" s="9" t="e">
        <f t="shared" si="4"/>
        <v>#DIV/0!</v>
      </c>
      <c r="L20" s="3"/>
      <c r="M20" s="3"/>
      <c r="N20" s="3">
        <f t="shared" si="9"/>
        <v>0</v>
      </c>
      <c r="O20" s="3"/>
      <c r="P20" s="3"/>
      <c r="Q20" s="8" t="e">
        <f t="shared" si="5"/>
        <v>#DIV/0!</v>
      </c>
      <c r="R20" s="10" t="e">
        <f t="shared" si="6"/>
        <v>#DIV/0!</v>
      </c>
      <c r="S20" s="9" t="e">
        <f t="shared" si="7"/>
        <v>#DIV/0!</v>
      </c>
      <c r="T20" s="9" t="e">
        <f t="shared" si="8"/>
        <v>#DIV/0!</v>
      </c>
    </row>
    <row r="21" spans="1:20">
      <c r="A21" s="2"/>
      <c r="B21" s="2"/>
      <c r="C21" s="3"/>
      <c r="D21" s="2"/>
      <c r="E21" s="3"/>
      <c r="F21" s="3"/>
      <c r="G21" s="3"/>
      <c r="H21" s="8"/>
      <c r="I21" s="12"/>
      <c r="J21" s="9" t="e">
        <f t="shared" si="3"/>
        <v>#DIV/0!</v>
      </c>
      <c r="K21" s="9" t="e">
        <f t="shared" si="4"/>
        <v>#DIV/0!</v>
      </c>
      <c r="L21" s="3"/>
      <c r="M21" s="3"/>
      <c r="N21" s="3">
        <f t="shared" si="9"/>
        <v>0</v>
      </c>
      <c r="O21" s="3"/>
      <c r="P21" s="3"/>
      <c r="Q21" s="8" t="e">
        <f t="shared" si="5"/>
        <v>#DIV/0!</v>
      </c>
      <c r="R21" s="10" t="e">
        <f t="shared" si="6"/>
        <v>#DIV/0!</v>
      </c>
      <c r="S21" s="9" t="e">
        <f t="shared" si="7"/>
        <v>#DIV/0!</v>
      </c>
      <c r="T21" s="9" t="e">
        <f t="shared" si="8"/>
        <v>#DIV/0!</v>
      </c>
    </row>
    <row r="22" spans="1:20">
      <c r="A22" s="2"/>
      <c r="B22" s="2"/>
      <c r="C22" s="3"/>
      <c r="D22" s="2"/>
      <c r="E22" s="3"/>
      <c r="F22" s="3"/>
      <c r="G22" s="3"/>
      <c r="H22" s="8"/>
      <c r="I22" s="12"/>
      <c r="J22" s="9" t="e">
        <f t="shared" si="3"/>
        <v>#DIV/0!</v>
      </c>
      <c r="K22" s="9" t="e">
        <f t="shared" si="4"/>
        <v>#DIV/0!</v>
      </c>
      <c r="L22" s="3"/>
      <c r="M22" s="3"/>
      <c r="N22" s="3">
        <f t="shared" si="9"/>
        <v>0</v>
      </c>
      <c r="O22" s="3"/>
      <c r="P22" s="3"/>
      <c r="Q22" s="8" t="e">
        <f t="shared" si="5"/>
        <v>#DIV/0!</v>
      </c>
      <c r="R22" s="10" t="e">
        <f t="shared" si="6"/>
        <v>#DIV/0!</v>
      </c>
      <c r="S22" s="9" t="e">
        <f t="shared" si="7"/>
        <v>#DIV/0!</v>
      </c>
      <c r="T22" s="9" t="e">
        <f t="shared" si="8"/>
        <v>#DIV/0!</v>
      </c>
    </row>
    <row r="23" spans="1:20">
      <c r="A23" s="2"/>
      <c r="B23" s="2"/>
      <c r="C23" s="3"/>
      <c r="D23" s="2"/>
      <c r="E23" s="3"/>
      <c r="F23" s="3"/>
      <c r="G23" s="3"/>
      <c r="H23" s="8"/>
      <c r="I23" s="12"/>
      <c r="J23" s="9" t="e">
        <f t="shared" si="3"/>
        <v>#DIV/0!</v>
      </c>
      <c r="K23" s="9" t="e">
        <f t="shared" si="4"/>
        <v>#DIV/0!</v>
      </c>
      <c r="L23" s="3"/>
      <c r="M23" s="3"/>
      <c r="N23" s="3">
        <f t="shared" si="9"/>
        <v>0</v>
      </c>
      <c r="O23" s="3"/>
      <c r="P23" s="3"/>
      <c r="Q23" s="8" t="e">
        <f t="shared" si="5"/>
        <v>#DIV/0!</v>
      </c>
      <c r="R23" s="10" t="e">
        <f t="shared" si="6"/>
        <v>#DIV/0!</v>
      </c>
      <c r="S23" s="9" t="e">
        <f t="shared" si="7"/>
        <v>#DIV/0!</v>
      </c>
      <c r="T23" s="9" t="e">
        <f t="shared" si="8"/>
        <v>#DIV/0!</v>
      </c>
    </row>
    <row r="24" spans="1:20">
      <c r="A24" s="2"/>
      <c r="B24" s="2"/>
      <c r="C24" s="3"/>
      <c r="D24" s="2"/>
      <c r="E24" s="3"/>
      <c r="F24" s="3"/>
      <c r="G24" s="3"/>
      <c r="H24" s="8"/>
      <c r="I24" s="12"/>
      <c r="J24" s="9" t="e">
        <f t="shared" si="3"/>
        <v>#DIV/0!</v>
      </c>
      <c r="K24" s="9" t="e">
        <f t="shared" si="4"/>
        <v>#DIV/0!</v>
      </c>
      <c r="L24" s="3"/>
      <c r="M24" s="3"/>
      <c r="N24" s="3">
        <f t="shared" si="9"/>
        <v>0</v>
      </c>
      <c r="O24" s="3"/>
      <c r="P24" s="3"/>
      <c r="Q24" s="8" t="e">
        <f t="shared" si="5"/>
        <v>#DIV/0!</v>
      </c>
      <c r="R24" s="10" t="e">
        <f t="shared" si="6"/>
        <v>#DIV/0!</v>
      </c>
      <c r="S24" s="9" t="e">
        <f t="shared" si="7"/>
        <v>#DIV/0!</v>
      </c>
      <c r="T24" s="9" t="e">
        <f t="shared" si="8"/>
        <v>#DIV/0!</v>
      </c>
    </row>
    <row r="25" spans="1:20">
      <c r="A25" s="2"/>
      <c r="B25" s="2"/>
      <c r="C25" s="3"/>
      <c r="D25" s="2"/>
      <c r="E25" s="3"/>
      <c r="F25" s="3"/>
      <c r="G25" s="3"/>
      <c r="H25" s="8"/>
      <c r="I25" s="12"/>
      <c r="J25" s="9" t="e">
        <f t="shared" si="3"/>
        <v>#DIV/0!</v>
      </c>
      <c r="K25" s="9" t="e">
        <f t="shared" si="4"/>
        <v>#DIV/0!</v>
      </c>
      <c r="L25" s="3"/>
      <c r="M25" s="3"/>
      <c r="N25" s="3">
        <f t="shared" si="9"/>
        <v>0</v>
      </c>
      <c r="O25" s="3"/>
      <c r="P25" s="3"/>
      <c r="Q25" s="8" t="e">
        <f t="shared" si="5"/>
        <v>#DIV/0!</v>
      </c>
      <c r="R25" s="10" t="e">
        <f t="shared" si="6"/>
        <v>#DIV/0!</v>
      </c>
      <c r="S25" s="9" t="e">
        <f t="shared" si="7"/>
        <v>#DIV/0!</v>
      </c>
      <c r="T25" s="9" t="e">
        <f t="shared" si="8"/>
        <v>#DIV/0!</v>
      </c>
    </row>
    <row r="26" spans="1:20">
      <c r="A26" s="2"/>
      <c r="B26" s="11"/>
      <c r="C26" s="3"/>
      <c r="D26" s="2"/>
      <c r="E26" s="3"/>
      <c r="F26" s="2"/>
      <c r="G26" s="3"/>
      <c r="H26" s="8"/>
      <c r="I26" s="12"/>
      <c r="J26" s="9" t="e">
        <f t="shared" si="3"/>
        <v>#DIV/0!</v>
      </c>
      <c r="K26" s="9" t="e">
        <f t="shared" si="4"/>
        <v>#DIV/0!</v>
      </c>
      <c r="L26" s="3"/>
      <c r="M26" s="3"/>
      <c r="N26" s="3">
        <f t="shared" si="9"/>
        <v>0</v>
      </c>
      <c r="O26" s="3"/>
      <c r="P26" s="3"/>
      <c r="Q26" s="8" t="e">
        <f t="shared" si="5"/>
        <v>#DIV/0!</v>
      </c>
      <c r="R26" s="10" t="e">
        <f t="shared" si="6"/>
        <v>#DIV/0!</v>
      </c>
      <c r="S26" s="9" t="e">
        <f t="shared" si="7"/>
        <v>#DIV/0!</v>
      </c>
      <c r="T26" s="9" t="e">
        <f t="shared" si="8"/>
        <v>#DIV/0!</v>
      </c>
    </row>
    <row r="27" spans="1:20">
      <c r="A27" s="2"/>
      <c r="B27" s="2"/>
      <c r="C27" s="3"/>
      <c r="D27" s="2"/>
      <c r="E27" s="3"/>
      <c r="F27" s="2"/>
      <c r="G27" s="3"/>
      <c r="H27" s="12"/>
      <c r="I27" s="12"/>
      <c r="J27" s="9" t="e">
        <f t="shared" si="3"/>
        <v>#DIV/0!</v>
      </c>
      <c r="K27" s="9" t="e">
        <f t="shared" si="4"/>
        <v>#DIV/0!</v>
      </c>
      <c r="L27" s="3"/>
      <c r="M27" s="3"/>
      <c r="N27" s="3">
        <f t="shared" si="9"/>
        <v>0</v>
      </c>
      <c r="O27" s="3"/>
      <c r="P27" s="3"/>
      <c r="Q27" s="8" t="e">
        <f t="shared" si="5"/>
        <v>#DIV/0!</v>
      </c>
      <c r="R27" s="10" t="e">
        <f t="shared" si="6"/>
        <v>#DIV/0!</v>
      </c>
      <c r="S27" s="9" t="e">
        <f t="shared" si="7"/>
        <v>#DIV/0!</v>
      </c>
      <c r="T27" s="9" t="e">
        <f t="shared" si="8"/>
        <v>#DIV/0!</v>
      </c>
    </row>
    <row r="28" spans="1:20">
      <c r="A28" s="2"/>
      <c r="B28" s="11"/>
      <c r="C28" s="3"/>
      <c r="D28" s="2"/>
      <c r="E28" s="3"/>
      <c r="F28" s="2"/>
      <c r="G28" s="3"/>
      <c r="H28" s="12"/>
      <c r="I28" s="12"/>
      <c r="J28" s="12"/>
      <c r="K28" s="12"/>
      <c r="L28" s="3"/>
      <c r="M28" s="3"/>
      <c r="N28" s="3"/>
      <c r="O28" s="3"/>
      <c r="P28" s="3"/>
      <c r="Q28" s="8"/>
      <c r="R28" s="10"/>
      <c r="S28" s="9"/>
      <c r="T28" s="9"/>
    </row>
    <row r="29" spans="1:20">
      <c r="A29" s="2"/>
      <c r="B29" s="2"/>
      <c r="C29" s="2"/>
      <c r="D29" s="2"/>
      <c r="E29" s="3"/>
      <c r="F29" s="2"/>
      <c r="G29" s="3"/>
      <c r="H29" s="12"/>
      <c r="I29" s="12"/>
      <c r="J29" s="12"/>
      <c r="K29" s="12"/>
      <c r="L29" s="3"/>
      <c r="M29" s="3"/>
      <c r="N29" s="3"/>
      <c r="O29" s="3"/>
      <c r="P29" s="3"/>
      <c r="Q29" s="8"/>
      <c r="R29" s="10"/>
      <c r="S29" s="9"/>
      <c r="T29" s="9"/>
    </row>
    <row r="30" spans="1:20">
      <c r="A30" s="2"/>
      <c r="B30" s="2"/>
      <c r="C30" s="2"/>
      <c r="D30" s="2"/>
      <c r="E30" s="3"/>
      <c r="F30" s="2"/>
      <c r="G30" s="3"/>
      <c r="H30" s="12"/>
      <c r="I30" s="12"/>
      <c r="J30" s="12"/>
      <c r="K30" s="12"/>
      <c r="L30" s="3"/>
      <c r="M30" s="3"/>
      <c r="N30" s="3"/>
      <c r="O30" s="3"/>
      <c r="P30" s="3"/>
      <c r="Q30" s="8"/>
      <c r="R30" s="10"/>
      <c r="S30" s="9"/>
      <c r="T30" s="9"/>
    </row>
    <row r="31" spans="1:20">
      <c r="A31" s="2"/>
      <c r="B31" s="2"/>
      <c r="C31" s="2"/>
      <c r="D31" s="2"/>
      <c r="E31" s="3"/>
      <c r="F31" s="2"/>
      <c r="G31" s="3"/>
      <c r="H31" s="12"/>
      <c r="I31" s="12"/>
      <c r="J31" s="12"/>
      <c r="K31" s="12"/>
      <c r="L31" s="3"/>
      <c r="M31" s="3"/>
      <c r="N31" s="3"/>
      <c r="O31" s="3"/>
      <c r="P31" s="3"/>
      <c r="Q31" s="8"/>
      <c r="R31" s="10"/>
      <c r="S31" s="9"/>
      <c r="T31" s="9"/>
    </row>
    <row r="32" spans="1:20">
      <c r="A32" s="2"/>
      <c r="B32" s="2"/>
      <c r="C32" s="2"/>
      <c r="D32" s="2"/>
      <c r="E32" s="3"/>
      <c r="F32" s="2"/>
      <c r="G32" s="3"/>
      <c r="H32" s="12"/>
      <c r="I32" s="12"/>
      <c r="J32" s="12"/>
      <c r="K32" s="12"/>
      <c r="L32" s="3"/>
      <c r="M32" s="3"/>
      <c r="N32" s="3"/>
      <c r="O32" s="3"/>
      <c r="P32" s="3"/>
      <c r="Q32" s="8"/>
      <c r="R32" s="10"/>
      <c r="S32" s="9"/>
      <c r="T32" s="9"/>
    </row>
    <row r="33" spans="1:20">
      <c r="A33" s="2"/>
      <c r="B33" s="2"/>
      <c r="C33" s="2"/>
      <c r="D33" s="2"/>
      <c r="E33" s="3"/>
      <c r="F33" s="2"/>
      <c r="G33" s="3"/>
      <c r="H33" s="12"/>
      <c r="I33" s="12"/>
      <c r="J33" s="12"/>
      <c r="K33" s="12"/>
      <c r="L33" s="3"/>
      <c r="M33" s="3"/>
      <c r="N33" s="3"/>
      <c r="O33" s="3"/>
      <c r="P33" s="3"/>
      <c r="Q33" s="8"/>
      <c r="R33" s="10"/>
      <c r="S33" s="9"/>
      <c r="T33" s="9"/>
    </row>
    <row r="34" spans="1:20">
      <c r="A34" s="2"/>
      <c r="B34" s="2"/>
      <c r="C34" s="2"/>
      <c r="D34" s="2"/>
      <c r="E34" s="3"/>
      <c r="F34" s="2"/>
      <c r="G34" s="3"/>
      <c r="H34" s="12"/>
      <c r="I34" s="12"/>
      <c r="J34" s="12"/>
      <c r="K34" s="12"/>
      <c r="L34" s="3"/>
      <c r="M34" s="3"/>
      <c r="N34" s="3"/>
      <c r="O34" s="3"/>
      <c r="P34" s="3"/>
      <c r="Q34" s="2"/>
      <c r="R34" s="10"/>
      <c r="S34" s="9"/>
      <c r="T34" s="9"/>
    </row>
    <row r="35" spans="1:20">
      <c r="A35" s="2"/>
      <c r="B35" s="2"/>
      <c r="C35" s="2"/>
      <c r="D35" s="2"/>
      <c r="E35" s="3"/>
      <c r="F35" s="2"/>
      <c r="G35" s="3"/>
      <c r="H35" s="12"/>
      <c r="I35" s="12"/>
      <c r="J35" s="12"/>
      <c r="K35" s="12"/>
      <c r="L35" s="3"/>
      <c r="M35" s="3"/>
      <c r="N35" s="3"/>
      <c r="O35" s="3"/>
      <c r="P35" s="3"/>
      <c r="Q35" s="2"/>
      <c r="R35" s="2"/>
      <c r="S35" s="9"/>
      <c r="T35" s="9"/>
    </row>
    <row r="36" spans="1:20">
      <c r="A36" s="2"/>
      <c r="B36" s="2"/>
      <c r="C36" s="2"/>
      <c r="D36" s="2"/>
      <c r="E36" s="3"/>
      <c r="F36" s="2"/>
      <c r="G36" s="2"/>
      <c r="H36" s="12"/>
      <c r="I36" s="12"/>
      <c r="J36" s="12"/>
      <c r="K36" s="12"/>
      <c r="L36" s="3"/>
      <c r="M36" s="3"/>
      <c r="N36" s="2"/>
      <c r="O36" s="3"/>
      <c r="P36" s="3"/>
      <c r="Q36" s="2"/>
      <c r="R36" s="2"/>
      <c r="S36" s="9"/>
      <c r="T36" s="9"/>
    </row>
    <row r="37" spans="1:20">
      <c r="A37" s="2"/>
      <c r="B37" s="2"/>
      <c r="C37" s="2"/>
      <c r="D37" s="2"/>
      <c r="E37" s="3"/>
      <c r="F37" s="2"/>
      <c r="G37" s="2"/>
      <c r="H37" s="12"/>
      <c r="I37" s="12"/>
      <c r="J37" s="12"/>
      <c r="K37" s="12"/>
      <c r="L37" s="3"/>
      <c r="M37" s="3"/>
      <c r="N37" s="2"/>
      <c r="O37" s="3"/>
      <c r="P37" s="3"/>
      <c r="Q37" s="2"/>
      <c r="R37" s="2"/>
      <c r="S37" s="9"/>
      <c r="T37" s="9"/>
    </row>
    <row r="38" spans="1:20">
      <c r="A38" s="2"/>
      <c r="B38" s="2"/>
      <c r="C38" s="2"/>
      <c r="D38" s="2"/>
      <c r="E38" s="3"/>
      <c r="F38" s="2"/>
      <c r="G38" s="2"/>
      <c r="H38" s="12"/>
      <c r="I38" s="12"/>
      <c r="J38" s="12"/>
      <c r="K38" s="12"/>
      <c r="L38" s="3"/>
      <c r="M38" s="3"/>
      <c r="N38" s="2"/>
      <c r="O38" s="3"/>
      <c r="P38" s="2"/>
      <c r="Q38" s="2"/>
      <c r="R38" s="2"/>
      <c r="S38" s="9"/>
      <c r="T38" s="9"/>
    </row>
    <row r="39" spans="1:20">
      <c r="A39" s="2"/>
      <c r="B39" s="2"/>
      <c r="C39" s="2"/>
      <c r="D39" s="2"/>
      <c r="E39" s="3"/>
      <c r="F39" s="2"/>
      <c r="G39" s="2"/>
      <c r="H39" s="12"/>
      <c r="I39" s="12"/>
      <c r="J39" s="12"/>
      <c r="K39" s="12"/>
      <c r="L39" s="3"/>
      <c r="M39" s="3"/>
      <c r="N39" s="2"/>
      <c r="O39" s="3"/>
      <c r="P39" s="2"/>
      <c r="Q39" s="2"/>
      <c r="R39" s="2"/>
      <c r="S39" s="9"/>
      <c r="T39" s="9"/>
    </row>
    <row r="40" spans="1:20">
      <c r="A40" s="2"/>
      <c r="B40" s="2"/>
      <c r="C40" s="2"/>
      <c r="D40" s="2"/>
      <c r="E40" s="3"/>
      <c r="F40" s="2"/>
      <c r="G40" s="2"/>
      <c r="H40" s="12"/>
      <c r="I40" s="12"/>
      <c r="J40" s="12"/>
      <c r="K40" s="12"/>
      <c r="L40" s="3"/>
      <c r="M40" s="2"/>
      <c r="N40" s="2"/>
      <c r="O40" s="3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3"/>
      <c r="F41" s="2"/>
      <c r="G41" s="2"/>
      <c r="H41" s="12"/>
      <c r="I41" s="12"/>
      <c r="J41" s="12"/>
      <c r="K41" s="12"/>
      <c r="L41" s="3"/>
      <c r="M41" s="2"/>
      <c r="N41" s="2"/>
      <c r="O41" s="3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3"/>
      <c r="F42" s="2"/>
      <c r="G42" s="2"/>
      <c r="H42" s="12"/>
      <c r="I42" s="12"/>
      <c r="J42" s="12"/>
      <c r="K42" s="12"/>
      <c r="L42" s="3"/>
      <c r="M42" s="2"/>
      <c r="N42" s="2"/>
      <c r="O42" s="3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12"/>
      <c r="I43" s="12"/>
      <c r="J43" s="12"/>
      <c r="K43" s="12"/>
      <c r="L43" s="3"/>
      <c r="M43" s="2"/>
      <c r="N43" s="2"/>
      <c r="O43" s="3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12"/>
      <c r="I44" s="12"/>
      <c r="J44" s="12"/>
      <c r="K44" s="12"/>
      <c r="L44" s="2"/>
      <c r="M44" s="2"/>
      <c r="N44" s="2"/>
      <c r="O44" s="3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12"/>
      <c r="I45" s="12"/>
      <c r="J45" s="12"/>
      <c r="K45" s="12"/>
      <c r="L45" s="2"/>
      <c r="M45" s="2"/>
      <c r="N45" s="2"/>
      <c r="O45" s="3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12"/>
      <c r="I46" s="12"/>
      <c r="J46" s="12"/>
      <c r="K46" s="12"/>
      <c r="L46" s="2"/>
      <c r="M46" s="2"/>
      <c r="N46" s="2"/>
      <c r="O46" s="3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12"/>
      <c r="I47" s="12"/>
      <c r="J47" s="12"/>
      <c r="K47" s="12"/>
      <c r="L47" s="2"/>
      <c r="M47" s="2"/>
      <c r="N47" s="2"/>
      <c r="O47" s="3"/>
      <c r="P47" s="2"/>
      <c r="Q47" s="2"/>
      <c r="R47" s="2"/>
      <c r="S47" s="2"/>
      <c r="T47" s="2"/>
    </row>
    <row r="48" spans="1:20">
      <c r="O48" s="3"/>
    </row>
    <row r="49" spans="15:15">
      <c r="O49" s="3"/>
    </row>
    <row r="50" spans="15:15">
      <c r="O50" s="3"/>
    </row>
  </sheetData>
  <mergeCells count="3">
    <mergeCell ref="C1:K1"/>
    <mergeCell ref="L1:T1"/>
    <mergeCell ref="A1:B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topLeftCell="F1" zoomScaleNormal="100" workbookViewId="0">
      <selection activeCell="L5" sqref="L5"/>
    </sheetView>
  </sheetViews>
  <sheetFormatPr defaultRowHeight="15"/>
  <cols>
    <col min="1" max="1" width="5.7109375" bestFit="1" customWidth="1"/>
    <col min="2" max="2" width="9.7109375" bestFit="1" customWidth="1"/>
    <col min="3" max="3" width="6.42578125" bestFit="1" customWidth="1"/>
    <col min="4" max="4" width="17.28515625" bestFit="1" customWidth="1"/>
    <col min="5" max="5" width="19.42578125" bestFit="1" customWidth="1"/>
    <col min="6" max="6" width="20.42578125" bestFit="1" customWidth="1"/>
    <col min="7" max="7" width="8.42578125" bestFit="1" customWidth="1"/>
    <col min="8" max="8" width="16.140625" bestFit="1" customWidth="1"/>
    <col min="9" max="9" width="7.42578125" bestFit="1" customWidth="1"/>
    <col min="10" max="10" width="17.28515625" bestFit="1" customWidth="1"/>
    <col min="11" max="11" width="8.42578125" bestFit="1" customWidth="1"/>
    <col min="12" max="12" width="16.140625" bestFit="1" customWidth="1"/>
    <col min="13" max="13" width="9.7109375" bestFit="1" customWidth="1"/>
    <col min="14" max="14" width="16.140625" bestFit="1" customWidth="1"/>
    <col min="15" max="15" width="16.140625" customWidth="1"/>
    <col min="16" max="16" width="15" bestFit="1" customWidth="1"/>
    <col min="17" max="17" width="11.85546875" bestFit="1" customWidth="1"/>
    <col min="18" max="18" width="20.42578125" bestFit="1" customWidth="1"/>
    <col min="19" max="19" width="18.42578125" bestFit="1" customWidth="1"/>
    <col min="20" max="20" width="17.28515625" bestFit="1" customWidth="1"/>
    <col min="21" max="21" width="10.28515625" bestFit="1" customWidth="1"/>
    <col min="22" max="22" width="10.28515625" customWidth="1"/>
    <col min="23" max="23" width="11.85546875" bestFit="1" customWidth="1"/>
  </cols>
  <sheetData>
    <row r="1" spans="1:23" ht="21">
      <c r="A1" s="29" t="s">
        <v>23</v>
      </c>
      <c r="B1" s="29"/>
      <c r="C1" s="29"/>
      <c r="D1" s="29"/>
      <c r="E1" s="29"/>
      <c r="F1" s="17" t="s">
        <v>16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5"/>
      <c r="B2" s="15"/>
      <c r="C2" s="15"/>
      <c r="D2" s="15"/>
      <c r="E2" s="15"/>
      <c r="F2" s="22" t="s">
        <v>51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0" t="s">
        <v>30</v>
      </c>
      <c r="S2" s="27" t="s">
        <v>28</v>
      </c>
      <c r="T2" s="27"/>
      <c r="U2" s="27"/>
      <c r="V2" s="27"/>
      <c r="W2" s="27"/>
    </row>
    <row r="3" spans="1:23">
      <c r="A3" s="16"/>
      <c r="B3" s="16"/>
      <c r="C3" s="16"/>
      <c r="D3" s="16"/>
      <c r="E3" s="16"/>
      <c r="F3" s="25" t="s">
        <v>37</v>
      </c>
      <c r="G3" s="25"/>
      <c r="H3" s="25"/>
      <c r="I3" s="25"/>
      <c r="J3" s="26" t="s">
        <v>44</v>
      </c>
      <c r="K3" s="27"/>
      <c r="L3" s="27"/>
      <c r="M3" s="28"/>
      <c r="N3" s="25" t="s">
        <v>46</v>
      </c>
      <c r="O3" s="25"/>
      <c r="P3" s="25"/>
      <c r="Q3" s="25"/>
      <c r="R3" s="20"/>
      <c r="S3" s="19"/>
      <c r="T3" s="19"/>
      <c r="U3" s="19"/>
      <c r="V3" s="19"/>
      <c r="W3" s="19"/>
    </row>
    <row r="4" spans="1:23" ht="45">
      <c r="A4" s="4" t="s">
        <v>14</v>
      </c>
      <c r="B4" s="4" t="s">
        <v>15</v>
      </c>
      <c r="C4" s="4" t="s">
        <v>25</v>
      </c>
      <c r="D4" s="4" t="s">
        <v>27</v>
      </c>
      <c r="E4" s="4" t="s">
        <v>26</v>
      </c>
      <c r="F4" s="4" t="s">
        <v>37</v>
      </c>
      <c r="G4" s="24" t="s">
        <v>50</v>
      </c>
      <c r="H4" s="24" t="s">
        <v>42</v>
      </c>
      <c r="I4" s="24" t="s">
        <v>43</v>
      </c>
      <c r="J4" s="4" t="s">
        <v>38</v>
      </c>
      <c r="K4" s="24" t="s">
        <v>50</v>
      </c>
      <c r="L4" s="23" t="s">
        <v>41</v>
      </c>
      <c r="M4" s="24" t="s">
        <v>45</v>
      </c>
      <c r="N4" s="4" t="s">
        <v>24</v>
      </c>
      <c r="O4" s="4" t="s">
        <v>50</v>
      </c>
      <c r="P4" s="4" t="s">
        <v>39</v>
      </c>
      <c r="Q4" s="4" t="s">
        <v>40</v>
      </c>
      <c r="R4" s="4" t="s">
        <v>4</v>
      </c>
      <c r="S4" s="4" t="s">
        <v>12</v>
      </c>
      <c r="T4" s="4" t="s">
        <v>29</v>
      </c>
      <c r="U4" s="23" t="s">
        <v>48</v>
      </c>
      <c r="V4" s="23" t="s">
        <v>47</v>
      </c>
      <c r="W4" s="24" t="s">
        <v>49</v>
      </c>
    </row>
    <row r="5" spans="1:23">
      <c r="A5" s="2" t="s">
        <v>13</v>
      </c>
      <c r="B5" s="2" t="s">
        <v>0</v>
      </c>
      <c r="C5" s="13">
        <v>16</v>
      </c>
      <c r="D5" s="3">
        <v>19052000000</v>
      </c>
      <c r="E5" s="3">
        <f>C5*D5</f>
        <v>304832000000</v>
      </c>
      <c r="F5" s="3">
        <v>5162637000000</v>
      </c>
      <c r="G5" s="18">
        <f t="shared" ref="G5:G34" si="0">F5/R5</f>
        <v>0.84829544380900423</v>
      </c>
      <c r="H5" s="3">
        <v>123960000000</v>
      </c>
      <c r="I5" s="18">
        <f>IF(H5&lt;&gt;0,H5/F5,0)</f>
        <v>2.4010985083785671E-2</v>
      </c>
      <c r="J5" s="3">
        <v>680573000000</v>
      </c>
      <c r="K5" s="18">
        <f t="shared" ref="K5:K34" si="1">J5/R5</f>
        <v>0.11182792341964494</v>
      </c>
      <c r="L5" s="3">
        <v>22569000000</v>
      </c>
      <c r="M5" s="18">
        <f>IF(L5&lt;&gt;0,L5/J5,"")</f>
        <v>3.3161762220952053E-2</v>
      </c>
      <c r="N5" s="3">
        <v>26000000000</v>
      </c>
      <c r="O5" s="18">
        <f>N5/R5</f>
        <v>4.2721736079902794E-3</v>
      </c>
      <c r="P5" s="3">
        <v>1482000000</v>
      </c>
      <c r="Q5" s="18">
        <f>IF(N5&lt;&gt;0,P5/N5,0)</f>
        <v>5.7000000000000002E-2</v>
      </c>
      <c r="R5" s="3">
        <v>6085895000000</v>
      </c>
      <c r="S5" s="3">
        <v>63925000000</v>
      </c>
      <c r="T5" s="3">
        <f t="shared" ref="T5:T34" si="2">S5+H5+L5+P5</f>
        <v>211936000000</v>
      </c>
      <c r="U5" s="12">
        <f t="shared" ref="U5:U34" si="3">IF(H5&lt;&gt;0,T5/H5,"")</f>
        <v>1.7097128105840593</v>
      </c>
      <c r="V5" s="12">
        <f t="shared" ref="V5:V34" si="4">IF(L5&lt;&gt;0,(T5-H5)/L5,"")</f>
        <v>3.8980903008551553</v>
      </c>
      <c r="W5" s="12">
        <f t="shared" ref="W5:W34" si="5">IF(P5&lt;&gt;0,(T5-H5-L5)/P5,"")</f>
        <v>44.134278002699055</v>
      </c>
    </row>
    <row r="6" spans="1:23">
      <c r="A6" s="2" t="s">
        <v>13</v>
      </c>
      <c r="B6" s="2" t="s">
        <v>1</v>
      </c>
      <c r="C6" s="13">
        <v>22</v>
      </c>
      <c r="D6" s="3">
        <v>25220000000</v>
      </c>
      <c r="E6" s="3">
        <f t="shared" ref="E6:E34" si="6">C6*D6</f>
        <v>554840000000</v>
      </c>
      <c r="F6" s="3">
        <v>4861167000000</v>
      </c>
      <c r="G6" s="18">
        <f t="shared" si="0"/>
        <v>0.81806001065915268</v>
      </c>
      <c r="H6" s="3">
        <v>80886000000</v>
      </c>
      <c r="I6" s="18">
        <f t="shared" ref="I6:I34" si="7">IF(H6&lt;&gt;0,H6/F6,0)</f>
        <v>1.6639214410860602E-2</v>
      </c>
      <c r="J6" s="3">
        <v>275082000000</v>
      </c>
      <c r="K6" s="18">
        <f t="shared" si="1"/>
        <v>4.6292090737088648E-2</v>
      </c>
      <c r="L6" s="3">
        <v>9925000000</v>
      </c>
      <c r="M6" s="18">
        <f t="shared" ref="M6:M34" si="8">IF(L6&lt;&gt;0,L6/J6,"")</f>
        <v>3.6080150645989198E-2</v>
      </c>
      <c r="N6" s="3">
        <v>0</v>
      </c>
      <c r="O6" s="18">
        <f t="shared" ref="O6:O34" si="9">N6/R6</f>
        <v>0</v>
      </c>
      <c r="P6" s="3">
        <v>0</v>
      </c>
      <c r="Q6" s="18">
        <f t="shared" ref="Q6:Q34" si="10">IF(N6&lt;&gt;0,P6/N6,0)</f>
        <v>0</v>
      </c>
      <c r="R6" s="3">
        <v>5942311000000</v>
      </c>
      <c r="S6" s="3">
        <v>78963000000</v>
      </c>
      <c r="T6" s="3">
        <f t="shared" si="2"/>
        <v>169774000000</v>
      </c>
      <c r="U6" s="12">
        <f t="shared" si="3"/>
        <v>2.0989293573671586</v>
      </c>
      <c r="V6" s="12">
        <f t="shared" si="4"/>
        <v>8.9559697732997474</v>
      </c>
      <c r="W6" s="12" t="str">
        <f t="shared" si="5"/>
        <v/>
      </c>
    </row>
    <row r="7" spans="1:23">
      <c r="A7" s="2" t="s">
        <v>13</v>
      </c>
      <c r="B7" s="2" t="s">
        <v>2</v>
      </c>
      <c r="C7" s="13">
        <v>8.8000000000000007</v>
      </c>
      <c r="D7" s="3">
        <v>17170000000</v>
      </c>
      <c r="E7" s="3">
        <f t="shared" si="6"/>
        <v>151096000000</v>
      </c>
      <c r="F7" s="3">
        <v>2572154000000</v>
      </c>
      <c r="G7" s="18">
        <f t="shared" si="0"/>
        <v>0.87090282024247034</v>
      </c>
      <c r="H7" s="3">
        <v>54708000000</v>
      </c>
      <c r="I7" s="18">
        <f t="shared" si="7"/>
        <v>2.1269333018162986E-2</v>
      </c>
      <c r="J7" s="3">
        <v>263464000000</v>
      </c>
      <c r="K7" s="18">
        <f t="shared" si="1"/>
        <v>8.9205988689776042E-2</v>
      </c>
      <c r="L7" s="3">
        <v>9334000000</v>
      </c>
      <c r="M7" s="18">
        <f t="shared" si="8"/>
        <v>3.5427990161843746E-2</v>
      </c>
      <c r="N7" s="3">
        <v>20000000000</v>
      </c>
      <c r="O7" s="18">
        <f t="shared" si="9"/>
        <v>6.7717782080114197E-3</v>
      </c>
      <c r="P7" s="3">
        <v>874000000</v>
      </c>
      <c r="Q7" s="18">
        <f t="shared" si="10"/>
        <v>4.3700000000000003E-2</v>
      </c>
      <c r="R7" s="3">
        <v>2953434000000</v>
      </c>
      <c r="S7" s="3">
        <v>29935000000</v>
      </c>
      <c r="T7" s="3">
        <f t="shared" si="2"/>
        <v>94851000000</v>
      </c>
      <c r="U7" s="12">
        <f t="shared" si="3"/>
        <v>1.7337683702566353</v>
      </c>
      <c r="V7" s="12">
        <f t="shared" si="4"/>
        <v>4.3007285193914724</v>
      </c>
      <c r="W7" s="12">
        <f t="shared" si="5"/>
        <v>35.250572082379861</v>
      </c>
    </row>
    <row r="8" spans="1:23">
      <c r="A8" s="2" t="s">
        <v>13</v>
      </c>
      <c r="B8" s="2" t="s">
        <v>3</v>
      </c>
      <c r="C8" s="13">
        <v>5.1100000000000003</v>
      </c>
      <c r="D8" s="3">
        <v>356407000000</v>
      </c>
      <c r="E8" s="3">
        <f t="shared" si="6"/>
        <v>1821239770000</v>
      </c>
      <c r="F8" s="3">
        <v>19996202000000</v>
      </c>
      <c r="G8" s="18">
        <f t="shared" si="0"/>
        <v>0.82843694179932981</v>
      </c>
      <c r="H8" s="3">
        <v>319634000000</v>
      </c>
      <c r="I8" s="18">
        <f t="shared" si="7"/>
        <v>1.5984735501271691E-2</v>
      </c>
      <c r="J8" s="3">
        <v>357937000000</v>
      </c>
      <c r="K8" s="18">
        <f t="shared" si="1"/>
        <v>1.4829227752191476E-2</v>
      </c>
      <c r="L8" s="3">
        <v>17470000000</v>
      </c>
      <c r="M8" s="18">
        <f t="shared" si="8"/>
        <v>4.8807471705914728E-2</v>
      </c>
      <c r="N8" s="3">
        <f>12000000000+34550000000</f>
        <v>46550000000</v>
      </c>
      <c r="O8" s="18">
        <f t="shared" si="9"/>
        <v>1.9285532142933343E-3</v>
      </c>
      <c r="P8" s="3">
        <f>2025000000+2425000000</f>
        <v>4450000000</v>
      </c>
      <c r="Q8" s="18">
        <f t="shared" si="10"/>
        <v>9.5596133190118157E-2</v>
      </c>
      <c r="R8" s="3">
        <v>24137265000000</v>
      </c>
      <c r="S8" s="3">
        <v>363279000000</v>
      </c>
      <c r="T8" s="3">
        <f t="shared" si="2"/>
        <v>704833000000</v>
      </c>
      <c r="U8" s="12">
        <f t="shared" si="3"/>
        <v>2.2051252369898071</v>
      </c>
      <c r="V8" s="12">
        <f t="shared" si="4"/>
        <v>22.049170005724097</v>
      </c>
      <c r="W8" s="12">
        <f t="shared" si="5"/>
        <v>82.635730337078655</v>
      </c>
    </row>
    <row r="9" spans="1:23">
      <c r="A9" s="2" t="s">
        <v>34</v>
      </c>
      <c r="B9" s="2" t="s">
        <v>35</v>
      </c>
      <c r="C9" s="13">
        <v>7.73</v>
      </c>
      <c r="D9" s="3">
        <v>6786023347</v>
      </c>
      <c r="E9" s="3">
        <f t="shared" si="6"/>
        <v>52455960472.310005</v>
      </c>
      <c r="F9" s="3">
        <f>7917901596.44+103535495021.13</f>
        <v>111453396617.57001</v>
      </c>
      <c r="G9" s="18">
        <f t="shared" si="0"/>
        <v>0.54824551994756032</v>
      </c>
      <c r="H9" s="3">
        <v>5000113916.4899998</v>
      </c>
      <c r="I9" s="18">
        <f t="shared" si="7"/>
        <v>4.4862822204036444E-2</v>
      </c>
      <c r="J9" s="3">
        <v>3000000000</v>
      </c>
      <c r="K9" s="18">
        <f t="shared" si="1"/>
        <v>1.4757168554371338E-2</v>
      </c>
      <c r="L9" s="3">
        <v>106020000</v>
      </c>
      <c r="M9" s="18">
        <f t="shared" si="8"/>
        <v>3.5340000000000003E-2</v>
      </c>
      <c r="N9" s="3">
        <v>0</v>
      </c>
      <c r="O9" s="18">
        <f t="shared" si="9"/>
        <v>0</v>
      </c>
      <c r="P9" s="3">
        <v>0</v>
      </c>
      <c r="Q9" s="18">
        <f t="shared" si="10"/>
        <v>0</v>
      </c>
      <c r="R9" s="3">
        <v>203291030318.37</v>
      </c>
      <c r="S9" s="3">
        <v>8917100628.8700008</v>
      </c>
      <c r="T9" s="3">
        <f t="shared" si="2"/>
        <v>14023234545.360001</v>
      </c>
      <c r="U9" s="12">
        <f t="shared" si="3"/>
        <v>2.8045830114214851</v>
      </c>
      <c r="V9" s="12">
        <f t="shared" si="4"/>
        <v>85.107721456989253</v>
      </c>
      <c r="W9" s="12" t="str">
        <f t="shared" si="5"/>
        <v/>
      </c>
    </row>
    <row r="10" spans="1:23">
      <c r="A10" s="2" t="s">
        <v>34</v>
      </c>
      <c r="B10" s="2" t="s">
        <v>36</v>
      </c>
      <c r="C10" s="13">
        <v>9.34</v>
      </c>
      <c r="D10" s="3">
        <v>4402140480</v>
      </c>
      <c r="E10" s="3">
        <f t="shared" si="6"/>
        <v>41115992083.199997</v>
      </c>
      <c r="F10" s="3">
        <f>660000000+1130000000</f>
        <v>1790000000</v>
      </c>
      <c r="G10" s="18">
        <f t="shared" si="0"/>
        <v>6.6738423344547534E-2</v>
      </c>
      <c r="H10" s="3">
        <v>267436354.97999999</v>
      </c>
      <c r="I10" s="18">
        <f t="shared" si="7"/>
        <v>0.14940578490502793</v>
      </c>
      <c r="J10" s="3">
        <v>1700000000</v>
      </c>
      <c r="K10" s="18">
        <f t="shared" si="1"/>
        <v>6.3382860159626145E-2</v>
      </c>
      <c r="L10" s="3">
        <v>104040000</v>
      </c>
      <c r="M10" s="18">
        <f t="shared" si="8"/>
        <v>6.1199999999999997E-2</v>
      </c>
      <c r="N10" s="3">
        <v>0</v>
      </c>
      <c r="O10" s="18">
        <f t="shared" si="9"/>
        <v>0</v>
      </c>
      <c r="P10" s="3">
        <v>0</v>
      </c>
      <c r="Q10" s="18">
        <f t="shared" si="10"/>
        <v>0</v>
      </c>
      <c r="R10" s="3">
        <v>26821131071.060001</v>
      </c>
      <c r="S10" s="3">
        <v>3583388406.6300001</v>
      </c>
      <c r="T10" s="3">
        <f t="shared" si="2"/>
        <v>3954864761.6100001</v>
      </c>
      <c r="U10" s="12">
        <f t="shared" si="3"/>
        <v>14.788059618542743</v>
      </c>
      <c r="V10" s="12">
        <f t="shared" si="4"/>
        <v>35.442410675028839</v>
      </c>
      <c r="W10" s="12" t="str">
        <f t="shared" si="5"/>
        <v/>
      </c>
    </row>
    <row r="11" spans="1:23">
      <c r="A11" s="11" t="s">
        <v>18</v>
      </c>
      <c r="B11" s="11" t="s">
        <v>19</v>
      </c>
      <c r="C11" s="13">
        <v>12.3</v>
      </c>
      <c r="D11" s="3">
        <v>9127269000</v>
      </c>
      <c r="E11" s="3">
        <f t="shared" si="6"/>
        <v>112265408700</v>
      </c>
      <c r="F11" s="3">
        <f>250000000+49800000</f>
        <v>299800000</v>
      </c>
      <c r="G11" s="18">
        <f t="shared" si="0"/>
        <v>3.2477816736657785E-3</v>
      </c>
      <c r="H11" s="3">
        <v>17125249.989999998</v>
      </c>
      <c r="I11" s="18">
        <f t="shared" si="7"/>
        <v>5.7122248132088056E-2</v>
      </c>
      <c r="J11" s="3">
        <v>0</v>
      </c>
      <c r="K11" s="18">
        <f t="shared" si="1"/>
        <v>0</v>
      </c>
      <c r="L11" s="3">
        <v>0</v>
      </c>
      <c r="M11" s="18" t="str">
        <f t="shared" si="8"/>
        <v/>
      </c>
      <c r="N11" s="3">
        <v>0</v>
      </c>
      <c r="O11" s="18">
        <f t="shared" si="9"/>
        <v>0</v>
      </c>
      <c r="P11" s="3">
        <v>0</v>
      </c>
      <c r="Q11" s="18">
        <f t="shared" si="10"/>
        <v>0</v>
      </c>
      <c r="R11" s="3">
        <v>92309160566.699997</v>
      </c>
      <c r="S11" s="3">
        <v>12483060793.200001</v>
      </c>
      <c r="T11" s="3">
        <f t="shared" si="2"/>
        <v>12500186043.190001</v>
      </c>
      <c r="U11" s="12">
        <f t="shared" si="3"/>
        <v>729.92721568965555</v>
      </c>
      <c r="V11" s="12" t="str">
        <f t="shared" si="4"/>
        <v/>
      </c>
      <c r="W11" s="12" t="str">
        <f t="shared" si="5"/>
        <v/>
      </c>
    </row>
    <row r="12" spans="1:23">
      <c r="A12" s="2" t="s">
        <v>20</v>
      </c>
      <c r="B12" s="2" t="s">
        <v>21</v>
      </c>
      <c r="C12" s="13">
        <v>5.3</v>
      </c>
      <c r="D12" s="3">
        <v>2541243276</v>
      </c>
      <c r="E12" s="3">
        <f t="shared" si="6"/>
        <v>13468589362.799999</v>
      </c>
      <c r="F12" s="3">
        <v>49262929.350000001</v>
      </c>
      <c r="G12" s="18">
        <f t="shared" si="0"/>
        <v>3.2726874493020212E-3</v>
      </c>
      <c r="H12" s="3">
        <v>4098027.6</v>
      </c>
      <c r="I12" s="18">
        <f t="shared" si="7"/>
        <v>8.3186843617938447E-2</v>
      </c>
      <c r="J12" s="3">
        <v>0</v>
      </c>
      <c r="K12" s="18">
        <f t="shared" si="1"/>
        <v>0</v>
      </c>
      <c r="L12" s="3">
        <v>0</v>
      </c>
      <c r="M12" s="18" t="str">
        <f t="shared" si="8"/>
        <v/>
      </c>
      <c r="N12" s="3">
        <v>0</v>
      </c>
      <c r="O12" s="18">
        <f t="shared" si="9"/>
        <v>0</v>
      </c>
      <c r="P12" s="3">
        <v>0</v>
      </c>
      <c r="Q12" s="18">
        <f t="shared" si="10"/>
        <v>0</v>
      </c>
      <c r="R12" s="3">
        <v>15052744911.68</v>
      </c>
      <c r="S12" s="3">
        <v>1053232847.41</v>
      </c>
      <c r="T12" s="3">
        <f t="shared" si="2"/>
        <v>1057330875.01</v>
      </c>
      <c r="U12" s="12">
        <f t="shared" si="3"/>
        <v>258.00970081558262</v>
      </c>
      <c r="V12" s="12" t="str">
        <f t="shared" si="4"/>
        <v/>
      </c>
      <c r="W12" s="12" t="str">
        <f t="shared" si="5"/>
        <v/>
      </c>
    </row>
    <row r="13" spans="1:23">
      <c r="A13" s="11" t="s">
        <v>20</v>
      </c>
      <c r="B13" s="11" t="s">
        <v>31</v>
      </c>
      <c r="C13" s="21">
        <v>60.11</v>
      </c>
      <c r="D13" s="3">
        <v>2347459674</v>
      </c>
      <c r="E13" s="3">
        <f t="shared" si="6"/>
        <v>141105801004.13998</v>
      </c>
      <c r="F13" s="3">
        <v>0</v>
      </c>
      <c r="G13" s="18">
        <f t="shared" si="0"/>
        <v>0</v>
      </c>
      <c r="H13" s="2">
        <v>0</v>
      </c>
      <c r="I13" s="18">
        <f t="shared" si="7"/>
        <v>0</v>
      </c>
      <c r="J13" s="2">
        <v>0</v>
      </c>
      <c r="K13" s="18">
        <f t="shared" si="1"/>
        <v>0</v>
      </c>
      <c r="L13" s="2">
        <v>0</v>
      </c>
      <c r="M13" s="18" t="str">
        <f t="shared" si="8"/>
        <v/>
      </c>
      <c r="N13" s="2">
        <v>0</v>
      </c>
      <c r="O13" s="18">
        <f t="shared" si="9"/>
        <v>0</v>
      </c>
      <c r="P13" s="2">
        <v>0</v>
      </c>
      <c r="Q13" s="18">
        <f t="shared" si="10"/>
        <v>0</v>
      </c>
      <c r="R13" s="3">
        <v>14330058674.85</v>
      </c>
      <c r="S13" s="3">
        <v>3013184683.6500001</v>
      </c>
      <c r="T13" s="3">
        <f t="shared" si="2"/>
        <v>3013184683.6500001</v>
      </c>
      <c r="U13" s="12" t="str">
        <f t="shared" si="3"/>
        <v/>
      </c>
      <c r="V13" s="12" t="str">
        <f t="shared" si="4"/>
        <v/>
      </c>
      <c r="W13" s="12" t="str">
        <f t="shared" si="5"/>
        <v/>
      </c>
    </row>
    <row r="14" spans="1:23">
      <c r="A14" s="2" t="s">
        <v>32</v>
      </c>
      <c r="B14" s="2" t="s">
        <v>33</v>
      </c>
      <c r="C14" s="21">
        <v>32.57</v>
      </c>
      <c r="D14" s="3">
        <v>685464000</v>
      </c>
      <c r="E14" s="3">
        <f t="shared" si="6"/>
        <v>22325562480</v>
      </c>
      <c r="F14" s="3">
        <f>662388882+49140555</f>
        <v>711529437</v>
      </c>
      <c r="G14" s="18">
        <f t="shared" si="0"/>
        <v>6.1721428219857759E-2</v>
      </c>
      <c r="H14" s="3">
        <v>27831179</v>
      </c>
      <c r="I14" s="18">
        <f t="shared" si="7"/>
        <v>3.9114585500979071E-2</v>
      </c>
      <c r="J14" s="2">
        <v>0</v>
      </c>
      <c r="K14" s="18">
        <f t="shared" si="1"/>
        <v>0</v>
      </c>
      <c r="L14" s="2">
        <v>0</v>
      </c>
      <c r="M14" s="18" t="str">
        <f t="shared" si="8"/>
        <v/>
      </c>
      <c r="N14" s="2">
        <v>0</v>
      </c>
      <c r="O14" s="18">
        <f t="shared" si="9"/>
        <v>0</v>
      </c>
      <c r="P14" s="2">
        <v>0</v>
      </c>
      <c r="Q14" s="18">
        <f t="shared" si="10"/>
        <v>0</v>
      </c>
      <c r="R14" s="3">
        <v>11528077971</v>
      </c>
      <c r="S14" s="14">
        <v>1337618840</v>
      </c>
      <c r="T14" s="3">
        <f t="shared" si="2"/>
        <v>1365450019</v>
      </c>
      <c r="U14" s="12">
        <f t="shared" si="3"/>
        <v>49.061881963390768</v>
      </c>
      <c r="V14" s="12" t="str">
        <f t="shared" si="4"/>
        <v/>
      </c>
      <c r="W14" s="12" t="str">
        <f t="shared" si="5"/>
        <v/>
      </c>
    </row>
    <row r="15" spans="1:23">
      <c r="A15" s="2"/>
      <c r="B15" s="2"/>
      <c r="C15" s="21"/>
      <c r="D15" s="3"/>
      <c r="E15" s="3">
        <f t="shared" si="6"/>
        <v>0</v>
      </c>
      <c r="F15" s="2"/>
      <c r="G15" s="18" t="e">
        <f t="shared" si="0"/>
        <v>#DIV/0!</v>
      </c>
      <c r="H15" s="2"/>
      <c r="I15" s="18">
        <f t="shared" si="7"/>
        <v>0</v>
      </c>
      <c r="J15" s="3"/>
      <c r="K15" s="18" t="e">
        <f t="shared" si="1"/>
        <v>#DIV/0!</v>
      </c>
      <c r="L15" s="3"/>
      <c r="M15" s="18" t="str">
        <f t="shared" si="8"/>
        <v/>
      </c>
      <c r="N15" s="2"/>
      <c r="O15" s="18" t="e">
        <f t="shared" si="9"/>
        <v>#DIV/0!</v>
      </c>
      <c r="P15" s="2"/>
      <c r="Q15" s="18">
        <f t="shared" si="10"/>
        <v>0</v>
      </c>
      <c r="R15" s="3"/>
      <c r="S15" s="3"/>
      <c r="T15" s="3">
        <f t="shared" si="2"/>
        <v>0</v>
      </c>
      <c r="U15" s="12" t="str">
        <f t="shared" si="3"/>
        <v/>
      </c>
      <c r="V15" s="12" t="str">
        <f t="shared" si="4"/>
        <v/>
      </c>
      <c r="W15" s="12" t="str">
        <f t="shared" si="5"/>
        <v/>
      </c>
    </row>
    <row r="16" spans="1:23">
      <c r="A16" s="2"/>
      <c r="B16" s="2"/>
      <c r="C16" s="21"/>
      <c r="D16" s="3"/>
      <c r="E16" s="3">
        <f t="shared" si="6"/>
        <v>0</v>
      </c>
      <c r="F16" s="2"/>
      <c r="G16" s="18" t="e">
        <f t="shared" si="0"/>
        <v>#DIV/0!</v>
      </c>
      <c r="H16" s="2"/>
      <c r="I16" s="18">
        <f t="shared" si="7"/>
        <v>0</v>
      </c>
      <c r="J16" s="3"/>
      <c r="K16" s="18" t="e">
        <f t="shared" si="1"/>
        <v>#DIV/0!</v>
      </c>
      <c r="L16" s="3"/>
      <c r="M16" s="18" t="str">
        <f t="shared" si="8"/>
        <v/>
      </c>
      <c r="N16" s="2"/>
      <c r="O16" s="18" t="e">
        <f t="shared" si="9"/>
        <v>#DIV/0!</v>
      </c>
      <c r="P16" s="2"/>
      <c r="Q16" s="18">
        <f t="shared" si="10"/>
        <v>0</v>
      </c>
      <c r="R16" s="3"/>
      <c r="S16" s="3"/>
      <c r="T16" s="3">
        <f t="shared" si="2"/>
        <v>0</v>
      </c>
      <c r="U16" s="12" t="str">
        <f t="shared" si="3"/>
        <v/>
      </c>
      <c r="V16" s="12" t="str">
        <f t="shared" si="4"/>
        <v/>
      </c>
      <c r="W16" s="12" t="str">
        <f t="shared" si="5"/>
        <v/>
      </c>
    </row>
    <row r="17" spans="1:23">
      <c r="A17" s="2"/>
      <c r="B17" s="2"/>
      <c r="C17" s="21"/>
      <c r="D17" s="3"/>
      <c r="E17" s="3">
        <f t="shared" si="6"/>
        <v>0</v>
      </c>
      <c r="F17" s="2"/>
      <c r="G17" s="18" t="e">
        <f t="shared" si="0"/>
        <v>#DIV/0!</v>
      </c>
      <c r="H17" s="2"/>
      <c r="I17" s="18">
        <f t="shared" si="7"/>
        <v>0</v>
      </c>
      <c r="J17" s="3"/>
      <c r="K17" s="18" t="e">
        <f t="shared" si="1"/>
        <v>#DIV/0!</v>
      </c>
      <c r="L17" s="3"/>
      <c r="M17" s="18" t="str">
        <f t="shared" si="8"/>
        <v/>
      </c>
      <c r="N17" s="2"/>
      <c r="O17" s="18" t="e">
        <f t="shared" si="9"/>
        <v>#DIV/0!</v>
      </c>
      <c r="P17" s="2"/>
      <c r="Q17" s="18">
        <f t="shared" si="10"/>
        <v>0</v>
      </c>
      <c r="R17" s="3"/>
      <c r="S17" s="3"/>
      <c r="T17" s="3">
        <f t="shared" si="2"/>
        <v>0</v>
      </c>
      <c r="U17" s="12" t="str">
        <f t="shared" si="3"/>
        <v/>
      </c>
      <c r="V17" s="12" t="str">
        <f t="shared" si="4"/>
        <v/>
      </c>
      <c r="W17" s="12" t="str">
        <f t="shared" si="5"/>
        <v/>
      </c>
    </row>
    <row r="18" spans="1:23">
      <c r="A18" s="2"/>
      <c r="B18" s="2"/>
      <c r="C18" s="21"/>
      <c r="D18" s="3"/>
      <c r="E18" s="3">
        <f t="shared" si="6"/>
        <v>0</v>
      </c>
      <c r="F18" s="2"/>
      <c r="G18" s="18" t="e">
        <f t="shared" si="0"/>
        <v>#DIV/0!</v>
      </c>
      <c r="H18" s="2"/>
      <c r="I18" s="18">
        <f t="shared" si="7"/>
        <v>0</v>
      </c>
      <c r="J18" s="3"/>
      <c r="K18" s="18" t="e">
        <f t="shared" si="1"/>
        <v>#DIV/0!</v>
      </c>
      <c r="L18" s="3"/>
      <c r="M18" s="18" t="str">
        <f t="shared" si="8"/>
        <v/>
      </c>
      <c r="N18" s="2"/>
      <c r="O18" s="18" t="e">
        <f t="shared" si="9"/>
        <v>#DIV/0!</v>
      </c>
      <c r="P18" s="2"/>
      <c r="Q18" s="18">
        <f t="shared" si="10"/>
        <v>0</v>
      </c>
      <c r="R18" s="3"/>
      <c r="S18" s="3"/>
      <c r="T18" s="3">
        <f t="shared" si="2"/>
        <v>0</v>
      </c>
      <c r="U18" s="12" t="str">
        <f t="shared" si="3"/>
        <v/>
      </c>
      <c r="V18" s="12" t="str">
        <f t="shared" si="4"/>
        <v/>
      </c>
      <c r="W18" s="12" t="str">
        <f t="shared" si="5"/>
        <v/>
      </c>
    </row>
    <row r="19" spans="1:23">
      <c r="A19" s="2"/>
      <c r="B19" s="2"/>
      <c r="C19" s="21"/>
      <c r="D19" s="3"/>
      <c r="E19" s="3">
        <f t="shared" si="6"/>
        <v>0</v>
      </c>
      <c r="F19" s="2"/>
      <c r="G19" s="18" t="e">
        <f t="shared" si="0"/>
        <v>#DIV/0!</v>
      </c>
      <c r="H19" s="2"/>
      <c r="I19" s="18">
        <f t="shared" si="7"/>
        <v>0</v>
      </c>
      <c r="J19" s="3"/>
      <c r="K19" s="18" t="e">
        <f t="shared" si="1"/>
        <v>#DIV/0!</v>
      </c>
      <c r="L19" s="3"/>
      <c r="M19" s="18" t="str">
        <f t="shared" si="8"/>
        <v/>
      </c>
      <c r="N19" s="2"/>
      <c r="O19" s="18" t="e">
        <f t="shared" si="9"/>
        <v>#DIV/0!</v>
      </c>
      <c r="P19" s="2"/>
      <c r="Q19" s="18">
        <f t="shared" si="10"/>
        <v>0</v>
      </c>
      <c r="R19" s="3"/>
      <c r="S19" s="3"/>
      <c r="T19" s="3">
        <f t="shared" si="2"/>
        <v>0</v>
      </c>
      <c r="U19" s="12" t="str">
        <f t="shared" si="3"/>
        <v/>
      </c>
      <c r="V19" s="12" t="str">
        <f t="shared" si="4"/>
        <v/>
      </c>
      <c r="W19" s="12" t="str">
        <f t="shared" si="5"/>
        <v/>
      </c>
    </row>
    <row r="20" spans="1:23">
      <c r="A20" s="2"/>
      <c r="B20" s="2"/>
      <c r="C20" s="21"/>
      <c r="D20" s="3"/>
      <c r="E20" s="3">
        <f t="shared" si="6"/>
        <v>0</v>
      </c>
      <c r="F20" s="2"/>
      <c r="G20" s="18" t="e">
        <f t="shared" si="0"/>
        <v>#DIV/0!</v>
      </c>
      <c r="H20" s="2"/>
      <c r="I20" s="18">
        <f t="shared" si="7"/>
        <v>0</v>
      </c>
      <c r="J20" s="3"/>
      <c r="K20" s="18" t="e">
        <f t="shared" si="1"/>
        <v>#DIV/0!</v>
      </c>
      <c r="L20" s="3"/>
      <c r="M20" s="18" t="str">
        <f t="shared" si="8"/>
        <v/>
      </c>
      <c r="N20" s="2"/>
      <c r="O20" s="18" t="e">
        <f t="shared" si="9"/>
        <v>#DIV/0!</v>
      </c>
      <c r="P20" s="2"/>
      <c r="Q20" s="18">
        <f t="shared" si="10"/>
        <v>0</v>
      </c>
      <c r="R20" s="3"/>
      <c r="S20" s="3"/>
      <c r="T20" s="3">
        <f t="shared" si="2"/>
        <v>0</v>
      </c>
      <c r="U20" s="12" t="str">
        <f t="shared" si="3"/>
        <v/>
      </c>
      <c r="V20" s="12" t="str">
        <f t="shared" si="4"/>
        <v/>
      </c>
      <c r="W20" s="12" t="str">
        <f t="shared" si="5"/>
        <v/>
      </c>
    </row>
    <row r="21" spans="1:23">
      <c r="A21" s="2"/>
      <c r="B21" s="2"/>
      <c r="C21" s="21"/>
      <c r="D21" s="3"/>
      <c r="E21" s="3">
        <f t="shared" si="6"/>
        <v>0</v>
      </c>
      <c r="F21" s="2"/>
      <c r="G21" s="18" t="e">
        <f t="shared" si="0"/>
        <v>#DIV/0!</v>
      </c>
      <c r="H21" s="2"/>
      <c r="I21" s="18">
        <f t="shared" si="7"/>
        <v>0</v>
      </c>
      <c r="J21" s="3"/>
      <c r="K21" s="18" t="e">
        <f t="shared" si="1"/>
        <v>#DIV/0!</v>
      </c>
      <c r="L21" s="3"/>
      <c r="M21" s="18" t="str">
        <f t="shared" si="8"/>
        <v/>
      </c>
      <c r="N21" s="2"/>
      <c r="O21" s="18" t="e">
        <f t="shared" si="9"/>
        <v>#DIV/0!</v>
      </c>
      <c r="P21" s="2"/>
      <c r="Q21" s="18">
        <f t="shared" si="10"/>
        <v>0</v>
      </c>
      <c r="R21" s="3"/>
      <c r="S21" s="3"/>
      <c r="T21" s="3">
        <f t="shared" si="2"/>
        <v>0</v>
      </c>
      <c r="U21" s="12" t="str">
        <f t="shared" si="3"/>
        <v/>
      </c>
      <c r="V21" s="12" t="str">
        <f t="shared" si="4"/>
        <v/>
      </c>
      <c r="W21" s="12" t="str">
        <f t="shared" si="5"/>
        <v/>
      </c>
    </row>
    <row r="22" spans="1:23">
      <c r="A22" s="2"/>
      <c r="B22" s="2"/>
      <c r="C22" s="21"/>
      <c r="D22" s="3"/>
      <c r="E22" s="3">
        <f t="shared" si="6"/>
        <v>0</v>
      </c>
      <c r="F22" s="2"/>
      <c r="G22" s="18" t="e">
        <f t="shared" si="0"/>
        <v>#DIV/0!</v>
      </c>
      <c r="H22" s="2"/>
      <c r="I22" s="18">
        <f t="shared" si="7"/>
        <v>0</v>
      </c>
      <c r="J22" s="3"/>
      <c r="K22" s="18" t="e">
        <f t="shared" si="1"/>
        <v>#DIV/0!</v>
      </c>
      <c r="L22" s="3"/>
      <c r="M22" s="18" t="str">
        <f t="shared" si="8"/>
        <v/>
      </c>
      <c r="N22" s="2"/>
      <c r="O22" s="18" t="e">
        <f t="shared" si="9"/>
        <v>#DIV/0!</v>
      </c>
      <c r="P22" s="2"/>
      <c r="Q22" s="18">
        <f t="shared" si="10"/>
        <v>0</v>
      </c>
      <c r="R22" s="3"/>
      <c r="S22" s="3"/>
      <c r="T22" s="3">
        <f t="shared" si="2"/>
        <v>0</v>
      </c>
      <c r="U22" s="12" t="str">
        <f t="shared" si="3"/>
        <v/>
      </c>
      <c r="V22" s="12" t="str">
        <f t="shared" si="4"/>
        <v/>
      </c>
      <c r="W22" s="12" t="str">
        <f t="shared" si="5"/>
        <v/>
      </c>
    </row>
    <row r="23" spans="1:23">
      <c r="A23" s="2"/>
      <c r="B23" s="2"/>
      <c r="C23" s="21"/>
      <c r="D23" s="3"/>
      <c r="E23" s="3">
        <f t="shared" si="6"/>
        <v>0</v>
      </c>
      <c r="F23" s="2"/>
      <c r="G23" s="18" t="e">
        <f t="shared" si="0"/>
        <v>#DIV/0!</v>
      </c>
      <c r="H23" s="2"/>
      <c r="I23" s="18">
        <f t="shared" si="7"/>
        <v>0</v>
      </c>
      <c r="J23" s="3"/>
      <c r="K23" s="18" t="e">
        <f t="shared" si="1"/>
        <v>#DIV/0!</v>
      </c>
      <c r="L23" s="3"/>
      <c r="M23" s="18" t="str">
        <f t="shared" si="8"/>
        <v/>
      </c>
      <c r="N23" s="2"/>
      <c r="O23" s="18" t="e">
        <f t="shared" si="9"/>
        <v>#DIV/0!</v>
      </c>
      <c r="P23" s="2"/>
      <c r="Q23" s="18">
        <f t="shared" si="10"/>
        <v>0</v>
      </c>
      <c r="R23" s="3"/>
      <c r="S23" s="3"/>
      <c r="T23" s="3">
        <f t="shared" si="2"/>
        <v>0</v>
      </c>
      <c r="U23" s="12" t="str">
        <f t="shared" si="3"/>
        <v/>
      </c>
      <c r="V23" s="12" t="str">
        <f t="shared" si="4"/>
        <v/>
      </c>
      <c r="W23" s="12" t="str">
        <f t="shared" si="5"/>
        <v/>
      </c>
    </row>
    <row r="24" spans="1:23">
      <c r="A24" s="2"/>
      <c r="B24" s="2"/>
      <c r="C24" s="21"/>
      <c r="D24" s="3"/>
      <c r="E24" s="3">
        <f t="shared" si="6"/>
        <v>0</v>
      </c>
      <c r="F24" s="2"/>
      <c r="G24" s="18" t="e">
        <f t="shared" si="0"/>
        <v>#DIV/0!</v>
      </c>
      <c r="H24" s="2"/>
      <c r="I24" s="18">
        <f t="shared" si="7"/>
        <v>0</v>
      </c>
      <c r="J24" s="3"/>
      <c r="K24" s="18" t="e">
        <f t="shared" si="1"/>
        <v>#DIV/0!</v>
      </c>
      <c r="L24" s="3"/>
      <c r="M24" s="18" t="str">
        <f t="shared" si="8"/>
        <v/>
      </c>
      <c r="N24" s="2"/>
      <c r="O24" s="18" t="e">
        <f t="shared" si="9"/>
        <v>#DIV/0!</v>
      </c>
      <c r="P24" s="2"/>
      <c r="Q24" s="18">
        <f t="shared" si="10"/>
        <v>0</v>
      </c>
      <c r="R24" s="3"/>
      <c r="S24" s="3"/>
      <c r="T24" s="3">
        <f t="shared" si="2"/>
        <v>0</v>
      </c>
      <c r="U24" s="12" t="str">
        <f t="shared" si="3"/>
        <v/>
      </c>
      <c r="V24" s="12" t="str">
        <f t="shared" si="4"/>
        <v/>
      </c>
      <c r="W24" s="12" t="str">
        <f t="shared" si="5"/>
        <v/>
      </c>
    </row>
    <row r="25" spans="1:23">
      <c r="A25" s="2"/>
      <c r="B25" s="2"/>
      <c r="C25" s="21"/>
      <c r="D25" s="3"/>
      <c r="E25" s="3">
        <f t="shared" si="6"/>
        <v>0</v>
      </c>
      <c r="F25" s="2"/>
      <c r="G25" s="18" t="e">
        <f t="shared" si="0"/>
        <v>#DIV/0!</v>
      </c>
      <c r="H25" s="2"/>
      <c r="I25" s="18">
        <f t="shared" si="7"/>
        <v>0</v>
      </c>
      <c r="J25" s="3"/>
      <c r="K25" s="18" t="e">
        <f t="shared" si="1"/>
        <v>#DIV/0!</v>
      </c>
      <c r="L25" s="3"/>
      <c r="M25" s="18" t="str">
        <f t="shared" si="8"/>
        <v/>
      </c>
      <c r="N25" s="2"/>
      <c r="O25" s="18" t="e">
        <f t="shared" si="9"/>
        <v>#DIV/0!</v>
      </c>
      <c r="P25" s="2"/>
      <c r="Q25" s="18">
        <f t="shared" si="10"/>
        <v>0</v>
      </c>
      <c r="R25" s="3"/>
      <c r="S25" s="3"/>
      <c r="T25" s="3">
        <f t="shared" si="2"/>
        <v>0</v>
      </c>
      <c r="U25" s="12" t="str">
        <f t="shared" si="3"/>
        <v/>
      </c>
      <c r="V25" s="12" t="str">
        <f t="shared" si="4"/>
        <v/>
      </c>
      <c r="W25" s="12" t="str">
        <f t="shared" si="5"/>
        <v/>
      </c>
    </row>
    <row r="26" spans="1:23">
      <c r="A26" s="2"/>
      <c r="B26" s="2"/>
      <c r="C26" s="21"/>
      <c r="D26" s="3"/>
      <c r="E26" s="3">
        <f t="shared" si="6"/>
        <v>0</v>
      </c>
      <c r="F26" s="2"/>
      <c r="G26" s="18" t="e">
        <f t="shared" si="0"/>
        <v>#DIV/0!</v>
      </c>
      <c r="H26" s="2"/>
      <c r="I26" s="18">
        <f t="shared" si="7"/>
        <v>0</v>
      </c>
      <c r="J26" s="3"/>
      <c r="K26" s="18" t="e">
        <f t="shared" si="1"/>
        <v>#DIV/0!</v>
      </c>
      <c r="L26" s="3"/>
      <c r="M26" s="18" t="str">
        <f t="shared" si="8"/>
        <v/>
      </c>
      <c r="N26" s="2"/>
      <c r="O26" s="18" t="e">
        <f t="shared" si="9"/>
        <v>#DIV/0!</v>
      </c>
      <c r="P26" s="2"/>
      <c r="Q26" s="18">
        <f t="shared" si="10"/>
        <v>0</v>
      </c>
      <c r="R26" s="3"/>
      <c r="S26" s="3"/>
      <c r="T26" s="3">
        <f t="shared" si="2"/>
        <v>0</v>
      </c>
      <c r="U26" s="12" t="str">
        <f t="shared" si="3"/>
        <v/>
      </c>
      <c r="V26" s="12" t="str">
        <f t="shared" si="4"/>
        <v/>
      </c>
      <c r="W26" s="12" t="str">
        <f t="shared" si="5"/>
        <v/>
      </c>
    </row>
    <row r="27" spans="1:23">
      <c r="A27" s="2"/>
      <c r="B27" s="2"/>
      <c r="C27" s="21"/>
      <c r="D27" s="3"/>
      <c r="E27" s="3">
        <f t="shared" si="6"/>
        <v>0</v>
      </c>
      <c r="F27" s="2"/>
      <c r="G27" s="18" t="e">
        <f t="shared" si="0"/>
        <v>#DIV/0!</v>
      </c>
      <c r="H27" s="2"/>
      <c r="I27" s="18">
        <f t="shared" si="7"/>
        <v>0</v>
      </c>
      <c r="J27" s="3"/>
      <c r="K27" s="18" t="e">
        <f t="shared" si="1"/>
        <v>#DIV/0!</v>
      </c>
      <c r="L27" s="3"/>
      <c r="M27" s="18" t="str">
        <f t="shared" si="8"/>
        <v/>
      </c>
      <c r="N27" s="2"/>
      <c r="O27" s="18" t="e">
        <f t="shared" si="9"/>
        <v>#DIV/0!</v>
      </c>
      <c r="P27" s="2"/>
      <c r="Q27" s="18">
        <f t="shared" si="10"/>
        <v>0</v>
      </c>
      <c r="R27" s="3"/>
      <c r="S27" s="3"/>
      <c r="T27" s="3">
        <f t="shared" si="2"/>
        <v>0</v>
      </c>
      <c r="U27" s="12" t="str">
        <f t="shared" si="3"/>
        <v/>
      </c>
      <c r="V27" s="12" t="str">
        <f t="shared" si="4"/>
        <v/>
      </c>
      <c r="W27" s="12" t="str">
        <f t="shared" si="5"/>
        <v/>
      </c>
    </row>
    <row r="28" spans="1:23">
      <c r="A28" s="2"/>
      <c r="B28" s="2"/>
      <c r="C28" s="21"/>
      <c r="D28" s="3"/>
      <c r="E28" s="3">
        <f t="shared" si="6"/>
        <v>0</v>
      </c>
      <c r="F28" s="2"/>
      <c r="G28" s="18" t="e">
        <f t="shared" si="0"/>
        <v>#DIV/0!</v>
      </c>
      <c r="H28" s="2"/>
      <c r="I28" s="18">
        <f t="shared" si="7"/>
        <v>0</v>
      </c>
      <c r="J28" s="3"/>
      <c r="K28" s="18" t="e">
        <f t="shared" si="1"/>
        <v>#DIV/0!</v>
      </c>
      <c r="L28" s="3"/>
      <c r="M28" s="18" t="str">
        <f t="shared" si="8"/>
        <v/>
      </c>
      <c r="N28" s="2"/>
      <c r="O28" s="18" t="e">
        <f t="shared" si="9"/>
        <v>#DIV/0!</v>
      </c>
      <c r="P28" s="2"/>
      <c r="Q28" s="18">
        <f t="shared" si="10"/>
        <v>0</v>
      </c>
      <c r="R28" s="3"/>
      <c r="S28" s="3"/>
      <c r="T28" s="3">
        <f t="shared" si="2"/>
        <v>0</v>
      </c>
      <c r="U28" s="12" t="str">
        <f t="shared" si="3"/>
        <v/>
      </c>
      <c r="V28" s="12" t="str">
        <f t="shared" si="4"/>
        <v/>
      </c>
      <c r="W28" s="12" t="str">
        <f t="shared" si="5"/>
        <v/>
      </c>
    </row>
    <row r="29" spans="1:23">
      <c r="A29" s="2"/>
      <c r="B29" s="2"/>
      <c r="C29" s="21"/>
      <c r="D29" s="3"/>
      <c r="E29" s="3">
        <f t="shared" si="6"/>
        <v>0</v>
      </c>
      <c r="F29" s="2"/>
      <c r="G29" s="18" t="e">
        <f t="shared" si="0"/>
        <v>#DIV/0!</v>
      </c>
      <c r="H29" s="2"/>
      <c r="I29" s="18">
        <f t="shared" si="7"/>
        <v>0</v>
      </c>
      <c r="J29" s="3"/>
      <c r="K29" s="18" t="e">
        <f t="shared" si="1"/>
        <v>#DIV/0!</v>
      </c>
      <c r="L29" s="3"/>
      <c r="M29" s="18" t="str">
        <f t="shared" si="8"/>
        <v/>
      </c>
      <c r="N29" s="2"/>
      <c r="O29" s="18" t="e">
        <f t="shared" si="9"/>
        <v>#DIV/0!</v>
      </c>
      <c r="P29" s="2"/>
      <c r="Q29" s="18">
        <f t="shared" si="10"/>
        <v>0</v>
      </c>
      <c r="R29" s="3"/>
      <c r="S29" s="3"/>
      <c r="T29" s="3">
        <f t="shared" si="2"/>
        <v>0</v>
      </c>
      <c r="U29" s="12" t="str">
        <f t="shared" si="3"/>
        <v/>
      </c>
      <c r="V29" s="12" t="str">
        <f t="shared" si="4"/>
        <v/>
      </c>
      <c r="W29" s="12" t="str">
        <f t="shared" si="5"/>
        <v/>
      </c>
    </row>
    <row r="30" spans="1:23">
      <c r="A30" s="2"/>
      <c r="B30" s="2"/>
      <c r="C30" s="21"/>
      <c r="D30" s="3"/>
      <c r="E30" s="3">
        <f t="shared" si="6"/>
        <v>0</v>
      </c>
      <c r="F30" s="2"/>
      <c r="G30" s="18" t="e">
        <f t="shared" si="0"/>
        <v>#DIV/0!</v>
      </c>
      <c r="H30" s="2"/>
      <c r="I30" s="18">
        <f t="shared" si="7"/>
        <v>0</v>
      </c>
      <c r="J30" s="3"/>
      <c r="K30" s="18" t="e">
        <f t="shared" si="1"/>
        <v>#DIV/0!</v>
      </c>
      <c r="L30" s="3"/>
      <c r="M30" s="18" t="str">
        <f t="shared" si="8"/>
        <v/>
      </c>
      <c r="N30" s="2"/>
      <c r="O30" s="18" t="e">
        <f t="shared" si="9"/>
        <v>#DIV/0!</v>
      </c>
      <c r="P30" s="2"/>
      <c r="Q30" s="18">
        <f t="shared" si="10"/>
        <v>0</v>
      </c>
      <c r="R30" s="3"/>
      <c r="S30" s="3"/>
      <c r="T30" s="3">
        <f t="shared" si="2"/>
        <v>0</v>
      </c>
      <c r="U30" s="12" t="str">
        <f t="shared" si="3"/>
        <v/>
      </c>
      <c r="V30" s="12" t="str">
        <f t="shared" si="4"/>
        <v/>
      </c>
      <c r="W30" s="12" t="str">
        <f t="shared" si="5"/>
        <v/>
      </c>
    </row>
    <row r="31" spans="1:23">
      <c r="A31" s="2"/>
      <c r="B31" s="2"/>
      <c r="C31" s="21"/>
      <c r="D31" s="3"/>
      <c r="E31" s="3">
        <f t="shared" si="6"/>
        <v>0</v>
      </c>
      <c r="F31" s="2"/>
      <c r="G31" s="18" t="e">
        <f t="shared" si="0"/>
        <v>#DIV/0!</v>
      </c>
      <c r="H31" s="2"/>
      <c r="I31" s="18">
        <f t="shared" si="7"/>
        <v>0</v>
      </c>
      <c r="J31" s="3"/>
      <c r="K31" s="18" t="e">
        <f t="shared" si="1"/>
        <v>#DIV/0!</v>
      </c>
      <c r="L31" s="3"/>
      <c r="M31" s="18" t="str">
        <f t="shared" si="8"/>
        <v/>
      </c>
      <c r="N31" s="2"/>
      <c r="O31" s="18" t="e">
        <f t="shared" si="9"/>
        <v>#DIV/0!</v>
      </c>
      <c r="P31" s="2"/>
      <c r="Q31" s="18">
        <f t="shared" si="10"/>
        <v>0</v>
      </c>
      <c r="R31" s="3"/>
      <c r="S31" s="3"/>
      <c r="T31" s="3">
        <f t="shared" si="2"/>
        <v>0</v>
      </c>
      <c r="U31" s="12" t="str">
        <f t="shared" si="3"/>
        <v/>
      </c>
      <c r="V31" s="12" t="str">
        <f t="shared" si="4"/>
        <v/>
      </c>
      <c r="W31" s="12" t="str">
        <f t="shared" si="5"/>
        <v/>
      </c>
    </row>
    <row r="32" spans="1:23">
      <c r="A32" s="2"/>
      <c r="B32" s="2"/>
      <c r="C32" s="21"/>
      <c r="D32" s="3"/>
      <c r="E32" s="3">
        <f t="shared" si="6"/>
        <v>0</v>
      </c>
      <c r="F32" s="2"/>
      <c r="G32" s="18" t="e">
        <f t="shared" si="0"/>
        <v>#DIV/0!</v>
      </c>
      <c r="H32" s="2"/>
      <c r="I32" s="18">
        <f t="shared" si="7"/>
        <v>0</v>
      </c>
      <c r="J32" s="3"/>
      <c r="K32" s="18" t="e">
        <f t="shared" si="1"/>
        <v>#DIV/0!</v>
      </c>
      <c r="L32" s="3"/>
      <c r="M32" s="18" t="str">
        <f t="shared" si="8"/>
        <v/>
      </c>
      <c r="N32" s="2"/>
      <c r="O32" s="18" t="e">
        <f t="shared" si="9"/>
        <v>#DIV/0!</v>
      </c>
      <c r="P32" s="2"/>
      <c r="Q32" s="18">
        <f t="shared" si="10"/>
        <v>0</v>
      </c>
      <c r="R32" s="3"/>
      <c r="S32" s="3"/>
      <c r="T32" s="3">
        <f t="shared" si="2"/>
        <v>0</v>
      </c>
      <c r="U32" s="12" t="str">
        <f t="shared" si="3"/>
        <v/>
      </c>
      <c r="V32" s="12" t="str">
        <f t="shared" si="4"/>
        <v/>
      </c>
      <c r="W32" s="12" t="str">
        <f t="shared" si="5"/>
        <v/>
      </c>
    </row>
    <row r="33" spans="1:23">
      <c r="A33" s="2"/>
      <c r="B33" s="2"/>
      <c r="C33" s="21"/>
      <c r="D33" s="3"/>
      <c r="E33" s="3">
        <f t="shared" si="6"/>
        <v>0</v>
      </c>
      <c r="F33" s="2"/>
      <c r="G33" s="18" t="e">
        <f t="shared" si="0"/>
        <v>#DIV/0!</v>
      </c>
      <c r="H33" s="2"/>
      <c r="I33" s="18">
        <f t="shared" si="7"/>
        <v>0</v>
      </c>
      <c r="J33" s="3"/>
      <c r="K33" s="18" t="e">
        <f t="shared" si="1"/>
        <v>#DIV/0!</v>
      </c>
      <c r="L33" s="3"/>
      <c r="M33" s="18" t="str">
        <f t="shared" si="8"/>
        <v/>
      </c>
      <c r="N33" s="2"/>
      <c r="O33" s="18" t="e">
        <f t="shared" si="9"/>
        <v>#DIV/0!</v>
      </c>
      <c r="P33" s="2"/>
      <c r="Q33" s="18">
        <f t="shared" si="10"/>
        <v>0</v>
      </c>
      <c r="R33" s="3"/>
      <c r="S33" s="3"/>
      <c r="T33" s="3">
        <f t="shared" si="2"/>
        <v>0</v>
      </c>
      <c r="U33" s="12" t="str">
        <f t="shared" si="3"/>
        <v/>
      </c>
      <c r="V33" s="12" t="str">
        <f t="shared" si="4"/>
        <v/>
      </c>
      <c r="W33" s="12" t="str">
        <f t="shared" si="5"/>
        <v/>
      </c>
    </row>
    <row r="34" spans="1:23">
      <c r="A34" s="2"/>
      <c r="B34" s="2"/>
      <c r="C34" s="21"/>
      <c r="D34" s="3"/>
      <c r="E34" s="3">
        <f t="shared" si="6"/>
        <v>0</v>
      </c>
      <c r="F34" s="2"/>
      <c r="G34" s="18" t="e">
        <f t="shared" si="0"/>
        <v>#DIV/0!</v>
      </c>
      <c r="H34" s="2"/>
      <c r="I34" s="18">
        <f t="shared" si="7"/>
        <v>0</v>
      </c>
      <c r="J34" s="3"/>
      <c r="K34" s="18" t="e">
        <f t="shared" si="1"/>
        <v>#DIV/0!</v>
      </c>
      <c r="L34" s="3"/>
      <c r="M34" s="18" t="str">
        <f t="shared" si="8"/>
        <v/>
      </c>
      <c r="N34" s="2"/>
      <c r="O34" s="18" t="e">
        <f t="shared" si="9"/>
        <v>#DIV/0!</v>
      </c>
      <c r="P34" s="2"/>
      <c r="Q34" s="18">
        <f t="shared" si="10"/>
        <v>0</v>
      </c>
      <c r="R34" s="3"/>
      <c r="S34" s="3"/>
      <c r="T34" s="3">
        <f t="shared" si="2"/>
        <v>0</v>
      </c>
      <c r="U34" s="12" t="str">
        <f t="shared" si="3"/>
        <v/>
      </c>
      <c r="V34" s="12" t="str">
        <f t="shared" si="4"/>
        <v/>
      </c>
      <c r="W34" s="12" t="str">
        <f t="shared" si="5"/>
        <v/>
      </c>
    </row>
  </sheetData>
  <mergeCells count="5">
    <mergeCell ref="F3:I3"/>
    <mergeCell ref="J3:M3"/>
    <mergeCell ref="N3:Q3"/>
    <mergeCell ref="A1:E1"/>
    <mergeCell ref="S2:W2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00201资本结构</vt:lpstr>
      <vt:lpstr>00205人均盈利</vt:lpstr>
      <vt:lpstr>Sheet4</vt:lpstr>
      <vt:lpstr>00202盈利能力</vt:lpstr>
      <vt:lpstr>00202应付债券</vt:lpstr>
      <vt:lpstr>00202其他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2017-03-24T07:28:38Z</dcterms:created>
  <dcterms:modified xsi:type="dcterms:W3CDTF">2017-05-25T09:32:06Z</dcterms:modified>
</cp:coreProperties>
</file>