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-40" yWindow="840" windowWidth="20480" windowHeight="13040" tabRatio="500" activeTab="2"/>
  </bookViews>
  <sheets>
    <sheet name="Spezifikation" sheetId="1" r:id="rId1"/>
    <sheet name="Einzelpunkt berechnen" sheetId="2" r:id="rId2"/>
    <sheet name="D unbekann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3" l="1"/>
  <c r="D40" i="3"/>
  <c r="D41" i="3"/>
  <c r="D42" i="3"/>
  <c r="D46" i="3"/>
  <c r="D47" i="3"/>
  <c r="D32" i="3"/>
  <c r="D27" i="3"/>
  <c r="D28" i="3"/>
  <c r="D25" i="3"/>
  <c r="D17" i="3"/>
  <c r="D14" i="3"/>
  <c r="D10" i="3"/>
  <c r="D23" i="3"/>
  <c r="D20" i="3"/>
  <c r="D17" i="2"/>
  <c r="D18" i="2"/>
  <c r="D15" i="2"/>
  <c r="D14" i="2"/>
  <c r="D16" i="2"/>
  <c r="D19" i="2"/>
  <c r="D20" i="2"/>
  <c r="D22" i="2"/>
  <c r="D23" i="2"/>
</calcChain>
</file>

<file path=xl/sharedStrings.xml><?xml version="1.0" encoding="utf-8"?>
<sst xmlns="http://schemas.openxmlformats.org/spreadsheetml/2006/main" count="181" uniqueCount="104">
  <si>
    <t>Auslegung für den Buck-Converter</t>
  </si>
  <si>
    <t>Eingangsspannungsbereich</t>
  </si>
  <si>
    <t>minimal:</t>
  </si>
  <si>
    <t>maximal</t>
  </si>
  <si>
    <t>Ausgangsspannungsbereich</t>
  </si>
  <si>
    <t>minimal</t>
  </si>
  <si>
    <t>Ausgangsstrom</t>
  </si>
  <si>
    <t>Eingangsstrom</t>
  </si>
  <si>
    <t>Vinmax</t>
  </si>
  <si>
    <t>Vinmin</t>
  </si>
  <si>
    <t>V0max</t>
  </si>
  <si>
    <t>V0min</t>
  </si>
  <si>
    <t>I0max</t>
  </si>
  <si>
    <t>I0min</t>
  </si>
  <si>
    <t>Temperatturbereich</t>
  </si>
  <si>
    <t>Tambmax</t>
  </si>
  <si>
    <t>Tambmin</t>
  </si>
  <si>
    <t>[VDC]</t>
  </si>
  <si>
    <t>[ADC]</t>
  </si>
  <si>
    <t>[°C]</t>
  </si>
  <si>
    <t>Duty Cycle</t>
  </si>
  <si>
    <t>D</t>
  </si>
  <si>
    <t>[]</t>
  </si>
  <si>
    <t>Eingangsspannung</t>
  </si>
  <si>
    <t>Vin</t>
  </si>
  <si>
    <t>[V]</t>
  </si>
  <si>
    <t>I0</t>
  </si>
  <si>
    <t>[A]</t>
  </si>
  <si>
    <t>Schwellenspannung Diode</t>
  </si>
  <si>
    <t>Vf0</t>
  </si>
  <si>
    <t>Widerstand Diode</t>
  </si>
  <si>
    <t>R0</t>
  </si>
  <si>
    <t>[Ohm]</t>
  </si>
  <si>
    <t>Widerstand MOS</t>
  </si>
  <si>
    <t>Rdson</t>
  </si>
  <si>
    <t>Widerstand Drossel</t>
  </si>
  <si>
    <t>Rl</t>
  </si>
  <si>
    <t>Spannungsabfall Diode</t>
  </si>
  <si>
    <t>Vf</t>
  </si>
  <si>
    <t>Spannunsgabfall MOS</t>
  </si>
  <si>
    <t>VDSon</t>
  </si>
  <si>
    <t>VRL</t>
  </si>
  <si>
    <t>Ausgangsspannung</t>
  </si>
  <si>
    <t>V0</t>
  </si>
  <si>
    <t>Ausgangsleistung</t>
  </si>
  <si>
    <t>P0</t>
  </si>
  <si>
    <t>[W]</t>
  </si>
  <si>
    <t>Schaltverluste (Platzhalter)</t>
  </si>
  <si>
    <t>Psw</t>
  </si>
  <si>
    <t>Eingangsleistung</t>
  </si>
  <si>
    <t>Pin</t>
  </si>
  <si>
    <t>Wirkunsggrad</t>
  </si>
  <si>
    <t>eta</t>
  </si>
  <si>
    <t>[%]</t>
  </si>
  <si>
    <t>Widerstand Shunt</t>
  </si>
  <si>
    <t>Rsh</t>
  </si>
  <si>
    <t>Aufgabe</t>
  </si>
  <si>
    <t>Suchen Sie einen MOSFET und eine Schottkydiode für diese Anforderungen</t>
  </si>
  <si>
    <t>Spannunsgabfall Drossel</t>
  </si>
  <si>
    <t>Spannunsgabfall Shunt</t>
  </si>
  <si>
    <t>Vsh</t>
  </si>
  <si>
    <t>Erstellen Tabelle für einen Arbeitspunkt</t>
  </si>
  <si>
    <t>Schaltverluste MOS und Diode einberechnen</t>
  </si>
  <si>
    <t>I0=10A</t>
  </si>
  <si>
    <t>Schaltfrequenz</t>
  </si>
  <si>
    <t>fs</t>
  </si>
  <si>
    <t>[kHz]</t>
  </si>
  <si>
    <t>Spannungsabfall Diode (halber Strom)</t>
  </si>
  <si>
    <t>Widerstand MOS (100°; 98%)</t>
  </si>
  <si>
    <t>RL</t>
  </si>
  <si>
    <t>Eingangsleistung (nur Leitverluste)</t>
  </si>
  <si>
    <t>Pcond</t>
  </si>
  <si>
    <t>Leitverluste</t>
  </si>
  <si>
    <t>Schaltverluste</t>
  </si>
  <si>
    <t>UDD</t>
  </si>
  <si>
    <t>Cgd1</t>
  </si>
  <si>
    <t>Igon</t>
  </si>
  <si>
    <t>Treiberstrom</t>
  </si>
  <si>
    <t>Udr</t>
  </si>
  <si>
    <t>Rg</t>
  </si>
  <si>
    <t>Vp</t>
  </si>
  <si>
    <t>Gatewiderstand (Datenblatt)</t>
  </si>
  <si>
    <t>Treiberspannung (Datenblatt)</t>
  </si>
  <si>
    <t>Plateuavoltage (Datenblatt)</t>
  </si>
  <si>
    <t>Cgd2</t>
  </si>
  <si>
    <t>Millerkapazität 2 (bei Id*Rdson)</t>
  </si>
  <si>
    <t>Millerkapazität (bei UDD)</t>
  </si>
  <si>
    <t>UDD = Vin</t>
  </si>
  <si>
    <t>[pF]</t>
  </si>
  <si>
    <t>Zeit Spannungsabfall 1</t>
  </si>
  <si>
    <t>tfu1</t>
  </si>
  <si>
    <t>[ns]</t>
  </si>
  <si>
    <t>Zeit Spannungsabfall 2</t>
  </si>
  <si>
    <t>tfu2</t>
  </si>
  <si>
    <t xml:space="preserve">Zeit Spannungsabfal </t>
  </si>
  <si>
    <t>tfu</t>
  </si>
  <si>
    <t>rise time des Stromes</t>
  </si>
  <si>
    <t>tr</t>
  </si>
  <si>
    <t>Einschaltverluste</t>
  </si>
  <si>
    <t>Einschaltenergie</t>
  </si>
  <si>
    <t>Eon</t>
  </si>
  <si>
    <t>[Ws]</t>
  </si>
  <si>
    <t>Pon</t>
  </si>
  <si>
    <t>Abschaltverluste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</si>
</sst>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5" formatCode="_ * #,##0.0000_ ;_ * \-#,##0.0000_ ;_ * &quot;-&quot;??_ ;_ @_ "/>
    <numFmt numFmtId="172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2" applyNumberFormat="1" applyFont="1"/>
    <xf numFmtId="43" fontId="0" fillId="0" borderId="0" xfId="1" applyFont="1"/>
    <xf numFmtId="43" fontId="0" fillId="0" borderId="0" xfId="0" applyNumberFormat="1"/>
    <xf numFmtId="165" fontId="0" fillId="0" borderId="0" xfId="1" applyNumberFormat="1" applyFont="1"/>
    <xf numFmtId="172" fontId="0" fillId="0" borderId="0" xfId="0" applyNumberFormat="1"/>
    <xf numFmtId="2" fontId="0" fillId="0" borderId="0" xfId="0" applyNumberFormat="1"/>
  </cellXfs>
  <cellStyles count="29"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Dezimal" xfId="1" builtinId="3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Prozent" xfId="2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1" sqref="H11"/>
    </sheetView>
  </sheetViews>
  <sheetFormatPr baseColWidth="10" defaultRowHeight="15" x14ac:dyDescent="0"/>
  <sheetData>
    <row r="1" spans="1:8">
      <c r="A1" t="s">
        <v>0</v>
      </c>
    </row>
    <row r="3" spans="1:8">
      <c r="A3" t="s">
        <v>1</v>
      </c>
    </row>
    <row r="4" spans="1:8">
      <c r="A4" t="s">
        <v>2</v>
      </c>
      <c r="B4" t="s">
        <v>8</v>
      </c>
      <c r="C4" t="s">
        <v>17</v>
      </c>
      <c r="D4">
        <v>75</v>
      </c>
      <c r="G4" t="s">
        <v>56</v>
      </c>
      <c r="H4" t="s">
        <v>57</v>
      </c>
    </row>
    <row r="5" spans="1:8">
      <c r="A5" t="s">
        <v>3</v>
      </c>
      <c r="B5" t="s">
        <v>9</v>
      </c>
      <c r="C5" t="s">
        <v>17</v>
      </c>
      <c r="D5">
        <v>12</v>
      </c>
      <c r="H5" t="s">
        <v>61</v>
      </c>
    </row>
    <row r="6" spans="1:8">
      <c r="H6" t="s">
        <v>62</v>
      </c>
    </row>
    <row r="7" spans="1:8">
      <c r="A7" t="s">
        <v>4</v>
      </c>
    </row>
    <row r="8" spans="1:8">
      <c r="A8" t="s">
        <v>3</v>
      </c>
      <c r="B8" t="s">
        <v>10</v>
      </c>
      <c r="C8" t="s">
        <v>17</v>
      </c>
      <c r="D8">
        <v>30</v>
      </c>
    </row>
    <row r="9" spans="1:8">
      <c r="A9" t="s">
        <v>5</v>
      </c>
      <c r="B9" t="s">
        <v>11</v>
      </c>
      <c r="C9" t="s">
        <v>17</v>
      </c>
      <c r="D9">
        <v>10</v>
      </c>
    </row>
    <row r="11" spans="1:8">
      <c r="A11" t="s">
        <v>6</v>
      </c>
    </row>
    <row r="12" spans="1:8">
      <c r="A12" t="s">
        <v>3</v>
      </c>
      <c r="B12" t="s">
        <v>12</v>
      </c>
      <c r="C12" t="s">
        <v>18</v>
      </c>
      <c r="D12">
        <v>10</v>
      </c>
    </row>
    <row r="14" spans="1:8">
      <c r="A14" t="s">
        <v>7</v>
      </c>
    </row>
    <row r="15" spans="1:8">
      <c r="A15" t="s">
        <v>3</v>
      </c>
      <c r="B15" t="s">
        <v>13</v>
      </c>
      <c r="C15" t="s">
        <v>18</v>
      </c>
      <c r="D15">
        <v>9</v>
      </c>
    </row>
    <row r="17" spans="1:4">
      <c r="A17" t="s">
        <v>14</v>
      </c>
    </row>
    <row r="18" spans="1:4">
      <c r="A18" t="s">
        <v>3</v>
      </c>
      <c r="B18" t="s">
        <v>15</v>
      </c>
      <c r="C18" t="s">
        <v>19</v>
      </c>
      <c r="D18">
        <v>40</v>
      </c>
    </row>
    <row r="19" spans="1:4">
      <c r="A19" t="s">
        <v>5</v>
      </c>
      <c r="B19" t="s">
        <v>16</v>
      </c>
      <c r="C19" t="s">
        <v>19</v>
      </c>
      <c r="D19">
        <v>-25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3"/>
  <sheetViews>
    <sheetView topLeftCell="A4" zoomScale="125" zoomScaleNormal="125" zoomScalePageLayoutView="125" workbookViewId="0">
      <selection activeCell="A4" sqref="A1:XFD1048576"/>
    </sheetView>
  </sheetViews>
  <sheetFormatPr baseColWidth="10" defaultRowHeight="15" x14ac:dyDescent="0"/>
  <cols>
    <col min="1" max="1" width="32.1640625" customWidth="1"/>
  </cols>
  <sheetData>
    <row r="4" spans="1:4">
      <c r="D4" t="s">
        <v>63</v>
      </c>
    </row>
    <row r="6" spans="1:4">
      <c r="A6" t="s">
        <v>20</v>
      </c>
      <c r="B6" t="s">
        <v>21</v>
      </c>
      <c r="C6" t="s">
        <v>22</v>
      </c>
      <c r="D6">
        <v>0.5</v>
      </c>
    </row>
    <row r="7" spans="1:4">
      <c r="A7" t="s">
        <v>23</v>
      </c>
      <c r="B7" t="s">
        <v>24</v>
      </c>
      <c r="C7" t="s">
        <v>25</v>
      </c>
      <c r="D7">
        <v>48</v>
      </c>
    </row>
    <row r="8" spans="1:4">
      <c r="A8" t="s">
        <v>6</v>
      </c>
      <c r="B8" t="s">
        <v>26</v>
      </c>
      <c r="C8" t="s">
        <v>27</v>
      </c>
      <c r="D8">
        <v>10</v>
      </c>
    </row>
    <row r="9" spans="1:4">
      <c r="A9" t="s">
        <v>28</v>
      </c>
      <c r="B9" t="s">
        <v>29</v>
      </c>
      <c r="C9" t="s">
        <v>25</v>
      </c>
      <c r="D9">
        <v>0.2</v>
      </c>
    </row>
    <row r="10" spans="1:4">
      <c r="A10" t="s">
        <v>30</v>
      </c>
      <c r="B10" t="s">
        <v>31</v>
      </c>
      <c r="C10" t="s">
        <v>32</v>
      </c>
      <c r="D10" s="2">
        <v>3.3000000000000002E-2</v>
      </c>
    </row>
    <row r="11" spans="1:4">
      <c r="A11" t="s">
        <v>33</v>
      </c>
      <c r="B11" t="s">
        <v>34</v>
      </c>
      <c r="C11" t="s">
        <v>32</v>
      </c>
      <c r="D11" s="2">
        <v>3.3E-3</v>
      </c>
    </row>
    <row r="12" spans="1:4">
      <c r="A12" t="s">
        <v>35</v>
      </c>
      <c r="B12" t="s">
        <v>36</v>
      </c>
      <c r="C12" t="s">
        <v>32</v>
      </c>
      <c r="D12" s="2">
        <v>0.01</v>
      </c>
    </row>
    <row r="13" spans="1:4">
      <c r="A13" t="s">
        <v>54</v>
      </c>
      <c r="B13" t="s">
        <v>55</v>
      </c>
      <c r="C13" t="s">
        <v>32</v>
      </c>
      <c r="D13" s="2">
        <v>0.01</v>
      </c>
    </row>
    <row r="14" spans="1:4">
      <c r="A14" t="s">
        <v>37</v>
      </c>
      <c r="B14" t="s">
        <v>38</v>
      </c>
      <c r="C14" t="s">
        <v>25</v>
      </c>
      <c r="D14" s="2">
        <f>D9+D8*D10</f>
        <v>0.53</v>
      </c>
    </row>
    <row r="15" spans="1:4">
      <c r="A15" t="s">
        <v>39</v>
      </c>
      <c r="B15" t="s">
        <v>40</v>
      </c>
      <c r="C15" t="s">
        <v>25</v>
      </c>
      <c r="D15" s="2">
        <f>D11*D8</f>
        <v>3.3000000000000002E-2</v>
      </c>
    </row>
    <row r="16" spans="1:4">
      <c r="A16" t="s">
        <v>58</v>
      </c>
      <c r="B16" t="s">
        <v>41</v>
      </c>
      <c r="C16" t="s">
        <v>25</v>
      </c>
      <c r="D16" s="2">
        <f>D12*D8</f>
        <v>0.1</v>
      </c>
    </row>
    <row r="17" spans="1:4">
      <c r="A17" t="s">
        <v>59</v>
      </c>
      <c r="B17" t="s">
        <v>60</v>
      </c>
      <c r="C17" t="s">
        <v>25</v>
      </c>
      <c r="D17" s="2">
        <f>D13*D8</f>
        <v>0.1</v>
      </c>
    </row>
    <row r="18" spans="1:4">
      <c r="A18" t="s">
        <v>42</v>
      </c>
      <c r="B18" t="s">
        <v>43</v>
      </c>
      <c r="C18" t="s">
        <v>25</v>
      </c>
      <c r="D18" s="2">
        <f>D6*(D7-D15-D17+D14)-D14-D12</f>
        <v>23.658499999999997</v>
      </c>
    </row>
    <row r="19" spans="1:4">
      <c r="A19" t="s">
        <v>44</v>
      </c>
      <c r="B19" t="s">
        <v>45</v>
      </c>
      <c r="C19" t="s">
        <v>46</v>
      </c>
      <c r="D19">
        <f>D18*D8</f>
        <v>236.58499999999998</v>
      </c>
    </row>
    <row r="20" spans="1:4">
      <c r="A20" t="s">
        <v>7</v>
      </c>
      <c r="B20" t="s">
        <v>26</v>
      </c>
      <c r="C20" t="s">
        <v>27</v>
      </c>
      <c r="D20">
        <f>D6*D8</f>
        <v>5</v>
      </c>
    </row>
    <row r="21" spans="1:4">
      <c r="A21" t="s">
        <v>47</v>
      </c>
      <c r="B21" t="s">
        <v>48</v>
      </c>
      <c r="C21" t="s">
        <v>46</v>
      </c>
      <c r="D21">
        <v>0.5</v>
      </c>
    </row>
    <row r="22" spans="1:4">
      <c r="A22" t="s">
        <v>49</v>
      </c>
      <c r="B22" t="s">
        <v>50</v>
      </c>
      <c r="C22" t="s">
        <v>46</v>
      </c>
      <c r="D22">
        <f t="shared" ref="D22" si="0">D7*D20+D21</f>
        <v>240.5</v>
      </c>
    </row>
    <row r="23" spans="1:4">
      <c r="A23" t="s">
        <v>51</v>
      </c>
      <c r="B23" t="s">
        <v>52</v>
      </c>
      <c r="C23" t="s">
        <v>53</v>
      </c>
      <c r="D23" s="1">
        <f t="shared" ref="D23" si="1">D19/D22</f>
        <v>0.98372141372141364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abSelected="1" topLeftCell="A24" workbookViewId="0">
      <selection activeCell="F36" sqref="F36"/>
    </sheetView>
  </sheetViews>
  <sheetFormatPr baseColWidth="10" defaultRowHeight="15" x14ac:dyDescent="0"/>
  <cols>
    <col min="1" max="1" width="32.1640625" customWidth="1"/>
    <col min="4" max="4" width="12.1640625" bestFit="1" customWidth="1"/>
  </cols>
  <sheetData>
    <row r="5" spans="1:4">
      <c r="A5" t="s">
        <v>23</v>
      </c>
      <c r="B5" t="s">
        <v>24</v>
      </c>
      <c r="C5" t="s">
        <v>25</v>
      </c>
      <c r="D5">
        <v>35</v>
      </c>
    </row>
    <row r="6" spans="1:4">
      <c r="A6" t="s">
        <v>44</v>
      </c>
      <c r="B6" t="s">
        <v>45</v>
      </c>
      <c r="C6" t="s">
        <v>46</v>
      </c>
      <c r="D6">
        <v>250</v>
      </c>
    </row>
    <row r="7" spans="1:4">
      <c r="A7" t="s">
        <v>64</v>
      </c>
      <c r="B7" t="s">
        <v>65</v>
      </c>
      <c r="C7" t="s">
        <v>66</v>
      </c>
      <c r="D7">
        <v>80</v>
      </c>
    </row>
    <row r="8" spans="1:4">
      <c r="A8" t="s">
        <v>42</v>
      </c>
      <c r="B8" t="s">
        <v>43</v>
      </c>
      <c r="C8" t="s">
        <v>25</v>
      </c>
      <c r="D8" s="2">
        <v>28.8</v>
      </c>
    </row>
    <row r="10" spans="1:4">
      <c r="A10" t="s">
        <v>6</v>
      </c>
      <c r="B10" t="s">
        <v>26</v>
      </c>
      <c r="C10" t="s">
        <v>27</v>
      </c>
      <c r="D10" s="3">
        <f>D6/D8</f>
        <v>8.6805555555555554</v>
      </c>
    </row>
    <row r="12" spans="1:4">
      <c r="A12" t="s">
        <v>28</v>
      </c>
      <c r="B12" t="s">
        <v>29</v>
      </c>
      <c r="C12" t="s">
        <v>25</v>
      </c>
      <c r="D12">
        <v>0.34</v>
      </c>
    </row>
    <row r="13" spans="1:4">
      <c r="A13" t="s">
        <v>30</v>
      </c>
      <c r="B13" t="s">
        <v>31</v>
      </c>
      <c r="C13" t="s">
        <v>32</v>
      </c>
      <c r="D13" s="2">
        <v>6.25E-2</v>
      </c>
    </row>
    <row r="14" spans="1:4">
      <c r="A14" t="s">
        <v>67</v>
      </c>
      <c r="B14" t="s">
        <v>38</v>
      </c>
      <c r="C14" t="s">
        <v>25</v>
      </c>
      <c r="D14" s="2">
        <f>D12+D10/2*D13</f>
        <v>0.61126736111111113</v>
      </c>
    </row>
    <row r="16" spans="1:4">
      <c r="A16" t="s">
        <v>68</v>
      </c>
      <c r="B16" t="s">
        <v>34</v>
      </c>
      <c r="C16" t="s">
        <v>32</v>
      </c>
      <c r="D16" s="4">
        <v>4.1999999999999997E-3</v>
      </c>
    </row>
    <row r="17" spans="1:4">
      <c r="A17" t="s">
        <v>39</v>
      </c>
      <c r="B17" t="s">
        <v>40</v>
      </c>
      <c r="C17" t="s">
        <v>25</v>
      </c>
      <c r="D17" s="2">
        <f>D16*D10</f>
        <v>3.6458333333333329E-2</v>
      </c>
    </row>
    <row r="19" spans="1:4">
      <c r="A19" t="s">
        <v>35</v>
      </c>
      <c r="B19" t="s">
        <v>69</v>
      </c>
      <c r="C19" t="s">
        <v>32</v>
      </c>
      <c r="D19" s="2">
        <v>0.01</v>
      </c>
    </row>
    <row r="20" spans="1:4">
      <c r="A20" t="s">
        <v>58</v>
      </c>
      <c r="B20" t="s">
        <v>41</v>
      </c>
      <c r="C20" t="s">
        <v>25</v>
      </c>
      <c r="D20" s="2">
        <f>D19*D10</f>
        <v>8.6805555555555552E-2</v>
      </c>
    </row>
    <row r="22" spans="1:4">
      <c r="A22" t="s">
        <v>54</v>
      </c>
      <c r="B22" t="s">
        <v>55</v>
      </c>
      <c r="C22" t="s">
        <v>32</v>
      </c>
      <c r="D22" s="2">
        <v>0.01</v>
      </c>
    </row>
    <row r="23" spans="1:4">
      <c r="A23" t="s">
        <v>59</v>
      </c>
      <c r="B23" t="s">
        <v>60</v>
      </c>
      <c r="C23" t="s">
        <v>25</v>
      </c>
      <c r="D23" s="2">
        <f>D22*D10</f>
        <v>8.6805555555555552E-2</v>
      </c>
    </row>
    <row r="25" spans="1:4">
      <c r="A25" t="s">
        <v>20</v>
      </c>
      <c r="B25" t="s">
        <v>21</v>
      </c>
      <c r="C25" t="s">
        <v>22</v>
      </c>
      <c r="D25" s="1">
        <f>(D8+D14+D20)/(D5-D17-D23+D14)</f>
        <v>0.83121252340261709</v>
      </c>
    </row>
    <row r="27" spans="1:4">
      <c r="A27" t="s">
        <v>70</v>
      </c>
      <c r="B27" t="s">
        <v>50</v>
      </c>
      <c r="C27" t="s">
        <v>46</v>
      </c>
      <c r="D27" s="3">
        <f>D5*D10*D25</f>
        <v>252.53852707544792</v>
      </c>
    </row>
    <row r="28" spans="1:4">
      <c r="A28" t="s">
        <v>72</v>
      </c>
      <c r="B28" t="s">
        <v>71</v>
      </c>
      <c r="C28" t="s">
        <v>46</v>
      </c>
      <c r="D28" s="3">
        <f>D27-D6</f>
        <v>2.5385270754479166</v>
      </c>
    </row>
    <row r="29" spans="1:4">
      <c r="D29" s="3"/>
    </row>
    <row r="30" spans="1:4">
      <c r="A30" t="s">
        <v>73</v>
      </c>
      <c r="D30" s="1"/>
    </row>
    <row r="32" spans="1:4">
      <c r="A32" t="s">
        <v>87</v>
      </c>
      <c r="B32" t="s">
        <v>74</v>
      </c>
      <c r="C32" t="s">
        <v>25</v>
      </c>
      <c r="D32">
        <f>D5</f>
        <v>35</v>
      </c>
    </row>
    <row r="33" spans="1:4">
      <c r="A33" t="s">
        <v>82</v>
      </c>
      <c r="B33" t="s">
        <v>78</v>
      </c>
      <c r="C33" t="s">
        <v>25</v>
      </c>
      <c r="D33">
        <v>10</v>
      </c>
    </row>
    <row r="34" spans="1:4">
      <c r="A34" t="s">
        <v>81</v>
      </c>
      <c r="B34" t="s">
        <v>79</v>
      </c>
      <c r="C34" t="s">
        <v>32</v>
      </c>
      <c r="D34">
        <v>1.6</v>
      </c>
    </row>
    <row r="35" spans="1:4">
      <c r="A35" t="s">
        <v>83</v>
      </c>
      <c r="B35" t="s">
        <v>80</v>
      </c>
      <c r="C35" t="s">
        <v>25</v>
      </c>
      <c r="D35">
        <v>4.3</v>
      </c>
    </row>
    <row r="36" spans="1:4">
      <c r="A36" t="s">
        <v>86</v>
      </c>
      <c r="B36" t="s">
        <v>75</v>
      </c>
      <c r="C36" t="s">
        <v>88</v>
      </c>
      <c r="D36">
        <v>120</v>
      </c>
    </row>
    <row r="37" spans="1:4">
      <c r="A37" t="s">
        <v>85</v>
      </c>
      <c r="B37" t="s">
        <v>84</v>
      </c>
      <c r="C37" t="s">
        <v>88</v>
      </c>
      <c r="D37">
        <v>3000</v>
      </c>
    </row>
    <row r="38" spans="1:4">
      <c r="A38" t="s">
        <v>77</v>
      </c>
      <c r="B38" t="s">
        <v>76</v>
      </c>
      <c r="C38" t="s">
        <v>27</v>
      </c>
      <c r="D38">
        <f>(D33-D35)/D34</f>
        <v>3.5625</v>
      </c>
    </row>
    <row r="40" spans="1:4">
      <c r="A40" t="s">
        <v>89</v>
      </c>
      <c r="B40" t="s">
        <v>90</v>
      </c>
      <c r="C40" t="s">
        <v>91</v>
      </c>
      <c r="D40" s="5">
        <f>(D32-D17)*D36*10^-12/D38*10^9</f>
        <v>1.1777192982456139</v>
      </c>
    </row>
    <row r="41" spans="1:4">
      <c r="A41" t="s">
        <v>92</v>
      </c>
      <c r="B41" t="s">
        <v>93</v>
      </c>
      <c r="C41" t="s">
        <v>91</v>
      </c>
      <c r="D41" s="5">
        <f>(D32-D17)*D37*10^-12/D38*10^9</f>
        <v>29.442982456140349</v>
      </c>
    </row>
    <row r="42" spans="1:4">
      <c r="A42" t="s">
        <v>94</v>
      </c>
      <c r="B42" t="s">
        <v>95</v>
      </c>
      <c r="C42" t="s">
        <v>91</v>
      </c>
      <c r="D42" s="6">
        <f>(D40+D41)/2</f>
        <v>15.310350877192981</v>
      </c>
    </row>
    <row r="44" spans="1:4">
      <c r="A44" t="s">
        <v>96</v>
      </c>
      <c r="B44" t="s">
        <v>97</v>
      </c>
      <c r="C44" t="s">
        <v>91</v>
      </c>
      <c r="D44">
        <v>58</v>
      </c>
    </row>
    <row r="46" spans="1:4">
      <c r="A46" t="s">
        <v>99</v>
      </c>
      <c r="B46" t="s">
        <v>100</v>
      </c>
      <c r="C46" t="s">
        <v>101</v>
      </c>
      <c r="D46">
        <f>D5*D10*(D44+D42)/2*10^-9</f>
        <v>1.1136555037768032E-5</v>
      </c>
    </row>
    <row r="47" spans="1:4">
      <c r="A47" t="s">
        <v>98</v>
      </c>
      <c r="B47" t="s">
        <v>102</v>
      </c>
      <c r="C47" t="s">
        <v>46</v>
      </c>
      <c r="D47" s="6">
        <f>D46*D7*10^3</f>
        <v>0.8909244030214426</v>
      </c>
    </row>
    <row r="50" spans="1:4">
      <c r="A50" t="s">
        <v>103</v>
      </c>
      <c r="D50">
        <v>0.7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Spezifikation</vt:lpstr>
      <vt:lpstr>Einzelpunkt berechnen</vt:lpstr>
      <vt:lpstr>D unbekannt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Vezzini</dc:creator>
  <cp:lastModifiedBy>Andrea Vezzini</cp:lastModifiedBy>
  <dcterms:created xsi:type="dcterms:W3CDTF">2013-03-21T08:00:31Z</dcterms:created>
  <dcterms:modified xsi:type="dcterms:W3CDTF">2013-04-24T17:50:01Z</dcterms:modified>
</cp:coreProperties>
</file>