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ROR\2nd Semester\Subjects\Statistical Methods-II\Notes\1. Hypothesis Testing\"/>
    </mc:Choice>
  </mc:AlternateContent>
  <xr:revisionPtr revIDLastSave="0" documentId="13_ncr:1_{41BF84CB-AD18-496F-BD9E-63DF50C2A867}" xr6:coauthVersionLast="47" xr6:coauthVersionMax="47" xr10:uidLastSave="{00000000-0000-0000-0000-000000000000}"/>
  <bookViews>
    <workbookView xWindow="-120" yWindow="-120" windowWidth="20730" windowHeight="11160" activeTab="1" xr2:uid="{57529E1E-AAD9-4153-BC23-BF07E0CF9DDC}"/>
  </bookViews>
  <sheets>
    <sheet name="Poisson" sheetId="1" r:id="rId1"/>
    <sheet name="Norm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H19" i="2"/>
  <c r="H2" i="2"/>
  <c r="B2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C16" i="1"/>
  <c r="C15" i="1"/>
  <c r="B12" i="1"/>
  <c r="C3" i="1"/>
  <c r="C4" i="1"/>
  <c r="C5" i="1"/>
  <c r="C6" i="1"/>
  <c r="C7" i="1"/>
  <c r="C8" i="1"/>
  <c r="C9" i="1"/>
  <c r="C10" i="1"/>
  <c r="C2" i="1"/>
  <c r="C20" i="2" l="1"/>
  <c r="C21" i="2" s="1"/>
  <c r="D20" i="2"/>
  <c r="C12" i="1"/>
  <c r="C13" i="1" s="1"/>
  <c r="C14" i="1" s="1"/>
  <c r="D2" i="1" s="1"/>
  <c r="C22" i="2" l="1"/>
  <c r="G19" i="2" s="1"/>
  <c r="D3" i="1"/>
  <c r="E2" i="1"/>
  <c r="G14" i="2" l="1"/>
  <c r="H14" i="2" s="1"/>
  <c r="G8" i="2"/>
  <c r="H8" i="2" s="1"/>
  <c r="G18" i="2"/>
  <c r="H18" i="2" s="1"/>
  <c r="G12" i="2"/>
  <c r="H12" i="2" s="1"/>
  <c r="G15" i="2"/>
  <c r="H15" i="2" s="1"/>
  <c r="G16" i="2"/>
  <c r="H16" i="2" s="1"/>
  <c r="G11" i="2"/>
  <c r="H11" i="2" s="1"/>
  <c r="G17" i="2"/>
  <c r="H17" i="2" s="1"/>
  <c r="G4" i="2"/>
  <c r="H4" i="2" s="1"/>
  <c r="G3" i="2"/>
  <c r="H3" i="2" s="1"/>
  <c r="G6" i="2"/>
  <c r="H6" i="2" s="1"/>
  <c r="G7" i="2"/>
  <c r="H7" i="2" s="1"/>
  <c r="G10" i="2"/>
  <c r="H10" i="2" s="1"/>
  <c r="G9" i="2"/>
  <c r="H9" i="2" s="1"/>
  <c r="G13" i="2"/>
  <c r="H13" i="2" s="1"/>
  <c r="G5" i="2"/>
  <c r="H5" i="2" s="1"/>
  <c r="G2" i="2"/>
  <c r="D4" i="1"/>
  <c r="E3" i="1"/>
  <c r="G20" i="2" l="1"/>
  <c r="D5" i="1"/>
  <c r="E4" i="1"/>
  <c r="D6" i="1" l="1"/>
  <c r="E5" i="1"/>
  <c r="D7" i="1" l="1"/>
  <c r="E6" i="1"/>
  <c r="D8" i="1" l="1"/>
  <c r="E7" i="1"/>
  <c r="D9" i="1" l="1"/>
  <c r="E8" i="1"/>
  <c r="D10" i="1" l="1"/>
  <c r="E9" i="1"/>
  <c r="E10" i="1" l="1"/>
  <c r="D11" i="1"/>
  <c r="E11" i="1" l="1"/>
  <c r="E12" i="1" s="1"/>
  <c r="D12" i="1"/>
</calcChain>
</file>

<file path=xl/sharedStrings.xml><?xml version="1.0" encoding="utf-8"?>
<sst xmlns="http://schemas.openxmlformats.org/spreadsheetml/2006/main" count="24" uniqueCount="20">
  <si>
    <t>Exp Freq</t>
  </si>
  <si>
    <t>&gt;8</t>
  </si>
  <si>
    <t>Values(xi)</t>
  </si>
  <si>
    <t>Observed Freq (fi)</t>
  </si>
  <si>
    <t>fixi</t>
  </si>
  <si>
    <t>Sum</t>
  </si>
  <si>
    <t>Mean</t>
  </si>
  <si>
    <t>Lambda</t>
  </si>
  <si>
    <t>P(X=0)</t>
  </si>
  <si>
    <t>Expected Prob</t>
  </si>
  <si>
    <t>DF</t>
  </si>
  <si>
    <t>Chi sq at 1%</t>
  </si>
  <si>
    <t>fixi^2</t>
  </si>
  <si>
    <t>SD</t>
  </si>
  <si>
    <t>lower range</t>
  </si>
  <si>
    <t>upper range</t>
  </si>
  <si>
    <t>Probability</t>
  </si>
  <si>
    <t>Expected Freq</t>
  </si>
  <si>
    <t>&lt;58</t>
  </si>
  <si>
    <t>&gt;73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</si>
</sst>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9" fontId="2" fillId="0" borderId="3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9" fontId="1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9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5114-26AC-4865-9C78-E3E7049DEFAB}">
  <dimension ref="A1:E16"/>
  <sheetViews>
    <sheetView workbookViewId="0">
      <selection sqref="A1:C11"/>
    </sheetView>
  </sheetViews>
  <sheetFormatPr defaultRowHeight="15" x14ac:dyDescent="0.25"/>
  <cols>
    <col min="1" max="1" width="18" style="1" customWidth="1"/>
    <col min="2" max="2" width="24" style="1" customWidth="1"/>
    <col min="3" max="3" width="22.7109375" style="1" customWidth="1"/>
    <col min="4" max="4" width="20.28515625" style="2" customWidth="1"/>
    <col min="5" max="5" width="13.5703125" style="2" customWidth="1"/>
    <col min="6" max="16384" width="9.140625" style="1"/>
  </cols>
  <sheetData>
    <row r="1" spans="1:5" ht="18.75" x14ac:dyDescent="0.25">
      <c r="A1" s="9" t="s">
        <v>2</v>
      </c>
      <c r="B1" s="9" t="s">
        <v>3</v>
      </c>
      <c r="C1" s="9" t="s">
        <v>4</v>
      </c>
      <c r="D1" s="10" t="s">
        <v>9</v>
      </c>
      <c r="E1" s="10" t="s">
        <v>0</v>
      </c>
    </row>
    <row r="2" spans="1:5" x14ac:dyDescent="0.25">
      <c r="A2" s="6">
        <v>0</v>
      </c>
      <c r="B2" s="6">
        <v>0</v>
      </c>
      <c r="C2" s="6">
        <f>B2*A2</f>
        <v>0</v>
      </c>
      <c r="D2" s="7">
        <f>C14</f>
        <v>7.3971042962882204E-3</v>
      </c>
      <c r="E2" s="8">
        <f>D2*$B$12</f>
        <v>0.55478282222161657</v>
      </c>
    </row>
    <row r="3" spans="1:5" x14ac:dyDescent="0.25">
      <c r="A3" s="6">
        <v>1</v>
      </c>
      <c r="B3" s="6">
        <v>1</v>
      </c>
      <c r="C3" s="6">
        <f t="shared" ref="C3:C10" si="0">B3*A3</f>
        <v>1</v>
      </c>
      <c r="D3" s="7">
        <f>D2*$C$13/A3</f>
        <v>3.6295125080454196E-2</v>
      </c>
      <c r="E3" s="8">
        <f t="shared" ref="E3:E11" si="1">D3*$B$12</f>
        <v>2.7221343810340648</v>
      </c>
    </row>
    <row r="4" spans="1:5" x14ac:dyDescent="0.25">
      <c r="A4" s="6">
        <v>2</v>
      </c>
      <c r="B4" s="6">
        <v>11</v>
      </c>
      <c r="C4" s="6">
        <f t="shared" si="0"/>
        <v>22</v>
      </c>
      <c r="D4" s="7">
        <f t="shared" ref="D4:D10" si="2">D3*$C$13/A4</f>
        <v>8.904404019738095E-2</v>
      </c>
      <c r="E4" s="8">
        <f t="shared" si="1"/>
        <v>6.6783030148035714</v>
      </c>
    </row>
    <row r="5" spans="1:5" x14ac:dyDescent="0.25">
      <c r="A5" s="6">
        <v>3</v>
      </c>
      <c r="B5" s="6">
        <v>8</v>
      </c>
      <c r="C5" s="6">
        <f t="shared" si="0"/>
        <v>24</v>
      </c>
      <c r="D5" s="7">
        <f t="shared" si="2"/>
        <v>0.14563647463393861</v>
      </c>
      <c r="E5" s="7">
        <f t="shared" si="1"/>
        <v>10.922735597545396</v>
      </c>
    </row>
    <row r="6" spans="1:5" x14ac:dyDescent="0.25">
      <c r="A6" s="6">
        <v>4</v>
      </c>
      <c r="B6" s="6">
        <v>13</v>
      </c>
      <c r="C6" s="6">
        <f t="shared" si="0"/>
        <v>52</v>
      </c>
      <c r="D6" s="7">
        <f t="shared" si="2"/>
        <v>0.178647408884298</v>
      </c>
      <c r="E6" s="7">
        <f t="shared" si="1"/>
        <v>13.39855566632235</v>
      </c>
    </row>
    <row r="7" spans="1:5" x14ac:dyDescent="0.25">
      <c r="A7" s="6">
        <v>5</v>
      </c>
      <c r="B7" s="6">
        <v>11</v>
      </c>
      <c r="C7" s="6">
        <f t="shared" si="0"/>
        <v>55</v>
      </c>
      <c r="D7" s="7">
        <f t="shared" si="2"/>
        <v>0.1753126572517911</v>
      </c>
      <c r="E7" s="7">
        <f t="shared" si="1"/>
        <v>13.148449293884333</v>
      </c>
    </row>
    <row r="8" spans="1:5" x14ac:dyDescent="0.25">
      <c r="A8" s="6">
        <v>6</v>
      </c>
      <c r="B8" s="6">
        <v>12</v>
      </c>
      <c r="C8" s="6">
        <f t="shared" si="0"/>
        <v>72</v>
      </c>
      <c r="D8" s="7">
        <f t="shared" si="2"/>
        <v>0.14336679526368692</v>
      </c>
      <c r="E8" s="7">
        <f t="shared" si="1"/>
        <v>10.75250964477652</v>
      </c>
    </row>
    <row r="9" spans="1:5" x14ac:dyDescent="0.25">
      <c r="A9" s="6">
        <v>7</v>
      </c>
      <c r="B9" s="6">
        <v>10</v>
      </c>
      <c r="C9" s="6">
        <f t="shared" si="0"/>
        <v>70</v>
      </c>
      <c r="D9" s="7">
        <f t="shared" si="2"/>
        <v>0.10049329648959386</v>
      </c>
      <c r="E9" s="7">
        <f t="shared" si="1"/>
        <v>7.5369972367195395</v>
      </c>
    </row>
    <row r="10" spans="1:5" x14ac:dyDescent="0.25">
      <c r="A10" s="6">
        <v>8</v>
      </c>
      <c r="B10" s="6">
        <v>9</v>
      </c>
      <c r="C10" s="6">
        <f t="shared" si="0"/>
        <v>72</v>
      </c>
      <c r="D10" s="7">
        <f t="shared" si="2"/>
        <v>6.1635888513617565E-2</v>
      </c>
      <c r="E10" s="8">
        <f t="shared" si="1"/>
        <v>4.6226916385213173</v>
      </c>
    </row>
    <row r="11" spans="1:5" x14ac:dyDescent="0.25">
      <c r="A11" s="6" t="s">
        <v>1</v>
      </c>
      <c r="B11" s="6">
        <v>0</v>
      </c>
      <c r="C11" s="6">
        <v>0</v>
      </c>
      <c r="D11" s="7">
        <f>1-SUM(D2:D10)</f>
        <v>6.2171209388950599E-2</v>
      </c>
      <c r="E11" s="8">
        <f t="shared" si="1"/>
        <v>4.6628407041712947</v>
      </c>
    </row>
    <row r="12" spans="1:5" x14ac:dyDescent="0.25">
      <c r="A12" s="5" t="s">
        <v>5</v>
      </c>
      <c r="B12" s="5">
        <f>SUM(B2:B11)</f>
        <v>75</v>
      </c>
      <c r="C12" s="5">
        <f>SUM(C2:C11)</f>
        <v>368</v>
      </c>
      <c r="D12" s="5">
        <f t="shared" ref="D12:E12" si="3">SUM(D2:D11)</f>
        <v>1</v>
      </c>
      <c r="E12" s="5">
        <f t="shared" si="3"/>
        <v>75</v>
      </c>
    </row>
    <row r="13" spans="1:5" x14ac:dyDescent="0.25">
      <c r="B13" s="4" t="s">
        <v>7</v>
      </c>
      <c r="C13" s="4">
        <f>C12/B12</f>
        <v>4.9066666666666663</v>
      </c>
    </row>
    <row r="14" spans="1:5" x14ac:dyDescent="0.25">
      <c r="B14" s="3" t="s">
        <v>8</v>
      </c>
      <c r="C14" s="3">
        <f>EXP(-C13)</f>
        <v>7.3971042962882204E-3</v>
      </c>
    </row>
    <row r="15" spans="1:5" x14ac:dyDescent="0.25">
      <c r="B15" s="3" t="s">
        <v>10</v>
      </c>
      <c r="C15" s="3">
        <f>7-1-1</f>
        <v>5</v>
      </c>
    </row>
    <row r="16" spans="1:5" x14ac:dyDescent="0.25">
      <c r="B16" s="3" t="s">
        <v>11</v>
      </c>
      <c r="C16" s="3">
        <f>_xlfn.CHISQ.INV(0.99,C15)</f>
        <v>15.086272469388986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B2111-EE9B-4F79-887B-930012531192}">
  <dimension ref="A1:H22"/>
  <sheetViews>
    <sheetView tabSelected="1" topLeftCell="A2" workbookViewId="0">
      <selection activeCell="H21" sqref="H21"/>
    </sheetView>
  </sheetViews>
  <sheetFormatPr defaultRowHeight="15" x14ac:dyDescent="0.25"/>
  <cols>
    <col min="1" max="1" width="12.5703125" bestFit="1" customWidth="1"/>
    <col min="2" max="2" width="22.28515625" bestFit="1" customWidth="1"/>
    <col min="3" max="3" width="13" customWidth="1"/>
    <col min="4" max="4" width="14.5703125" customWidth="1"/>
    <col min="5" max="5" width="14.85546875" customWidth="1"/>
    <col min="6" max="6" width="15.140625" bestFit="1" customWidth="1"/>
    <col min="7" max="7" width="16.5703125" style="13" customWidth="1"/>
    <col min="8" max="8" width="17.28515625" style="13" customWidth="1"/>
  </cols>
  <sheetData>
    <row r="1" spans="1:8" ht="18.75" x14ac:dyDescent="0.25">
      <c r="A1" s="17" t="s">
        <v>2</v>
      </c>
      <c r="B1" s="17" t="s">
        <v>3</v>
      </c>
      <c r="C1" s="17" t="s">
        <v>4</v>
      </c>
      <c r="D1" s="17" t="s">
        <v>12</v>
      </c>
      <c r="E1" s="18" t="s">
        <v>14</v>
      </c>
      <c r="F1" s="18" t="s">
        <v>15</v>
      </c>
      <c r="G1" s="12" t="s">
        <v>16</v>
      </c>
      <c r="H1" s="12" t="s">
        <v>17</v>
      </c>
    </row>
    <row r="2" spans="1:8" ht="18.75" x14ac:dyDescent="0.25">
      <c r="A2" s="20" t="s">
        <v>18</v>
      </c>
      <c r="B2" s="20">
        <v>0</v>
      </c>
      <c r="C2" s="20"/>
      <c r="D2" s="20"/>
      <c r="E2" s="20"/>
      <c r="F2" s="20"/>
      <c r="G2" s="21">
        <f>_xlfn.NORM.DIST(E3,$C$21,$C$22,TRUE)</f>
        <v>2.9547128617111885E-3</v>
      </c>
      <c r="H2" s="21">
        <f>G2*$B$20</f>
        <v>0.19501104887293844</v>
      </c>
    </row>
    <row r="3" spans="1:8" x14ac:dyDescent="0.25">
      <c r="A3" s="6">
        <v>58</v>
      </c>
      <c r="B3" s="6">
        <v>1</v>
      </c>
      <c r="C3" s="6">
        <f>B3*A3</f>
        <v>58</v>
      </c>
      <c r="D3" s="6">
        <f>B3*A3^2</f>
        <v>3364</v>
      </c>
      <c r="E3" s="6">
        <f>A3-0.5</f>
        <v>57.5</v>
      </c>
      <c r="F3" s="6">
        <f>A3+0.5</f>
        <v>58.5</v>
      </c>
      <c r="G3" s="7">
        <f>_xlfn.NORM.DIST(F3,$C$21,$C$22,TRUE)-_xlfn.NORM.DIST(E3,$C$21,$C$22,TRUE)</f>
        <v>5.7086433808225864E-3</v>
      </c>
      <c r="H3" s="7">
        <f>G3*$B$20</f>
        <v>0.37677046313429069</v>
      </c>
    </row>
    <row r="4" spans="1:8" x14ac:dyDescent="0.25">
      <c r="A4" s="6">
        <v>59</v>
      </c>
      <c r="B4" s="6">
        <v>0</v>
      </c>
      <c r="C4" s="6">
        <f t="shared" ref="C4:C18" si="0">B4*A4</f>
        <v>0</v>
      </c>
      <c r="D4" s="6">
        <f t="shared" ref="D4:D18" si="1">B4*A4^2</f>
        <v>0</v>
      </c>
      <c r="E4" s="6">
        <f t="shared" ref="E4:E18" si="2">A4-0.5</f>
        <v>58.5</v>
      </c>
      <c r="F4" s="6">
        <f t="shared" ref="F4:F18" si="3">A4+0.5</f>
        <v>59.5</v>
      </c>
      <c r="G4" s="7">
        <f t="shared" ref="G4:G18" si="4">_xlfn.NORM.DIST(F4,$C$21,$C$22,TRUE)-_xlfn.NORM.DIST(E4,$C$21,$C$22,TRUE)</f>
        <v>1.3730869671651703E-2</v>
      </c>
      <c r="H4" s="7">
        <f t="shared" ref="H4:H19" si="5">G4*$B$20</f>
        <v>0.9062373983290124</v>
      </c>
    </row>
    <row r="5" spans="1:8" x14ac:dyDescent="0.25">
      <c r="A5" s="6">
        <v>60</v>
      </c>
      <c r="B5" s="6">
        <v>1</v>
      </c>
      <c r="C5" s="6">
        <f t="shared" si="0"/>
        <v>60</v>
      </c>
      <c r="D5" s="6">
        <f t="shared" si="1"/>
        <v>3600</v>
      </c>
      <c r="E5" s="6">
        <f t="shared" si="2"/>
        <v>59.5</v>
      </c>
      <c r="F5" s="6">
        <f t="shared" si="3"/>
        <v>60.5</v>
      </c>
      <c r="G5" s="7">
        <f t="shared" si="4"/>
        <v>2.8780238763652908E-2</v>
      </c>
      <c r="H5" s="7">
        <f t="shared" si="5"/>
        <v>1.8994957584010919</v>
      </c>
    </row>
    <row r="6" spans="1:8" x14ac:dyDescent="0.25">
      <c r="A6" s="6">
        <v>61</v>
      </c>
      <c r="B6" s="6">
        <v>4</v>
      </c>
      <c r="C6" s="6">
        <f t="shared" si="0"/>
        <v>244</v>
      </c>
      <c r="D6" s="6">
        <f t="shared" si="1"/>
        <v>14884</v>
      </c>
      <c r="E6" s="6">
        <f t="shared" si="2"/>
        <v>60.5</v>
      </c>
      <c r="F6" s="6">
        <f t="shared" si="3"/>
        <v>61.5</v>
      </c>
      <c r="G6" s="7">
        <f t="shared" si="4"/>
        <v>5.2568894886690185E-2</v>
      </c>
      <c r="H6" s="7">
        <f t="shared" si="5"/>
        <v>3.4695470625215523</v>
      </c>
    </row>
    <row r="7" spans="1:8" x14ac:dyDescent="0.25">
      <c r="A7" s="6">
        <v>62</v>
      </c>
      <c r="B7" s="6">
        <v>6</v>
      </c>
      <c r="C7" s="6">
        <f t="shared" si="0"/>
        <v>372</v>
      </c>
      <c r="D7" s="6">
        <f t="shared" si="1"/>
        <v>23064</v>
      </c>
      <c r="E7" s="6">
        <f t="shared" si="2"/>
        <v>61.5</v>
      </c>
      <c r="F7" s="6">
        <f t="shared" si="3"/>
        <v>62.5</v>
      </c>
      <c r="G7" s="7">
        <f t="shared" si="4"/>
        <v>8.3677192824629376E-2</v>
      </c>
      <c r="H7" s="7">
        <f t="shared" si="5"/>
        <v>5.5226947264255388</v>
      </c>
    </row>
    <row r="8" spans="1:8" x14ac:dyDescent="0.25">
      <c r="A8" s="6">
        <v>63</v>
      </c>
      <c r="B8" s="6">
        <v>7</v>
      </c>
      <c r="C8" s="6">
        <f t="shared" si="0"/>
        <v>441</v>
      </c>
      <c r="D8" s="6">
        <f t="shared" si="1"/>
        <v>27783</v>
      </c>
      <c r="E8" s="6">
        <f t="shared" si="2"/>
        <v>62.5</v>
      </c>
      <c r="F8" s="6">
        <f t="shared" si="3"/>
        <v>63.5</v>
      </c>
      <c r="G8" s="7">
        <f t="shared" si="4"/>
        <v>0.11607363949622901</v>
      </c>
      <c r="H8" s="7">
        <f t="shared" si="5"/>
        <v>7.6608602067511145</v>
      </c>
    </row>
    <row r="9" spans="1:8" x14ac:dyDescent="0.25">
      <c r="A9" s="6">
        <v>64</v>
      </c>
      <c r="B9" s="6">
        <v>13</v>
      </c>
      <c r="C9" s="6">
        <f t="shared" si="0"/>
        <v>832</v>
      </c>
      <c r="D9" s="6">
        <f t="shared" si="1"/>
        <v>53248</v>
      </c>
      <c r="E9" s="6">
        <f t="shared" si="2"/>
        <v>63.5</v>
      </c>
      <c r="F9" s="6">
        <f t="shared" si="3"/>
        <v>64.5</v>
      </c>
      <c r="G9" s="7">
        <f t="shared" si="4"/>
        <v>0.14031739175287478</v>
      </c>
      <c r="H9" s="7">
        <f t="shared" si="5"/>
        <v>9.2609478556897358</v>
      </c>
    </row>
    <row r="10" spans="1:8" x14ac:dyDescent="0.25">
      <c r="A10" s="6">
        <v>65</v>
      </c>
      <c r="B10" s="6">
        <v>8</v>
      </c>
      <c r="C10" s="6">
        <f t="shared" si="0"/>
        <v>520</v>
      </c>
      <c r="D10" s="6">
        <f t="shared" si="1"/>
        <v>33800</v>
      </c>
      <c r="E10" s="6">
        <f t="shared" si="2"/>
        <v>64.5</v>
      </c>
      <c r="F10" s="6">
        <f t="shared" si="3"/>
        <v>65.5</v>
      </c>
      <c r="G10" s="7">
        <f t="shared" si="4"/>
        <v>0.14782321600184373</v>
      </c>
      <c r="H10" s="7">
        <f t="shared" si="5"/>
        <v>9.7563322561216861</v>
      </c>
    </row>
    <row r="11" spans="1:8" x14ac:dyDescent="0.25">
      <c r="A11" s="6">
        <v>66</v>
      </c>
      <c r="B11" s="6">
        <v>11</v>
      </c>
      <c r="C11" s="6">
        <f t="shared" si="0"/>
        <v>726</v>
      </c>
      <c r="D11" s="6">
        <f t="shared" si="1"/>
        <v>47916</v>
      </c>
      <c r="E11" s="6">
        <f t="shared" si="2"/>
        <v>65.5</v>
      </c>
      <c r="F11" s="6">
        <f t="shared" si="3"/>
        <v>66.5</v>
      </c>
      <c r="G11" s="7">
        <f t="shared" si="4"/>
        <v>0.1357149022281634</v>
      </c>
      <c r="H11" s="7">
        <f t="shared" si="5"/>
        <v>8.9571835470587846</v>
      </c>
    </row>
    <row r="12" spans="1:8" x14ac:dyDescent="0.25">
      <c r="A12" s="6">
        <v>67</v>
      </c>
      <c r="B12" s="6">
        <v>2</v>
      </c>
      <c r="C12" s="6">
        <f t="shared" si="0"/>
        <v>134</v>
      </c>
      <c r="D12" s="6">
        <f t="shared" si="1"/>
        <v>8978</v>
      </c>
      <c r="E12" s="6">
        <f t="shared" si="2"/>
        <v>66.5</v>
      </c>
      <c r="F12" s="6">
        <f t="shared" si="3"/>
        <v>67.5</v>
      </c>
      <c r="G12" s="7">
        <f t="shared" si="4"/>
        <v>0.10858387784139345</v>
      </c>
      <c r="H12" s="7">
        <f t="shared" si="5"/>
        <v>7.1665359375319682</v>
      </c>
    </row>
    <row r="13" spans="1:8" x14ac:dyDescent="0.25">
      <c r="A13" s="6">
        <v>68</v>
      </c>
      <c r="B13" s="11">
        <v>7</v>
      </c>
      <c r="C13" s="6">
        <f t="shared" si="0"/>
        <v>476</v>
      </c>
      <c r="D13" s="6">
        <f t="shared" si="1"/>
        <v>32368</v>
      </c>
      <c r="E13" s="6">
        <f t="shared" si="2"/>
        <v>67.5</v>
      </c>
      <c r="F13" s="6">
        <f t="shared" si="3"/>
        <v>68.5</v>
      </c>
      <c r="G13" s="7">
        <f t="shared" si="4"/>
        <v>7.5710116272641459E-2</v>
      </c>
      <c r="H13" s="7">
        <f t="shared" si="5"/>
        <v>4.9968676739943358</v>
      </c>
    </row>
    <row r="14" spans="1:8" x14ac:dyDescent="0.25">
      <c r="A14" s="6">
        <v>69</v>
      </c>
      <c r="B14" s="11">
        <v>4</v>
      </c>
      <c r="C14" s="6">
        <f t="shared" si="0"/>
        <v>276</v>
      </c>
      <c r="D14" s="6">
        <f t="shared" si="1"/>
        <v>19044</v>
      </c>
      <c r="E14" s="6">
        <f t="shared" si="2"/>
        <v>68.5</v>
      </c>
      <c r="F14" s="6">
        <f t="shared" si="3"/>
        <v>69.5</v>
      </c>
      <c r="G14" s="7">
        <f t="shared" si="4"/>
        <v>4.600338227016143E-2</v>
      </c>
      <c r="H14" s="7">
        <f t="shared" si="5"/>
        <v>3.0362232298306546</v>
      </c>
    </row>
    <row r="15" spans="1:8" x14ac:dyDescent="0.25">
      <c r="A15" s="6">
        <v>70</v>
      </c>
      <c r="B15" s="11">
        <v>1</v>
      </c>
      <c r="C15" s="6">
        <f t="shared" si="0"/>
        <v>70</v>
      </c>
      <c r="D15" s="6">
        <f t="shared" si="1"/>
        <v>4900</v>
      </c>
      <c r="E15" s="6">
        <f t="shared" si="2"/>
        <v>69.5</v>
      </c>
      <c r="F15" s="6">
        <f t="shared" si="3"/>
        <v>70.5</v>
      </c>
      <c r="G15" s="7">
        <f t="shared" si="4"/>
        <v>2.4359487452261797E-2</v>
      </c>
      <c r="H15" s="7">
        <f t="shared" si="5"/>
        <v>1.6077261718492786</v>
      </c>
    </row>
    <row r="16" spans="1:8" x14ac:dyDescent="0.25">
      <c r="A16" s="6">
        <v>71</v>
      </c>
      <c r="B16" s="11">
        <v>0</v>
      </c>
      <c r="C16" s="6">
        <f t="shared" si="0"/>
        <v>0</v>
      </c>
      <c r="D16" s="6">
        <f t="shared" si="1"/>
        <v>0</v>
      </c>
      <c r="E16" s="6">
        <f t="shared" si="2"/>
        <v>70.5</v>
      </c>
      <c r="F16" s="6">
        <f t="shared" si="3"/>
        <v>71.5</v>
      </c>
      <c r="G16" s="7">
        <f t="shared" si="4"/>
        <v>1.1240433833254904E-2</v>
      </c>
      <c r="H16" s="7">
        <f t="shared" si="5"/>
        <v>0.74186863299482364</v>
      </c>
    </row>
    <row r="17" spans="1:8" x14ac:dyDescent="0.25">
      <c r="A17" s="6">
        <v>72</v>
      </c>
      <c r="B17" s="11">
        <v>0</v>
      </c>
      <c r="C17" s="6">
        <f t="shared" si="0"/>
        <v>0</v>
      </c>
      <c r="D17" s="6">
        <f t="shared" si="1"/>
        <v>0</v>
      </c>
      <c r="E17" s="6">
        <f t="shared" si="2"/>
        <v>71.5</v>
      </c>
      <c r="F17" s="6">
        <f t="shared" si="3"/>
        <v>72.5</v>
      </c>
      <c r="G17" s="7">
        <f t="shared" si="4"/>
        <v>4.5198848677121539E-3</v>
      </c>
      <c r="H17" s="7">
        <f t="shared" si="5"/>
        <v>0.29831240126900216</v>
      </c>
    </row>
    <row r="18" spans="1:8" x14ac:dyDescent="0.25">
      <c r="A18" s="6">
        <v>73</v>
      </c>
      <c r="B18" s="11">
        <v>1</v>
      </c>
      <c r="C18" s="6">
        <f t="shared" si="0"/>
        <v>73</v>
      </c>
      <c r="D18" s="6">
        <f t="shared" si="1"/>
        <v>5329</v>
      </c>
      <c r="E18" s="6">
        <f t="shared" si="2"/>
        <v>72.5</v>
      </c>
      <c r="F18" s="6">
        <f t="shared" si="3"/>
        <v>73.5</v>
      </c>
      <c r="G18" s="7">
        <f t="shared" si="4"/>
        <v>1.5837723155223138E-3</v>
      </c>
      <c r="H18" s="7">
        <f t="shared" si="5"/>
        <v>0.10452897282447271</v>
      </c>
    </row>
    <row r="19" spans="1:8" ht="18.75" x14ac:dyDescent="0.25">
      <c r="A19" s="20" t="s">
        <v>19</v>
      </c>
      <c r="B19" s="20">
        <v>0</v>
      </c>
      <c r="C19" s="20"/>
      <c r="D19" s="20"/>
      <c r="E19" s="20"/>
      <c r="F19" s="20"/>
      <c r="G19" s="21">
        <f>1-_xlfn.NORM.DIST(F18,$C$21,$C$22,TRUE)</f>
        <v>6.4934327878363174E-4</v>
      </c>
      <c r="H19" s="21">
        <f t="shared" si="5"/>
        <v>4.2856656399719695E-2</v>
      </c>
    </row>
    <row r="20" spans="1:8" x14ac:dyDescent="0.25">
      <c r="A20" s="14" t="s">
        <v>5</v>
      </c>
      <c r="B20" s="15">
        <f>SUM(B2:B19)</f>
        <v>66</v>
      </c>
      <c r="C20" s="15">
        <f>SUM(C3:C18)</f>
        <v>4282</v>
      </c>
      <c r="D20" s="15">
        <f>SUM(D3:D18)</f>
        <v>278278</v>
      </c>
      <c r="E20" s="15"/>
      <c r="F20" s="15"/>
      <c r="G20" s="19">
        <f>SUM(G2:G19)</f>
        <v>1</v>
      </c>
      <c r="H20" s="19">
        <f>SUM(H2:H19)</f>
        <v>65.999999999999986</v>
      </c>
    </row>
    <row r="21" spans="1:8" x14ac:dyDescent="0.25">
      <c r="A21" s="14"/>
      <c r="B21" s="14" t="s">
        <v>6</v>
      </c>
      <c r="C21" s="14">
        <f>C20/B20</f>
        <v>64.878787878787875</v>
      </c>
      <c r="D21" s="14"/>
      <c r="E21" s="14"/>
      <c r="F21" s="14"/>
      <c r="G21" s="16"/>
      <c r="H21" s="16"/>
    </row>
    <row r="22" spans="1:8" x14ac:dyDescent="0.25">
      <c r="A22" s="14"/>
      <c r="B22" s="14" t="s">
        <v>13</v>
      </c>
      <c r="C22" s="14">
        <f>SQRT((D20-B20*(C21^2))/(B20-1))</f>
        <v>2.6805002490359979</v>
      </c>
      <c r="D22" s="14"/>
      <c r="E22" s="14"/>
      <c r="F22" s="14"/>
      <c r="G22" s="16"/>
      <c r="H2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Poisson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Pramatosh</dc:creator>
  <cp:lastModifiedBy>Pramatosh</cp:lastModifiedBy>
  <dcterms:created xsi:type="dcterms:W3CDTF">2021-07-20T07:20:25Z</dcterms:created>
  <dcterms:modified xsi:type="dcterms:W3CDTF">2021-07-20T07:50:44Z</dcterms:modified>
</cp:coreProperties>
</file>