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QROR\2nd Semester\Subjects\Statistical Methods-II\Notes\2. Annova\"/>
    </mc:Choice>
  </mc:AlternateContent>
  <xr:revisionPtr revIDLastSave="0" documentId="13_ncr:1_{CD4D076C-3BD6-47D3-974E-6D518EB8CF6D}" xr6:coauthVersionLast="47" xr6:coauthVersionMax="47" xr10:uidLastSave="{00000000-0000-0000-0000-000000000000}"/>
  <bookViews>
    <workbookView xWindow="-120" yWindow="-120" windowWidth="20730" windowHeight="11160" xr2:uid="{16E2D902-63F3-429C-9ADF-3650B91BC6E0}"/>
  </bookViews>
  <sheets>
    <sheet name="Class01062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8" i="1" l="1"/>
  <c r="X20" i="1"/>
  <c r="X29" i="1"/>
  <c r="W31" i="1"/>
  <c r="W30" i="1"/>
  <c r="V31" i="1"/>
  <c r="U31" i="1"/>
  <c r="W29" i="1"/>
  <c r="W28" i="1"/>
  <c r="W27" i="1"/>
  <c r="V23" i="1"/>
  <c r="U23" i="1"/>
  <c r="W23" i="1" s="1"/>
  <c r="W18" i="1"/>
  <c r="W19" i="1"/>
  <c r="W20" i="1"/>
  <c r="W21" i="1"/>
  <c r="X21" i="1" s="1"/>
  <c r="W22" i="1"/>
  <c r="W17" i="1"/>
  <c r="V7" i="1"/>
  <c r="X4" i="1"/>
  <c r="X9" i="1" s="1"/>
  <c r="S4" i="1"/>
  <c r="S9" i="1" s="1"/>
  <c r="T4" i="1"/>
  <c r="T9" i="1" s="1"/>
  <c r="U4" i="1"/>
  <c r="U9" i="1" s="1"/>
  <c r="V4" i="1"/>
  <c r="V9" i="1" s="1"/>
  <c r="W4" i="1"/>
  <c r="W9" i="1" s="1"/>
  <c r="S3" i="1"/>
  <c r="S8" i="1" s="1"/>
  <c r="T3" i="1"/>
  <c r="T8" i="1" s="1"/>
  <c r="U3" i="1"/>
  <c r="U8" i="1" s="1"/>
  <c r="V3" i="1"/>
  <c r="V8" i="1" s="1"/>
  <c r="W3" i="1"/>
  <c r="W8" i="1" s="1"/>
  <c r="X3" i="1"/>
  <c r="X8" i="1" s="1"/>
  <c r="X2" i="1"/>
  <c r="X7" i="1" s="1"/>
  <c r="V2" i="1"/>
  <c r="W2" i="1"/>
  <c r="W7" i="1" s="1"/>
  <c r="U2" i="1"/>
  <c r="U7" i="1" s="1"/>
  <c r="T2" i="1"/>
  <c r="T7" i="1" s="1"/>
  <c r="S2" i="1"/>
  <c r="S7" i="1" s="1"/>
  <c r="X11" i="1" s="1"/>
  <c r="X12" i="1" s="1"/>
  <c r="M37" i="1"/>
  <c r="C36" i="1"/>
  <c r="D37" i="1"/>
  <c r="N29" i="1"/>
  <c r="G29" i="1"/>
  <c r="C29" i="1"/>
  <c r="D26" i="1"/>
  <c r="M29" i="1" s="1"/>
  <c r="C26" i="1"/>
  <c r="L29" i="1" s="1"/>
  <c r="E25" i="1"/>
  <c r="I29" i="1" s="1"/>
  <c r="D25" i="1"/>
  <c r="H29" i="1" s="1"/>
  <c r="C25" i="1"/>
  <c r="E24" i="1"/>
  <c r="D29" i="1" s="1"/>
  <c r="D24" i="1"/>
  <c r="C24" i="1"/>
  <c r="B29" i="1" s="1"/>
  <c r="E29" i="1" s="1"/>
  <c r="E30" i="1" s="1"/>
  <c r="P20" i="1"/>
  <c r="O20" i="1"/>
  <c r="L37" i="1" s="1"/>
  <c r="P19" i="1"/>
  <c r="M36" i="1" s="1"/>
  <c r="O19" i="1"/>
  <c r="L36" i="1" s="1"/>
  <c r="P18" i="1"/>
  <c r="M35" i="1" s="1"/>
  <c r="O18" i="1"/>
  <c r="L35" i="1" s="1"/>
  <c r="K20" i="1"/>
  <c r="H37" i="1" s="1"/>
  <c r="J20" i="1"/>
  <c r="G37" i="1" s="1"/>
  <c r="K19" i="1"/>
  <c r="H36" i="1" s="1"/>
  <c r="J19" i="1"/>
  <c r="G36" i="1" s="1"/>
  <c r="K18" i="1"/>
  <c r="H35" i="1" s="1"/>
  <c r="J18" i="1"/>
  <c r="G35" i="1" s="1"/>
  <c r="F20" i="1"/>
  <c r="E20" i="1"/>
  <c r="C37" i="1" s="1"/>
  <c r="D20" i="1"/>
  <c r="B37" i="1" s="1"/>
  <c r="F19" i="1"/>
  <c r="D36" i="1" s="1"/>
  <c r="E19" i="1"/>
  <c r="D19" i="1"/>
  <c r="B36" i="1" s="1"/>
  <c r="F18" i="1"/>
  <c r="D35" i="1" s="1"/>
  <c r="E18" i="1"/>
  <c r="C35" i="1" s="1"/>
  <c r="D18" i="1"/>
  <c r="B35" i="1" s="1"/>
  <c r="H13" i="1"/>
  <c r="H14" i="1" s="1"/>
  <c r="L4" i="1"/>
  <c r="M4" i="1"/>
  <c r="N4" i="1"/>
  <c r="O4" i="1"/>
  <c r="P4" i="1"/>
  <c r="Q4" i="1"/>
  <c r="L5" i="1"/>
  <c r="M5" i="1"/>
  <c r="N5" i="1"/>
  <c r="O5" i="1"/>
  <c r="P5" i="1"/>
  <c r="Q5" i="1"/>
  <c r="L6" i="1"/>
  <c r="M6" i="1"/>
  <c r="N6" i="1"/>
  <c r="O6" i="1"/>
  <c r="P6" i="1"/>
  <c r="Q6" i="1"/>
  <c r="L7" i="1"/>
  <c r="M7" i="1"/>
  <c r="N7" i="1"/>
  <c r="O7" i="1"/>
  <c r="P7" i="1"/>
  <c r="Q7" i="1"/>
  <c r="L8" i="1"/>
  <c r="M8" i="1"/>
  <c r="N8" i="1"/>
  <c r="O8" i="1"/>
  <c r="P8" i="1"/>
  <c r="Q8" i="1"/>
  <c r="L9" i="1"/>
  <c r="M9" i="1"/>
  <c r="N9" i="1"/>
  <c r="O9" i="1"/>
  <c r="P9" i="1"/>
  <c r="Q9" i="1"/>
  <c r="L10" i="1"/>
  <c r="M10" i="1"/>
  <c r="N10" i="1"/>
  <c r="O10" i="1"/>
  <c r="P10" i="1"/>
  <c r="Q10" i="1"/>
  <c r="L11" i="1"/>
  <c r="M11" i="1"/>
  <c r="N11" i="1"/>
  <c r="O11" i="1"/>
  <c r="P11" i="1"/>
  <c r="Q11" i="1"/>
  <c r="M3" i="1"/>
  <c r="N3" i="1"/>
  <c r="O3" i="1"/>
  <c r="P3" i="1"/>
  <c r="Q3" i="1"/>
  <c r="L3" i="1"/>
  <c r="X30" i="1" l="1"/>
  <c r="X22" i="1"/>
  <c r="E31" i="1"/>
  <c r="D39" i="1"/>
  <c r="D40" i="1" s="1"/>
  <c r="X19" i="1"/>
  <c r="M38" i="1"/>
  <c r="M39" i="1" s="1"/>
  <c r="O29" i="1"/>
  <c r="O30" i="1" s="1"/>
  <c r="O31" i="1" s="1"/>
  <c r="H38" i="1"/>
  <c r="H39" i="1" s="1"/>
  <c r="J29" i="1"/>
  <c r="J30" i="1" s="1"/>
  <c r="J31" i="1" s="1"/>
  <c r="N13" i="1"/>
  <c r="N14" i="1" s="1"/>
  <c r="X28" i="1" l="1"/>
  <c r="D41" i="1"/>
  <c r="H40" i="1"/>
  <c r="M40" i="1"/>
  <c r="X13" i="1" s="1"/>
</calcChain>
</file>

<file path=xl/sharedStrings.xml><?xml version="1.0" encoding="utf-8"?>
<sst xmlns="http://schemas.openxmlformats.org/spreadsheetml/2006/main" count="71" uniqueCount="34">
  <si>
    <t>B</t>
  </si>
  <si>
    <t>C</t>
  </si>
  <si>
    <t>RSS Table</t>
  </si>
  <si>
    <t>Sum</t>
  </si>
  <si>
    <t>CF</t>
  </si>
  <si>
    <t>GRAND</t>
  </si>
  <si>
    <t>RSS</t>
  </si>
  <si>
    <t>A*B</t>
  </si>
  <si>
    <t>A</t>
  </si>
  <si>
    <t>BC</t>
  </si>
  <si>
    <t>SSA</t>
  </si>
  <si>
    <t>SSB</t>
  </si>
  <si>
    <t>SSC</t>
  </si>
  <si>
    <t>TSS</t>
  </si>
  <si>
    <t>SSAB</t>
  </si>
  <si>
    <t>SSBC</t>
  </si>
  <si>
    <t>SSCA</t>
  </si>
  <si>
    <t>CA</t>
  </si>
  <si>
    <t>SSABC</t>
  </si>
  <si>
    <t>SQ</t>
  </si>
  <si>
    <t>SSE</t>
  </si>
  <si>
    <t>DF</t>
  </si>
  <si>
    <t>MSE</t>
  </si>
  <si>
    <t>F</t>
  </si>
  <si>
    <t>F Crit</t>
  </si>
  <si>
    <t>F2,42</t>
  </si>
  <si>
    <t>F1,42</t>
  </si>
  <si>
    <t>F2,4</t>
  </si>
  <si>
    <t>F4,42</t>
  </si>
  <si>
    <t>AT 5%</t>
  </si>
  <si>
    <t>Rest Ignored as per question</t>
  </si>
  <si>
    <t>F2,48</t>
  </si>
  <si>
    <t>F1,48</t>
  </si>
  <si>
    <t>Pooled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</si>
</sst>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2" fillId="0" borderId="0" xfId="0" applyFont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/>
    <xf numFmtId="0" fontId="1" fillId="0" borderId="1" xfId="0" applyFont="1" applyBorder="1" applyAlignment="1">
      <alignment horizontal="center" vertical="center"/>
    </xf>
    <xf numFmtId="0" fontId="0" fillId="0" borderId="4" xfId="0" applyBorder="1"/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13" xfId="0" applyBorder="1"/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8" xfId="0" applyBorder="1"/>
    <xf numFmtId="0" fontId="0" fillId="0" borderId="19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" fillId="0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/>
    <xf numFmtId="0" fontId="4" fillId="0" borderId="0" xfId="0" applyFont="1" applyBorder="1" applyAlignment="1"/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D7F27-6669-4C00-8143-3079B3C2D1BE}">
  <dimension ref="A1:AD41"/>
  <sheetViews>
    <sheetView tabSelected="1" topLeftCell="K23" workbookViewId="0">
      <selection activeCell="X19" sqref="X19"/>
    </sheetView>
  </sheetViews>
  <sheetFormatPr defaultRowHeight="15" x14ac:dyDescent="0.25"/>
  <cols>
    <col min="1" max="1" width="2.28515625" bestFit="1" customWidth="1"/>
    <col min="7" max="7" width="9.85546875" bestFit="1" customWidth="1"/>
  </cols>
  <sheetData>
    <row r="1" spans="1:26" ht="18.75" x14ac:dyDescent="0.3">
      <c r="B1" s="17" t="s">
        <v>1</v>
      </c>
      <c r="C1" s="52">
        <v>1</v>
      </c>
      <c r="D1" s="53"/>
      <c r="E1" s="54"/>
      <c r="F1" s="55">
        <v>2</v>
      </c>
      <c r="G1" s="53"/>
      <c r="H1" s="54"/>
      <c r="L1" s="56" t="s">
        <v>2</v>
      </c>
      <c r="M1" s="56"/>
      <c r="N1" s="56"/>
      <c r="O1" s="56"/>
      <c r="P1" s="56"/>
      <c r="Q1" s="56"/>
      <c r="S1" s="46" t="s">
        <v>18</v>
      </c>
      <c r="T1" s="46"/>
      <c r="U1" s="46"/>
      <c r="V1" s="46"/>
      <c r="W1" s="46"/>
      <c r="X1" s="46"/>
    </row>
    <row r="2" spans="1:26" ht="15.75" thickBot="1" x14ac:dyDescent="0.3">
      <c r="B2" s="18" t="s">
        <v>0</v>
      </c>
      <c r="C2" s="12">
        <v>1</v>
      </c>
      <c r="D2" s="13">
        <v>2</v>
      </c>
      <c r="E2" s="14">
        <v>3</v>
      </c>
      <c r="F2" s="15">
        <v>1</v>
      </c>
      <c r="G2" s="13">
        <v>2</v>
      </c>
      <c r="H2" s="14">
        <v>3</v>
      </c>
      <c r="S2" s="5">
        <f>SUM(C3:C5)</f>
        <v>32.799999999999997</v>
      </c>
      <c r="T2" s="5">
        <f>SUM(D3:D5)</f>
        <v>31</v>
      </c>
      <c r="U2" s="5">
        <f>SUM(E3:E5)</f>
        <v>34.799999999999997</v>
      </c>
      <c r="V2" s="5">
        <f t="shared" ref="V2:W2" si="0">SUM(F3:F5)</f>
        <v>34.5</v>
      </c>
      <c r="W2" s="5">
        <f t="shared" si="0"/>
        <v>31.900000000000002</v>
      </c>
      <c r="X2" s="5">
        <f>SUM(H3:H5)</f>
        <v>34.9</v>
      </c>
    </row>
    <row r="3" spans="1:26" x14ac:dyDescent="0.25">
      <c r="A3" s="48" t="s">
        <v>8</v>
      </c>
      <c r="B3" s="49">
        <v>1</v>
      </c>
      <c r="C3" s="19">
        <v>10.7</v>
      </c>
      <c r="D3" s="20">
        <v>10.3</v>
      </c>
      <c r="E3" s="21">
        <v>11.2</v>
      </c>
      <c r="F3" s="27">
        <v>10.9</v>
      </c>
      <c r="G3" s="20">
        <v>10.5</v>
      </c>
      <c r="H3" s="21">
        <v>12.2</v>
      </c>
      <c r="L3" s="1">
        <f>C3^2</f>
        <v>114.48999999999998</v>
      </c>
      <c r="M3" s="1">
        <f t="shared" ref="M3:Q3" si="1">D3^2</f>
        <v>106.09000000000002</v>
      </c>
      <c r="N3" s="1">
        <f t="shared" si="1"/>
        <v>125.43999999999998</v>
      </c>
      <c r="O3" s="1">
        <f t="shared" si="1"/>
        <v>118.81</v>
      </c>
      <c r="P3" s="1">
        <f t="shared" si="1"/>
        <v>110.25</v>
      </c>
      <c r="Q3" s="1">
        <f t="shared" si="1"/>
        <v>148.83999999999997</v>
      </c>
      <c r="S3" s="5">
        <f t="shared" ref="S3:X3" si="2">SUM(C6:C8)</f>
        <v>34.700000000000003</v>
      </c>
      <c r="T3" s="5">
        <f t="shared" si="2"/>
        <v>31.6</v>
      </c>
      <c r="U3" s="5">
        <f t="shared" si="2"/>
        <v>31.4</v>
      </c>
      <c r="V3" s="5">
        <f t="shared" si="2"/>
        <v>32</v>
      </c>
      <c r="W3" s="5">
        <f t="shared" si="2"/>
        <v>30</v>
      </c>
      <c r="X3" s="5">
        <f t="shared" si="2"/>
        <v>32.5</v>
      </c>
    </row>
    <row r="4" spans="1:26" x14ac:dyDescent="0.25">
      <c r="A4" s="48"/>
      <c r="B4" s="50"/>
      <c r="C4" s="22">
        <v>10.8</v>
      </c>
      <c r="D4" s="1">
        <v>10.199999999999999</v>
      </c>
      <c r="E4" s="23">
        <v>11.6</v>
      </c>
      <c r="F4" s="16">
        <v>12.1</v>
      </c>
      <c r="G4" s="1">
        <v>11.1</v>
      </c>
      <c r="H4" s="23">
        <v>11.7</v>
      </c>
      <c r="L4" s="1">
        <f t="shared" ref="L4:L11" si="3">C4^2</f>
        <v>116.64000000000001</v>
      </c>
      <c r="M4" s="1">
        <f t="shared" ref="M4:M11" si="4">D4^2</f>
        <v>104.03999999999999</v>
      </c>
      <c r="N4" s="1">
        <f t="shared" ref="N4:N11" si="5">E4^2</f>
        <v>134.56</v>
      </c>
      <c r="O4" s="1">
        <f t="shared" ref="O4:O11" si="6">F4^2</f>
        <v>146.41</v>
      </c>
      <c r="P4" s="1">
        <f t="shared" ref="P4:P11" si="7">G4^2</f>
        <v>123.21</v>
      </c>
      <c r="Q4" s="1">
        <f t="shared" ref="Q4:Q11" si="8">H4^2</f>
        <v>136.88999999999999</v>
      </c>
      <c r="S4" s="5">
        <f t="shared" ref="S4:X4" si="9">SUM(C9:C11)</f>
        <v>42.2</v>
      </c>
      <c r="T4" s="5">
        <f t="shared" si="9"/>
        <v>35.1</v>
      </c>
      <c r="U4" s="5">
        <f t="shared" si="9"/>
        <v>33.6</v>
      </c>
      <c r="V4" s="5">
        <f t="shared" si="9"/>
        <v>35.099999999999994</v>
      </c>
      <c r="W4" s="5">
        <f t="shared" si="9"/>
        <v>32.6</v>
      </c>
      <c r="X4" s="5">
        <f t="shared" si="9"/>
        <v>35.700000000000003</v>
      </c>
    </row>
    <row r="5" spans="1:26" ht="15.75" thickBot="1" x14ac:dyDescent="0.3">
      <c r="A5" s="48"/>
      <c r="B5" s="50"/>
      <c r="C5" s="24">
        <v>11.3</v>
      </c>
      <c r="D5" s="25">
        <v>10.5</v>
      </c>
      <c r="E5" s="26">
        <v>12</v>
      </c>
      <c r="F5" s="28">
        <v>11.5</v>
      </c>
      <c r="G5" s="25">
        <v>10.3</v>
      </c>
      <c r="H5" s="26">
        <v>11</v>
      </c>
      <c r="L5" s="1">
        <f t="shared" si="3"/>
        <v>127.69000000000001</v>
      </c>
      <c r="M5" s="1">
        <f t="shared" si="4"/>
        <v>110.25</v>
      </c>
      <c r="N5" s="1">
        <f t="shared" si="5"/>
        <v>144</v>
      </c>
      <c r="O5" s="1">
        <f t="shared" si="6"/>
        <v>132.25</v>
      </c>
      <c r="P5" s="1">
        <f t="shared" si="7"/>
        <v>106.09000000000002</v>
      </c>
      <c r="Q5" s="1">
        <f t="shared" si="8"/>
        <v>121</v>
      </c>
    </row>
    <row r="6" spans="1:26" x14ac:dyDescent="0.25">
      <c r="A6" s="48"/>
      <c r="B6" s="50">
        <v>2</v>
      </c>
      <c r="C6" s="19">
        <v>11.4</v>
      </c>
      <c r="D6" s="20">
        <v>10.199999999999999</v>
      </c>
      <c r="E6" s="21">
        <v>10.7</v>
      </c>
      <c r="F6" s="27">
        <v>9.8000000000000007</v>
      </c>
      <c r="G6" s="20">
        <v>12.6</v>
      </c>
      <c r="H6" s="21">
        <v>10.8</v>
      </c>
      <c r="L6" s="1">
        <f t="shared" si="3"/>
        <v>129.96</v>
      </c>
      <c r="M6" s="1">
        <f t="shared" si="4"/>
        <v>104.03999999999999</v>
      </c>
      <c r="N6" s="1">
        <f t="shared" si="5"/>
        <v>114.48999999999998</v>
      </c>
      <c r="O6" s="1">
        <f t="shared" si="6"/>
        <v>96.04000000000002</v>
      </c>
      <c r="P6" s="1">
        <f t="shared" si="7"/>
        <v>158.76</v>
      </c>
      <c r="Q6" s="1">
        <f t="shared" si="8"/>
        <v>116.64000000000001</v>
      </c>
      <c r="S6" t="s">
        <v>19</v>
      </c>
    </row>
    <row r="7" spans="1:26" x14ac:dyDescent="0.25">
      <c r="A7" s="48"/>
      <c r="B7" s="50"/>
      <c r="C7" s="22">
        <v>11.8</v>
      </c>
      <c r="D7" s="1">
        <v>10.9</v>
      </c>
      <c r="E7" s="23">
        <v>10.5</v>
      </c>
      <c r="F7" s="16">
        <v>11.3</v>
      </c>
      <c r="G7" s="1">
        <v>7.5</v>
      </c>
      <c r="H7" s="23">
        <v>10.199999999999999</v>
      </c>
      <c r="L7" s="1">
        <f t="shared" si="3"/>
        <v>139.24</v>
      </c>
      <c r="M7" s="1">
        <f t="shared" si="4"/>
        <v>118.81</v>
      </c>
      <c r="N7" s="1">
        <f t="shared" si="5"/>
        <v>110.25</v>
      </c>
      <c r="O7" s="1">
        <f t="shared" si="6"/>
        <v>127.69000000000001</v>
      </c>
      <c r="P7" s="1">
        <f t="shared" si="7"/>
        <v>56.25</v>
      </c>
      <c r="Q7" s="1">
        <f t="shared" si="8"/>
        <v>104.03999999999999</v>
      </c>
      <c r="S7" s="1">
        <f>S2^2</f>
        <v>1075.8399999999999</v>
      </c>
      <c r="T7" s="1">
        <f t="shared" ref="T7:X7" si="10">T2^2</f>
        <v>961</v>
      </c>
      <c r="U7" s="1">
        <f t="shared" si="10"/>
        <v>1211.0399999999997</v>
      </c>
      <c r="V7" s="1">
        <f t="shared" si="10"/>
        <v>1190.25</v>
      </c>
      <c r="W7" s="1">
        <f t="shared" si="10"/>
        <v>1017.6100000000001</v>
      </c>
      <c r="X7" s="1">
        <f t="shared" si="10"/>
        <v>1218.01</v>
      </c>
    </row>
    <row r="8" spans="1:26" ht="15.75" thickBot="1" x14ac:dyDescent="0.3">
      <c r="A8" s="48"/>
      <c r="B8" s="50"/>
      <c r="C8" s="24">
        <v>11.5</v>
      </c>
      <c r="D8" s="25">
        <v>10.5</v>
      </c>
      <c r="E8" s="26">
        <v>10.199999999999999</v>
      </c>
      <c r="F8" s="28">
        <v>10.9</v>
      </c>
      <c r="G8" s="25">
        <v>9.9</v>
      </c>
      <c r="H8" s="26">
        <v>11.5</v>
      </c>
      <c r="L8" s="1">
        <f t="shared" si="3"/>
        <v>132.25</v>
      </c>
      <c r="M8" s="1">
        <f t="shared" si="4"/>
        <v>110.25</v>
      </c>
      <c r="N8" s="1">
        <f t="shared" si="5"/>
        <v>104.03999999999999</v>
      </c>
      <c r="O8" s="1">
        <f t="shared" si="6"/>
        <v>118.81</v>
      </c>
      <c r="P8" s="1">
        <f t="shared" si="7"/>
        <v>98.01</v>
      </c>
      <c r="Q8" s="1">
        <f t="shared" si="8"/>
        <v>132.25</v>
      </c>
      <c r="S8" s="1">
        <f t="shared" ref="S8:X8" si="11">S3^2</f>
        <v>1204.0900000000001</v>
      </c>
      <c r="T8" s="1">
        <f t="shared" si="11"/>
        <v>998.56000000000006</v>
      </c>
      <c r="U8" s="1">
        <f t="shared" si="11"/>
        <v>985.95999999999992</v>
      </c>
      <c r="V8" s="1">
        <f t="shared" si="11"/>
        <v>1024</v>
      </c>
      <c r="W8" s="1">
        <f t="shared" si="11"/>
        <v>900</v>
      </c>
      <c r="X8" s="1">
        <f t="shared" si="11"/>
        <v>1056.25</v>
      </c>
    </row>
    <row r="9" spans="1:26" x14ac:dyDescent="0.25">
      <c r="A9" s="48"/>
      <c r="B9" s="50">
        <v>3</v>
      </c>
      <c r="C9" s="19">
        <v>13.6</v>
      </c>
      <c r="D9" s="20">
        <v>12</v>
      </c>
      <c r="E9" s="21">
        <v>11.1</v>
      </c>
      <c r="F9" s="27">
        <v>10.7</v>
      </c>
      <c r="G9" s="20">
        <v>10.199999999999999</v>
      </c>
      <c r="H9" s="21">
        <v>11.9</v>
      </c>
      <c r="L9" s="1">
        <f t="shared" si="3"/>
        <v>184.95999999999998</v>
      </c>
      <c r="M9" s="1">
        <f t="shared" si="4"/>
        <v>144</v>
      </c>
      <c r="N9" s="1">
        <f t="shared" si="5"/>
        <v>123.21</v>
      </c>
      <c r="O9" s="1">
        <f t="shared" si="6"/>
        <v>114.48999999999998</v>
      </c>
      <c r="P9" s="1">
        <f t="shared" si="7"/>
        <v>104.03999999999999</v>
      </c>
      <c r="Q9" s="1">
        <f t="shared" si="8"/>
        <v>141.61000000000001</v>
      </c>
      <c r="S9" s="1">
        <f t="shared" ref="S9:X9" si="12">S4^2</f>
        <v>1780.8400000000001</v>
      </c>
      <c r="T9" s="1">
        <f t="shared" si="12"/>
        <v>1232.01</v>
      </c>
      <c r="U9" s="1">
        <f t="shared" si="12"/>
        <v>1128.96</v>
      </c>
      <c r="V9" s="1">
        <f t="shared" si="12"/>
        <v>1232.0099999999995</v>
      </c>
      <c r="W9" s="1">
        <f t="shared" si="12"/>
        <v>1062.76</v>
      </c>
      <c r="X9" s="1">
        <f t="shared" si="12"/>
        <v>1274.4900000000002</v>
      </c>
    </row>
    <row r="10" spans="1:26" x14ac:dyDescent="0.25">
      <c r="A10" s="48"/>
      <c r="B10" s="50"/>
      <c r="C10" s="22">
        <v>14.1</v>
      </c>
      <c r="D10" s="1">
        <v>11.6</v>
      </c>
      <c r="E10" s="23">
        <v>11</v>
      </c>
      <c r="F10" s="16">
        <v>11.7</v>
      </c>
      <c r="G10" s="1">
        <v>11.5</v>
      </c>
      <c r="H10" s="23">
        <v>11.6</v>
      </c>
      <c r="L10" s="1">
        <f t="shared" si="3"/>
        <v>198.81</v>
      </c>
      <c r="M10" s="1">
        <f t="shared" si="4"/>
        <v>134.56</v>
      </c>
      <c r="N10" s="1">
        <f t="shared" si="5"/>
        <v>121</v>
      </c>
      <c r="O10" s="1">
        <f t="shared" si="6"/>
        <v>136.88999999999999</v>
      </c>
      <c r="P10" s="1">
        <f t="shared" si="7"/>
        <v>132.25</v>
      </c>
      <c r="Q10" s="1">
        <f t="shared" si="8"/>
        <v>134.56</v>
      </c>
    </row>
    <row r="11" spans="1:26" ht="15.75" thickBot="1" x14ac:dyDescent="0.3">
      <c r="A11" s="48"/>
      <c r="B11" s="51"/>
      <c r="C11" s="24">
        <v>14.5</v>
      </c>
      <c r="D11" s="25">
        <v>11.5</v>
      </c>
      <c r="E11" s="26">
        <v>11.5</v>
      </c>
      <c r="F11" s="28">
        <v>12.7</v>
      </c>
      <c r="G11" s="25">
        <v>10.9</v>
      </c>
      <c r="H11" s="26">
        <v>12.2</v>
      </c>
      <c r="L11" s="1">
        <f t="shared" si="3"/>
        <v>210.25</v>
      </c>
      <c r="M11" s="1">
        <f t="shared" si="4"/>
        <v>132.25</v>
      </c>
      <c r="N11" s="1">
        <f t="shared" si="5"/>
        <v>132.25</v>
      </c>
      <c r="O11" s="1">
        <f t="shared" si="6"/>
        <v>161.29</v>
      </c>
      <c r="P11" s="1">
        <f t="shared" si="7"/>
        <v>118.81</v>
      </c>
      <c r="Q11" s="1">
        <f t="shared" si="8"/>
        <v>148.83999999999997</v>
      </c>
      <c r="W11" s="5" t="s">
        <v>3</v>
      </c>
      <c r="X11" s="5">
        <f>SUM(S7:X9)</f>
        <v>20553.679999999997</v>
      </c>
    </row>
    <row r="12" spans="1:26" x14ac:dyDescent="0.25">
      <c r="W12" s="5"/>
      <c r="X12" s="5">
        <f>X11/3</f>
        <v>6851.2266666666656</v>
      </c>
    </row>
    <row r="13" spans="1:26" ht="18.75" x14ac:dyDescent="0.3">
      <c r="G13" s="34" t="s">
        <v>5</v>
      </c>
      <c r="H13" s="34">
        <f>SUM(C3:H11)</f>
        <v>606.40000000000009</v>
      </c>
      <c r="M13" s="34" t="s">
        <v>6</v>
      </c>
      <c r="N13" s="34">
        <f>SUM(L3:Q11)</f>
        <v>6872.8400000000011</v>
      </c>
      <c r="W13" s="39" t="s">
        <v>18</v>
      </c>
      <c r="X13" s="39">
        <f>X12-H14-E31-J31-O31-D41-H40-M40</f>
        <v>4.9074074074005694</v>
      </c>
    </row>
    <row r="14" spans="1:26" ht="18.75" x14ac:dyDescent="0.3">
      <c r="G14" s="35" t="s">
        <v>4</v>
      </c>
      <c r="H14" s="35">
        <f>H13^2/(3*3*2*3)</f>
        <v>6809.6474074074104</v>
      </c>
      <c r="M14" s="35" t="s">
        <v>13</v>
      </c>
      <c r="N14" s="35">
        <f>N13-H14</f>
        <v>63.192592592590699</v>
      </c>
    </row>
    <row r="16" spans="1:26" ht="18.75" x14ac:dyDescent="0.3">
      <c r="B16" s="4" t="s">
        <v>7</v>
      </c>
      <c r="C16" s="4"/>
      <c r="D16" s="4"/>
      <c r="E16" s="4"/>
      <c r="F16" s="4"/>
      <c r="G16" s="4"/>
      <c r="H16" s="4" t="s">
        <v>9</v>
      </c>
      <c r="I16" s="4"/>
      <c r="J16" s="4"/>
      <c r="K16" s="4"/>
      <c r="L16" s="8"/>
      <c r="M16" s="4" t="s">
        <v>17</v>
      </c>
      <c r="N16" s="4"/>
      <c r="O16" s="4"/>
      <c r="P16" s="4"/>
      <c r="T16" s="38"/>
      <c r="U16" s="38"/>
      <c r="V16" s="38" t="s">
        <v>21</v>
      </c>
      <c r="W16" s="38" t="s">
        <v>22</v>
      </c>
      <c r="X16" s="38" t="s">
        <v>23</v>
      </c>
      <c r="Y16" s="38" t="s">
        <v>24</v>
      </c>
      <c r="Z16" s="41" t="s">
        <v>29</v>
      </c>
    </row>
    <row r="17" spans="2:30" ht="19.5" thickBot="1" x14ac:dyDescent="0.3">
      <c r="B17" s="1"/>
      <c r="C17" s="10" t="s">
        <v>8</v>
      </c>
      <c r="D17" s="31">
        <v>1</v>
      </c>
      <c r="E17" s="31">
        <v>2</v>
      </c>
      <c r="F17" s="31">
        <v>3</v>
      </c>
      <c r="G17" s="2"/>
      <c r="H17" s="3"/>
      <c r="I17" s="7" t="s">
        <v>1</v>
      </c>
      <c r="J17" s="31">
        <v>1</v>
      </c>
      <c r="K17" s="31">
        <v>2</v>
      </c>
      <c r="L17" s="32"/>
      <c r="M17" s="3"/>
      <c r="N17" s="7" t="s">
        <v>1</v>
      </c>
      <c r="O17" s="31">
        <v>1</v>
      </c>
      <c r="P17" s="31">
        <v>2</v>
      </c>
      <c r="T17" s="38" t="s">
        <v>13</v>
      </c>
      <c r="U17" s="38">
        <v>63.192592592590699</v>
      </c>
      <c r="V17" s="38">
        <v>53</v>
      </c>
      <c r="W17" s="38">
        <f>U17/V17</f>
        <v>1.1923130677847302</v>
      </c>
      <c r="X17" s="38"/>
      <c r="Y17" s="38"/>
      <c r="Z17" s="1"/>
    </row>
    <row r="18" spans="2:30" ht="18.75" x14ac:dyDescent="0.25">
      <c r="B18" s="47" t="s">
        <v>0</v>
      </c>
      <c r="C18" s="30">
        <v>1</v>
      </c>
      <c r="D18" s="19">
        <f>SUM(C3:C5,F3:F5)</f>
        <v>67.3</v>
      </c>
      <c r="E18" s="20">
        <f>SUM(C6:C8,F6:F8)</f>
        <v>66.7</v>
      </c>
      <c r="F18" s="21">
        <f>SUM(C9:C11,F9:F11)</f>
        <v>77.300000000000011</v>
      </c>
      <c r="H18" s="47" t="s">
        <v>0</v>
      </c>
      <c r="I18" s="33">
        <v>1</v>
      </c>
      <c r="J18" s="19">
        <f>SUM(C3:C11)</f>
        <v>109.69999999999999</v>
      </c>
      <c r="K18" s="21">
        <f>SUM(F3:F11)</f>
        <v>101.60000000000001</v>
      </c>
      <c r="L18" s="9"/>
      <c r="M18" s="47" t="s">
        <v>8</v>
      </c>
      <c r="N18" s="33">
        <v>1</v>
      </c>
      <c r="O18" s="19">
        <f>SUM(C3:E5)</f>
        <v>98.6</v>
      </c>
      <c r="P18" s="21">
        <f>SUM(F3:H5)</f>
        <v>101.3</v>
      </c>
      <c r="T18" s="38" t="s">
        <v>10</v>
      </c>
      <c r="U18" s="38">
        <v>13.982592592589754</v>
      </c>
      <c r="V18" s="38">
        <v>2</v>
      </c>
      <c r="W18" s="38">
        <f t="shared" ref="W18:W22" si="13">U18/V18</f>
        <v>6.9912962962948768</v>
      </c>
      <c r="X18" s="38">
        <f>W18/W23</f>
        <v>9.9758786002774222</v>
      </c>
      <c r="Y18" s="38" t="s">
        <v>25</v>
      </c>
      <c r="Z18" s="38">
        <v>3.22</v>
      </c>
    </row>
    <row r="19" spans="2:30" ht="18.75" x14ac:dyDescent="0.25">
      <c r="B19" s="47"/>
      <c r="C19" s="30">
        <v>2</v>
      </c>
      <c r="D19" s="22">
        <f>SUM(D3:D5,G3:G5)</f>
        <v>62.900000000000006</v>
      </c>
      <c r="E19" s="1">
        <f>SUM(D6:D8,G6:G8)</f>
        <v>61.6</v>
      </c>
      <c r="F19" s="23">
        <f>SUM(D9:D11,G9:G11)</f>
        <v>67.7</v>
      </c>
      <c r="H19" s="47"/>
      <c r="I19" s="33">
        <v>2</v>
      </c>
      <c r="J19" s="22">
        <f>SUM(D3:D11)</f>
        <v>97.699999999999989</v>
      </c>
      <c r="K19" s="23">
        <f>SUM(G3:G11)</f>
        <v>94.5</v>
      </c>
      <c r="L19" s="9"/>
      <c r="M19" s="47"/>
      <c r="N19" s="33">
        <v>2</v>
      </c>
      <c r="O19" s="22">
        <f>SUM(C6:E8)</f>
        <v>97.7</v>
      </c>
      <c r="P19" s="23">
        <f>SUM(F6:H8)</f>
        <v>94.500000000000014</v>
      </c>
      <c r="T19" s="38" t="s">
        <v>11</v>
      </c>
      <c r="U19" s="38">
        <v>10.182592592588662</v>
      </c>
      <c r="V19" s="38">
        <v>2</v>
      </c>
      <c r="W19" s="38">
        <f t="shared" si="13"/>
        <v>5.0912962962943311</v>
      </c>
      <c r="X19" s="38">
        <f>W19/W21</f>
        <v>4.265787432112524</v>
      </c>
      <c r="Y19" s="38" t="s">
        <v>27</v>
      </c>
      <c r="Z19" s="38">
        <v>6.94</v>
      </c>
    </row>
    <row r="20" spans="2:30" ht="19.5" thickBot="1" x14ac:dyDescent="0.3">
      <c r="B20" s="47"/>
      <c r="C20" s="30">
        <v>3</v>
      </c>
      <c r="D20" s="24">
        <f>SUM(E3:E5,H3:H5)</f>
        <v>69.7</v>
      </c>
      <c r="E20" s="25">
        <f>SUM(E6:E8,H6:H8)</f>
        <v>63.900000000000006</v>
      </c>
      <c r="F20" s="26">
        <f>SUM(E9:E11,H9:H11)</f>
        <v>69.3</v>
      </c>
      <c r="H20" s="47"/>
      <c r="I20" s="33">
        <v>3</v>
      </c>
      <c r="J20" s="24">
        <f>SUM(E3:E11)</f>
        <v>99.8</v>
      </c>
      <c r="K20" s="26">
        <f>SUM(H3:H11)</f>
        <v>103.10000000000001</v>
      </c>
      <c r="L20" s="9"/>
      <c r="M20" s="47"/>
      <c r="N20" s="33">
        <v>3</v>
      </c>
      <c r="O20" s="24">
        <f>SUM(C9:E11)</f>
        <v>110.9</v>
      </c>
      <c r="P20" s="26">
        <f>SUM(F9:H11)</f>
        <v>103.4</v>
      </c>
      <c r="T20" s="38" t="s">
        <v>12</v>
      </c>
      <c r="U20" s="38">
        <v>1.1851851851806714</v>
      </c>
      <c r="V20" s="38">
        <v>1</v>
      </c>
      <c r="W20" s="38">
        <f t="shared" si="13"/>
        <v>1.1851851851806714</v>
      </c>
      <c r="X20" s="38">
        <f>W20/W23</f>
        <v>1.6911403872949251</v>
      </c>
      <c r="Y20" s="38" t="s">
        <v>26</v>
      </c>
      <c r="Z20" s="38">
        <v>4.07</v>
      </c>
    </row>
    <row r="21" spans="2:30" ht="18.75" x14ac:dyDescent="0.25">
      <c r="L21" s="9"/>
      <c r="T21" s="38" t="s">
        <v>14</v>
      </c>
      <c r="U21" s="38">
        <v>4.7740740740782712</v>
      </c>
      <c r="V21" s="38">
        <v>4</v>
      </c>
      <c r="W21" s="38">
        <f t="shared" si="13"/>
        <v>1.1935185185195678</v>
      </c>
      <c r="X21" s="40">
        <f>W21/W23</f>
        <v>1.7030312181510758</v>
      </c>
      <c r="Y21" s="38" t="s">
        <v>28</v>
      </c>
      <c r="Z21" s="40">
        <v>2.59</v>
      </c>
    </row>
    <row r="22" spans="2:30" ht="18.75" x14ac:dyDescent="0.25">
      <c r="T22" s="38" t="s">
        <v>15</v>
      </c>
      <c r="U22" s="38">
        <v>3.6337037037092159</v>
      </c>
      <c r="V22" s="38">
        <v>2</v>
      </c>
      <c r="W22" s="38">
        <f t="shared" si="13"/>
        <v>1.816851851854608</v>
      </c>
      <c r="X22" s="40">
        <f>W22/W23</f>
        <v>2.5924653655998235</v>
      </c>
      <c r="Y22" s="38" t="s">
        <v>25</v>
      </c>
      <c r="Z22" s="40">
        <v>3.22</v>
      </c>
      <c r="AB22" s="42" t="s">
        <v>30</v>
      </c>
      <c r="AC22" s="42"/>
      <c r="AD22" s="42"/>
    </row>
    <row r="23" spans="2:30" ht="18.75" x14ac:dyDescent="0.25">
      <c r="B23" s="10"/>
      <c r="C23" s="29">
        <v>1</v>
      </c>
      <c r="D23" s="10">
        <v>2</v>
      </c>
      <c r="E23" s="10">
        <v>3</v>
      </c>
      <c r="T23" s="38" t="s">
        <v>20</v>
      </c>
      <c r="U23" s="38">
        <f>U17-U18-U19-U20-U21-U22</f>
        <v>29.434444444444125</v>
      </c>
      <c r="V23" s="38">
        <f>V17-V18-V19-V20-V21-V22</f>
        <v>42</v>
      </c>
      <c r="W23" s="38">
        <f>U23/V23</f>
        <v>0.70082010582009824</v>
      </c>
      <c r="X23" s="38"/>
      <c r="Y23" s="38"/>
      <c r="Z23" s="1"/>
    </row>
    <row r="24" spans="2:30" x14ac:dyDescent="0.25">
      <c r="B24" s="10" t="s">
        <v>8</v>
      </c>
      <c r="C24" s="5">
        <f>SUM(C3:H5)</f>
        <v>199.9</v>
      </c>
      <c r="D24" s="5">
        <f>SUM(C6:H8)</f>
        <v>192.2</v>
      </c>
      <c r="E24" s="5">
        <f>SUM(C9:H11)</f>
        <v>214.29999999999998</v>
      </c>
    </row>
    <row r="25" spans="2:30" x14ac:dyDescent="0.25">
      <c r="B25" s="10" t="s">
        <v>0</v>
      </c>
      <c r="C25" s="5">
        <f>SUM(C3:C11,F3:F11)</f>
        <v>211.29999999999998</v>
      </c>
      <c r="D25" s="5">
        <f>SUM(D3:D11,G3:G11)</f>
        <v>192.2</v>
      </c>
      <c r="E25" s="5">
        <f>SUM(E3:E11,H3:H11)</f>
        <v>202.89999999999998</v>
      </c>
      <c r="V25" s="57" t="s">
        <v>33</v>
      </c>
      <c r="W25" s="57"/>
      <c r="X25" s="57"/>
    </row>
    <row r="26" spans="2:30" ht="18.75" x14ac:dyDescent="0.25">
      <c r="B26" s="10" t="s">
        <v>1</v>
      </c>
      <c r="C26" s="5">
        <f>SUM(C3:E11)</f>
        <v>307.2</v>
      </c>
      <c r="D26" s="5">
        <f>SUM(F3:H11)</f>
        <v>299.19999999999993</v>
      </c>
      <c r="E26" s="5">
        <v>0</v>
      </c>
      <c r="T26" s="38"/>
      <c r="U26" s="38"/>
      <c r="V26" s="38" t="s">
        <v>21</v>
      </c>
      <c r="W26" s="38" t="s">
        <v>22</v>
      </c>
      <c r="X26" s="38" t="s">
        <v>23</v>
      </c>
      <c r="Y26" s="38" t="s">
        <v>24</v>
      </c>
      <c r="Z26" s="41" t="s">
        <v>29</v>
      </c>
    </row>
    <row r="27" spans="2:30" ht="18.75" x14ac:dyDescent="0.25">
      <c r="T27" s="38" t="s">
        <v>13</v>
      </c>
      <c r="U27" s="38">
        <v>63.192592592590699</v>
      </c>
      <c r="V27" s="38">
        <v>53</v>
      </c>
      <c r="W27" s="38">
        <f>U27/V27</f>
        <v>1.1923130677847302</v>
      </c>
      <c r="X27" s="38"/>
      <c r="Y27" s="38"/>
      <c r="Z27" s="1"/>
    </row>
    <row r="28" spans="2:30" ht="21" x14ac:dyDescent="0.35">
      <c r="B28" s="43" t="s">
        <v>10</v>
      </c>
      <c r="C28" s="43"/>
      <c r="D28" s="43"/>
      <c r="E28" s="43"/>
      <c r="G28" s="43" t="s">
        <v>11</v>
      </c>
      <c r="H28" s="43"/>
      <c r="I28" s="43"/>
      <c r="J28" s="43"/>
      <c r="L28" s="43" t="s">
        <v>12</v>
      </c>
      <c r="M28" s="43"/>
      <c r="N28" s="43"/>
      <c r="O28" s="43"/>
      <c r="T28" s="38" t="s">
        <v>10</v>
      </c>
      <c r="U28" s="38">
        <v>13.982592592589754</v>
      </c>
      <c r="V28" s="38">
        <v>2</v>
      </c>
      <c r="W28" s="38">
        <f t="shared" ref="W28:W29" si="14">U28/V28</f>
        <v>6.9912962962948768</v>
      </c>
      <c r="X28" s="38">
        <f>W28/W31</f>
        <v>8.8679311762247863</v>
      </c>
      <c r="Y28" s="38" t="s">
        <v>31</v>
      </c>
      <c r="Z28" s="38">
        <v>3.19</v>
      </c>
    </row>
    <row r="29" spans="2:30" ht="18.75" x14ac:dyDescent="0.25">
      <c r="B29" s="1">
        <f>C24^2</f>
        <v>39960.01</v>
      </c>
      <c r="C29" s="1">
        <f t="shared" ref="C29:D29" si="15">D24^2</f>
        <v>36940.839999999997</v>
      </c>
      <c r="D29" s="1">
        <f t="shared" si="15"/>
        <v>45924.489999999991</v>
      </c>
      <c r="E29" s="1">
        <f>SUM(B29:D29)</f>
        <v>122825.34</v>
      </c>
      <c r="G29" s="1">
        <f>C25^2</f>
        <v>44647.689999999995</v>
      </c>
      <c r="H29" s="1">
        <f t="shared" ref="H29:I29" si="16">D25^2</f>
        <v>36940.839999999997</v>
      </c>
      <c r="I29" s="1">
        <f t="shared" si="16"/>
        <v>41168.409999999989</v>
      </c>
      <c r="J29" s="1">
        <f>SUM(G29:I29)</f>
        <v>122756.93999999999</v>
      </c>
      <c r="L29" s="1">
        <f>C26^2</f>
        <v>94371.839999999997</v>
      </c>
      <c r="M29" s="1">
        <f t="shared" ref="M29:N29" si="17">D26^2</f>
        <v>89520.639999999956</v>
      </c>
      <c r="N29" s="1">
        <f t="shared" si="17"/>
        <v>0</v>
      </c>
      <c r="O29" s="1">
        <f>SUM(L29:N29)</f>
        <v>183892.47999999995</v>
      </c>
      <c r="T29" s="38" t="s">
        <v>11</v>
      </c>
      <c r="U29" s="38">
        <v>10.182592592588662</v>
      </c>
      <c r="V29" s="38">
        <v>2</v>
      </c>
      <c r="W29" s="38">
        <f t="shared" si="14"/>
        <v>5.0912962962943311</v>
      </c>
      <c r="X29" s="38">
        <f>W29/W31</f>
        <v>6.4579247166557208</v>
      </c>
      <c r="Y29" s="38" t="s">
        <v>31</v>
      </c>
      <c r="Z29" s="38">
        <v>3.19</v>
      </c>
    </row>
    <row r="30" spans="2:30" ht="18.75" x14ac:dyDescent="0.25">
      <c r="B30" s="1"/>
      <c r="C30" s="1"/>
      <c r="D30" s="1"/>
      <c r="E30" s="1">
        <f>E29/18</f>
        <v>6823.63</v>
      </c>
      <c r="G30" s="1"/>
      <c r="H30" s="1"/>
      <c r="I30" s="1"/>
      <c r="J30" s="1">
        <f>J29/18</f>
        <v>6819.829999999999</v>
      </c>
      <c r="L30" s="1"/>
      <c r="M30" s="1"/>
      <c r="N30" s="1"/>
      <c r="O30" s="1">
        <f>O29/27</f>
        <v>6810.832592592591</v>
      </c>
      <c r="T30" s="38" t="s">
        <v>12</v>
      </c>
      <c r="U30" s="38">
        <v>1.1851851851806714</v>
      </c>
      <c r="V30" s="38">
        <v>1</v>
      </c>
      <c r="W30" s="38">
        <f>U30/V30</f>
        <v>1.1851851851806714</v>
      </c>
      <c r="X30" s="38">
        <f>W30/W31</f>
        <v>1.5033178695106084</v>
      </c>
      <c r="Y30" s="38" t="s">
        <v>32</v>
      </c>
      <c r="Z30" s="38">
        <v>4.04</v>
      </c>
    </row>
    <row r="31" spans="2:30" ht="18.75" x14ac:dyDescent="0.3">
      <c r="B31" s="1"/>
      <c r="C31" s="1"/>
      <c r="D31" s="35" t="s">
        <v>10</v>
      </c>
      <c r="E31" s="35">
        <f>E30-H14</f>
        <v>13.982592592589754</v>
      </c>
      <c r="G31" s="1"/>
      <c r="H31" s="1"/>
      <c r="I31" s="35" t="s">
        <v>11</v>
      </c>
      <c r="J31" s="35">
        <f>J30-H14</f>
        <v>10.182592592588662</v>
      </c>
      <c r="L31" s="1"/>
      <c r="M31" s="1"/>
      <c r="N31" s="35" t="s">
        <v>12</v>
      </c>
      <c r="O31" s="35">
        <f>O30-H14</f>
        <v>1.1851851851806714</v>
      </c>
      <c r="T31" s="38" t="s">
        <v>20</v>
      </c>
      <c r="U31" s="38">
        <f>U27-U28-U29-U30</f>
        <v>37.842222222231612</v>
      </c>
      <c r="V31" s="38">
        <f>V27-V28-V29-V30</f>
        <v>48</v>
      </c>
      <c r="W31" s="38">
        <f>U31/V31</f>
        <v>0.78837962962982522</v>
      </c>
      <c r="X31" s="38"/>
      <c r="Y31" s="38"/>
      <c r="Z31" s="1"/>
    </row>
    <row r="34" spans="2:13" ht="21" x14ac:dyDescent="0.35">
      <c r="B34" s="43" t="s">
        <v>14</v>
      </c>
      <c r="C34" s="43"/>
      <c r="D34" s="43"/>
      <c r="E34" s="36"/>
      <c r="G34" s="44" t="s">
        <v>15</v>
      </c>
      <c r="H34" s="45"/>
      <c r="L34" s="44" t="s">
        <v>16</v>
      </c>
      <c r="M34" s="45"/>
    </row>
    <row r="35" spans="2:13" x14ac:dyDescent="0.25">
      <c r="B35" s="11">
        <f>D18^2</f>
        <v>4529.29</v>
      </c>
      <c r="C35" s="11">
        <f t="shared" ref="C35:D35" si="18">E18^2</f>
        <v>4448.8900000000003</v>
      </c>
      <c r="D35" s="11">
        <f t="shared" si="18"/>
        <v>5975.2900000000018</v>
      </c>
      <c r="G35" s="6">
        <f>J18^2</f>
        <v>12034.089999999998</v>
      </c>
      <c r="H35" s="6">
        <f>K18^2</f>
        <v>10322.560000000001</v>
      </c>
      <c r="L35" s="1">
        <f>O18^2</f>
        <v>9721.9599999999991</v>
      </c>
      <c r="M35" s="1">
        <f>P18^2</f>
        <v>10261.689999999999</v>
      </c>
    </row>
    <row r="36" spans="2:13" x14ac:dyDescent="0.25">
      <c r="B36" s="1">
        <f t="shared" ref="B36:B37" si="19">D19^2</f>
        <v>3956.4100000000008</v>
      </c>
      <c r="C36" s="1">
        <f t="shared" ref="C36:C37" si="20">E19^2</f>
        <v>3794.5600000000004</v>
      </c>
      <c r="D36" s="1">
        <f t="shared" ref="D36:D37" si="21">F19^2</f>
        <v>4583.29</v>
      </c>
      <c r="G36" s="6">
        <f t="shared" ref="G36:H36" si="22">J19^2</f>
        <v>9545.2899999999972</v>
      </c>
      <c r="H36" s="6">
        <f t="shared" si="22"/>
        <v>8930.25</v>
      </c>
      <c r="L36" s="1">
        <f t="shared" ref="L36:M36" si="23">O19^2</f>
        <v>9545.2900000000009</v>
      </c>
      <c r="M36" s="1">
        <f t="shared" si="23"/>
        <v>8930.2500000000018</v>
      </c>
    </row>
    <row r="37" spans="2:13" x14ac:dyDescent="0.25">
      <c r="B37" s="1">
        <f t="shared" si="19"/>
        <v>4858.09</v>
      </c>
      <c r="C37" s="1">
        <f t="shared" si="20"/>
        <v>4083.2100000000009</v>
      </c>
      <c r="D37" s="1">
        <f t="shared" si="21"/>
        <v>4802.49</v>
      </c>
      <c r="G37" s="6">
        <f t="shared" ref="G37:H37" si="24">J20^2</f>
        <v>9960.0399999999991</v>
      </c>
      <c r="H37" s="6">
        <f t="shared" si="24"/>
        <v>10629.610000000002</v>
      </c>
      <c r="L37" s="1">
        <f t="shared" ref="L37:M37" si="25">O20^2</f>
        <v>12298.810000000001</v>
      </c>
      <c r="M37" s="1">
        <f t="shared" si="25"/>
        <v>10691.560000000001</v>
      </c>
    </row>
    <row r="38" spans="2:13" x14ac:dyDescent="0.25">
      <c r="B38" s="1"/>
      <c r="C38" s="1"/>
      <c r="D38" s="1"/>
      <c r="G38" s="6" t="s">
        <v>3</v>
      </c>
      <c r="H38" s="6">
        <f>SUM(G35:H37)</f>
        <v>61421.840000000004</v>
      </c>
      <c r="L38" s="1" t="s">
        <v>3</v>
      </c>
      <c r="M38" s="1">
        <f>SUM(L35:M37)</f>
        <v>61449.56</v>
      </c>
    </row>
    <row r="39" spans="2:13" x14ac:dyDescent="0.25">
      <c r="B39" s="1"/>
      <c r="C39" s="1" t="s">
        <v>3</v>
      </c>
      <c r="D39" s="1">
        <f>SUM(B35:D37)</f>
        <v>41031.520000000004</v>
      </c>
      <c r="G39" s="6"/>
      <c r="H39" s="6">
        <f>H38/9</f>
        <v>6824.6488888888889</v>
      </c>
      <c r="L39" s="1"/>
      <c r="M39" s="1">
        <f>M38/9</f>
        <v>6827.7288888888888</v>
      </c>
    </row>
    <row r="40" spans="2:13" ht="18.75" x14ac:dyDescent="0.3">
      <c r="B40" s="1"/>
      <c r="C40" s="1"/>
      <c r="D40" s="1">
        <f>D39/6</f>
        <v>6838.586666666667</v>
      </c>
      <c r="G40" s="37" t="s">
        <v>15</v>
      </c>
      <c r="H40" s="37">
        <f>H39-H14-J31-O31</f>
        <v>3.6337037037092159</v>
      </c>
      <c r="L40" s="35" t="s">
        <v>16</v>
      </c>
      <c r="M40" s="35">
        <f>M39-H14-E31-O31</f>
        <v>2.9137037037080518</v>
      </c>
    </row>
    <row r="41" spans="2:13" ht="18.75" x14ac:dyDescent="0.3">
      <c r="B41" s="1"/>
      <c r="C41" s="35" t="s">
        <v>14</v>
      </c>
      <c r="D41" s="35">
        <f>D40-H14-E31-J31</f>
        <v>4.7740740740782712</v>
      </c>
    </row>
  </sheetData>
  <mergeCells count="19">
    <mergeCell ref="A3:A11"/>
    <mergeCell ref="H18:H20"/>
    <mergeCell ref="M18:M20"/>
    <mergeCell ref="B28:E28"/>
    <mergeCell ref="G28:J28"/>
    <mergeCell ref="L28:O28"/>
    <mergeCell ref="B3:B5"/>
    <mergeCell ref="B6:B8"/>
    <mergeCell ref="B9:B11"/>
    <mergeCell ref="AB22:AD22"/>
    <mergeCell ref="B34:D34"/>
    <mergeCell ref="G34:H34"/>
    <mergeCell ref="L34:M34"/>
    <mergeCell ref="S1:X1"/>
    <mergeCell ref="B18:B20"/>
    <mergeCell ref="C1:E1"/>
    <mergeCell ref="F1:H1"/>
    <mergeCell ref="L1:Q1"/>
    <mergeCell ref="V25:X25"/>
  </mergeCells>
  <phoneticPr fontId="5" type="noConversion"/>
  <pageMargins left="0.7" right="0.7" top="0.75" bottom="0.75" header="0.3" footer="0.3"/>
  <ignoredErrors>
    <ignoredError sqref="D18:F20 J18:K20 C25:E25 S2:X4" formulaRange="1"/>
    <ignoredError sqref="X2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Class010621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Shubhankhi</dc:creator>
  <cp:lastModifiedBy>Shubhankhi</cp:lastModifiedBy>
  <dcterms:created xsi:type="dcterms:W3CDTF">2021-06-01T11:06:25Z</dcterms:created>
  <dcterms:modified xsi:type="dcterms:W3CDTF">2021-06-29T12:43:50Z</dcterms:modified>
</cp:coreProperties>
</file>