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QROR\2nd Semester\Subjects\Statistical Methods-II\Notes\5. Non Parametric Test\"/>
    </mc:Choice>
  </mc:AlternateContent>
  <xr:revisionPtr revIDLastSave="0" documentId="13_ncr:1_{8C42A4D2-0A79-45FF-8309-A5D297295332}" xr6:coauthVersionLast="47" xr6:coauthVersionMax="47" xr10:uidLastSave="{00000000-0000-0000-0000-000000000000}"/>
  <bookViews>
    <workbookView xWindow="-120" yWindow="-120" windowWidth="20730" windowHeight="11160" activeTab="3" xr2:uid="{9343226A-B5DE-418C-9D79-DE5D8BF531C4}"/>
  </bookViews>
  <sheets>
    <sheet name="Q1" sheetId="1" r:id="rId1"/>
    <sheet name="Q2" sheetId="2" r:id="rId2"/>
    <sheet name="Q3" sheetId="3" r:id="rId3"/>
    <sheet name="Q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3" l="1"/>
  <c r="H7" i="2"/>
  <c r="D4" i="1"/>
  <c r="E4" i="1" s="1"/>
  <c r="D8" i="1"/>
  <c r="E8" i="1" s="1"/>
  <c r="H6" i="4"/>
  <c r="H8" i="4"/>
  <c r="H7" i="4"/>
  <c r="H14" i="3"/>
  <c r="H12" i="3"/>
  <c r="H13" i="3"/>
  <c r="H11" i="3"/>
  <c r="F3" i="3"/>
  <c r="F2" i="3"/>
  <c r="H6" i="2"/>
  <c r="H8" i="2" s="1"/>
  <c r="D9" i="1"/>
  <c r="G9" i="1" s="1"/>
  <c r="G16" i="1"/>
  <c r="D5" i="1"/>
  <c r="E5" i="1" s="1"/>
  <c r="D2" i="1"/>
  <c r="G2" i="1" s="1"/>
  <c r="D3" i="1"/>
  <c r="E3" i="1" s="1"/>
  <c r="D7" i="1"/>
  <c r="G7" i="1" s="1"/>
  <c r="D11" i="1"/>
  <c r="E11" i="1" s="1"/>
  <c r="D6" i="1"/>
  <c r="G6" i="1" s="1"/>
  <c r="D10" i="1"/>
  <c r="E10" i="1" s="1"/>
  <c r="G8" i="1" l="1"/>
  <c r="G4" i="1"/>
  <c r="G11" i="1"/>
  <c r="G10" i="1"/>
  <c r="G5" i="1"/>
  <c r="G3" i="1"/>
  <c r="E9" i="1"/>
  <c r="E6" i="1"/>
  <c r="E7" i="1"/>
  <c r="E2" i="1"/>
</calcChain>
</file>

<file path=xl/sharedStrings.xml><?xml version="1.0" encoding="utf-8"?>
<sst xmlns="http://schemas.openxmlformats.org/spreadsheetml/2006/main" count="71" uniqueCount="53">
  <si>
    <t>Sl. No</t>
  </si>
  <si>
    <t>Data</t>
  </si>
  <si>
    <t>Difference</t>
  </si>
  <si>
    <t>ABS Diff</t>
  </si>
  <si>
    <t>Rank</t>
  </si>
  <si>
    <t>Sign</t>
  </si>
  <si>
    <t>Data1</t>
  </si>
  <si>
    <t>Data2</t>
  </si>
  <si>
    <t>W+</t>
  </si>
  <si>
    <t>W-</t>
  </si>
  <si>
    <t>W</t>
  </si>
  <si>
    <t>Arrange in order of difference. Rank accordingly . Critical value from table 10.6</t>
  </si>
  <si>
    <t>W crit</t>
  </si>
  <si>
    <t>Reject H0</t>
  </si>
  <si>
    <t>Wilcoxon signed-rank test</t>
  </si>
  <si>
    <t>Data Set</t>
  </si>
  <si>
    <t>Value</t>
  </si>
  <si>
    <t>n1</t>
  </si>
  <si>
    <t>n2</t>
  </si>
  <si>
    <t>R1</t>
  </si>
  <si>
    <t>R2</t>
  </si>
  <si>
    <t>Keep Data Set no . intact                                               Rank Overall</t>
  </si>
  <si>
    <t>u1</t>
  </si>
  <si>
    <t>u2</t>
  </si>
  <si>
    <t>U</t>
  </si>
  <si>
    <t>Test Statistic</t>
  </si>
  <si>
    <t>U crit</t>
  </si>
  <si>
    <t>Table 10.4 Page 2 at 5 %</t>
  </si>
  <si>
    <t>Reject H0. Median not equal</t>
  </si>
  <si>
    <t>Mean rate is different</t>
  </si>
  <si>
    <t>Level</t>
  </si>
  <si>
    <t>N</t>
  </si>
  <si>
    <t xml:space="preserve">S^2 </t>
  </si>
  <si>
    <t>N(N+1)^2/4</t>
  </si>
  <si>
    <t>h</t>
  </si>
  <si>
    <t>r1.</t>
  </si>
  <si>
    <t>r2.</t>
  </si>
  <si>
    <t>r3.</t>
  </si>
  <si>
    <t>ni</t>
  </si>
  <si>
    <t>Sum</t>
  </si>
  <si>
    <t>chi sq crit</t>
  </si>
  <si>
    <t>alpha=0.5</t>
  </si>
  <si>
    <t>df=a-1=2</t>
  </si>
  <si>
    <t>Do not Reject H0</t>
  </si>
  <si>
    <t>h&lt;chi sq crit</t>
  </si>
  <si>
    <t>Mann Whitney U test</t>
  </si>
  <si>
    <t>Krushal Wallis test</t>
  </si>
  <si>
    <t>H0: mu1=mu2</t>
  </si>
  <si>
    <t>H1: mu1&lt;mu2</t>
  </si>
  <si>
    <t>Do not reject H0</t>
  </si>
  <si>
    <t>Table 10.4  at 5 % one sided</t>
  </si>
  <si>
    <t>W &lt; Wcrit</t>
  </si>
  <si>
    <t>Sum of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</si>
</sst>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0" xfId="0" applyNumberForma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">
    <cellStyle name="Normal" xfId="0" builtinId="0"/>
  </cellStyles>
  <dxfs count="2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27EC1A-5153-49C3-8510-3E124E4BADD5}" name="Table3" displayName="Table3" ref="A1:G11" totalsRowShown="0" headerRowDxfId="18" dataDxfId="17">
  <autoFilter ref="A1:G11" xr:uid="{3EEB6BB6-DC0B-44A4-84A9-9D70F2D3DDAF}"/>
  <sortState xmlns:xlrd2="http://schemas.microsoft.com/office/spreadsheetml/2017/richdata2" ref="A2:G11">
    <sortCondition ref="G1:G11"/>
  </sortState>
  <tableColumns count="7">
    <tableColumn id="1" xr3:uid="{42FF98E1-4059-4C3C-998B-D19DEEE381E6}" name="Sl. No" dataDxfId="25"/>
    <tableColumn id="2" xr3:uid="{58DCFD71-BC4C-4073-AD2A-9AB163222295}" name="Data1" dataDxfId="24"/>
    <tableColumn id="3" xr3:uid="{7AB17A89-ADD9-412C-B300-9DFE45CC0091}" name="Data2" dataDxfId="23"/>
    <tableColumn id="4" xr3:uid="{2156CEF6-1DE4-4499-A137-76A3BD92959B}" name="Difference" dataDxfId="22">
      <calculatedColumnFormula>Table3[[#This Row],[Data1]]-Table3[[#This Row],[Data2]]</calculatedColumnFormula>
    </tableColumn>
    <tableColumn id="5" xr3:uid="{82F691C3-86E3-4CDA-AF61-DAB712EB69AC}" name="ABS Diff" dataDxfId="21">
      <calculatedColumnFormula>ABS(Table3[[#This Row],[Difference]])</calculatedColumnFormula>
    </tableColumn>
    <tableColumn id="6" xr3:uid="{2F87C3DB-9071-4438-A406-14E0AC75AE57}" name="Rank" dataDxfId="20"/>
    <tableColumn id="7" xr3:uid="{BDBC3850-FDF9-4E73-9232-B6A66B463ACF}" name="Sign" dataDxfId="19">
      <calculatedColumnFormula>IF(Table3[[#This Row],[Difference]]&gt;0,1,0)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DAB238-8455-477A-B9BA-766CF9E36BEF}" name="Table4" displayName="Table4" ref="A1:D17" totalsRowShown="0" headerRowDxfId="12" dataDxfId="11">
  <autoFilter ref="A1:D17" xr:uid="{1564BA09-2630-4324-86DB-EF8E437F0C05}"/>
  <sortState xmlns:xlrd2="http://schemas.microsoft.com/office/spreadsheetml/2017/richdata2" ref="A2:D17">
    <sortCondition ref="B1:B17"/>
  </sortState>
  <tableColumns count="4">
    <tableColumn id="1" xr3:uid="{13D8D4DD-681A-497E-87CC-940CD2B1CEFC}" name="Sl. No" dataDxfId="16"/>
    <tableColumn id="2" xr3:uid="{B3472FEE-B099-442B-A46E-8565022F2C61}" name="Data Set" dataDxfId="15"/>
    <tableColumn id="3" xr3:uid="{2053BB24-BC99-4442-AFED-D3E0A45EEF16}" name="Value" dataDxfId="14"/>
    <tableColumn id="4" xr3:uid="{1CB7C0F3-68EB-48F5-B8CE-3699519DE5A8}" name="Rank" dataDxfId="13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1B0008-E732-4282-8E60-ED54731A40C4}" name="Table10" displayName="Table10" ref="A1:C16" totalsRowShown="0" headerRowDxfId="7" dataDxfId="6">
  <autoFilter ref="A1:C16" xr:uid="{E46E45F1-1CDD-4F74-B371-43356DCFA313}"/>
  <sortState xmlns:xlrd2="http://schemas.microsoft.com/office/spreadsheetml/2017/richdata2" ref="A2:C16">
    <sortCondition ref="A1:A16"/>
  </sortState>
  <tableColumns count="3">
    <tableColumn id="1" xr3:uid="{4902A9F8-302F-4EC6-962E-1E211C432B3D}" name="Level" dataDxfId="10"/>
    <tableColumn id="2" xr3:uid="{05EAFC77-5197-4403-BF08-7CF391FEF4E9}" name="Data" dataDxfId="9"/>
    <tableColumn id="3" xr3:uid="{1B9196DF-4CFC-43AC-8E4F-109BD7C0F25B}" name="Rank" dataDxfId="8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454CA7-242B-4764-B59E-5748381F8CE6}" name="Table46" displayName="Table46" ref="A1:D25" totalsRowShown="0" headerRowDxfId="1" dataDxfId="0">
  <autoFilter ref="A1:D25" xr:uid="{3F0F4A0F-9A7C-4E73-A8D6-82B5756FDBFE}"/>
  <sortState xmlns:xlrd2="http://schemas.microsoft.com/office/spreadsheetml/2017/richdata2" ref="A2:D25">
    <sortCondition ref="C1:C25"/>
  </sortState>
  <tableColumns count="4">
    <tableColumn id="1" xr3:uid="{A25E9FD9-761C-443C-93A4-783565310C2D}" name="Sl. No" dataDxfId="5"/>
    <tableColumn id="2" xr3:uid="{93BB2282-6A0C-4EE1-A09F-8CA7A17DA647}" name="Data Set" dataDxfId="4"/>
    <tableColumn id="3" xr3:uid="{7B709855-DC7B-44E8-9FD0-7C86C9A868E1}" name="Value" dataDxfId="3"/>
    <tableColumn id="4" xr3:uid="{9FC38683-A659-441B-81FA-C760B42976AE}" name="Rank" dataDxfId="2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0291-EE28-4E5A-828A-E50E94044A5A}">
  <dimension ref="A1:U18"/>
  <sheetViews>
    <sheetView workbookViewId="0">
      <selection activeCell="L4" sqref="L4:N8"/>
    </sheetView>
  </sheetViews>
  <sheetFormatPr defaultRowHeight="15" x14ac:dyDescent="0.25"/>
  <cols>
    <col min="1" max="1" width="10.7109375" style="2" bestFit="1" customWidth="1"/>
    <col min="2" max="3" width="10.5703125" style="2" bestFit="1" customWidth="1"/>
    <col min="4" max="4" width="15" style="2" bestFit="1" customWidth="1"/>
    <col min="5" max="5" width="12.7109375" style="2" bestFit="1" customWidth="1"/>
    <col min="6" max="6" width="9.85546875" style="2" bestFit="1" customWidth="1"/>
    <col min="7" max="7" width="10" style="2" customWidth="1"/>
    <col min="8" max="16384" width="9.140625" style="2"/>
  </cols>
  <sheetData>
    <row r="1" spans="1:21" ht="21" x14ac:dyDescent="0.35">
      <c r="A1" s="4" t="s">
        <v>0</v>
      </c>
      <c r="B1" s="5" t="s">
        <v>6</v>
      </c>
      <c r="C1" s="6" t="s">
        <v>7</v>
      </c>
      <c r="D1" s="5" t="s">
        <v>2</v>
      </c>
      <c r="E1" s="5" t="s">
        <v>3</v>
      </c>
      <c r="F1" s="5" t="s">
        <v>4</v>
      </c>
      <c r="G1" s="7" t="s">
        <v>5</v>
      </c>
      <c r="K1" s="14" t="s">
        <v>14</v>
      </c>
      <c r="L1" s="14"/>
      <c r="M1" s="14"/>
      <c r="N1" s="14"/>
      <c r="O1" s="14"/>
    </row>
    <row r="2" spans="1:21" x14ac:dyDescent="0.25">
      <c r="A2" s="15">
        <v>9</v>
      </c>
      <c r="B2" s="15">
        <v>10.3</v>
      </c>
      <c r="C2" s="15">
        <v>10.4</v>
      </c>
      <c r="D2" s="1">
        <f>Table3[[#This Row],[Data1]]-Table3[[#This Row],[Data2]]</f>
        <v>-9.9999999999999645E-2</v>
      </c>
      <c r="E2" s="1">
        <f>ABS(Table3[[#This Row],[Difference]])</f>
        <v>9.9999999999999645E-2</v>
      </c>
      <c r="F2" s="1">
        <v>1.5</v>
      </c>
      <c r="G2" s="9">
        <f>IF(Table3[[#This Row],[Difference]]&gt;0,1,0)</f>
        <v>0</v>
      </c>
    </row>
    <row r="3" spans="1:21" x14ac:dyDescent="0.25">
      <c r="A3" s="15">
        <v>10</v>
      </c>
      <c r="B3" s="15">
        <v>10.1</v>
      </c>
      <c r="C3" s="15">
        <v>10.3</v>
      </c>
      <c r="D3" s="1">
        <f>Table3[[#This Row],[Data1]]-Table3[[#This Row],[Data2]]</f>
        <v>-0.20000000000000107</v>
      </c>
      <c r="E3" s="1">
        <f>ABS(Table3[[#This Row],[Difference]])</f>
        <v>0.20000000000000107</v>
      </c>
      <c r="F3" s="1">
        <v>3</v>
      </c>
      <c r="G3" s="1">
        <f>IF(Table3[[#This Row],[Difference]]&gt;0,1,0)</f>
        <v>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x14ac:dyDescent="0.25">
      <c r="A4" s="15">
        <v>1</v>
      </c>
      <c r="B4" s="15">
        <v>9.9</v>
      </c>
      <c r="C4" s="15">
        <v>10.199999999999999</v>
      </c>
      <c r="D4" s="1">
        <f>Table3[[#This Row],[Data1]]-Table3[[#This Row],[Data2]]</f>
        <v>-0.29999999999999893</v>
      </c>
      <c r="E4" s="1">
        <f>ABS(Table3[[#This Row],[Difference]])</f>
        <v>0.29999999999999893</v>
      </c>
      <c r="F4" s="1">
        <v>4.5</v>
      </c>
      <c r="G4" s="1">
        <f>IF(Table3[[#This Row],[Difference]]&gt;0,1,0)</f>
        <v>0</v>
      </c>
      <c r="J4" s="8"/>
      <c r="K4" s="8"/>
      <c r="L4" s="10" t="s">
        <v>11</v>
      </c>
      <c r="M4" s="10"/>
      <c r="N4" s="10"/>
      <c r="O4" s="8"/>
      <c r="P4" s="8"/>
      <c r="Q4" s="8"/>
      <c r="R4" s="8"/>
      <c r="S4" s="8"/>
      <c r="T4" s="8"/>
      <c r="U4" s="8"/>
    </row>
    <row r="5" spans="1:21" x14ac:dyDescent="0.25">
      <c r="A5" s="15">
        <v>5</v>
      </c>
      <c r="B5" s="15">
        <v>10.199999999999999</v>
      </c>
      <c r="C5" s="15">
        <v>10.5</v>
      </c>
      <c r="D5" s="1">
        <f>Table3[[#This Row],[Data1]]-Table3[[#This Row],[Data2]]</f>
        <v>-0.30000000000000071</v>
      </c>
      <c r="E5" s="1">
        <f>ABS(Table3[[#This Row],[Difference]])</f>
        <v>0.30000000000000071</v>
      </c>
      <c r="F5" s="1">
        <v>4.5</v>
      </c>
      <c r="G5" s="1">
        <f>IF(Table3[[#This Row],[Difference]]&gt;0,1,0)</f>
        <v>0</v>
      </c>
      <c r="L5" s="10"/>
      <c r="M5" s="10"/>
      <c r="N5" s="10"/>
    </row>
    <row r="6" spans="1:21" x14ac:dyDescent="0.25">
      <c r="A6" s="15">
        <v>8</v>
      </c>
      <c r="B6" s="15">
        <v>10</v>
      </c>
      <c r="C6" s="15">
        <v>10.7</v>
      </c>
      <c r="D6" s="1">
        <f>Table3[[#This Row],[Data1]]-Table3[[#This Row],[Data2]]</f>
        <v>-0.69999999999999929</v>
      </c>
      <c r="E6" s="1">
        <f>ABS(Table3[[#This Row],[Difference]])</f>
        <v>0.69999999999999929</v>
      </c>
      <c r="F6" s="1">
        <v>7</v>
      </c>
      <c r="G6" s="1">
        <f>IF(Table3[[#This Row],[Difference]]&gt;0,1,0)</f>
        <v>0</v>
      </c>
      <c r="J6" s="8"/>
      <c r="K6" s="8"/>
      <c r="L6" s="10"/>
      <c r="M6" s="10"/>
      <c r="N6" s="10"/>
    </row>
    <row r="7" spans="1:21" x14ac:dyDescent="0.25">
      <c r="A7" s="15">
        <v>4</v>
      </c>
      <c r="B7" s="15">
        <v>9.6</v>
      </c>
      <c r="C7" s="15">
        <v>10.4</v>
      </c>
      <c r="D7" s="1">
        <f>Table3[[#This Row],[Data1]]-Table3[[#This Row],[Data2]]</f>
        <v>-0.80000000000000071</v>
      </c>
      <c r="E7" s="1">
        <f>ABS(Table3[[#This Row],[Difference]])</f>
        <v>0.80000000000000071</v>
      </c>
      <c r="F7" s="1">
        <v>8</v>
      </c>
      <c r="G7" s="1">
        <f>IF(Table3[[#This Row],[Difference]]&gt;0,1,0)</f>
        <v>0</v>
      </c>
      <c r="J7" s="8"/>
      <c r="K7" s="8"/>
      <c r="L7" s="10"/>
      <c r="M7" s="10"/>
      <c r="N7" s="10"/>
    </row>
    <row r="8" spans="1:21" x14ac:dyDescent="0.25">
      <c r="A8" s="15">
        <v>2</v>
      </c>
      <c r="B8" s="15">
        <v>9.4</v>
      </c>
      <c r="C8" s="15">
        <v>10.6</v>
      </c>
      <c r="D8" s="1">
        <f>Table3[[#This Row],[Data1]]-Table3[[#This Row],[Data2]]</f>
        <v>-1.1999999999999993</v>
      </c>
      <c r="E8" s="1">
        <f>ABS(Table3[[#This Row],[Difference]])</f>
        <v>1.1999999999999993</v>
      </c>
      <c r="F8" s="1">
        <v>9</v>
      </c>
      <c r="G8" s="1">
        <f>IF(Table3[[#This Row],[Difference]]&gt;0,1,0)</f>
        <v>0</v>
      </c>
      <c r="J8" s="8"/>
      <c r="K8" s="8"/>
      <c r="L8" s="10"/>
      <c r="M8" s="10"/>
      <c r="N8" s="10"/>
    </row>
    <row r="9" spans="1:21" x14ac:dyDescent="0.25">
      <c r="A9" s="15">
        <v>3</v>
      </c>
      <c r="B9" s="15">
        <v>9.3000000000000007</v>
      </c>
      <c r="C9" s="15">
        <v>10.7</v>
      </c>
      <c r="D9" s="1">
        <f>Table3[[#This Row],[Data1]]-Table3[[#This Row],[Data2]]</f>
        <v>-1.3999999999999986</v>
      </c>
      <c r="E9" s="1">
        <f>ABS(Table3[[#This Row],[Difference]])</f>
        <v>1.3999999999999986</v>
      </c>
      <c r="F9" s="1">
        <v>10</v>
      </c>
      <c r="G9" s="1">
        <f>IF(Table3[[#This Row],[Difference]]&gt;0,1,0)</f>
        <v>0</v>
      </c>
      <c r="J9" s="8"/>
      <c r="K9" s="8"/>
    </row>
    <row r="10" spans="1:21" x14ac:dyDescent="0.25">
      <c r="A10" s="15">
        <v>7</v>
      </c>
      <c r="B10" s="15">
        <v>10.3</v>
      </c>
      <c r="C10" s="15">
        <v>10.199999999999999</v>
      </c>
      <c r="D10" s="1">
        <f>Table3[[#This Row],[Data1]]-Table3[[#This Row],[Data2]]</f>
        <v>0.10000000000000142</v>
      </c>
      <c r="E10" s="1">
        <f>ABS(Table3[[#This Row],[Difference]])</f>
        <v>0.10000000000000142</v>
      </c>
      <c r="F10" s="1">
        <v>1.5</v>
      </c>
      <c r="G10" s="1">
        <f>IF(Table3[[#This Row],[Difference]]&gt;0,1,0)</f>
        <v>1</v>
      </c>
      <c r="J10" s="8"/>
      <c r="K10" s="8"/>
    </row>
    <row r="11" spans="1:21" x14ac:dyDescent="0.25">
      <c r="A11" s="15">
        <v>6</v>
      </c>
      <c r="B11" s="15">
        <v>10.6</v>
      </c>
      <c r="C11" s="15">
        <v>10</v>
      </c>
      <c r="D11" s="1">
        <f>Table3[[#This Row],[Data1]]-Table3[[#This Row],[Data2]]</f>
        <v>0.59999999999999964</v>
      </c>
      <c r="E11" s="1">
        <f>ABS(Table3[[#This Row],[Difference]])</f>
        <v>0.59999999999999964</v>
      </c>
      <c r="F11" s="1">
        <v>6</v>
      </c>
      <c r="G11" s="1">
        <f>IF(Table3[[#This Row],[Difference]]&gt;0,1,0)</f>
        <v>1</v>
      </c>
      <c r="J11" s="8"/>
      <c r="K11" s="8"/>
    </row>
    <row r="12" spans="1:21" ht="15.75" x14ac:dyDescent="0.25">
      <c r="A12" s="8"/>
      <c r="B12" s="8"/>
      <c r="C12" s="8"/>
      <c r="D12" s="9"/>
      <c r="E12" s="9"/>
      <c r="F12" s="1"/>
      <c r="G12" s="9"/>
      <c r="I12" s="13"/>
      <c r="J12" s="13" t="s">
        <v>13</v>
      </c>
      <c r="K12" s="13"/>
    </row>
    <row r="13" spans="1:21" ht="15.75" x14ac:dyDescent="0.25">
      <c r="A13" s="8"/>
      <c r="B13" s="8"/>
      <c r="C13" s="8"/>
      <c r="D13" s="9"/>
      <c r="E13" s="9"/>
      <c r="F13" s="1"/>
      <c r="G13" s="9"/>
      <c r="I13" s="13"/>
      <c r="J13" s="13" t="s">
        <v>29</v>
      </c>
      <c r="K13" s="13"/>
    </row>
    <row r="14" spans="1:21" x14ac:dyDescent="0.25">
      <c r="F14" s="11" t="s">
        <v>8</v>
      </c>
      <c r="G14" s="11">
        <v>7.5</v>
      </c>
      <c r="I14" s="16" t="s">
        <v>51</v>
      </c>
      <c r="J14" s="16"/>
      <c r="K14" s="16"/>
    </row>
    <row r="15" spans="1:21" x14ac:dyDescent="0.25">
      <c r="F15" s="11" t="s">
        <v>9</v>
      </c>
      <c r="G15" s="11">
        <v>47.5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21" x14ac:dyDescent="0.25">
      <c r="F16" s="12" t="s">
        <v>10</v>
      </c>
      <c r="G16" s="12">
        <f>MIN(G14:G15)</f>
        <v>7.5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6:7" x14ac:dyDescent="0.25">
      <c r="F17" s="11"/>
      <c r="G17" s="11"/>
    </row>
    <row r="18" spans="6:7" x14ac:dyDescent="0.25">
      <c r="F18" s="11" t="s">
        <v>12</v>
      </c>
      <c r="G18" s="11">
        <v>8</v>
      </c>
    </row>
  </sheetData>
  <mergeCells count="3">
    <mergeCell ref="L4:N8"/>
    <mergeCell ref="K1:O1"/>
    <mergeCell ref="I14:K1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83E6-0815-45E1-A911-DF349F258357}">
  <dimension ref="A1:S17"/>
  <sheetViews>
    <sheetView workbookViewId="0">
      <selection activeCell="F12" sqref="F12"/>
    </sheetView>
  </sheetViews>
  <sheetFormatPr defaultRowHeight="15" x14ac:dyDescent="0.25"/>
  <cols>
    <col min="1" max="1" width="10.7109375" style="2" bestFit="1" customWidth="1"/>
    <col min="2" max="2" width="12.85546875" style="2" bestFit="1" customWidth="1"/>
    <col min="3" max="3" width="10.7109375" style="2" bestFit="1" customWidth="1"/>
    <col min="4" max="4" width="9.85546875" style="2" bestFit="1" customWidth="1"/>
    <col min="5" max="9" width="9.140625" style="2"/>
    <col min="10" max="10" width="21.5703125" style="2" customWidth="1"/>
    <col min="11" max="16384" width="9.140625" style="2"/>
  </cols>
  <sheetData>
    <row r="1" spans="1:19" ht="21" x14ac:dyDescent="0.35">
      <c r="A1" s="1" t="s">
        <v>0</v>
      </c>
      <c r="B1" s="1" t="s">
        <v>15</v>
      </c>
      <c r="C1" s="1" t="s">
        <v>16</v>
      </c>
      <c r="D1" s="1" t="s">
        <v>4</v>
      </c>
      <c r="J1" s="14" t="s">
        <v>45</v>
      </c>
      <c r="K1" s="14"/>
      <c r="L1" s="14"/>
      <c r="M1" s="14"/>
      <c r="N1" s="14"/>
    </row>
    <row r="2" spans="1:19" x14ac:dyDescent="0.25">
      <c r="A2" s="1">
        <v>3</v>
      </c>
      <c r="B2" s="3">
        <v>1</v>
      </c>
      <c r="C2" s="15">
        <v>68</v>
      </c>
      <c r="D2" s="1">
        <v>1</v>
      </c>
      <c r="G2" s="19" t="s">
        <v>17</v>
      </c>
      <c r="H2" s="19">
        <v>8</v>
      </c>
    </row>
    <row r="3" spans="1:19" x14ac:dyDescent="0.25">
      <c r="A3" s="1">
        <v>6</v>
      </c>
      <c r="B3" s="3">
        <v>1</v>
      </c>
      <c r="C3" s="15">
        <v>69</v>
      </c>
      <c r="D3" s="1">
        <v>2</v>
      </c>
      <c r="G3" s="19" t="s">
        <v>18</v>
      </c>
      <c r="H3" s="19">
        <v>8</v>
      </c>
    </row>
    <row r="4" spans="1:19" x14ac:dyDescent="0.25">
      <c r="A4" s="1">
        <v>7</v>
      </c>
      <c r="B4" s="3">
        <v>1</v>
      </c>
      <c r="C4" s="15">
        <v>71</v>
      </c>
      <c r="D4" s="1">
        <v>3</v>
      </c>
      <c r="G4" s="19" t="s">
        <v>19</v>
      </c>
      <c r="H4" s="19">
        <v>48</v>
      </c>
    </row>
    <row r="5" spans="1:19" x14ac:dyDescent="0.25">
      <c r="A5" s="1">
        <v>4</v>
      </c>
      <c r="B5" s="3">
        <v>1</v>
      </c>
      <c r="C5" s="15">
        <v>72</v>
      </c>
      <c r="D5" s="1">
        <v>4.5</v>
      </c>
      <c r="G5" s="19" t="s">
        <v>20</v>
      </c>
      <c r="H5" s="19">
        <v>88</v>
      </c>
      <c r="L5" s="18" t="s">
        <v>21</v>
      </c>
      <c r="M5" s="18"/>
      <c r="N5" s="18"/>
      <c r="O5" s="18"/>
    </row>
    <row r="6" spans="1:19" x14ac:dyDescent="0.25">
      <c r="A6" s="1">
        <v>1</v>
      </c>
      <c r="B6" s="3">
        <v>1</v>
      </c>
      <c r="C6" s="15">
        <v>74</v>
      </c>
      <c r="D6" s="1">
        <v>7.5</v>
      </c>
      <c r="G6" s="19" t="s">
        <v>22</v>
      </c>
      <c r="H6" s="19">
        <f>H4-H2*(H2+1)/2</f>
        <v>12</v>
      </c>
      <c r="L6" s="18"/>
      <c r="M6" s="18"/>
      <c r="N6" s="18"/>
      <c r="O6" s="18"/>
    </row>
    <row r="7" spans="1:19" x14ac:dyDescent="0.25">
      <c r="A7" s="1">
        <v>8</v>
      </c>
      <c r="B7" s="3">
        <v>1</v>
      </c>
      <c r="C7" s="15">
        <v>74</v>
      </c>
      <c r="D7" s="1">
        <v>7.5</v>
      </c>
      <c r="G7" s="19" t="s">
        <v>23</v>
      </c>
      <c r="H7" s="19">
        <f>H5-H3*(H3+1)/2</f>
        <v>52</v>
      </c>
      <c r="L7" s="18"/>
      <c r="M7" s="18"/>
      <c r="N7" s="18"/>
      <c r="O7" s="18"/>
    </row>
    <row r="8" spans="1:19" x14ac:dyDescent="0.25">
      <c r="A8" s="1">
        <v>5</v>
      </c>
      <c r="B8" s="3">
        <v>1</v>
      </c>
      <c r="C8" s="15">
        <v>76</v>
      </c>
      <c r="D8" s="1">
        <v>10.5</v>
      </c>
      <c r="G8" s="20" t="s">
        <v>24</v>
      </c>
      <c r="H8" s="20">
        <f>MIN(H6:H7)</f>
        <v>12</v>
      </c>
      <c r="J8" s="22" t="s">
        <v>25</v>
      </c>
      <c r="L8" s="18"/>
      <c r="M8" s="18"/>
      <c r="N8" s="18"/>
      <c r="O8" s="18"/>
    </row>
    <row r="9" spans="1:19" x14ac:dyDescent="0.25">
      <c r="A9" s="1">
        <v>2</v>
      </c>
      <c r="B9" s="3">
        <v>1</v>
      </c>
      <c r="C9" s="15">
        <v>78</v>
      </c>
      <c r="D9" s="1">
        <v>12</v>
      </c>
      <c r="G9" s="19"/>
      <c r="H9" s="19"/>
      <c r="L9" s="18"/>
      <c r="M9" s="18"/>
      <c r="N9" s="18"/>
      <c r="O9" s="18"/>
    </row>
    <row r="10" spans="1:19" x14ac:dyDescent="0.25">
      <c r="A10" s="1">
        <v>13</v>
      </c>
      <c r="B10" s="3">
        <v>2</v>
      </c>
      <c r="C10" s="15">
        <v>72</v>
      </c>
      <c r="D10" s="1">
        <v>4.5</v>
      </c>
      <c r="G10" s="19" t="s">
        <v>26</v>
      </c>
      <c r="H10" s="19">
        <v>13</v>
      </c>
      <c r="J10" s="21" t="s">
        <v>27</v>
      </c>
      <c r="L10" s="18"/>
      <c r="M10" s="18"/>
      <c r="N10" s="18"/>
      <c r="O10" s="18"/>
    </row>
    <row r="11" spans="1:19" x14ac:dyDescent="0.25">
      <c r="A11" s="1">
        <v>14</v>
      </c>
      <c r="B11" s="3">
        <v>2</v>
      </c>
      <c r="C11" s="15">
        <v>73</v>
      </c>
      <c r="D11" s="1">
        <v>6</v>
      </c>
    </row>
    <row r="12" spans="1:19" x14ac:dyDescent="0.25">
      <c r="A12" s="1">
        <v>9</v>
      </c>
      <c r="B12" s="3">
        <v>2</v>
      </c>
      <c r="C12" s="15">
        <v>75</v>
      </c>
      <c r="D12" s="1">
        <v>9</v>
      </c>
      <c r="I12" s="23" t="s">
        <v>28</v>
      </c>
      <c r="J12" s="23"/>
      <c r="K12" s="23"/>
    </row>
    <row r="13" spans="1:19" x14ac:dyDescent="0.25">
      <c r="A13" s="1">
        <v>16</v>
      </c>
      <c r="B13" s="3">
        <v>2</v>
      </c>
      <c r="C13" s="15">
        <v>76</v>
      </c>
      <c r="D13" s="1">
        <v>10.5</v>
      </c>
    </row>
    <row r="14" spans="1:19" x14ac:dyDescent="0.25">
      <c r="A14" s="1">
        <v>10</v>
      </c>
      <c r="B14" s="3">
        <v>2</v>
      </c>
      <c r="C14" s="15">
        <v>80</v>
      </c>
      <c r="D14" s="1">
        <v>13.5</v>
      </c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">
        <v>15</v>
      </c>
      <c r="B15" s="3">
        <v>2</v>
      </c>
      <c r="C15" s="15">
        <v>80</v>
      </c>
      <c r="D15" s="1">
        <v>13.5</v>
      </c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">
        <v>12</v>
      </c>
      <c r="B16" s="3">
        <v>2</v>
      </c>
      <c r="C16" s="15">
        <v>81</v>
      </c>
      <c r="D16" s="1">
        <v>15</v>
      </c>
    </row>
    <row r="17" spans="1:12" x14ac:dyDescent="0.25">
      <c r="A17" s="1">
        <v>11</v>
      </c>
      <c r="B17" s="3">
        <v>2</v>
      </c>
      <c r="C17" s="15">
        <v>87</v>
      </c>
      <c r="D17" s="1">
        <v>16</v>
      </c>
      <c r="K17" s="15"/>
      <c r="L17" s="15"/>
    </row>
  </sheetData>
  <mergeCells count="3">
    <mergeCell ref="L5:O10"/>
    <mergeCell ref="J1:N1"/>
    <mergeCell ref="I12:K1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7A42-93B8-459E-8338-C12A62087E87}">
  <dimension ref="A1:M19"/>
  <sheetViews>
    <sheetView workbookViewId="0">
      <selection activeCell="N15" sqref="N15"/>
    </sheetView>
  </sheetViews>
  <sheetFormatPr defaultRowHeight="15" x14ac:dyDescent="0.25"/>
  <cols>
    <col min="1" max="1" width="14.5703125" style="1" customWidth="1"/>
    <col min="2" max="2" width="17.7109375" style="1" customWidth="1"/>
    <col min="3" max="3" width="23.85546875" style="1" customWidth="1"/>
    <col min="4" max="4" width="9.140625" style="1"/>
    <col min="5" max="5" width="13.85546875" style="1" customWidth="1"/>
    <col min="6" max="6" width="16.140625" style="1" customWidth="1"/>
    <col min="7" max="7" width="15" style="1" customWidth="1"/>
    <col min="8" max="8" width="9.140625" style="1"/>
    <col min="9" max="9" width="10.28515625" style="1" customWidth="1"/>
    <col min="10" max="16384" width="9.140625" style="1"/>
  </cols>
  <sheetData>
    <row r="1" spans="1:13" ht="21" x14ac:dyDescent="0.25">
      <c r="A1" s="1" t="s">
        <v>30</v>
      </c>
      <c r="B1" s="1" t="s">
        <v>1</v>
      </c>
      <c r="C1" s="1" t="s">
        <v>4</v>
      </c>
      <c r="E1" s="25" t="s">
        <v>31</v>
      </c>
      <c r="F1" s="25">
        <v>15</v>
      </c>
      <c r="I1" s="24" t="s">
        <v>46</v>
      </c>
      <c r="J1" s="24"/>
      <c r="K1" s="24"/>
      <c r="L1" s="24"/>
      <c r="M1" s="24"/>
    </row>
    <row r="2" spans="1:13" x14ac:dyDescent="0.25">
      <c r="A2" s="1">
        <v>1</v>
      </c>
      <c r="B2" s="3">
        <v>537</v>
      </c>
      <c r="C2" s="3">
        <v>5</v>
      </c>
      <c r="E2" s="25" t="s">
        <v>32</v>
      </c>
      <c r="F2" s="25">
        <f>(_xlfn.STDEV.S(Table10[Rank]))^2</f>
        <v>19.964285714285715</v>
      </c>
    </row>
    <row r="3" spans="1:13" x14ac:dyDescent="0.25">
      <c r="A3" s="1">
        <v>1</v>
      </c>
      <c r="B3" s="3">
        <v>541</v>
      </c>
      <c r="C3" s="3">
        <v>7</v>
      </c>
      <c r="E3" s="25" t="s">
        <v>33</v>
      </c>
      <c r="F3" s="25">
        <f>F1*((F1+1)^2)/4</f>
        <v>960</v>
      </c>
    </row>
    <row r="4" spans="1:13" x14ac:dyDescent="0.25">
      <c r="A4" s="1">
        <v>1</v>
      </c>
      <c r="B4" s="3">
        <v>550</v>
      </c>
      <c r="C4" s="3">
        <v>9</v>
      </c>
    </row>
    <row r="5" spans="1:13" x14ac:dyDescent="0.25">
      <c r="A5" s="1">
        <v>1</v>
      </c>
      <c r="B5" s="3">
        <v>553</v>
      </c>
      <c r="C5" s="3">
        <v>10.5</v>
      </c>
    </row>
    <row r="6" spans="1:13" x14ac:dyDescent="0.25">
      <c r="A6" s="1">
        <v>1</v>
      </c>
      <c r="B6" s="3">
        <v>568</v>
      </c>
      <c r="C6" s="3">
        <v>12</v>
      </c>
    </row>
    <row r="7" spans="1:13" x14ac:dyDescent="0.25">
      <c r="A7" s="3">
        <v>2</v>
      </c>
      <c r="B7" s="3">
        <v>540</v>
      </c>
      <c r="C7" s="3">
        <v>6</v>
      </c>
    </row>
    <row r="8" spans="1:13" x14ac:dyDescent="0.25">
      <c r="A8" s="3">
        <v>2</v>
      </c>
      <c r="B8" s="3">
        <v>545</v>
      </c>
      <c r="C8" s="3">
        <v>8</v>
      </c>
    </row>
    <row r="9" spans="1:13" x14ac:dyDescent="0.25">
      <c r="A9" s="3">
        <v>2</v>
      </c>
      <c r="B9" s="3">
        <v>553</v>
      </c>
      <c r="C9" s="3">
        <v>10.5</v>
      </c>
    </row>
    <row r="10" spans="1:13" x14ac:dyDescent="0.25">
      <c r="A10" s="3">
        <v>2</v>
      </c>
      <c r="B10" s="3">
        <v>579</v>
      </c>
      <c r="C10" s="3">
        <v>14</v>
      </c>
      <c r="E10" s="19"/>
      <c r="F10" s="19" t="s">
        <v>52</v>
      </c>
      <c r="G10" s="19" t="s">
        <v>38</v>
      </c>
      <c r="H10" s="19"/>
    </row>
    <row r="11" spans="1:13" x14ac:dyDescent="0.25">
      <c r="A11" s="3">
        <v>2</v>
      </c>
      <c r="B11" s="3">
        <v>599</v>
      </c>
      <c r="C11" s="3">
        <v>15</v>
      </c>
      <c r="E11" s="19" t="s">
        <v>35</v>
      </c>
      <c r="F11" s="25">
        <v>43.5</v>
      </c>
      <c r="G11" s="25">
        <v>5</v>
      </c>
      <c r="H11" s="25">
        <f>F11*F11/G11</f>
        <v>378.45</v>
      </c>
    </row>
    <row r="12" spans="1:13" x14ac:dyDescent="0.25">
      <c r="A12" s="3">
        <v>3</v>
      </c>
      <c r="B12" s="3">
        <v>492</v>
      </c>
      <c r="C12" s="3">
        <v>1</v>
      </c>
      <c r="E12" s="19" t="s">
        <v>36</v>
      </c>
      <c r="F12" s="25">
        <v>53.5</v>
      </c>
      <c r="G12" s="25">
        <v>5</v>
      </c>
      <c r="H12" s="25">
        <f t="shared" ref="H12:H13" si="0">F12*F12/G12</f>
        <v>572.45000000000005</v>
      </c>
    </row>
    <row r="13" spans="1:13" x14ac:dyDescent="0.25">
      <c r="A13" s="3">
        <v>3</v>
      </c>
      <c r="B13" s="3">
        <v>510</v>
      </c>
      <c r="C13" s="3">
        <v>2</v>
      </c>
      <c r="E13" s="19" t="s">
        <v>37</v>
      </c>
      <c r="F13" s="25">
        <v>23</v>
      </c>
      <c r="G13" s="25">
        <v>5</v>
      </c>
      <c r="H13" s="25">
        <f t="shared" si="0"/>
        <v>105.8</v>
      </c>
    </row>
    <row r="14" spans="1:13" ht="15.75" x14ac:dyDescent="0.25">
      <c r="A14" s="3">
        <v>3</v>
      </c>
      <c r="B14" s="3">
        <v>528</v>
      </c>
      <c r="C14" s="3">
        <v>3</v>
      </c>
      <c r="G14" s="26" t="s">
        <v>39</v>
      </c>
      <c r="H14" s="25">
        <f>SUM(H11:H13)</f>
        <v>1056.7</v>
      </c>
    </row>
    <row r="15" spans="1:13" ht="15.75" x14ac:dyDescent="0.25">
      <c r="A15" s="3">
        <v>3</v>
      </c>
      <c r="B15" s="3">
        <v>530</v>
      </c>
      <c r="C15" s="3">
        <v>4</v>
      </c>
      <c r="G15" s="26" t="s">
        <v>34</v>
      </c>
      <c r="H15" s="25">
        <f>(H14-F3)/F2</f>
        <v>4.8436493738819344</v>
      </c>
    </row>
    <row r="16" spans="1:13" x14ac:dyDescent="0.25">
      <c r="A16" s="3">
        <v>3</v>
      </c>
      <c r="B16" s="3">
        <v>571</v>
      </c>
      <c r="C16" s="3">
        <v>13</v>
      </c>
    </row>
    <row r="17" spans="7:10" x14ac:dyDescent="0.25">
      <c r="G17" s="25" t="s">
        <v>40</v>
      </c>
      <c r="H17" s="25" t="s">
        <v>41</v>
      </c>
      <c r="I17" s="25" t="s">
        <v>42</v>
      </c>
      <c r="J17" s="25">
        <v>5.9909999999999997</v>
      </c>
    </row>
    <row r="18" spans="7:10" x14ac:dyDescent="0.25">
      <c r="G18" s="25"/>
      <c r="H18" s="25"/>
      <c r="I18" s="25"/>
      <c r="J18" s="25"/>
    </row>
    <row r="19" spans="7:10" ht="15.75" x14ac:dyDescent="0.25">
      <c r="G19" s="26" t="s">
        <v>44</v>
      </c>
      <c r="H19" s="27" t="s">
        <v>43</v>
      </c>
      <c r="I19" s="27"/>
      <c r="J19" s="27"/>
    </row>
  </sheetData>
  <mergeCells count="2">
    <mergeCell ref="I1:M1"/>
    <mergeCell ref="H19:J19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1732-4490-41E0-B6AF-724CCD49EFFC}">
  <dimension ref="A1:S26"/>
  <sheetViews>
    <sheetView tabSelected="1" workbookViewId="0">
      <selection activeCell="J11" sqref="J11"/>
    </sheetView>
  </sheetViews>
  <sheetFormatPr defaultRowHeight="15" x14ac:dyDescent="0.25"/>
  <cols>
    <col min="1" max="1" width="10.7109375" style="2" bestFit="1" customWidth="1"/>
    <col min="2" max="2" width="12.85546875" style="2" bestFit="1" customWidth="1"/>
    <col min="3" max="3" width="10.7109375" style="2" bestFit="1" customWidth="1"/>
    <col min="4" max="4" width="9.85546875" style="2" bestFit="1" customWidth="1"/>
    <col min="5" max="9" width="9.140625" style="2"/>
    <col min="10" max="10" width="25.5703125" style="2" bestFit="1" customWidth="1"/>
    <col min="11" max="16384" width="9.140625" style="2"/>
  </cols>
  <sheetData>
    <row r="1" spans="1:19" ht="21" x14ac:dyDescent="0.35">
      <c r="A1" s="1" t="s">
        <v>0</v>
      </c>
      <c r="B1" s="1" t="s">
        <v>15</v>
      </c>
      <c r="C1" s="1" t="s">
        <v>16</v>
      </c>
      <c r="D1" s="1" t="s">
        <v>4</v>
      </c>
      <c r="K1" s="14" t="s">
        <v>45</v>
      </c>
      <c r="L1" s="14"/>
      <c r="M1" s="14"/>
      <c r="N1" s="14"/>
      <c r="O1" s="14"/>
    </row>
    <row r="2" spans="1:19" ht="15.75" x14ac:dyDescent="0.25">
      <c r="A2" s="1">
        <v>1</v>
      </c>
      <c r="B2" s="3">
        <v>1</v>
      </c>
      <c r="C2" s="15">
        <v>2</v>
      </c>
      <c r="D2" s="1">
        <v>1.5</v>
      </c>
      <c r="G2" s="26" t="s">
        <v>17</v>
      </c>
      <c r="H2" s="26">
        <v>12</v>
      </c>
    </row>
    <row r="3" spans="1:19" ht="15.75" x14ac:dyDescent="0.25">
      <c r="A3" s="1">
        <v>10</v>
      </c>
      <c r="B3" s="3">
        <v>1</v>
      </c>
      <c r="C3" s="15">
        <v>2</v>
      </c>
      <c r="D3" s="1">
        <v>1.5</v>
      </c>
      <c r="G3" s="26" t="s">
        <v>18</v>
      </c>
      <c r="H3" s="26">
        <v>12</v>
      </c>
    </row>
    <row r="4" spans="1:19" ht="15.75" x14ac:dyDescent="0.25">
      <c r="A4" s="1">
        <v>9</v>
      </c>
      <c r="B4" s="3">
        <v>1</v>
      </c>
      <c r="C4" s="15">
        <v>2.2999999999999998</v>
      </c>
      <c r="D4" s="1">
        <v>3</v>
      </c>
      <c r="G4" s="26" t="s">
        <v>19</v>
      </c>
      <c r="H4" s="26">
        <v>129</v>
      </c>
    </row>
    <row r="5" spans="1:19" ht="15.75" x14ac:dyDescent="0.25">
      <c r="A5" s="1">
        <v>16</v>
      </c>
      <c r="B5" s="3">
        <v>2</v>
      </c>
      <c r="C5" s="15">
        <v>2.4</v>
      </c>
      <c r="D5" s="1">
        <v>4</v>
      </c>
      <c r="G5" s="26" t="s">
        <v>20</v>
      </c>
      <c r="H5" s="26">
        <v>171</v>
      </c>
      <c r="L5" s="17" t="s">
        <v>21</v>
      </c>
      <c r="M5" s="17"/>
      <c r="N5" s="17"/>
      <c r="O5" s="17"/>
    </row>
    <row r="6" spans="1:19" ht="15.75" x14ac:dyDescent="0.25">
      <c r="A6" s="1">
        <v>2</v>
      </c>
      <c r="B6" s="3">
        <v>1</v>
      </c>
      <c r="C6" s="15">
        <v>2.6</v>
      </c>
      <c r="D6" s="1">
        <v>5.5</v>
      </c>
      <c r="G6" s="26" t="s">
        <v>22</v>
      </c>
      <c r="H6" s="26">
        <f>H4-H2*(H2+1)/2</f>
        <v>51</v>
      </c>
      <c r="L6" s="17"/>
      <c r="M6" s="17"/>
      <c r="N6" s="17"/>
      <c r="O6" s="17"/>
    </row>
    <row r="7" spans="1:19" ht="15.75" x14ac:dyDescent="0.25">
      <c r="A7" s="1">
        <v>4</v>
      </c>
      <c r="B7" s="3">
        <v>1</v>
      </c>
      <c r="C7" s="15">
        <v>2.6</v>
      </c>
      <c r="D7" s="1">
        <v>5.5</v>
      </c>
      <c r="G7" s="26" t="s">
        <v>23</v>
      </c>
      <c r="H7" s="26">
        <f>H5-H3*(H3+1)/2</f>
        <v>93</v>
      </c>
      <c r="L7" s="17"/>
      <c r="M7" s="17"/>
      <c r="N7" s="17"/>
      <c r="O7" s="17"/>
    </row>
    <row r="8" spans="1:19" ht="15.75" x14ac:dyDescent="0.25">
      <c r="A8" s="1">
        <v>14</v>
      </c>
      <c r="B8" s="3">
        <v>2</v>
      </c>
      <c r="C8" s="15">
        <v>2.9</v>
      </c>
      <c r="D8" s="1">
        <v>7</v>
      </c>
      <c r="G8" s="28" t="s">
        <v>24</v>
      </c>
      <c r="H8" s="28">
        <f>MIN(H6:H7)</f>
        <v>51</v>
      </c>
      <c r="J8" s="22" t="s">
        <v>25</v>
      </c>
      <c r="L8" s="17"/>
      <c r="M8" s="17"/>
      <c r="N8" s="17"/>
      <c r="O8" s="17"/>
    </row>
    <row r="9" spans="1:19" ht="15.75" x14ac:dyDescent="0.25">
      <c r="A9" s="1">
        <v>18</v>
      </c>
      <c r="B9" s="3">
        <v>2</v>
      </c>
      <c r="C9" s="15">
        <v>3.3</v>
      </c>
      <c r="D9" s="1">
        <v>8</v>
      </c>
      <c r="G9" s="26"/>
      <c r="H9" s="26"/>
      <c r="L9" s="17"/>
      <c r="M9" s="17"/>
      <c r="N9" s="17"/>
      <c r="O9" s="17"/>
    </row>
    <row r="10" spans="1:19" ht="15.75" x14ac:dyDescent="0.25">
      <c r="A10" s="1">
        <v>6</v>
      </c>
      <c r="B10" s="3">
        <v>1</v>
      </c>
      <c r="C10" s="15">
        <v>3.4</v>
      </c>
      <c r="D10" s="1">
        <v>9</v>
      </c>
      <c r="G10" s="26" t="s">
        <v>26</v>
      </c>
      <c r="H10" s="26">
        <v>31</v>
      </c>
      <c r="J10" s="21" t="s">
        <v>50</v>
      </c>
      <c r="L10" s="17"/>
      <c r="M10" s="17"/>
      <c r="N10" s="17"/>
      <c r="O10" s="17"/>
    </row>
    <row r="11" spans="1:19" x14ac:dyDescent="0.25">
      <c r="A11" s="1">
        <v>13</v>
      </c>
      <c r="B11" s="3">
        <v>2</v>
      </c>
      <c r="C11" s="15">
        <v>3.5</v>
      </c>
      <c r="D11" s="1">
        <v>10</v>
      </c>
      <c r="J11" s="21" t="s">
        <v>47</v>
      </c>
    </row>
    <row r="12" spans="1:19" x14ac:dyDescent="0.25">
      <c r="A12" s="1">
        <v>3</v>
      </c>
      <c r="B12" s="3">
        <v>1</v>
      </c>
      <c r="C12" s="15">
        <v>3.6</v>
      </c>
      <c r="D12" s="1">
        <v>11</v>
      </c>
      <c r="J12" s="29" t="s">
        <v>48</v>
      </c>
    </row>
    <row r="13" spans="1:19" x14ac:dyDescent="0.25">
      <c r="A13" s="1">
        <v>21</v>
      </c>
      <c r="B13" s="3">
        <v>2</v>
      </c>
      <c r="C13" s="15">
        <v>3.8</v>
      </c>
      <c r="D13" s="1">
        <v>12</v>
      </c>
      <c r="J13" s="30" t="s">
        <v>49</v>
      </c>
    </row>
    <row r="14" spans="1:19" x14ac:dyDescent="0.25">
      <c r="A14" s="1">
        <v>22</v>
      </c>
      <c r="B14" s="3">
        <v>2</v>
      </c>
      <c r="C14" s="15">
        <v>4</v>
      </c>
      <c r="D14" s="1">
        <v>13</v>
      </c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">
        <v>15</v>
      </c>
      <c r="B15" s="3">
        <v>2</v>
      </c>
      <c r="C15" s="15">
        <v>5.7</v>
      </c>
      <c r="D15" s="1">
        <v>14</v>
      </c>
      <c r="I15" s="15"/>
      <c r="K15" s="15"/>
      <c r="O15" s="15"/>
      <c r="P15" s="15"/>
      <c r="Q15" s="15"/>
      <c r="R15" s="15"/>
      <c r="S15" s="15"/>
    </row>
    <row r="16" spans="1:19" x14ac:dyDescent="0.25">
      <c r="A16" s="1">
        <v>20</v>
      </c>
      <c r="B16" s="3">
        <v>2</v>
      </c>
      <c r="C16" s="15">
        <v>6</v>
      </c>
      <c r="D16" s="1">
        <v>15</v>
      </c>
      <c r="I16" s="15"/>
      <c r="K16" s="15"/>
    </row>
    <row r="17" spans="1:11" x14ac:dyDescent="0.25">
      <c r="A17" s="1">
        <v>8</v>
      </c>
      <c r="B17" s="3">
        <v>1</v>
      </c>
      <c r="C17" s="15">
        <v>6.6</v>
      </c>
      <c r="D17" s="1">
        <v>16</v>
      </c>
      <c r="I17" s="15"/>
      <c r="K17" s="15"/>
    </row>
    <row r="18" spans="1:11" x14ac:dyDescent="0.25">
      <c r="A18" s="1">
        <v>11</v>
      </c>
      <c r="B18" s="3">
        <v>1</v>
      </c>
      <c r="C18" s="15">
        <v>6.8</v>
      </c>
      <c r="D18" s="1">
        <v>17</v>
      </c>
      <c r="I18" s="15"/>
      <c r="J18" s="15"/>
      <c r="K18" s="15"/>
    </row>
    <row r="19" spans="1:11" x14ac:dyDescent="0.25">
      <c r="A19" s="1">
        <v>5</v>
      </c>
      <c r="B19" s="3">
        <v>1</v>
      </c>
      <c r="C19" s="15">
        <v>7.3</v>
      </c>
      <c r="D19" s="1">
        <v>18</v>
      </c>
      <c r="I19" s="15"/>
      <c r="J19" s="15"/>
      <c r="K19" s="15"/>
    </row>
    <row r="20" spans="1:11" x14ac:dyDescent="0.25">
      <c r="A20" s="1">
        <v>12</v>
      </c>
      <c r="B20" s="3">
        <v>1</v>
      </c>
      <c r="C20" s="15">
        <v>8.5</v>
      </c>
      <c r="D20" s="1">
        <v>19</v>
      </c>
      <c r="I20" s="15"/>
      <c r="J20" s="15"/>
      <c r="K20" s="15"/>
    </row>
    <row r="21" spans="1:11" x14ac:dyDescent="0.25">
      <c r="A21" s="1">
        <v>23</v>
      </c>
      <c r="B21" s="3">
        <v>2</v>
      </c>
      <c r="C21" s="15">
        <v>9.1</v>
      </c>
      <c r="D21" s="1">
        <v>20</v>
      </c>
      <c r="I21" s="15"/>
      <c r="J21" s="15"/>
      <c r="K21" s="15"/>
    </row>
    <row r="22" spans="1:11" x14ac:dyDescent="0.25">
      <c r="A22" s="1">
        <v>17</v>
      </c>
      <c r="B22" s="3">
        <v>2</v>
      </c>
      <c r="C22" s="15">
        <v>9.9</v>
      </c>
      <c r="D22" s="1">
        <v>21</v>
      </c>
      <c r="I22" s="15"/>
      <c r="J22" s="15"/>
      <c r="K22" s="15"/>
    </row>
    <row r="23" spans="1:11" x14ac:dyDescent="0.25">
      <c r="A23" s="1">
        <v>7</v>
      </c>
      <c r="B23" s="3">
        <v>1</v>
      </c>
      <c r="C23" s="15">
        <v>14.9</v>
      </c>
      <c r="D23" s="1">
        <v>22</v>
      </c>
      <c r="I23" s="15"/>
      <c r="J23" s="15"/>
      <c r="K23" s="15"/>
    </row>
    <row r="24" spans="1:11" x14ac:dyDescent="0.25">
      <c r="A24" s="1">
        <v>19</v>
      </c>
      <c r="B24" s="3">
        <v>2</v>
      </c>
      <c r="C24" s="15">
        <v>16.7</v>
      </c>
      <c r="D24" s="1">
        <v>23</v>
      </c>
      <c r="I24" s="15"/>
      <c r="J24" s="15"/>
      <c r="K24" s="15"/>
    </row>
    <row r="25" spans="1:11" x14ac:dyDescent="0.25">
      <c r="A25" s="1">
        <v>24</v>
      </c>
      <c r="B25" s="3">
        <v>2</v>
      </c>
      <c r="C25" s="15">
        <v>20.9</v>
      </c>
      <c r="D25" s="1">
        <v>24</v>
      </c>
      <c r="I25" s="15"/>
      <c r="J25" s="15"/>
      <c r="K25" s="15"/>
    </row>
    <row r="26" spans="1:11" x14ac:dyDescent="0.25">
      <c r="I26" s="15"/>
      <c r="J26" s="15"/>
      <c r="K26" s="15"/>
    </row>
  </sheetData>
  <mergeCells count="2">
    <mergeCell ref="L5:O10"/>
    <mergeCell ref="K1:O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Pramatosh</dc:creator>
  <cp:lastModifiedBy>Pramatosh</cp:lastModifiedBy>
  <dcterms:created xsi:type="dcterms:W3CDTF">2021-06-30T10:22:10Z</dcterms:created>
  <dcterms:modified xsi:type="dcterms:W3CDTF">2021-07-21T14:31:41Z</dcterms:modified>
</cp:coreProperties>
</file>