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agent1" sheetId="1" state="visible" r:id="rId2"/>
    <sheet name="agent2" sheetId="2" state="visible" r:id="rId3"/>
    <sheet name="agent3" sheetId="3" state="visible" r:id="rId4"/>
  </sheets>
  <definedNames>
    <definedName function="false" hidden="false" name="__shared_1_0_0" vbProcedure="false">A25</definedName>
    <definedName function="false" hidden="false" name="__shared_1_0_1" vbProcedure="false">1/(1+EXP(($B$5*POWER(A$3/($B$4-A$3),$B$6))+($B$9*POWER(ABS(1-($B$2*A$8)),$B$10))-2))</definedName>
    <definedName function="false" hidden="false" name="__shared_1_0_2" vbProcedure="false">EXP(-$B$21*POWER(ABS($B$2*(A$15-$B1)),$B$22))/A$21</definedName>
    <definedName function="false" hidden="false" name="__shared_1_0_3" vbProcedure="false">EXP(-$K$21*POWER(ABS(($B$2*$K1)-A$15),$K$22))/A$21</definedName>
    <definedName function="false" hidden="false" name="__shared_1_0_4" vbProcedure="false">EXP(-$T$21*POWER(ABS(($B$2*$T1)-A$15),$T$22))/A$21</definedName>
    <definedName function="false" hidden="false" name="__shared_1_0_5" vbProcedure="false">EXP(-$B$21*POWER(ABS($B$2*(A$15-$B1)),$B$22))/A$21</definedName>
    <definedName function="false" hidden="false" name="__shared_1_0_6" vbProcedure="false">EXP(-$K$21*POWER(ABS(($B$2*$K1)-A$15),$K$22))/A$21</definedName>
    <definedName function="false" hidden="false" name="__shared_1_0_7" vbProcedure="false">EXP(-$T$21*POWER(ABS(($B$2*$T1)-A$15),$T$22))/A$21</definedName>
    <definedName function="false" hidden="false" name="__shared_1_0_8" vbProcedure="false">EXP(-$B$21*POWER(ABS($B$2*(A$15-#REF!)),$B$22))+EXP(-$B$21*POWER(ABS($B$2*(A$15-#REF!)),$B$22))+EXP(-$B$21*POWER(ABS($B$2*(A$15-#REF!)),$B$22))+EXP(-$B$21*POWER(ABS($B$2*(A$15-#REF!)),$B$22))+EXP(-$B$21*POWER(ABS($B$2*(A$15-$B1)),$B$22))))))))))))))))))))))</definedName>
    <definedName function="false" hidden="false" name="__shared_1_0_9" vbProcedure="false">EXP(-$K$21*POWER(ABS(($B$2*#REF!)-A$15),$K$22))+EXP(-$K$21*POWER(ABS(($B$2*#REF!)-A$15),$K$22))+EXP(-$K$21*POWER(ABS(($B$2*#REF!)-A$15),$K$22))+EXP(-$K$21*POWER(ABS(($B$2*#REF!)-A$15),$K$22))+EXP(-$K$21*POWER(ABS(($B$2*#REF!)-A$15),$K$22))))))))))))))))))))))</definedName>
    <definedName function="false" hidden="false" name="__shared_1_0_10" vbProcedure="false">EXP(-$T$21*POWER(ABS(($B$2*#REF!)-A$15),$T$22))+EXP(-$T$21*POWER(ABS(($B$2*#REF!)-A$15),$T$22))+EXP(-$T$21*POWER(ABS(($B$2*#REF!)-A$15),$T$22))+EXP(-$T$21*POWER(ABS(($B$2*#REF!)-A$15),$T$22))+EXP(-$T$21*POWER(ABS(($B$2*#REF!)-A$15),$T$22))))))))))))))))))))))</definedName>
    <definedName function="false" hidden="false" name="__shared_1_0_11" vbProcedure="false">A$15</definedName>
    <definedName function="false" hidden="false" name="__shared_1_0_12" vbProcedure="false">#REF!*#REF!*#REF!/A$30</definedName>
    <definedName function="false" hidden="false" name="__shared_1_0_13" vbProcedure="false">#REF!*#REF!*#REF!/A$30</definedName>
    <definedName function="false" hidden="false" name="__shared_1_0_14" vbProcedure="false">#REF!*#REF!*#REF!+#REF!*#REF!*#REF!+#REF!*#REF!*#REF!+#REF!*#REF!*#REF!+#REF!*#REF!*#REF!</definedName>
    <definedName function="false" hidden="false" name="__shared_1_0_15" vbProcedure="false">MAX(#REF!))))))</definedName>
    <definedName function="false" hidden="false" name="__shared_1_0_16" vbProcedure="false">IF(#REF!=A$31,#REF!,0)+IF(#REF!=A$31,#REF!,0)+IF(#REF!=A$31,#REF!,0)+IF(#REF!=A$31,#REF!,0)+IF(#REF!=A$31,#REF!,0))))))</definedName>
    <definedName function="false" hidden="false" name="__shared_1_0_17" vbProcedure="false">A$15</definedName>
    <definedName function="false" hidden="false" name="__shared_1_0_18" vbProcedure="false">EXP((-A$41*POWER(ABS(MIN(A$15+1,4)-$B1),$B$40))+(-$K$42*POWER(ABS(A$15-$B1),$P$42)))/A$40</definedName>
    <definedName function="false" hidden="false" name="__shared_1_0_19" vbProcedure="false">EXP((-A$41*POWER(ABS(MIN(A$15+1,4-#REF!),$B$40))+(-$K$42*POWER(ABS(A$15-#REF!),$P$42)))+EXP((-A$41*POWER(ABS(MIN(A$15+1,4)-#REF!),$B$40))+(-$K$42*POWER(ABS(A$15-#REF!),$P$42)))+EXP((-A$41*POWER(ABS(MIN(A$15+1,4)-#REF!),$B$40))+(-$K$42*POWER(ABS(A$15-#REF!),$P$42)))+EXP((-A$41*POWER(ABS(MIN(A$15+1,4)-#REF!),$B$40))+(-$K$42*POWER(ABS(A$15-#REF!),$P$42)))+EXP((-A$41*POWER(ABS(MIN(A$15+1,4)-#REF!),$B$40))+(-$K$42*POWER(ABS(A$15-#REF!),$P$42)))))))))))))))))))))))))))</definedName>
    <definedName function="false" hidden="false" name="__shared_1_0_20" vbProcedure="false">0.5+0.1*RAND()</definedName>
    <definedName function="false" hidden="false" name="__shared_1_0_21" vbProcedure="false">0.5+0.1*RAND()</definedName>
    <definedName function="false" hidden="false" name="__shared_1_0_22" vbProcedure="false">0.5+0.1*RAND()</definedName>
    <definedName function="false" hidden="false" name="__shared_2_0_0" vbProcedure="false">$B$2*((A18*$B18)+(A19*$B19)+(A20*$B20)+(A21*$B21)+(A22*$B22))</definedName>
    <definedName function="false" hidden="false" name="__shared_2_0_1" vbProcedure="false">(1/$B$2)*#REF!</definedName>
    <definedName function="false" hidden="false" name="__shared_2_0_2" vbProcedure="false">1/(1+EXP(($B$5*POWER(A$3/($B$4-A$3),$B$6))+($B$9*POWER(ABS(1-($B$2*A$8)),$B$10))-2))</definedName>
    <definedName function="false" hidden="false" name="__shared_2_0_3" vbProcedure="false">EXP(-$B$21*POWER(ABS($B$2*(A$15-$B1)),$B$22))/A$21</definedName>
    <definedName function="false" hidden="false" name="__shared_2_0_4" vbProcedure="false">EXP(-$K$21*POWER(ABS(($B$2*$K1)-A$15),$K$22))/A$21</definedName>
    <definedName function="false" hidden="false" name="__shared_2_0_5" vbProcedure="false">EXP(-$T$21*POWER(ABS(($B$2*$T1)-A$15),$T$22))/A$21</definedName>
    <definedName function="false" hidden="false" name="__shared_2_0_6" vbProcedure="false">EXP(-$B$21*POWER(ABS($B$2*(A$15-$B1)),$B$22))/A$21</definedName>
    <definedName function="false" hidden="false" name="__shared_2_0_7" vbProcedure="false">EXP(-$K$21*POWER(ABS(($B$2*$K1)-A$15),$K$22))/A$21</definedName>
    <definedName function="false" hidden="false" name="__shared_2_0_8" vbProcedure="false">EXP(-$T$21*POWER(ABS(($B$2*$T1)-A$15),$T$22))/A$21</definedName>
    <definedName function="false" hidden="false" name="__shared_2_0_9" vbProcedure="false">EXP(-$B$21*POWER(ABS($B$2*(A$15-#REF!)),$B$22))+EXP(-$B$21*POWER(ABS($B$2*(A$15-#REF!)),$B$22))+EXP(-$B$21*POWER(ABS($B$2*(A$15-#REF!)),$B$22))+EXP(-$B$21*POWER(ABS($B$2*(A$15-#REF!)),$B$22))+EXP(-$B$21*POWER(ABS($B$2*(A$15-$B1)),$B$22))))))))))))))))))))))</definedName>
    <definedName function="false" hidden="false" name="__shared_2_0_10" vbProcedure="false">EXP(-$K$21*POWER(ABS(($B$2*#REF!)-A$15),$K$22))+EXP(-$K$21*POWER(ABS(($B$2*#REF!)-A$15),$K$22))+EXP(-$K$21*POWER(ABS(($B$2*#REF!)-A$15),$K$22))+EXP(-$K$21*POWER(ABS(($B$2*#REF!)-A$15),$K$22))+EXP(-$K$21*POWER(ABS(($B$2*#REF!)-A$15),$K$22))))))))))))))))))))))</definedName>
    <definedName function="false" hidden="false" name="__shared_2_0_11" vbProcedure="false">EXP(-$T$21*POWER(ABS(($B$2*#REF!)-A$15),$T$22))+EXP(-$T$21*POWER(ABS(($B$2*#REF!)-A$15),$T$22))+EXP(-$T$21*POWER(ABS(($B$2*#REF!)-A$15),$T$22))+EXP(-$T$21*POWER(ABS(($B$2*#REF!)-A$15),$T$22))+EXP(-$T$21*POWER(ABS(($B$2*#REF!)-A$15),$T$22))))))))))))))))))))))</definedName>
    <definedName function="false" hidden="false" name="__shared_2_0_12" vbProcedure="false">A$15</definedName>
    <definedName function="false" hidden="false" name="__shared_2_0_13" vbProcedure="false">#REF!*#REF!*#REF!/A$30</definedName>
    <definedName function="false" hidden="false" name="__shared_2_0_14" vbProcedure="false">#REF!*#REF!*#REF!+#REF!*#REF!*#REF!+#REF!*#REF!*#REF!+#REF!*#REF!*#REF!+#REF!*#REF!*#REF!</definedName>
    <definedName function="false" hidden="false" name="__shared_2_0_15" vbProcedure="false">MAX(#REF!))))))</definedName>
    <definedName function="false" hidden="false" name="__shared_2_0_16" vbProcedure="false">IF(#REF!=A$31,#REF!,0)+IF(#REF!=A$31,#REF!,0)+IF(#REF!=A$31,#REF!,0)+IF(#REF!=A$31,#REF!,0)+IF(#REF!=A$31,#REF!,0))))))</definedName>
    <definedName function="false" hidden="false" name="__shared_2_0_17" vbProcedure="false">A$15</definedName>
    <definedName function="false" hidden="false" name="__shared_2_0_18" vbProcedure="false">EXP((-A$44*POWER(ABS(MIN(A$15+1,4)-$B1),$B$40))+(-$L$43*POWER(ABS(A$15-$B1),$Q$43)))/A$40</definedName>
    <definedName function="false" hidden="false" name="__shared_2_0_19" vbProcedure="false">EXP((-A$44*POWER(ABS(MIN(A$15+1,4)-$B1),$B$40))+(-$L$43*POWER(ABS(A$15-$B1),$Q$43)))/A$40</definedName>
    <definedName function="false" hidden="false" name="__shared_2_0_20" vbProcedure="false">EXP((-A$44*POWER(ABS(MIN(A$15+1,4-#REF!),$B$40))+(-$L$43*POWER(ABS(A$15-#REF!),$Q$43)))+EXP((-A$44*POWER(ABS(MIN(A$15+1,4)-#REF!),$B$40))+(-$L$43*POWER(ABS(A$15-#REF!),$Q$43)))+EXP((-A$44*POWER(ABS(MIN(A$15+1,4)-#REF!),$B$40))+(-$L$43*POWER(ABS(A$15-#REF!),$Q$43)))+EXP((-A$44*POWER(ABS(MIN(A$15+1,4)-#REF!),$B$40))+(-$L$43*POWER(ABS(A$15-#REF!),$Q$43)))+EXP((-A$44*POWER(ABS(MIN(A$15+1,4)-#REF!),$B$40))+(-$L$43*POWER(ABS(A$15-#REF!),$Q$43)))))))))))))))))))))))))))</definedName>
    <definedName function="false" hidden="false" name="__shared_3_0_0" vbProcedure="false">$B$2*((A18*$B18)+(A19*$B19)+(A20*$B20)+(A21*$B21)+(A22*$B22))</definedName>
    <definedName function="false" hidden="false" name="__shared_3_0_1" vbProcedure="false">(1/$B$2)*#REF!</definedName>
    <definedName function="false" hidden="false" name="__shared_3_0_2" vbProcedure="false">1/(1+EXP(($B$5*POWER(A$3/($B$4-A$3),$B$6))+($B$9*POWER(ABS(1-($B$2*A$8)),$B$10))-2))</definedName>
    <definedName function="false" hidden="false" name="__shared_3_0_3" vbProcedure="false">EXP(-$B$21*POWER(ABS($B$2*(A$15-$B1)),$B$22))/A$21</definedName>
    <definedName function="false" hidden="false" name="__shared_3_0_4" vbProcedure="false">EXP(-$K$21*POWER(ABS(($B$2*$K1)-A$15),$K$22))/A$21</definedName>
    <definedName function="false" hidden="false" name="__shared_3_0_5" vbProcedure="false">EXP(-$T$21*POWER(ABS(($B$2*$T1)-A$15),$T$22))/A$21</definedName>
    <definedName function="false" hidden="false" name="__shared_3_0_6" vbProcedure="false">EXP(-$B$21*POWER(ABS($B$2*(A$15-$B1)),$B$22))/A$21</definedName>
    <definedName function="false" hidden="false" name="__shared_3_0_7" vbProcedure="false">EXP(-$K$21*POWER(ABS(($B$2*$K1)-A$15),$K$22))/A$21</definedName>
    <definedName function="false" hidden="false" name="__shared_3_0_8" vbProcedure="false">EXP(-$T$21*POWER(ABS(($B$2*$T1)-A$15),$T$22))/A$21</definedName>
    <definedName function="false" hidden="false" name="__shared_3_0_9" vbProcedure="false">EXP(-$B$21*POWER(ABS($B$2*(A$15-#REF!)),$B$22))+EXP(-$B$21*POWER(ABS($B$2*(A$15-#REF!)),$B$22))+EXP(-$B$21*POWER(ABS($B$2*(A$15-#REF!)),$B$22))+EXP(-$B$21*POWER(ABS($B$2*(A$15-#REF!)),$B$22))+EXP(-$B$21*POWER(ABS($B$2*(A$15-$B1)),$B$22))))))))))))))))))))))</definedName>
    <definedName function="false" hidden="false" name="__shared_3_0_10" vbProcedure="false">EXP(-$K$21*POWER(ABS(($B$2*#REF!)-A$15),$K$22))+EXP(-$K$21*POWER(ABS(($B$2*#REF!)-A$15),$K$22))+EXP(-$K$21*POWER(ABS(($B$2*#REF!)-A$15),$K$22))+EXP(-$K$21*POWER(ABS(($B$2*#REF!)-A$15),$K$22))+EXP(-$K$21*POWER(ABS(($B$2*#REF!)-A$15),$K$22))))))))))))))))))))))</definedName>
    <definedName function="false" hidden="false" name="__shared_3_0_11" vbProcedure="false">EXP(-$T$21*POWER(ABS(($B$2*#REF!)-A$15),$T$22))+EXP(-$T$21*POWER(ABS(($B$2*#REF!)-A$15),$T$22))+EXP(-$T$21*POWER(ABS(($B$2*#REF!)-A$15),$T$22))+EXP(-$T$21*POWER(ABS(($B$2*#REF!)-A$15),$T$22))+EXP(-$T$21*POWER(ABS(($B$2*#REF!)-A$15),$T$22))))))))))))))))))))))</definedName>
    <definedName function="false" hidden="false" name="__shared_3_0_12" vbProcedure="false">A$15</definedName>
    <definedName function="false" hidden="false" name="__shared_3_0_13" vbProcedure="false">#REF!*#REF!*#REF!/A$30</definedName>
    <definedName function="false" hidden="false" name="__shared_3_0_14" vbProcedure="false">#REF!*#REF!*#REF!+#REF!*#REF!*#REF!+#REF!*#REF!*#REF!+#REF!*#REF!*#REF!+#REF!*#REF!*#REF!</definedName>
    <definedName function="false" hidden="false" name="__shared_3_0_15" vbProcedure="false">MAX(#REF!))))))</definedName>
    <definedName function="false" hidden="false" name="__shared_3_0_16" vbProcedure="false">IF(#REF!=A$31,#REF!,0)+IF(#REF!=A$31,#REF!,0)+IF(#REF!=A$31,#REF!,0)+IF(#REF!=A$31,#REF!,0)+IF(#REF!=A$31,#REF!,0))))))</definedName>
    <definedName function="false" hidden="false" name="__shared_3_0_17" vbProcedure="false">A$15</definedName>
    <definedName function="false" hidden="false" name="__shared_3_0_18" vbProcedure="false">EXP((-A$44*POWER(ABS(MIN(A$15+1,4)-$B1),$B$40))+(-$M$44*POWER(ABS(A$15-$B1),$R$44)))/A$40</definedName>
    <definedName function="false" hidden="false" name="__shared_3_0_19" vbProcedure="false">EXP((-A$44*POWER(ABS(MIN(A$15+1,4)-$B1),$B$40))+(-$M$44*POWER(ABS(A$15-$B1),$R$44)))/A$40</definedName>
    <definedName function="false" hidden="false" name="__shared_3_0_20" vbProcedure="false">EXP((-A$44*POWER(ABS(MIN(A$15+1,4-#REF!),$B$40))+(-$M$44*POWER(ABS(A$15-#REF!),$R$44)))+EXP((-A$44*POWER(ABS(MIN(A$15+1,4)-#REF!),$B$40))+(-$M$44*POWER(ABS(A$15-#REF!),$R$44)))+EXP((-A$44*POWER(ABS(MIN(A$15+1,4)-#REF!),$B$40))+(-$M$44*POWER(ABS(A$15-#REF!),$R$44)))+EXP((-A$44*POWER(ABS(MIN(A$15+1,4)-#REF!),$B$40))+(-$M$44*POWER(ABS(A$15-#REF!),$R$44)))+EXP((-A$44*POWER(ABS(MIN(A$15+1,4)-#REF!),$B$40))+(-$M$44*POWER(ABS(A$15-#REF!),$R$44))))))))))))))))))))))))))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<sst xmlns="http://schemas.openxmlformats.org/spreadsheetml/2006/main" count="205" uniqueCount="67">
  <si>
    <t>Brands</t>
  </si>
  <si>
    <t>Brand_C</t>
  </si>
  <si>
    <t>Brand_D</t>
  </si>
  <si>
    <t>Brand_E</t>
  </si>
  <si>
    <t>Brand_F</t>
  </si>
  <si>
    <t>Brand_G</t>
  </si>
  <si>
    <t>Brand_H</t>
  </si>
  <si>
    <t>state factor</t>
  </si>
  <si>
    <t>Price-Purchase</t>
  </si>
  <si>
    <t>Budget</t>
  </si>
  <si>
    <t>r=</t>
  </si>
  <si>
    <t>R=</t>
  </si>
  <si>
    <t>Like-Purchase</t>
  </si>
  <si>
    <t>l=</t>
  </si>
  <si>
    <t>L=</t>
  </si>
  <si>
    <t>Prob: Price-Like-Purchase=1 -&gt;</t>
  </si>
  <si>
    <t>Like-Fash --&gt;</t>
  </si>
  <si>
    <t>Trust-Like</t>
  </si>
  <si>
    <t>Fit-Like</t>
  </si>
  <si>
    <t>S_Like=</t>
  </si>
  <si>
    <t>g=</t>
  </si>
  <si>
    <t>Z</t>
  </si>
  <si>
    <t>t=</t>
  </si>
  <si>
    <t>f=</t>
  </si>
  <si>
    <t>G=</t>
  </si>
  <si>
    <t>T=</t>
  </si>
  <si>
    <t>F=</t>
  </si>
  <si>
    <t>Like=Fashion+Trust+Fit</t>
  </si>
  <si>
    <t>S_Like</t>
  </si>
  <si>
    <r>
      <t xml:space="preserve">Z</t>
    </r>
    <r>
      <rPr>
        <rFont val="Calibri"/>
        <family val="2"/>
        <b val="true"/>
        <color rgb="00000000"/>
        <sz val="9"/>
      </rPr>
      <t xml:space="preserve">like</t>
    </r>
  </si>
  <si>
    <t>max</t>
  </si>
  <si>
    <t>S^_Like_max</t>
  </si>
  <si>
    <t>Advertising-Fash(t-1),t=0  --&gt;</t>
  </si>
  <si>
    <t>S_Fash(t)</t>
  </si>
  <si>
    <t>D=</t>
  </si>
  <si>
    <t>Adv</t>
  </si>
  <si>
    <t>t=1</t>
  </si>
  <si>
    <t>alpha_ij</t>
  </si>
  <si>
    <t>j=1</t>
  </si>
  <si>
    <t>j=2</t>
  </si>
  <si>
    <t>j=3</t>
  </si>
  <si>
    <t>A_ij</t>
  </si>
  <si>
    <t>t=2</t>
  </si>
  <si>
    <t>i=1</t>
  </si>
  <si>
    <t>t=3</t>
  </si>
  <si>
    <t>i=2</t>
  </si>
  <si>
    <t>t=4</t>
  </si>
  <si>
    <t>i=3</t>
  </si>
  <si>
    <t>t=5</t>
  </si>
  <si>
    <t>t=6</t>
  </si>
  <si>
    <t>t=7</t>
  </si>
  <si>
    <t>t=8</t>
  </si>
  <si>
    <t>t=9</t>
  </si>
  <si>
    <t>t=10</t>
  </si>
  <si>
    <t>weak tie influence</t>
  </si>
  <si>
    <t>weak ties fash</t>
  </si>
  <si>
    <t>beta_ik</t>
  </si>
  <si>
    <t>I=1</t>
  </si>
  <si>
    <t>I=2</t>
  </si>
  <si>
    <t>I=3</t>
  </si>
  <si>
    <t>B_ik</t>
  </si>
  <si>
    <t>#1 grumpy</t>
  </si>
  <si>
    <t>#2 sleepy</t>
  </si>
  <si>
    <t>#3 happy</t>
  </si>
  <si>
    <t>#4 sneezy</t>
  </si>
  <si>
    <t>Like-Purchase:   &lt;Like&gt;--&gt;</t>
  </si>
  <si>
    <t>difference</t>
  </si>
</sst>
</file>

<file path=xl/styles.xml><?xml version="1.0" encoding="utf-8"?>
<styleSheet xmlns="http://schemas.openxmlformats.org/spreadsheetml/2006/main">
  <numFmts count="3">
    <numFmt formatCode="GENERAL" numFmtId="164"/>
    <numFmt formatCode="_(\$* #,##0.00_);_(\$* \(#,##0.00\);_(\$* \-??_);_(@_)" numFmtId="165"/>
    <numFmt formatCode="0.00" numFmtId="166"/>
  </numFmts>
  <fonts count="8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Symbol"/>
      <charset val="2"/>
      <family val="1"/>
      <color rgb="00000000"/>
      <sz val="11"/>
    </font>
    <font>
      <name val="Calibri"/>
      <family val="2"/>
      <b val="true"/>
      <color rgb="00000000"/>
      <sz val="11"/>
    </font>
    <font>
      <name val="Calibri"/>
      <family val="2"/>
      <b val="true"/>
      <color rgb="00000000"/>
      <sz val="9"/>
    </font>
    <font>
      <name val="Calibri"/>
      <family val="2"/>
      <color rgb="00000000"/>
      <sz val="9"/>
    </font>
  </fonts>
  <fills count="12">
    <fill>
      <patternFill patternType="none"/>
    </fill>
    <fill>
      <patternFill patternType="gray125"/>
    </fill>
    <fill>
      <patternFill patternType="solid">
        <fgColor rgb="00FF0066"/>
        <bgColor rgb="00FF0000"/>
      </patternFill>
    </fill>
    <fill>
      <patternFill patternType="solid">
        <fgColor rgb="00FFFF00"/>
        <bgColor rgb="00FFFF00"/>
      </patternFill>
    </fill>
    <fill>
      <patternFill patternType="solid">
        <fgColor rgb="00FF0000"/>
        <bgColor rgb="00FF0066"/>
      </patternFill>
    </fill>
    <fill>
      <patternFill patternType="solid">
        <fgColor rgb="0000B050"/>
        <bgColor rgb="00008080"/>
      </patternFill>
    </fill>
    <fill>
      <patternFill patternType="solid">
        <fgColor rgb="007030A0"/>
        <bgColor rgb="00993366"/>
      </patternFill>
    </fill>
    <fill>
      <patternFill patternType="solid">
        <fgColor rgb="0000B0F0"/>
        <bgColor rgb="0033CCCC"/>
      </patternFill>
    </fill>
    <fill>
      <patternFill patternType="solid">
        <fgColor rgb="00C6D9F1"/>
        <bgColor rgb="00CAECCA"/>
      </patternFill>
    </fill>
    <fill>
      <patternFill patternType="solid">
        <fgColor rgb="00FCD5B5"/>
        <bgColor rgb="00EDF490"/>
      </patternFill>
    </fill>
    <fill>
      <patternFill patternType="solid">
        <fgColor rgb="00CAECCA"/>
        <bgColor rgb="00C6D9F1"/>
      </patternFill>
    </fill>
    <fill>
      <patternFill patternType="solid">
        <fgColor rgb="00EDF490"/>
        <bgColor rgb="00FFFFCC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6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0" numFmtId="164" xfId="0"/>
    <xf applyAlignment="false" applyBorder="true" applyFont="true" applyProtection="false" borderId="1" fillId="2" fontId="0" numFmtId="164" xfId="0"/>
    <xf applyAlignment="false" applyBorder="true" applyFont="true" applyProtection="false" borderId="1" fillId="3" fontId="0" numFmtId="164" xfId="0"/>
    <xf applyAlignment="false" applyBorder="true" applyFont="true" applyProtection="false" borderId="1" fillId="4" fontId="0" numFmtId="164" xfId="0"/>
    <xf applyAlignment="false" applyBorder="true" applyFont="true" applyProtection="false" borderId="1" fillId="5" fontId="0" numFmtId="164" xfId="0"/>
    <xf applyAlignment="false" applyBorder="true" applyFont="true" applyProtection="false" borderId="1" fillId="6" fontId="0" numFmtId="164" xfId="0"/>
    <xf applyAlignment="false" applyBorder="true" applyFont="true" applyProtection="false" borderId="1" fillId="7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  <xf applyAlignment="true" applyBorder="true" applyFont="true" applyProtection="true" borderId="1" fillId="8" fontId="0" numFmtId="165" xfId="17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8" fontId="0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8" fontId="0" numFmtId="165" xfId="17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false" applyProtection="false" borderId="1" fillId="8" fontId="0" numFmtId="164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true" applyFont="false" applyProtection="false" borderId="1" fillId="9" fontId="0" numFmtId="164" xfId="0"/>
    <xf applyAlignment="false" applyBorder="true" applyFont="false" applyProtection="false" borderId="1" fillId="8" fontId="0" numFmtId="164" xfId="0"/>
    <xf applyAlignment="false" applyBorder="true" applyFont="false" applyProtection="false" borderId="1" fillId="0" fontId="0" numFmtId="164" xfId="0"/>
    <xf applyAlignment="true" applyBorder="true" applyFont="true" applyProtection="false" borderId="1" fillId="0" fontId="5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</xf>
    <xf applyAlignment="true" applyBorder="true" applyFont="false" applyProtection="false" borderId="1" fillId="9" fontId="0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7" numFmtId="164" xfId="0">
      <alignment horizontal="center" indent="0" shrinkToFit="false" textRotation="0" vertical="bottom" wrapText="false"/>
    </xf>
    <xf applyAlignment="true" applyBorder="true" applyFont="true" applyProtection="true" borderId="1" fillId="10" fontId="0" numFmtId="165" xfId="17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10" fontId="0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10" fontId="0" numFmtId="165" xfId="17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10" fontId="0" numFmtId="164" xfId="0">
      <alignment horizontal="center" indent="0" shrinkToFit="false" textRotation="0" vertical="bottom" wrapText="false"/>
    </xf>
    <xf applyAlignment="false" applyBorder="true" applyFont="false" applyProtection="false" borderId="1" fillId="10" fontId="0" numFmtId="164" xfId="0"/>
    <xf applyAlignment="true" applyBorder="true" applyFont="true" applyProtection="true" borderId="1" fillId="11" fontId="0" numFmtId="165" xfId="17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11" fontId="0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11" fontId="0" numFmtId="165" xfId="17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11" fontId="0" numFmtId="164" xfId="0">
      <alignment horizontal="center" indent="0" shrinkToFit="false" textRotation="0" vertical="bottom" wrapText="false"/>
    </xf>
    <xf applyAlignment="false" applyBorder="true" applyFont="false" applyProtection="false" borderId="1" fillId="11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66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AECCA"/>
      <rgbColor rgb="00EDF490"/>
      <rgbColor rgb="0099CCFF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1.7176470588235"/>
    <col collapsed="false" hidden="false" max="2" min="2" style="0" width="28.2823529411765"/>
    <col collapsed="false" hidden="false" max="3" min="3" style="0" width="13.1647058823529"/>
    <col collapsed="false" hidden="false" max="10" min="4" style="0" width="8.74901960784314"/>
    <col collapsed="false" hidden="false" max="11" min="11" style="0" width="10.9843137254902"/>
    <col collapsed="false" hidden="false" max="1025" min="12" style="0" width="8.74901960784314"/>
  </cols>
  <sheetData>
    <row collapsed="false" customFormat="false" customHeight="false" hidden="false" ht="14" outlineLevel="0" r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</row>
    <row collapsed="false" customFormat="false" customHeight="false" hidden="false" ht="14" outlineLevel="0" r="2">
      <c r="A2" s="0" t="s">
        <v>7</v>
      </c>
      <c r="B2" s="8" t="n">
        <v>0.25</v>
      </c>
    </row>
    <row collapsed="false" customFormat="false" customHeight="false" hidden="false" ht="14" outlineLevel="0" r="3">
      <c r="B3" s="9" t="s">
        <v>8</v>
      </c>
      <c r="C3" s="10" t="n">
        <v>10</v>
      </c>
      <c r="D3" s="11" t="n">
        <v>12</v>
      </c>
      <c r="E3" s="11" t="n">
        <v>15</v>
      </c>
      <c r="F3" s="11" t="n">
        <v>17</v>
      </c>
      <c r="G3" s="11" t="n">
        <v>20</v>
      </c>
      <c r="H3" s="11" t="n">
        <v>25</v>
      </c>
    </row>
    <row collapsed="false" customFormat="false" customHeight="false" hidden="false" ht="14" outlineLevel="0" r="4">
      <c r="A4" s="0" t="s">
        <v>9</v>
      </c>
      <c r="B4" s="12" t="n">
        <v>30</v>
      </c>
      <c r="C4" s="13"/>
      <c r="D4" s="13"/>
      <c r="E4" s="13"/>
      <c r="F4" s="13"/>
      <c r="G4" s="13"/>
      <c r="H4" s="13"/>
      <c r="L4" s="13"/>
    </row>
    <row collapsed="false" customFormat="false" customHeight="false" hidden="false" ht="14" outlineLevel="0" r="5">
      <c r="A5" s="14" t="s">
        <v>10</v>
      </c>
      <c r="B5" s="15" t="n">
        <v>0.2</v>
      </c>
      <c r="L5" s="13"/>
    </row>
    <row collapsed="false" customFormat="false" customHeight="false" hidden="false" ht="14" outlineLevel="0" r="6">
      <c r="A6" s="14" t="s">
        <v>11</v>
      </c>
      <c r="B6" s="15" t="n">
        <v>1.1</v>
      </c>
    </row>
    <row collapsed="false" customFormat="false" customHeight="false" hidden="false" ht="14" outlineLevel="0" r="7">
      <c r="A7" s="14"/>
      <c r="B7" s="16"/>
    </row>
    <row collapsed="false" customFormat="false" customHeight="false" hidden="false" ht="14" outlineLevel="0" r="8">
      <c r="A8" s="14"/>
      <c r="B8" s="9" t="s">
        <v>12</v>
      </c>
      <c r="C8" s="9" t="n">
        <f aca="false">C32</f>
        <v>2</v>
      </c>
      <c r="D8" s="9" t="n">
        <f aca="false">D32</f>
        <v>2</v>
      </c>
      <c r="E8" s="9" t="n">
        <f aca="false">E32</f>
        <v>3</v>
      </c>
      <c r="F8" s="9" t="n">
        <f aca="false">F32</f>
        <v>3</v>
      </c>
      <c r="G8" s="9" t="n">
        <f aca="false">G32</f>
        <v>3</v>
      </c>
      <c r="H8" s="9" t="n">
        <f aca="false">H32</f>
        <v>4</v>
      </c>
    </row>
    <row collapsed="false" customFormat="false" customHeight="false" hidden="false" ht="14" outlineLevel="0" r="9">
      <c r="A9" s="14" t="s">
        <v>13</v>
      </c>
      <c r="B9" s="15" t="n">
        <v>1.5</v>
      </c>
      <c r="C9" s="13"/>
      <c r="D9" s="13"/>
      <c r="E9" s="13"/>
      <c r="F9" s="13"/>
      <c r="G9" s="13"/>
      <c r="H9" s="13"/>
    </row>
    <row collapsed="false" customFormat="false" customHeight="false" hidden="false" ht="14" outlineLevel="0" r="10">
      <c r="A10" s="14" t="s">
        <v>14</v>
      </c>
      <c r="B10" s="15" t="n">
        <v>2</v>
      </c>
    </row>
    <row collapsed="false" customFormat="false" customHeight="false" hidden="false" ht="14" outlineLevel="0" r="11">
      <c r="A11" s="14"/>
      <c r="B11" s="16"/>
      <c r="C11" s="14"/>
    </row>
    <row collapsed="false" customFormat="false" customHeight="false" hidden="false" ht="14" outlineLevel="0" r="12">
      <c r="A12" s="14"/>
      <c r="B12" s="9" t="s">
        <v>15</v>
      </c>
      <c r="C12" s="17" t="n">
        <f aca="false">1/(1+EXP(($B$5*POWER(C$3/($B$4-C$3),$B$6))+($B$9*POWER(ABS(1-($B$2*C$8)),$B$10))-2))</f>
        <v>0.822254426180236</v>
      </c>
      <c r="D12" s="17" t="n">
        <f aca="false">1/(1+EXP(($B$5*POWER(D$3/($B$4-D$3),$B$6))+($B$9*POWER(ABS(1-($B$2*D$8)),$B$10))-2))</f>
        <v>0.817121340483309</v>
      </c>
      <c r="E12" s="17" t="n">
        <f aca="false">1/(1+EXP(($B$5*POWER(E$3/($B$4-E$3),$B$6))+($B$9*POWER(ABS(1-($B$2*E$8)),$B$10))-2))</f>
        <v>0.846349259143479</v>
      </c>
      <c r="F12" s="17" t="n">
        <f aca="false">1/(1+EXP(($B$5*POWER(F$3/($B$4-F$3),$B$6))+($B$9*POWER(ABS(1-($B$2*F$8)),$B$10))-2))</f>
        <v>0.837208165392313</v>
      </c>
      <c r="G12" s="17" t="n">
        <f aca="false">1/(1+EXP(($B$5*POWER(G$3/($B$4-G$3),$B$6))+($B$9*POWER(ABS(1-($B$2*G$8)),$B$10))-2))</f>
        <v>0.814200817702977</v>
      </c>
      <c r="H12" s="17" t="n">
        <f aca="false">1/(1+EXP(($B$5*POWER(H$3/($B$4-H$3),$B$6))+($B$9*POWER(ABS(1-($B$2*H$8)),$B$10))-2))</f>
        <v>0.695377393755843</v>
      </c>
    </row>
    <row collapsed="false" customFormat="false" customHeight="false" hidden="false" ht="14" outlineLevel="0" r="13">
      <c r="A13" s="14"/>
      <c r="B13" s="16"/>
      <c r="C13" s="14"/>
    </row>
    <row collapsed="false" customFormat="false" customHeight="false" hidden="false" ht="14" outlineLevel="0" r="14">
      <c r="A14" s="14"/>
      <c r="B14" s="16"/>
    </row>
    <row collapsed="false" customFormat="false" customHeight="false" hidden="false" ht="14" outlineLevel="0" r="15">
      <c r="A15" s="8"/>
      <c r="B15" s="9" t="s">
        <v>16</v>
      </c>
      <c r="C15" s="15" t="n">
        <v>1</v>
      </c>
      <c r="D15" s="15" t="n">
        <v>1</v>
      </c>
      <c r="E15" s="15" t="n">
        <v>1</v>
      </c>
      <c r="F15" s="15" t="n">
        <v>3</v>
      </c>
      <c r="G15" s="15" t="n">
        <v>2</v>
      </c>
      <c r="H15" s="15" t="n">
        <v>4</v>
      </c>
      <c r="K15" s="1" t="s">
        <v>17</v>
      </c>
      <c r="L15" s="18" t="n">
        <v>0.6</v>
      </c>
      <c r="M15" s="18" t="n">
        <v>0.7</v>
      </c>
      <c r="N15" s="18" t="n">
        <v>0.5</v>
      </c>
      <c r="O15" s="18" t="n">
        <v>0.7</v>
      </c>
      <c r="P15" s="18" t="n">
        <v>0.9</v>
      </c>
      <c r="Q15" s="18" t="n">
        <v>0.9</v>
      </c>
      <c r="R15" s="13"/>
      <c r="T15" s="1" t="s">
        <v>18</v>
      </c>
      <c r="U15" s="18" t="n">
        <v>0.6</v>
      </c>
      <c r="V15" s="18" t="n">
        <v>0.4</v>
      </c>
      <c r="W15" s="18" t="n">
        <v>0.8</v>
      </c>
      <c r="X15" s="18" t="n">
        <v>0.8</v>
      </c>
      <c r="Y15" s="18" t="n">
        <v>0.7</v>
      </c>
      <c r="Z15" s="18" t="n">
        <v>0.9</v>
      </c>
    </row>
    <row collapsed="false" customFormat="false" customHeight="false" hidden="false" ht="14" outlineLevel="0" r="16">
      <c r="A16" s="8" t="s">
        <v>19</v>
      </c>
      <c r="B16" s="9" t="n">
        <v>0</v>
      </c>
      <c r="C16" s="17" t="n">
        <f aca="false">EXP(-$B$21*POWER(ABS($B$2*(C$15-$B16)),$B$22))/C$21</f>
        <v>0.201022740139605</v>
      </c>
      <c r="D16" s="17" t="n">
        <f aca="false">EXP(-$B$21*POWER(ABS($B$2*(D$15-$B16)),$B$22))/D$21</f>
        <v>0.201022740139605</v>
      </c>
      <c r="E16" s="17" t="n">
        <f aca="false">EXP(-$B$21*POWER(ABS($B$2*(E$15-$B16)),$B$22))/E$21</f>
        <v>0.201022740139605</v>
      </c>
      <c r="F16" s="17" t="n">
        <f aca="false">EXP(-$B$21*POWER(ABS($B$2*(F$15-$B16)),$B$22))/F$21</f>
        <v>0.194775523550955</v>
      </c>
      <c r="G16" s="17" t="n">
        <f aca="false">EXP(-$B$21*POWER(ABS($B$2*(G$15-$B16)),$B$22))/G$21</f>
        <v>0.197024157425963</v>
      </c>
      <c r="H16" s="17" t="n">
        <f aca="false">EXP(-$B$21*POWER(ABS($B$2*(H$15-$B16)),$B$22))/H$21</f>
        <v>0.192670193540843</v>
      </c>
      <c r="K16" s="9" t="n">
        <v>0</v>
      </c>
      <c r="L16" s="17" t="n">
        <f aca="false">EXP(-$K$21*POWER(ABS(($B$2*$K16)-L$15),$K$22))/L$21</f>
        <v>0.152121374534379</v>
      </c>
      <c r="M16" s="17" t="n">
        <f aca="false">EXP(-$K$21*POWER(ABS(($B$2*$K16)-M$15),$K$22))/M$21</f>
        <v>0.13753498161643</v>
      </c>
      <c r="N16" s="17" t="n">
        <f aca="false">EXP(-$K$21*POWER(ABS(($B$2*$K16)-N$15),$K$22))/N$21</f>
        <v>0.168415939404852</v>
      </c>
      <c r="O16" s="17" t="n">
        <f aca="false">EXP(-$K$21*POWER(ABS(($B$2*$K16)-O$15),$K$22))/O$21</f>
        <v>0.13753498161643</v>
      </c>
      <c r="P16" s="17" t="n">
        <f aca="false">EXP(-$K$21*POWER(ABS(($B$2*$K16)-P$15),$K$22))/P$21</f>
        <v>0.114865929122657</v>
      </c>
      <c r="Q16" s="17" t="n">
        <f aca="false">EXP(-$K$21*POWER(ABS(($B$2*$K16)-Q$15),$K$22))/Q$21</f>
        <v>0.114865929122657</v>
      </c>
      <c r="T16" s="9" t="n">
        <v>0</v>
      </c>
      <c r="U16" s="17" t="n">
        <f aca="false">EXP(-$T$21*POWER(ABS(($B$2*$T16)-U$15),$T$22))/U$21</f>
        <v>0.14944106150146</v>
      </c>
      <c r="V16" s="17" t="n">
        <f aca="false">EXP(-$T$21*POWER(ABS(($B$2*$T16)-V$15),$T$22))/V$21</f>
        <v>0.184123930379594</v>
      </c>
      <c r="W16" s="17" t="n">
        <f aca="false">EXP(-$T$21*POWER(ABS(($B$2*$T16)-W$15),$T$22))/W$21</f>
        <v>0.125516589164692</v>
      </c>
      <c r="X16" s="17" t="n">
        <f aca="false">EXP(-$T$21*POWER(ABS(($B$2*$T16)-X$15),$T$22))/X$21</f>
        <v>0.125516589164692</v>
      </c>
      <c r="Y16" s="17" t="n">
        <f aca="false">EXP(-$T$21*POWER(ABS(($B$2*$T16)-Y$15),$T$22))/Y$21</f>
        <v>0.136043288917856</v>
      </c>
      <c r="Z16" s="17" t="n">
        <f aca="false">EXP(-$T$21*POWER(ABS(($B$2*$T16)-Z$15),$T$22))/Z$21</f>
        <v>0.117585370353174</v>
      </c>
    </row>
    <row collapsed="false" customFormat="false" customHeight="false" hidden="false" ht="14" outlineLevel="0" r="17">
      <c r="A17" s="8"/>
      <c r="B17" s="9" t="n">
        <v>1</v>
      </c>
      <c r="C17" s="17" t="n">
        <f aca="false">EXP(-$B$21*POWER(ABS($B$2*(C$15-$B17)),$B$22))/C$21</f>
        <v>0.205445707256609</v>
      </c>
      <c r="D17" s="17" t="n">
        <f aca="false">EXP(-$B$21*POWER(ABS($B$2*(D$15-$B17)),$B$22))/D$21</f>
        <v>0.205445707256609</v>
      </c>
      <c r="E17" s="17" t="n">
        <f aca="false">EXP(-$B$21*POWER(ABS($B$2*(E$15-$B17)),$B$22))/E$21</f>
        <v>0.205445707256609</v>
      </c>
      <c r="F17" s="17" t="n">
        <f aca="false">EXP(-$B$21*POWER(ABS($B$2*(F$15-$B17)),$B$22))/F$21</f>
        <v>0.199950374638983</v>
      </c>
      <c r="G17" s="17" t="n">
        <f aca="false">EXP(-$B$21*POWER(ABS($B$2*(G$15-$B17)),$B$22))/G$21</f>
        <v>0.201989200528564</v>
      </c>
      <c r="H17" s="17" t="n">
        <f aca="false">EXP(-$B$21*POWER(ABS($B$2*(H$15-$B17)),$B$22))/H$21</f>
        <v>0.197968269157611</v>
      </c>
      <c r="K17" s="9" t="n">
        <v>1</v>
      </c>
      <c r="L17" s="17" t="n">
        <f aca="false">EXP(-$K$21*POWER(ABS(($B$2*$K17)-L$15),$K$22))/L$21</f>
        <v>0.196836597062178</v>
      </c>
      <c r="M17" s="17" t="n">
        <f aca="false">EXP(-$K$21*POWER(ABS(($B$2*$K17)-M$15),$K$22))/M$21</f>
        <v>0.182668153549569</v>
      </c>
      <c r="N17" s="17" t="n">
        <f aca="false">EXP(-$K$21*POWER(ABS(($B$2*$K17)-N$15),$K$22))/N$21</f>
        <v>0.211661889350045</v>
      </c>
      <c r="O17" s="17" t="n">
        <f aca="false">EXP(-$K$21*POWER(ABS(($B$2*$K17)-O$15),$K$22))/O$21</f>
        <v>0.182668153549569</v>
      </c>
      <c r="P17" s="17" t="n">
        <f aca="false">EXP(-$K$21*POWER(ABS(($B$2*$K17)-P$15),$K$22))/P$21</f>
        <v>0.159737817271845</v>
      </c>
      <c r="Q17" s="17" t="n">
        <f aca="false">EXP(-$K$21*POWER(ABS(($B$2*$K17)-Q$15),$K$22))/Q$21</f>
        <v>0.159737817271845</v>
      </c>
      <c r="T17" s="9" t="n">
        <v>1</v>
      </c>
      <c r="U17" s="17" t="n">
        <f aca="false">EXP(-$T$21*POWER(ABS(($B$2*$T17)-U$15),$T$22))/U$21</f>
        <v>0.193430015381578</v>
      </c>
      <c r="V17" s="17" t="n">
        <f aca="false">EXP(-$T$21*POWER(ABS(($B$2*$T17)-V$15),$T$22))/V$21</f>
        <v>0.231827146128637</v>
      </c>
      <c r="W17" s="17" t="n">
        <f aca="false">EXP(-$T$21*POWER(ABS(($B$2*$T17)-W$15),$T$22))/W$21</f>
        <v>0.165587974820455</v>
      </c>
      <c r="X17" s="17" t="n">
        <f aca="false">EXP(-$T$21*POWER(ABS(($B$2*$T17)-X$15),$T$22))/X$21</f>
        <v>0.165587974820455</v>
      </c>
      <c r="Y17" s="17" t="n">
        <f aca="false">EXP(-$T$21*POWER(ABS(($B$2*$T17)-Y$15),$T$22))/Y$21</f>
        <v>0.177895963595935</v>
      </c>
      <c r="Z17" s="17" t="n">
        <f aca="false">EXP(-$T$21*POWER(ABS(($B$2*$T17)-Z$15),$T$22))/Z$21</f>
        <v>0.156343465096114</v>
      </c>
    </row>
    <row collapsed="false" customFormat="false" customHeight="false" hidden="false" ht="14" outlineLevel="0" r="18">
      <c r="A18" s="8"/>
      <c r="B18" s="9" t="n">
        <v>2</v>
      </c>
      <c r="C18" s="17" t="n">
        <f aca="false">EXP(-$B$21*POWER(ABS($B$2*(C$15-$B18)),$B$22))/C$21</f>
        <v>0.201022740139605</v>
      </c>
      <c r="D18" s="17" t="n">
        <f aca="false">EXP(-$B$21*POWER(ABS($B$2*(D$15-$B18)),$B$22))/D$21</f>
        <v>0.201022740139605</v>
      </c>
      <c r="E18" s="17" t="n">
        <f aca="false">EXP(-$B$21*POWER(ABS($B$2*(E$15-$B18)),$B$22))/E$21</f>
        <v>0.201022740139605</v>
      </c>
      <c r="F18" s="17" t="n">
        <f aca="false">EXP(-$B$21*POWER(ABS($B$2*(F$15-$B18)),$B$22))/F$21</f>
        <v>0.204989158925305</v>
      </c>
      <c r="G18" s="17" t="n">
        <f aca="false">EXP(-$B$21*POWER(ABS($B$2*(G$15-$B18)),$B$22))/G$21</f>
        <v>0.206433432018531</v>
      </c>
      <c r="H18" s="17" t="n">
        <f aca="false">EXP(-$B$21*POWER(ABS($B$2*(H$15-$B18)),$B$22))/H$21</f>
        <v>0.203227946012118</v>
      </c>
      <c r="K18" s="9" t="n">
        <v>2</v>
      </c>
      <c r="L18" s="17" t="n">
        <f aca="false">EXP(-$K$21*POWER(ABS(($B$2*$K18)-L$15),$K$22))/L$21</f>
        <v>0.234584049524948</v>
      </c>
      <c r="M18" s="17" t="n">
        <f aca="false">EXP(-$K$21*POWER(ABS(($B$2*$K18)-M$15),$K$22))/M$21</f>
        <v>0.225901168471947</v>
      </c>
      <c r="N18" s="17" t="n">
        <f aca="false">EXP(-$K$21*POWER(ABS(($B$2*$K18)-N$15),$K$22))/N$21</f>
        <v>0.239844342490206</v>
      </c>
      <c r="O18" s="17" t="n">
        <f aca="false">EXP(-$K$21*POWER(ABS(($B$2*$K18)-O$15),$K$22))/O$21</f>
        <v>0.225901168471947</v>
      </c>
      <c r="P18" s="17" t="n">
        <f aca="false">EXP(-$K$21*POWER(ABS(($B$2*$K18)-P$15),$K$22))/P$21</f>
        <v>0.209473736757927</v>
      </c>
      <c r="Q18" s="17" t="n">
        <f aca="false">EXP(-$K$21*POWER(ABS(($B$2*$K18)-Q$15),$K$22))/Q$21</f>
        <v>0.209473736757927</v>
      </c>
      <c r="T18" s="9" t="n">
        <v>2</v>
      </c>
      <c r="U18" s="17" t="n">
        <f aca="false">EXP(-$T$21*POWER(ABS(($B$2*$T18)-U$15),$T$22))/U$21</f>
        <v>0.241177846608731</v>
      </c>
      <c r="V18" s="17" t="n">
        <f aca="false">EXP(-$T$21*POWER(ABS(($B$2*$T18)-V$15),$T$22))/V$21</f>
        <v>0.241177846608731</v>
      </c>
      <c r="W18" s="17" t="n">
        <f aca="false">EXP(-$T$21*POWER(ABS(($B$2*$T18)-W$15),$T$22))/W$21</f>
        <v>0.21309093693549</v>
      </c>
      <c r="X18" s="17" t="n">
        <f aca="false">EXP(-$T$21*POWER(ABS(($B$2*$T18)-X$15),$T$22))/X$21</f>
        <v>0.21309093693549</v>
      </c>
      <c r="Y18" s="17" t="n">
        <f aca="false">EXP(-$T$21*POWER(ABS(($B$2*$T18)-Y$15),$T$22))/Y$21</f>
        <v>0.225838952068985</v>
      </c>
      <c r="Z18" s="17" t="n">
        <f aca="false">EXP(-$T$21*POWER(ABS(($B$2*$T18)-Z$15),$T$22))/Z$21</f>
        <v>0.203441169380047</v>
      </c>
    </row>
    <row collapsed="false" customFormat="false" customHeight="false" hidden="false" ht="14" outlineLevel="0" r="19">
      <c r="A19" s="8"/>
      <c r="B19" s="9" t="n">
        <v>3</v>
      </c>
      <c r="C19" s="17" t="n">
        <f aca="false">EXP(-$B$21*POWER(ABS($B$2*(C$15-$B19)),$B$22))/C$21</f>
        <v>0.196081453344151</v>
      </c>
      <c r="D19" s="17" t="n">
        <f aca="false">EXP(-$B$21*POWER(ABS($B$2*(D$15-$B19)),$B$22))/D$21</f>
        <v>0.196081453344151</v>
      </c>
      <c r="E19" s="17" t="n">
        <f aca="false">EXP(-$B$21*POWER(ABS($B$2*(E$15-$B19)),$B$22))/E$21</f>
        <v>0.196081453344151</v>
      </c>
      <c r="F19" s="17" t="n">
        <f aca="false">EXP(-$B$21*POWER(ABS($B$2*(F$15-$B19)),$B$22))/F$21</f>
        <v>0.209499396466786</v>
      </c>
      <c r="G19" s="17" t="n">
        <f aca="false">EXP(-$B$21*POWER(ABS($B$2*(G$15-$B19)),$B$22))/G$21</f>
        <v>0.201989200528564</v>
      </c>
      <c r="H19" s="17" t="n">
        <f aca="false">EXP(-$B$21*POWER(ABS($B$2*(H$15-$B19)),$B$22))/H$21</f>
        <v>0.208349325668226</v>
      </c>
      <c r="K19" s="9" t="n">
        <v>3</v>
      </c>
      <c r="L19" s="17" t="n">
        <f aca="false">EXP(-$K$21*POWER(ABS(($B$2*$K19)-L$15),$K$22))/L$21</f>
        <v>0.228455620445725</v>
      </c>
      <c r="M19" s="17" t="n">
        <f aca="false">EXP(-$K$21*POWER(ABS(($B$2*$K19)-M$15),$K$22))/M$21</f>
        <v>0.244290960316749</v>
      </c>
      <c r="N19" s="17" t="n">
        <f aca="false">EXP(-$K$21*POWER(ABS(($B$2*$K19)-N$15),$K$22))/N$21</f>
        <v>0.211661889350045</v>
      </c>
      <c r="O19" s="17" t="n">
        <f aca="false">EXP(-$K$21*POWER(ABS(($B$2*$K19)-O$15),$K$22))/O$21</f>
        <v>0.244290960316749</v>
      </c>
      <c r="P19" s="17" t="n">
        <f aca="false">EXP(-$K$21*POWER(ABS(($B$2*$K19)-P$15),$K$22))/P$21</f>
        <v>0.254547085988977</v>
      </c>
      <c r="Q19" s="17" t="n">
        <f aca="false">EXP(-$K$21*POWER(ABS(($B$2*$K19)-Q$15),$K$22))/Q$21</f>
        <v>0.254547085988977</v>
      </c>
      <c r="T19" s="9" t="n">
        <v>3</v>
      </c>
      <c r="U19" s="17" t="n">
        <f aca="false">EXP(-$T$21*POWER(ABS(($B$2*$T19)-U$15),$T$22))/U$21</f>
        <v>0.231827146128637</v>
      </c>
      <c r="V19" s="17" t="n">
        <f aca="false">EXP(-$T$21*POWER(ABS(($B$2*$T19)-V$15),$T$22))/V$21</f>
        <v>0.193430015381578</v>
      </c>
      <c r="W19" s="17" t="n">
        <f aca="false">EXP(-$T$21*POWER(ABS(($B$2*$T19)-W$15),$T$22))/W$21</f>
        <v>0.262448775139919</v>
      </c>
      <c r="X19" s="17" t="n">
        <f aca="false">EXP(-$T$21*POWER(ABS(($B$2*$T19)-X$15),$T$22))/X$21</f>
        <v>0.262448775139919</v>
      </c>
      <c r="Y19" s="17" t="n">
        <f aca="false">EXP(-$T$21*POWER(ABS(($B$2*$T19)-Y$15),$T$22))/Y$21</f>
        <v>0.25399486821574</v>
      </c>
      <c r="Z19" s="17" t="n">
        <f aca="false">EXP(-$T$21*POWER(ABS(($B$2*$T19)-Z$15),$T$22))/Z$21</f>
        <v>0.256149136102061</v>
      </c>
    </row>
    <row collapsed="false" customFormat="false" customHeight="false" hidden="false" ht="14" outlineLevel="0" r="20">
      <c r="A20" s="8"/>
      <c r="B20" s="9" t="n">
        <v>4</v>
      </c>
      <c r="C20" s="17" t="n">
        <f aca="false">EXP(-$B$21*POWER(ABS($B$2*(C$15-$B20)),$B$22))/C$21</f>
        <v>0.191006732558995</v>
      </c>
      <c r="D20" s="17" t="n">
        <f aca="false">EXP(-$B$21*POWER(ABS($B$2*(D$15-$B20)),$B$22))/D$21</f>
        <v>0.191006732558995</v>
      </c>
      <c r="E20" s="17" t="n">
        <f aca="false">EXP(-$B$21*POWER(ABS($B$2*(E$15-$B20)),$B$22))/E$21</f>
        <v>0.191006732558995</v>
      </c>
      <c r="F20" s="17" t="n">
        <f aca="false">EXP(-$B$21*POWER(ABS($B$2*(F$15-$B20)),$B$22))/F$21</f>
        <v>0.204989158925305</v>
      </c>
      <c r="G20" s="17" t="n">
        <f aca="false">EXP(-$B$21*POWER(ABS($B$2*(G$15-$B20)),$B$22))/G$21</f>
        <v>0.197024157425963</v>
      </c>
      <c r="H20" s="17" t="n">
        <f aca="false">EXP(-$B$21*POWER(ABS($B$2*(H$15-$B20)),$B$22))/H$21</f>
        <v>0.212933494681347</v>
      </c>
      <c r="K20" s="9" t="n">
        <v>4</v>
      </c>
      <c r="L20" s="17" t="n">
        <f aca="false">EXP(-$K$21*POWER(ABS(($B$2*$K20)-L$15),$K$22))/L$21</f>
        <v>0.18800235843277</v>
      </c>
      <c r="M20" s="17" t="n">
        <f aca="false">EXP(-$K$21*POWER(ABS(($B$2*$K20)-M$15),$K$22))/M$21</f>
        <v>0.209604736045304</v>
      </c>
      <c r="N20" s="17" t="n">
        <f aca="false">EXP(-$K$21*POWER(ABS(($B$2*$K20)-N$15),$K$22))/N$21</f>
        <v>0.168415939404852</v>
      </c>
      <c r="O20" s="17" t="n">
        <f aca="false">EXP(-$K$21*POWER(ABS(($B$2*$K20)-O$15),$K$22))/O$21</f>
        <v>0.209604736045304</v>
      </c>
      <c r="P20" s="17" t="n">
        <f aca="false">EXP(-$K$21*POWER(ABS(($B$2*$K20)-P$15),$K$22))/P$21</f>
        <v>0.261375430858596</v>
      </c>
      <c r="Q20" s="17" t="n">
        <f aca="false">EXP(-$K$21*POWER(ABS(($B$2*$K20)-Q$15),$K$22))/Q$21</f>
        <v>0.261375430858596</v>
      </c>
      <c r="T20" s="9" t="n">
        <v>4</v>
      </c>
      <c r="U20" s="17" t="n">
        <f aca="false">EXP(-$T$21*POWER(ABS(($B$2*$T20)-U$15),$T$22))/U$21</f>
        <v>0.184123930379594</v>
      </c>
      <c r="V20" s="17" t="n">
        <f aca="false">EXP(-$T$21*POWER(ABS(($B$2*$T20)-V$15),$T$22))/V$21</f>
        <v>0.14944106150146</v>
      </c>
      <c r="W20" s="17" t="n">
        <f aca="false">EXP(-$T$21*POWER(ABS(($B$2*$T20)-W$15),$T$22))/W$21</f>
        <v>0.233355723939445</v>
      </c>
      <c r="X20" s="17" t="n">
        <f aca="false">EXP(-$T$21*POWER(ABS(($B$2*$T20)-X$15),$T$22))/X$21</f>
        <v>0.233355723939445</v>
      </c>
      <c r="Y20" s="17" t="n">
        <f aca="false">EXP(-$T$21*POWER(ABS(($B$2*$T20)-Y$15),$T$22))/Y$21</f>
        <v>0.206226927201483</v>
      </c>
      <c r="Z20" s="17" t="n">
        <f aca="false">EXP(-$T$21*POWER(ABS(($B$2*$T20)-Z$15),$T$22))/Z$21</f>
        <v>0.266480859068603</v>
      </c>
    </row>
    <row collapsed="false" customFormat="false" customHeight="false" hidden="false" ht="14" outlineLevel="0" r="21">
      <c r="A21" s="14" t="s">
        <v>20</v>
      </c>
      <c r="B21" s="15" t="n">
        <v>0.1</v>
      </c>
      <c r="C21" s="19" t="n">
        <f aca="false">EXP(-$B$21*POWER(ABS($B$2*(C$15-$B16)),$B$22))+EXP(-$B$21*POWER(ABS($B$2*(C$15-$B17)),$B$22))+EXP(-$B$21*POWER(ABS($B$2*(C$15-$B18)),$B$22))+EXP(-$B$21*POWER(ABS($B$2*(C$15-$B20)),$B$22))+EXP(-$B$21*POWER(ABS($B$2*(C$15-$B21)),$B$22))</f>
        <v>4.8674660247389</v>
      </c>
      <c r="D21" s="19" t="n">
        <f aca="false">EXP(-$B$21*POWER(ABS($B$2*(D$15-$B16)),$B$22))+EXP(-$B$21*POWER(ABS($B$2*(D$15-$B17)),$B$22))+EXP(-$B$21*POWER(ABS($B$2*(D$15-$B18)),$B$22))+EXP(-$B$21*POWER(ABS($B$2*(D$15-$B20)),$B$22))+EXP(-$B$21*POWER(ABS($B$2*(D$15-$B21)),$B$22))</f>
        <v>4.8674660247389</v>
      </c>
      <c r="E21" s="19" t="n">
        <f aca="false">EXP(-$B$21*POWER(ABS($B$2*(E$15-$B16)),$B$22))+EXP(-$B$21*POWER(ABS($B$2*(E$15-$B17)),$B$22))+EXP(-$B$21*POWER(ABS($B$2*(E$15-$B18)),$B$22))+EXP(-$B$21*POWER(ABS($B$2*(E$15-$B20)),$B$22))+EXP(-$B$21*POWER(ABS($B$2*(E$15-$B21)),$B$22))</f>
        <v>4.8674660247389</v>
      </c>
      <c r="F21" s="19" t="n">
        <f aca="false">EXP(-$B$21*POWER(ABS($B$2*(F$15-$B16)),$B$22))+EXP(-$B$21*POWER(ABS($B$2*(F$15-$B17)),$B$22))+EXP(-$B$21*POWER(ABS($B$2*(F$15-$B18)),$B$22))+EXP(-$B$21*POWER(ABS($B$2*(F$15-$B20)),$B$22))+EXP(-$B$21*POWER(ABS($B$2*(F$15-$B21)),$B$22))</f>
        <v>4.77328344074032</v>
      </c>
      <c r="G21" s="19" t="n">
        <f aca="false">EXP(-$B$21*POWER(ABS($B$2*(G$15-$B16)),$B$22))+EXP(-$B$21*POWER(ABS($B$2*(G$15-$B17)),$B$22))+EXP(-$B$21*POWER(ABS($B$2*(G$15-$B18)),$B$22))+EXP(-$B$21*POWER(ABS($B$2*(G$15-$B20)),$B$22))+EXP(-$B$21*POWER(ABS($B$2*(G$15-$B21)),$B$22))</f>
        <v>4.8441765959219</v>
      </c>
      <c r="H21" s="19" t="n">
        <f aca="false">EXP(-$B$21*POWER(ABS($B$2*(H$15-$B16)),$B$22))+EXP(-$B$21*POWER(ABS($B$2*(H$15-$B17)),$B$22))+EXP(-$B$21*POWER(ABS($B$2*(H$15-$B18)),$B$22))+EXP(-$B$21*POWER(ABS($B$2*(H$15-$B20)),$B$22))+EXP(-$B$21*POWER(ABS($B$2*(H$15-$B21)),$B$22))</f>
        <v>4.69630201437539</v>
      </c>
      <c r="I21" s="20" t="s">
        <v>21</v>
      </c>
      <c r="J21" s="14" t="s">
        <v>22</v>
      </c>
      <c r="K21" s="15" t="n">
        <v>1</v>
      </c>
      <c r="L21" s="1" t="n">
        <f aca="false">EXP(-$K$21*POWER(ABS(($B$2*$K16)-L$15),$K$22))+EXP(-$K$21*POWER(ABS(($B$2*$K17)-L$15),$K$22))+EXP(-$K$21*POWER(ABS(($B$2*$K18)-L$15),$K$22))+EXP(-$K$21*POWER(ABS(($B$2*$K19)-L$15),$K$22))+EXP(-$K$21*POWER(ABS(($B$2*$K20)-L$15),$K$22))</f>
        <v>4.13016995956085</v>
      </c>
      <c r="M21" s="1" t="n">
        <f aca="false">EXP(-$K$21*POWER(ABS(($B$2*$K16)-M$15),$K$22))+EXP(-$K$21*POWER(ABS(($B$2*$K17)-M$15),$K$22))+EXP(-$K$21*POWER(ABS(($B$2*$K18)-M$15),$K$22))+EXP(-$K$21*POWER(ABS(($B$2*$K19)-M$15),$K$22))+EXP(-$K$21*POWER(ABS(($B$2*$K20)-M$15),$K$22))</f>
        <v>4.04796774533184</v>
      </c>
      <c r="N21" s="1" t="n">
        <f aca="false">EXP(-$K$21*POWER(ABS(($B$2*$K16)-N$15),$K$22))+EXP(-$K$21*POWER(ABS(($B$2*$K17)-N$15),$K$22))+EXP(-$K$21*POWER(ABS(($B$2*$K18)-N$15),$K$22))+EXP(-$K$21*POWER(ABS(($B$2*$K19)-N$15),$K$22))+EXP(-$K$21*POWER(ABS(($B$2*$K20)-N$15),$K$22))</f>
        <v>4.16937080782231</v>
      </c>
      <c r="O21" s="1" t="n">
        <f aca="false">EXP(-$K$21*POWER(ABS(($B$2*$K16)-O$15),$K$22))+EXP(-$K$21*POWER(ABS(($B$2*$K17)-O$15),$K$22))+EXP(-$K$21*POWER(ABS(($B$2*$K18)-O$15),$K$22))+EXP(-$K$21*POWER(ABS(($B$2*$K19)-O$15),$K$22))+EXP(-$K$21*POWER(ABS(($B$2*$K20)-O$15),$K$22))</f>
        <v>4.04796774533184</v>
      </c>
      <c r="P21" s="1" t="n">
        <f aca="false">EXP(-$K$21*POWER(ABS(($B$2*$K16)-P$15),$K$22))+EXP(-$K$21*POWER(ABS(($B$2*$K17)-P$15),$K$22))+EXP(-$K$21*POWER(ABS(($B$2*$K18)-P$15),$K$22))+EXP(-$K$21*POWER(ABS(($B$2*$K19)-P$15),$K$22))+EXP(-$K$21*POWER(ABS(($B$2*$K20)-P$15),$K$22))</f>
        <v>3.70682122323975</v>
      </c>
      <c r="Q21" s="1" t="n">
        <f aca="false">EXP(-$K$21*POWER(ABS(($B$2*$K16)-Q$15),$K$22))+EXP(-$K$21*POWER(ABS(($B$2*$K17)-Q$15),$K$22))+EXP(-$K$21*POWER(ABS(($B$2*$K18)-Q$15),$K$22))+EXP(-$K$21*POWER(ABS(($B$2*$K19)-Q$15),$K$22))+EXP(-$K$21*POWER(ABS(($B$2*$K20)-Q$15),$K$22))</f>
        <v>3.70682122323975</v>
      </c>
      <c r="R21" s="20" t="s">
        <v>21</v>
      </c>
      <c r="S21" s="14" t="s">
        <v>23</v>
      </c>
      <c r="T21" s="15" t="n">
        <v>1</v>
      </c>
      <c r="U21" s="1" t="n">
        <f aca="false">EXP(-$T$21*POWER(ABS(($B$2*$T16)-U$15),$T$22))+EXP(-$T$21*POWER(ABS(($B$2*$T17)-U$15),$T$22))+EXP(-$T$21*POWER(ABS(($B$2*$T18)-U$15),$T$22))+EXP(-$T$21*POWER(ABS(($B$2*$T19)-U$15),$T$22))+EXP(-$T$21*POWER(ABS(($B$2*$T20)-U$15),$T$22))</f>
        <v>3.89278535304155</v>
      </c>
      <c r="V21" s="1" t="n">
        <f aca="false">EXP(-$T$21*POWER(ABS(($B$2*$T16)-V$15),$T$22))+EXP(-$T$21*POWER(ABS(($B$2*$T17)-V$15),$T$22))+EXP(-$T$21*POWER(ABS(($B$2*$T18)-V$15),$T$22))+EXP(-$T$21*POWER(ABS(($B$2*$T19)-V$15),$T$22))+EXP(-$T$21*POWER(ABS(($B$2*$T20)-V$15),$T$22))</f>
        <v>3.89278535304155</v>
      </c>
      <c r="W21" s="1" t="n">
        <f aca="false">EXP(-$T$21*POWER(ABS(($B$2*$T16)-W$15),$T$22))+EXP(-$T$21*POWER(ABS(($B$2*$T17)-W$15),$T$22))+EXP(-$T$21*POWER(ABS(($B$2*$T18)-W$15),$T$22))+EXP(-$T$21*POWER(ABS(($B$2*$T19)-W$15),$T$22))+EXP(-$T$21*POWER(ABS(($B$2*$T20)-W$15),$T$22))</f>
        <v>3.70704604332436</v>
      </c>
      <c r="X21" s="1" t="n">
        <f aca="false">EXP(-$T$21*POWER(ABS(($B$2*$T16)-X$15),$T$22))+EXP(-$T$21*POWER(ABS(($B$2*$T17)-X$15),$T$22))+EXP(-$T$21*POWER(ABS(($B$2*$T18)-X$15),$T$22))+EXP(-$T$21*POWER(ABS(($B$2*$T19)-X$15),$T$22))+EXP(-$T$21*POWER(ABS(($B$2*$T20)-X$15),$T$22))</f>
        <v>3.70704604332436</v>
      </c>
      <c r="Y21" s="1" t="n">
        <f aca="false">EXP(-$T$21*POWER(ABS(($B$2*$T16)-Y$15),$T$22))+EXP(-$T$21*POWER(ABS(($B$2*$T17)-Y$15),$T$22))+EXP(-$T$21*POWER(ABS(($B$2*$T18)-Y$15),$T$22))+EXP(-$T$21*POWER(ABS(($B$2*$T19)-Y$15),$T$22))+EXP(-$T$21*POWER(ABS(($B$2*$T20)-Y$15),$T$22))</f>
        <v>3.83043051338889</v>
      </c>
      <c r="Z21" s="1" t="n">
        <f aca="false">EXP(-$T$21*POWER(ABS(($B$2*$T16)-Z$15),$T$22))+EXP(-$T$21*POWER(ABS(($B$2*$T17)-Z$15),$T$22))+EXP(-$T$21*POWER(ABS(($B$2*$T18)-Z$15),$T$22))+EXP(-$T$21*POWER(ABS(($B$2*$T19)-Z$15),$T$22))+EXP(-$T$21*POWER(ABS(($B$2*$T20)-Z$15),$T$22))</f>
        <v>3.52315581703701</v>
      </c>
      <c r="AA21" s="20" t="s">
        <v>21</v>
      </c>
    </row>
    <row collapsed="false" customFormat="false" customHeight="false" hidden="false" ht="14" outlineLevel="0" r="22">
      <c r="A22" s="14" t="s">
        <v>24</v>
      </c>
      <c r="B22" s="15" t="n">
        <v>1.1</v>
      </c>
      <c r="C22" s="13"/>
      <c r="D22" s="13"/>
      <c r="E22" s="13"/>
      <c r="F22" s="13"/>
      <c r="G22" s="13"/>
      <c r="H22" s="13"/>
      <c r="J22" s="14" t="s">
        <v>25</v>
      </c>
      <c r="K22" s="15" t="n">
        <v>1.5</v>
      </c>
      <c r="L22" s="13"/>
      <c r="S22" s="14" t="s">
        <v>26</v>
      </c>
      <c r="T22" s="15" t="n">
        <v>1.2</v>
      </c>
      <c r="U22" s="13"/>
    </row>
    <row collapsed="false" customFormat="false" customHeight="false" hidden="false" ht="14" outlineLevel="0" r="23">
      <c r="A23" s="8"/>
      <c r="B23" s="21"/>
    </row>
    <row collapsed="false" customFormat="false" customHeight="false" hidden="false" ht="14" outlineLevel="0" r="24">
      <c r="A24" s="8"/>
      <c r="B24" s="1" t="s">
        <v>27</v>
      </c>
      <c r="C24" s="9" t="n">
        <f aca="false">C$15</f>
        <v>1</v>
      </c>
      <c r="D24" s="9" t="n">
        <f aca="false">D$15</f>
        <v>1</v>
      </c>
      <c r="E24" s="9" t="n">
        <f aca="false">E$15</f>
        <v>1</v>
      </c>
      <c r="F24" s="9" t="n">
        <f aca="false">F$15</f>
        <v>3</v>
      </c>
      <c r="G24" s="9" t="n">
        <f aca="false">G$15</f>
        <v>2</v>
      </c>
      <c r="H24" s="9" t="n">
        <f aca="false">H$15</f>
        <v>4</v>
      </c>
    </row>
    <row collapsed="false" customFormat="false" customHeight="false" hidden="false" ht="14" outlineLevel="0" r="25">
      <c r="A25" s="8" t="s">
        <v>28</v>
      </c>
      <c r="B25" s="9" t="n">
        <v>0</v>
      </c>
      <c r="C25" s="17" t="n">
        <f aca="false">C16*L16*U16/C$30</f>
        <v>0.112111561114107</v>
      </c>
      <c r="D25" s="17" t="n">
        <f aca="false">D16*M16*V16/D$30</f>
        <v>0.127292340449977</v>
      </c>
      <c r="E25" s="17" t="n">
        <f aca="false">E16*N16*W16/E$30</f>
        <v>0.105909411665227</v>
      </c>
      <c r="F25" s="17" t="n">
        <f aca="false">F16*O16*X16/F$30</f>
        <v>0.0786774837010639</v>
      </c>
      <c r="G25" s="17" t="n">
        <f aca="false">G16*P16*Y16/G$30</f>
        <v>0.0728479453264576</v>
      </c>
      <c r="H25" s="17" t="n">
        <f aca="false">H16*Q16*Z16/H$30</f>
        <v>0.0583177083289463</v>
      </c>
    </row>
    <row collapsed="false" customFormat="false" customHeight="false" hidden="false" ht="14" outlineLevel="0" r="26">
      <c r="A26" s="8"/>
      <c r="B26" s="9" t="n">
        <v>1</v>
      </c>
      <c r="C26" s="17" t="n">
        <f aca="false">C17*L17*U17/C$30</f>
        <v>0.191898602762028</v>
      </c>
      <c r="D26" s="17" t="n">
        <f aca="false">D17*M17*V17/D$30</f>
        <v>0.217549390777712</v>
      </c>
      <c r="E26" s="17" t="n">
        <f aca="false">E17*N17*W17/E$30</f>
        <v>0.179462444922603</v>
      </c>
      <c r="F26" s="17" t="n">
        <f aca="false">F17*O17*X17/F$30</f>
        <v>0.14151928775745</v>
      </c>
      <c r="G26" s="17" t="n">
        <f aca="false">G17*P17*Y17/G$30</f>
        <v>0.135809911363086</v>
      </c>
      <c r="H26" s="17" t="n">
        <f aca="false">H17*Q17*Z17/H$30</f>
        <v>0.110796096422818</v>
      </c>
    </row>
    <row collapsed="false" customFormat="false" customHeight="false" hidden="false" ht="14" outlineLevel="0" r="27">
      <c r="A27" s="8"/>
      <c r="B27" s="9" t="n">
        <v>2</v>
      </c>
      <c r="C27" s="17" t="n">
        <f aca="false">C18*L18*U18/C$30</f>
        <v>0.279014072125388</v>
      </c>
      <c r="D27" s="17" t="n">
        <f aca="false">D18*M18*V18/D$30</f>
        <v>0.273863876666439</v>
      </c>
      <c r="E27" s="17" t="n">
        <f aca="false">E18*N18*W18/E$30</f>
        <v>0.256061739811685</v>
      </c>
      <c r="F27" s="17" t="n">
        <f aca="false">F18*O18*X18/F$30</f>
        <v>0.230895850557149</v>
      </c>
      <c r="G27" s="17" t="n">
        <f aca="false">G18*P18*Y18/G$30</f>
        <v>0.231067006737696</v>
      </c>
      <c r="H27" s="17" t="n">
        <f aca="false">H18*Q18*Z18/H$30</f>
        <v>0.194085569395849</v>
      </c>
    </row>
    <row collapsed="false" customFormat="false" customHeight="false" hidden="false" ht="14" outlineLevel="0" r="28">
      <c r="A28" s="8"/>
      <c r="B28" s="9" t="n">
        <v>3</v>
      </c>
      <c r="C28" s="17" t="n">
        <f aca="false">C19*L19*U19/C$30</f>
        <v>0.254769643815602</v>
      </c>
      <c r="D28" s="17" t="n">
        <f aca="false">D19*M19*V19/D$30</f>
        <v>0.231686886173712</v>
      </c>
      <c r="E28" s="17" t="n">
        <f aca="false">E19*N19*W19/E$30</f>
        <v>0.271474337341411</v>
      </c>
      <c r="F28" s="17" t="n">
        <f aca="false">F19*O19*X19/F$30</f>
        <v>0.314294297722882</v>
      </c>
      <c r="G28" s="17" t="n">
        <f aca="false">G19*P19*Y19/G$30</f>
        <v>0.308994463297861</v>
      </c>
      <c r="H28" s="17" t="n">
        <f aca="false">H19*Q19*Z19/H$30</f>
        <v>0.304434956845527</v>
      </c>
    </row>
    <row collapsed="false" customFormat="false" customHeight="false" hidden="false" ht="14" outlineLevel="0" r="29">
      <c r="A29" s="8"/>
      <c r="B29" s="9" t="n">
        <v>4</v>
      </c>
      <c r="C29" s="17" t="n">
        <f aca="false">C20*L20*U20/C$30</f>
        <v>0.162206120182875</v>
      </c>
      <c r="D29" s="17" t="n">
        <f aca="false">D20*M20*V20/D$30</f>
        <v>0.149607505932159</v>
      </c>
      <c r="E29" s="17" t="n">
        <f aca="false">E20*N20*W20/E$30</f>
        <v>0.187092066259074</v>
      </c>
      <c r="F29" s="17" t="n">
        <f aca="false">F20*O20*X20/F$30</f>
        <v>0.234613080261454</v>
      </c>
      <c r="G29" s="17" t="n">
        <f aca="false">G20*P20*Y20/G$30</f>
        <v>0.2512806732749</v>
      </c>
      <c r="H29" s="17" t="n">
        <f aca="false">H20*Q20*Z20/H$30</f>
        <v>0.33236566900686</v>
      </c>
    </row>
    <row collapsed="false" customFormat="false" customHeight="false" hidden="false" ht="14.9" outlineLevel="0" r="30">
      <c r="A30" s="8"/>
      <c r="B30" s="9"/>
      <c r="C30" s="19" t="n">
        <f aca="false">C16*L16*U16+C17*L17*U17+C18*L18*U18+C19*L19*U19+C20*L20*U20</f>
        <v>0.0407619520007554</v>
      </c>
      <c r="D30" s="19" t="n">
        <f aca="false">D16*M16*V16+D17*M17*V17+D18*M18*V18+D19*M19*V19+D20*M20*V20</f>
        <v>0.0399913741774801</v>
      </c>
      <c r="E30" s="19" t="n">
        <f aca="false">E16*N16*W16+E17*N17*W17+E18*N18*W18+E19*N19*W19+E20*N20*W20</f>
        <v>0.0401231437901005</v>
      </c>
      <c r="F30" s="19" t="n">
        <f aca="false">F16*O16*X16+F17*O17*X17+F18*O18*X18+F19*O19*X19+F20*O20*X20</f>
        <v>0.0427364281392292</v>
      </c>
      <c r="G30" s="19" t="n">
        <f aca="false">G16*P16*Y16+G17*P17*Y17+G18*P18*Y18+G19*P19*Y19+G20*P20*Y20</f>
        <v>0.0422639928707767</v>
      </c>
      <c r="H30" s="19" t="n">
        <f aca="false">H16*Q16*Z16+H17*Q17*Z17+H18*Q18*Z18+H19*Q19*Z19+H20*Q20*Z20</f>
        <v>0.0446229836504097</v>
      </c>
      <c r="I30" s="20" t="s">
        <v>29</v>
      </c>
    </row>
    <row collapsed="false" customFormat="false" customHeight="false" hidden="false" ht="14" outlineLevel="0" r="31">
      <c r="A31" s="8"/>
      <c r="B31" s="9" t="s">
        <v>30</v>
      </c>
      <c r="C31" s="17" t="n">
        <f aca="false">MAX(C25:C29)</f>
        <v>0.279014072125388</v>
      </c>
      <c r="D31" s="17" t="n">
        <f aca="false">MAX(D25:D29)</f>
        <v>0.273863876666439</v>
      </c>
      <c r="E31" s="17" t="n">
        <f aca="false">MAX(E25:E29)</f>
        <v>0.271474337341411</v>
      </c>
      <c r="F31" s="17" t="n">
        <f aca="false">MAX(F25:F29)</f>
        <v>0.314294297722882</v>
      </c>
      <c r="G31" s="17" t="n">
        <f aca="false">MAX(G25:G29)</f>
        <v>0.308994463297861</v>
      </c>
      <c r="H31" s="17" t="n">
        <f aca="false">MAX(H25:H29)</f>
        <v>0.33236566900686</v>
      </c>
    </row>
    <row collapsed="false" customFormat="false" customHeight="false" hidden="false" ht="14" outlineLevel="0" r="32">
      <c r="A32" s="8"/>
      <c r="B32" s="9" t="s">
        <v>31</v>
      </c>
      <c r="C32" s="22" t="n">
        <f aca="false">IF(C25=C$31,$B25,0)+IF(C26=C$31,$B26,0)+IF(C27=C$31,$B27,0)+IF(C28=C$31,$B28,0)+IF(C29=C$31,$B29,0)</f>
        <v>2</v>
      </c>
      <c r="D32" s="22" t="n">
        <f aca="false">IF(D25=D$31,$B25,0)+IF(D26=D$31,$B26,0)+IF(D27=D$31,$B27,0)+IF(D28=D$31,$B28,0)+IF(D29=D$31,$B29,0)</f>
        <v>2</v>
      </c>
      <c r="E32" s="22" t="n">
        <f aca="false">IF(E25=E$31,$B25,0)+IF(E26=E$31,$B26,0)+IF(E27=E$31,$B27,0)+IF(E28=E$31,$B28,0)+IF(E29=E$31,$B29,0)</f>
        <v>3</v>
      </c>
      <c r="F32" s="22" t="n">
        <f aca="false">IF(F25=F$31,$B25,0)+IF(F26=F$31,$B26,0)+IF(F27=F$31,$B27,0)+IF(F28=F$31,$B28,0)+IF(F29=F$31,$B29,0)</f>
        <v>3</v>
      </c>
      <c r="G32" s="22" t="n">
        <f aca="false">IF(G25=G$31,$B25,0)+IF(G26=G$31,$B26,0)+IF(G27=G$31,$B27,0)+IF(G28=G$31,$B28,0)+IF(G29=G$31,$B29,0)</f>
        <v>3</v>
      </c>
      <c r="H32" s="22" t="n">
        <f aca="false">IF(H25=H$31,$B25,0)+IF(H26=H$31,$B26,0)+IF(H27=H$31,$B27,0)+IF(H28=H$31,$B28,0)+IF(H29=H$31,$B29,0)</f>
        <v>4</v>
      </c>
    </row>
    <row collapsed="false" customFormat="false" customHeight="false" hidden="false" ht="14" outlineLevel="0" r="33">
      <c r="J33" s="16"/>
      <c r="K33" s="13"/>
      <c r="L33" s="13"/>
      <c r="M33" s="13"/>
      <c r="N33" s="13"/>
      <c r="O33" s="13"/>
      <c r="P33" s="13"/>
      <c r="Q33" s="13"/>
      <c r="R33" s="16"/>
    </row>
    <row collapsed="false" customFormat="false" customHeight="false" hidden="false" ht="14" outlineLevel="0" r="34">
      <c r="B34" s="1" t="s">
        <v>32</v>
      </c>
      <c r="C34" s="9" t="n">
        <f aca="false">C$15</f>
        <v>1</v>
      </c>
      <c r="D34" s="9" t="n">
        <f aca="false">D$15</f>
        <v>1</v>
      </c>
      <c r="E34" s="9" t="n">
        <f aca="false">E$15</f>
        <v>1</v>
      </c>
      <c r="F34" s="9" t="n">
        <f aca="false">F$15</f>
        <v>3</v>
      </c>
      <c r="G34" s="9" t="n">
        <f aca="false">G$15</f>
        <v>2</v>
      </c>
      <c r="H34" s="9" t="n">
        <f aca="false">H$15</f>
        <v>4</v>
      </c>
      <c r="J34" s="13"/>
      <c r="K34" s="16"/>
      <c r="L34" s="16"/>
      <c r="M34" s="16"/>
      <c r="N34" s="16"/>
      <c r="O34" s="16"/>
      <c r="P34" s="16"/>
      <c r="Q34" s="13"/>
      <c r="R34" s="13"/>
      <c r="S34" s="16"/>
      <c r="T34" s="16"/>
      <c r="U34" s="16"/>
      <c r="V34" s="16"/>
      <c r="W34" s="16"/>
      <c r="X34" s="16"/>
    </row>
    <row collapsed="false" customFormat="false" customHeight="false" hidden="false" ht="14" outlineLevel="0" r="35">
      <c r="A35" s="8" t="s">
        <v>33</v>
      </c>
      <c r="B35" s="9" t="n">
        <v>0</v>
      </c>
      <c r="C35" s="22" t="n">
        <f aca="false">EXP((-C$41*POWER(ABS(MIN(C$15+1,4)-$B35),$B$40))+(-$K$42*POWER(ABS(C$15-$B35),$P$42)))/C$40</f>
        <v>0.23068544252666</v>
      </c>
      <c r="D35" s="22" t="n">
        <f aca="false">EXP((-D$41*POWER(ABS(MIN(D$15+1,4)-$B35),$B$40))+(-$K$42*POWER(ABS(D$15-$B35),$P$42)))/D$40</f>
        <v>0.23068544252666</v>
      </c>
      <c r="E35" s="22" t="n">
        <f aca="false">EXP((-E$41*POWER(ABS(MIN(E$15+1,4)-$B35),$B$40))+(-$K$42*POWER(ABS(E$15-$B35),$P$42)))/E$40</f>
        <v>0.23068544252666</v>
      </c>
      <c r="F35" s="22" t="n">
        <f aca="false">EXP((-F$41*POWER(ABS(MIN(F$15+1,4)-$B35),$B$40))+(-$K$42*POWER(ABS(F$15-$B35),$P$42)))/F$40</f>
        <v>0.0472508813369664</v>
      </c>
      <c r="G35" s="22" t="n">
        <f aca="false">EXP((-G$41*POWER(ABS(MIN(G$15+1,4)-$B35),$B$40))+(-$K$42*POWER(ABS(G$15-$B35),$P$42)))/G$40</f>
        <v>0.104383474272034</v>
      </c>
      <c r="H35" s="22" t="n">
        <f aca="false">EXP((-H$41*POWER(ABS(MIN(H$15+1,4)-$B35),$B$40))+(-$K$42*POWER(ABS(H$15-$B35),$P$42)))/H$40</f>
        <v>0.0232965452072703</v>
      </c>
      <c r="I35" s="16"/>
      <c r="J35" s="23"/>
      <c r="K35" s="16"/>
      <c r="L35" s="16"/>
      <c r="M35" s="16"/>
      <c r="N35" s="16"/>
      <c r="O35" s="16"/>
      <c r="P35" s="16"/>
      <c r="Q35" s="13"/>
      <c r="R35" s="23"/>
      <c r="S35" s="16"/>
      <c r="T35" s="16"/>
      <c r="U35" s="16"/>
      <c r="V35" s="16"/>
      <c r="W35" s="16"/>
      <c r="X35" s="16"/>
    </row>
    <row collapsed="false" customFormat="false" customHeight="false" hidden="false" ht="14" outlineLevel="0" r="36">
      <c r="A36" s="8"/>
      <c r="B36" s="9" t="n">
        <v>1</v>
      </c>
      <c r="C36" s="22" t="n">
        <f aca="false">EXP((-C$41*POWER(ABS(MIN(C$15+1,4)-$B36),$B$40))+(-$K$42*POWER(ABS(C$15-$B36),$P$42)))/C$40</f>
        <v>0.380335995934576</v>
      </c>
      <c r="D36" s="22" t="n">
        <f aca="false">EXP((-D$41*POWER(ABS(MIN(D$15+1,4)-$B36),$B$40))+(-$K$42*POWER(ABS(D$15-$B36),$P$42)))/D$40</f>
        <v>0.380335995934576</v>
      </c>
      <c r="E36" s="22" t="n">
        <f aca="false">EXP((-E$41*POWER(ABS(MIN(E$15+1,4)-$B36),$B$40))+(-$K$42*POWER(ABS(E$15-$B36),$P$42)))/E$40</f>
        <v>0.380335995934576</v>
      </c>
      <c r="F36" s="22" t="n">
        <f aca="false">EXP((-F$41*POWER(ABS(MIN(F$15+1,4)-$B36),$B$40))+(-$K$42*POWER(ABS(F$15-$B36),$P$42)))/F$40</f>
        <v>0.111042237675138</v>
      </c>
      <c r="G36" s="22" t="n">
        <f aca="false">EXP((-G$41*POWER(ABS(MIN(G$15+1,4)-$B36),$B$40))+(-$K$42*POWER(ABS(G$15-$B36),$P$42)))/G$40</f>
        <v>0.216852149768104</v>
      </c>
      <c r="H36" s="22" t="n">
        <f aca="false">EXP((-H$41*POWER(ABS(MIN(H$15+1,4)-$B36),$B$40))+(-$K$42*POWER(ABS(H$15-$B36),$P$42)))/H$40</f>
        <v>0.0599885945163799</v>
      </c>
      <c r="I36" s="16"/>
      <c r="J36" s="23"/>
      <c r="K36" s="16"/>
      <c r="L36" s="16"/>
      <c r="M36" s="16"/>
      <c r="N36" s="16"/>
      <c r="O36" s="16"/>
      <c r="P36" s="16"/>
      <c r="Q36" s="13"/>
      <c r="R36" s="23"/>
      <c r="S36" s="16"/>
      <c r="T36" s="16"/>
      <c r="U36" s="16"/>
      <c r="V36" s="16"/>
      <c r="W36" s="16"/>
      <c r="X36" s="16"/>
    </row>
    <row collapsed="false" customFormat="false" customHeight="false" hidden="false" ht="14" outlineLevel="0" r="37">
      <c r="B37" s="9" t="n">
        <v>2</v>
      </c>
      <c r="C37" s="22" t="n">
        <f aca="false">EXP((-C$41*POWER(ABS(MIN(C$15+1,4)-$B37),$B$40))+(-$K$42*POWER(ABS(C$15-$B37),$P$42)))/C$40</f>
        <v>0.23068544252666</v>
      </c>
      <c r="D37" s="22" t="n">
        <f aca="false">EXP((-D$41*POWER(ABS(MIN(D$15+1,4)-$B37),$B$40))+(-$K$42*POWER(ABS(D$15-$B37),$P$42)))/D$40</f>
        <v>0.23068544252666</v>
      </c>
      <c r="E37" s="22" t="n">
        <f aca="false">EXP((-E$41*POWER(ABS(MIN(E$15+1,4)-$B37),$B$40))+(-$K$42*POWER(ABS(E$15-$B37),$P$42)))/E$40</f>
        <v>0.23068544252666</v>
      </c>
      <c r="F37" s="22" t="n">
        <f aca="false">EXP((-F$41*POWER(ABS(MIN(F$15+1,4)-$B37),$B$40))+(-$K$42*POWER(ABS(F$15-$B37),$P$42)))/F$40</f>
        <v>0.23068544252666</v>
      </c>
      <c r="G37" s="22" t="n">
        <f aca="false">EXP((-G$41*POWER(ABS(MIN(G$15+1,4)-$B37),$B$40))+(-$K$42*POWER(ABS(G$15-$B37),$P$42)))/G$40</f>
        <v>0.357528751919723</v>
      </c>
      <c r="H37" s="22" t="n">
        <f aca="false">EXP((-H$41*POWER(ABS(MIN(H$15+1,4)-$B37),$B$40))+(-$K$42*POWER(ABS(H$15-$B37),$P$42)))/H$40</f>
        <v>0.140976582480673</v>
      </c>
      <c r="I37" s="24"/>
      <c r="J37" s="23"/>
      <c r="K37" s="16"/>
      <c r="L37" s="16"/>
      <c r="M37" s="16"/>
      <c r="N37" s="16"/>
      <c r="O37" s="16"/>
      <c r="P37" s="16"/>
      <c r="Q37" s="13"/>
      <c r="R37" s="23"/>
      <c r="S37" s="16"/>
      <c r="T37" s="16"/>
      <c r="U37" s="16"/>
      <c r="V37" s="16"/>
      <c r="W37" s="16"/>
      <c r="X37" s="16"/>
    </row>
    <row collapsed="false" customFormat="false" customHeight="false" hidden="false" ht="14" outlineLevel="0" r="38">
      <c r="B38" s="9" t="n">
        <v>3</v>
      </c>
      <c r="C38" s="22" t="n">
        <f aca="false">EXP((-C$41*POWER(ABS(MIN(C$15+1,4)-$B38),$B$40))+(-$K$42*POWER(ABS(C$15-$B38),$P$42)))/C$40</f>
        <v>0.111042237675138</v>
      </c>
      <c r="D38" s="22" t="n">
        <f aca="false">EXP((-D$41*POWER(ABS(MIN(D$15+1,4)-$B38),$B$40))+(-$K$42*POWER(ABS(D$15-$B38),$P$42)))/D$40</f>
        <v>0.111042237675138</v>
      </c>
      <c r="E38" s="22" t="n">
        <f aca="false">EXP((-E$41*POWER(ABS(MIN(E$15+1,4)-$B38),$B$40))+(-$K$42*POWER(ABS(E$15-$B38),$P$42)))/E$40</f>
        <v>0.111042237675138</v>
      </c>
      <c r="F38" s="22" t="n">
        <f aca="false">EXP((-F$41*POWER(ABS(MIN(F$15+1,4)-$B38),$B$40))+(-$K$42*POWER(ABS(F$15-$B38),$P$42)))/F$40</f>
        <v>0.380335995934576</v>
      </c>
      <c r="G38" s="22" t="n">
        <f aca="false">EXP((-G$41*POWER(ABS(MIN(G$15+1,4)-$B38),$B$40))+(-$K$42*POWER(ABS(G$15-$B38),$P$42)))/G$40</f>
        <v>0.216852149768104</v>
      </c>
      <c r="H38" s="22" t="n">
        <f aca="false">EXP((-H$41*POWER(ABS(MIN(H$15+1,4)-$B38),$B$40))+(-$K$42*POWER(ABS(H$15-$B38),$P$42)))/H$40</f>
        <v>0.292872748211301</v>
      </c>
      <c r="J38" s="23"/>
      <c r="K38" s="16"/>
      <c r="L38" s="16"/>
      <c r="M38" s="16"/>
      <c r="N38" s="16"/>
      <c r="O38" s="16"/>
      <c r="P38" s="16"/>
      <c r="Q38" s="13"/>
      <c r="R38" s="23"/>
      <c r="S38" s="16"/>
      <c r="T38" s="16"/>
      <c r="U38" s="16"/>
      <c r="V38" s="16"/>
      <c r="W38" s="16"/>
      <c r="X38" s="16"/>
    </row>
    <row collapsed="false" customFormat="false" customHeight="false" hidden="false" ht="14" outlineLevel="0" r="39">
      <c r="B39" s="9" t="n">
        <v>4</v>
      </c>
      <c r="C39" s="22" t="n">
        <f aca="false">EXP((-C$41*POWER(ABS(MIN(C$15+1,4)-$B39),$B$40))+(-$K$42*POWER(ABS(C$15-$B39),$P$42)))/C$40</f>
        <v>0.0472508813369664</v>
      </c>
      <c r="D39" s="22" t="n">
        <f aca="false">EXP((-D$41*POWER(ABS(MIN(D$15+1,4)-$B39),$B$40))+(-$K$42*POWER(ABS(D$15-$B39),$P$42)))/D$40</f>
        <v>0.0472508813369664</v>
      </c>
      <c r="E39" s="22" t="n">
        <f aca="false">EXP((-E$41*POWER(ABS(MIN(E$15+1,4)-$B39),$B$40))+(-$K$42*POWER(ABS(E$15-$B39),$P$42)))/E$40</f>
        <v>0.0472508813369664</v>
      </c>
      <c r="F39" s="22" t="n">
        <f aca="false">EXP((-F$41*POWER(ABS(MIN(F$15+1,4)-$B39),$B$40))+(-$K$42*POWER(ABS(F$15-$B39),$P$42)))/F$40</f>
        <v>0.23068544252666</v>
      </c>
      <c r="G39" s="22" t="n">
        <f aca="false">EXP((-G$41*POWER(ABS(MIN(G$15+1,4)-$B39),$B$40))+(-$K$42*POWER(ABS(G$15-$B39),$P$42)))/G$40</f>
        <v>0.104383474272034</v>
      </c>
      <c r="H39" s="22" t="n">
        <f aca="false">EXP((-H$41*POWER(ABS(MIN(H$15+1,4)-$B39),$B$40))+(-$K$42*POWER(ABS(H$15-$B39),$P$42)))/H$40</f>
        <v>0.482865529584376</v>
      </c>
      <c r="J39" s="23"/>
      <c r="K39" s="16"/>
      <c r="L39" s="16"/>
      <c r="M39" s="16"/>
      <c r="N39" s="16"/>
      <c r="O39" s="16"/>
      <c r="P39" s="16"/>
      <c r="Q39" s="13"/>
      <c r="R39" s="23"/>
      <c r="S39" s="16"/>
      <c r="T39" s="16"/>
      <c r="U39" s="16"/>
      <c r="V39" s="16"/>
      <c r="W39" s="16"/>
      <c r="X39" s="16"/>
    </row>
    <row collapsed="false" customFormat="false" customHeight="false" hidden="false" ht="14" outlineLevel="0" r="40">
      <c r="A40" s="14" t="s">
        <v>34</v>
      </c>
      <c r="B40" s="15" t="n">
        <v>1.2</v>
      </c>
      <c r="C40" s="1" t="n">
        <f aca="false">EXP((-C$41*POWER(ABS(MIN(C$15+1,4)-$B35),$B$40))+(-$K$42*POWER(ABS(C$15-$B35),$P$42)))+EXP((-C$41*POWER(ABS(MIN(C$15+1,4)-$B36),$B$40))+(-$K$42*POWER(ABS(C$15-$B36),$P$42)))+EXP((-C$41*POWER(ABS(MIN(C$15+1,4)-$B37),$B$40))+(-$K$42*POWER(ABS(C$15-$B37),$P$42)))+EXP((-C$41*POWER(ABS(MIN(C$15+1,4)-$B38),$B$40))+(-$K$42*POWER(ABS(C$15-$B38),$P$42)))+EXP((-C$41*POWER(ABS(MIN(C$15+1,4)-$B39),$B$40))+(-$K$42*POWER(ABS(C$15-$B39),$P$42)))</f>
        <v>2.62925416129168</v>
      </c>
      <c r="D40" s="1" t="n">
        <f aca="false">EXP((-D$41*POWER(ABS(MIN(D$15+1,4)-$B35),$B$40))+(-$K$42*POWER(ABS(D$15-$B35),$P$42)))+EXP((-D$41*POWER(ABS(MIN(D$15+1,4)-$B36),$B$40))+(-$K$42*POWER(ABS(D$15-$B36),$P$42)))+EXP((-D$41*POWER(ABS(MIN(D$15+1,4)-$B37),$B$40))+(-$K$42*POWER(ABS(D$15-$B37),$P$42)))+EXP((-D$41*POWER(ABS(MIN(D$15+1,4)-$B38),$B$40))+(-$K$42*POWER(ABS(D$15-$B38),$P$42)))+EXP((-D$41*POWER(ABS(MIN(D$15+1,4)-$B39),$B$40))+(-$K$42*POWER(ABS(D$15-$B39),$P$42)))</f>
        <v>2.62925416129168</v>
      </c>
      <c r="E40" s="1" t="n">
        <f aca="false">EXP((-E$41*POWER(ABS(MIN(E$15+1,4)-$B35),$B$40))+(-$K$42*POWER(ABS(E$15-$B35),$P$42)))+EXP((-E$41*POWER(ABS(MIN(E$15+1,4)-$B36),$B$40))+(-$K$42*POWER(ABS(E$15-$B36),$P$42)))+EXP((-E$41*POWER(ABS(MIN(E$15+1,4)-$B37),$B$40))+(-$K$42*POWER(ABS(E$15-$B37),$P$42)))+EXP((-E$41*POWER(ABS(MIN(E$15+1,4)-$B38),$B$40))+(-$K$42*POWER(ABS(E$15-$B38),$P$42)))+EXP((-E$41*POWER(ABS(MIN(E$15+1,4)-$B39),$B$40))+(-$K$42*POWER(ABS(E$15-$B39),$P$42)))</f>
        <v>2.62925416129168</v>
      </c>
      <c r="F40" s="1" t="n">
        <f aca="false">EXP((-F$41*POWER(ABS(MIN(F$15+1,4)-$B35),$B$40))+(-$K$42*POWER(ABS(F$15-$B35),$P$42)))+EXP((-F$41*POWER(ABS(MIN(F$15+1,4)-$B36),$B$40))+(-$K$42*POWER(ABS(F$15-$B36),$P$42)))+EXP((-F$41*POWER(ABS(MIN(F$15+1,4)-$B37),$B$40))+(-$K$42*POWER(ABS(F$15-$B37),$P$42)))+EXP((-F$41*POWER(ABS(MIN(F$15+1,4)-$B38),$B$40))+(-$K$42*POWER(ABS(F$15-$B38),$P$42)))+EXP((-F$41*POWER(ABS(MIN(F$15+1,4)-$B39),$B$40))+(-$K$42*POWER(ABS(F$15-$B39),$P$42)))</f>
        <v>2.62925416129168</v>
      </c>
      <c r="G40" s="1" t="n">
        <f aca="false">EXP((-G$41*POWER(ABS(MIN(G$15+1,4)-$B35),$B$40))+(-$K$42*POWER(ABS(G$15-$B35),$P$42)))+EXP((-G$41*POWER(ABS(MIN(G$15+1,4)-$B36),$B$40))+(-$K$42*POWER(ABS(G$15-$B36),$P$42)))+EXP((-G$41*POWER(ABS(MIN(G$15+1,4)-$B37),$B$40))+(-$K$42*POWER(ABS(G$15-$B37),$P$42)))+EXP((-G$41*POWER(ABS(MIN(G$15+1,4)-$B38),$B$40))+(-$K$42*POWER(ABS(G$15-$B38),$P$42)))+EXP((-G$41*POWER(ABS(MIN(G$15+1,4)-$B39),$B$40))+(-$K$42*POWER(ABS(G$15-$B39),$P$42)))</f>
        <v>2.79697785039826</v>
      </c>
      <c r="H40" s="1" t="n">
        <f aca="false">EXP((-H$41*POWER(ABS(MIN(H$15+1,4)-$B35),$B$40))+(-$K$42*POWER(ABS(H$15-$B35),$P$42)))+EXP((-H$41*POWER(ABS(MIN(H$15+1,4)-$B36),$B$40))+(-$K$42*POWER(ABS(H$15-$B36),$P$42)))+EXP((-H$41*POWER(ABS(MIN(H$15+1,4)-$B37),$B$40))+(-$K$42*POWER(ABS(H$15-$B37),$P$42)))+EXP((-H$41*POWER(ABS(MIN(H$15+1,4)-$B38),$B$40))+(-$K$42*POWER(ABS(H$15-$B38),$P$42)))+EXP((-H$41*POWER(ABS(MIN(H$15+1,4)-$B39),$B$40))+(-$K$42*POWER(ABS(H$15-$B39),$P$42)))</f>
        <v>2.07096994656203</v>
      </c>
      <c r="I40" s="20" t="s">
        <v>21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collapsed="false" customFormat="false" customHeight="false" hidden="false" ht="14" outlineLevel="0" r="41">
      <c r="A41" s="8" t="s">
        <v>35</v>
      </c>
      <c r="B41" s="8" t="s">
        <v>36</v>
      </c>
      <c r="C41" s="15" t="n">
        <v>0</v>
      </c>
      <c r="D41" s="15" t="n">
        <v>0</v>
      </c>
      <c r="E41" s="15" t="n">
        <v>0</v>
      </c>
      <c r="F41" s="15" t="n">
        <v>0</v>
      </c>
      <c r="G41" s="15" t="n">
        <v>0</v>
      </c>
      <c r="H41" s="15" t="n">
        <v>0</v>
      </c>
      <c r="J41" s="25" t="s">
        <v>37</v>
      </c>
      <c r="K41" s="9" t="s">
        <v>38</v>
      </c>
      <c r="L41" s="9" t="s">
        <v>39</v>
      </c>
      <c r="M41" s="9" t="s">
        <v>40</v>
      </c>
      <c r="O41" s="25" t="s">
        <v>41</v>
      </c>
      <c r="P41" s="9" t="s">
        <v>38</v>
      </c>
      <c r="Q41" s="9" t="s">
        <v>39</v>
      </c>
      <c r="R41" s="9" t="s">
        <v>40</v>
      </c>
    </row>
    <row collapsed="false" customFormat="false" customHeight="false" hidden="false" ht="14" outlineLevel="0" r="42">
      <c r="A42" s="8"/>
      <c r="B42" s="8" t="s">
        <v>42</v>
      </c>
      <c r="C42" s="15" t="n">
        <v>0</v>
      </c>
      <c r="D42" s="15" t="n">
        <v>0</v>
      </c>
      <c r="E42" s="15" t="n">
        <v>0</v>
      </c>
      <c r="F42" s="15" t="n">
        <v>0</v>
      </c>
      <c r="G42" s="15" t="n">
        <v>0</v>
      </c>
      <c r="H42" s="15" t="n">
        <v>0</v>
      </c>
      <c r="J42" s="9" t="s">
        <v>43</v>
      </c>
      <c r="K42" s="15" t="n">
        <v>0.5</v>
      </c>
      <c r="L42" s="15" t="n">
        <v>0</v>
      </c>
      <c r="M42" s="15" t="n">
        <v>0</v>
      </c>
      <c r="O42" s="9" t="s">
        <v>43</v>
      </c>
      <c r="P42" s="15" t="n">
        <v>1.3</v>
      </c>
      <c r="Q42" s="15" t="n">
        <v>0</v>
      </c>
      <c r="R42" s="15" t="n">
        <v>0</v>
      </c>
    </row>
    <row collapsed="false" customFormat="false" customHeight="false" hidden="false" ht="14" outlineLevel="0" r="43">
      <c r="A43" s="8"/>
      <c r="B43" s="8" t="s">
        <v>44</v>
      </c>
      <c r="C43" s="15" t="n">
        <v>0</v>
      </c>
      <c r="D43" s="15" t="n">
        <v>0</v>
      </c>
      <c r="E43" s="15" t="n">
        <v>0</v>
      </c>
      <c r="F43" s="15" t="n">
        <v>0</v>
      </c>
      <c r="G43" s="15" t="n">
        <v>0</v>
      </c>
      <c r="H43" s="15" t="n">
        <v>0</v>
      </c>
      <c r="J43" s="9" t="s">
        <v>45</v>
      </c>
      <c r="K43" s="15" t="n">
        <v>0</v>
      </c>
      <c r="L43" s="15" t="n">
        <v>0</v>
      </c>
      <c r="M43" s="15" t="n">
        <v>0</v>
      </c>
      <c r="O43" s="9" t="s">
        <v>45</v>
      </c>
      <c r="P43" s="15" t="n">
        <v>0</v>
      </c>
      <c r="Q43" s="15" t="n">
        <v>0</v>
      </c>
      <c r="R43" s="15" t="n">
        <v>0</v>
      </c>
    </row>
    <row collapsed="false" customFormat="false" customHeight="false" hidden="false" ht="14" outlineLevel="0" r="44">
      <c r="A44" s="8"/>
      <c r="B44" s="8" t="s">
        <v>46</v>
      </c>
      <c r="C44" s="15" t="n">
        <v>0</v>
      </c>
      <c r="D44" s="15" t="n">
        <v>0</v>
      </c>
      <c r="E44" s="15" t="n">
        <v>0</v>
      </c>
      <c r="F44" s="15" t="n">
        <v>0</v>
      </c>
      <c r="G44" s="15" t="n">
        <v>0</v>
      </c>
      <c r="H44" s="15" t="n">
        <v>0</v>
      </c>
      <c r="J44" s="9" t="s">
        <v>47</v>
      </c>
      <c r="K44" s="15" t="n">
        <v>0</v>
      </c>
      <c r="L44" s="15" t="n">
        <v>0</v>
      </c>
      <c r="M44" s="15" t="n">
        <v>0</v>
      </c>
      <c r="O44" s="9" t="s">
        <v>47</v>
      </c>
      <c r="P44" s="15" t="n">
        <v>0</v>
      </c>
      <c r="Q44" s="15" t="n">
        <v>0</v>
      </c>
      <c r="R44" s="15" t="n">
        <v>0</v>
      </c>
    </row>
    <row collapsed="false" customFormat="false" customHeight="false" hidden="false" ht="14" outlineLevel="0" r="45">
      <c r="A45" s="8"/>
      <c r="B45" s="8" t="s">
        <v>48</v>
      </c>
      <c r="C45" s="15" t="n">
        <v>0</v>
      </c>
      <c r="D45" s="15" t="n">
        <v>0</v>
      </c>
      <c r="E45" s="15" t="n">
        <v>0</v>
      </c>
      <c r="F45" s="15" t="n">
        <v>0</v>
      </c>
      <c r="G45" s="15" t="n">
        <v>0</v>
      </c>
      <c r="H45" s="15" t="n">
        <v>0</v>
      </c>
      <c r="J45" s="8"/>
      <c r="K45" s="16"/>
      <c r="L45" s="16"/>
      <c r="M45" s="16"/>
    </row>
    <row collapsed="false" customFormat="false" customHeight="false" hidden="false" ht="14" outlineLevel="0" r="46">
      <c r="A46" s="8"/>
      <c r="B46" s="8" t="s">
        <v>49</v>
      </c>
      <c r="C46" s="15" t="n">
        <v>0</v>
      </c>
      <c r="D46" s="15" t="n">
        <v>0</v>
      </c>
      <c r="E46" s="15" t="n">
        <v>0</v>
      </c>
      <c r="F46" s="15" t="n">
        <v>0</v>
      </c>
      <c r="G46" s="15" t="n">
        <v>0</v>
      </c>
      <c r="H46" s="15" t="n">
        <v>0</v>
      </c>
    </row>
    <row collapsed="false" customFormat="false" customHeight="false" hidden="false" ht="14" outlineLevel="0" r="47">
      <c r="A47" s="8"/>
      <c r="B47" s="8" t="s">
        <v>50</v>
      </c>
      <c r="C47" s="15" t="n">
        <v>0</v>
      </c>
      <c r="D47" s="15" t="n">
        <v>0</v>
      </c>
      <c r="E47" s="15" t="n">
        <v>0</v>
      </c>
      <c r="F47" s="15" t="n">
        <v>0</v>
      </c>
      <c r="G47" s="15" t="n">
        <v>0</v>
      </c>
      <c r="H47" s="15" t="n">
        <v>0</v>
      </c>
    </row>
    <row collapsed="false" customFormat="false" customHeight="false" hidden="false" ht="14" outlineLevel="0" r="48">
      <c r="A48" s="8"/>
      <c r="B48" s="8" t="s">
        <v>51</v>
      </c>
      <c r="C48" s="15" t="n">
        <v>0</v>
      </c>
      <c r="D48" s="15" t="n">
        <v>0</v>
      </c>
      <c r="E48" s="15" t="n">
        <v>0</v>
      </c>
      <c r="F48" s="15" t="n">
        <v>0</v>
      </c>
      <c r="G48" s="15" t="n">
        <v>0</v>
      </c>
      <c r="H48" s="15" t="n">
        <v>0</v>
      </c>
    </row>
    <row collapsed="false" customFormat="false" customHeight="false" hidden="false" ht="14" outlineLevel="0" r="49">
      <c r="A49" s="8"/>
      <c r="B49" s="8" t="s">
        <v>52</v>
      </c>
      <c r="C49" s="15" t="n">
        <v>0</v>
      </c>
      <c r="D49" s="15" t="n">
        <v>0</v>
      </c>
      <c r="E49" s="15" t="n">
        <v>0</v>
      </c>
      <c r="F49" s="15" t="n">
        <v>0</v>
      </c>
      <c r="G49" s="15" t="n">
        <v>0</v>
      </c>
      <c r="H49" s="15" t="n">
        <v>0</v>
      </c>
    </row>
    <row collapsed="false" customFormat="false" customHeight="false" hidden="false" ht="14" outlineLevel="0" r="50">
      <c r="A50" s="8"/>
      <c r="B50" s="8" t="s">
        <v>53</v>
      </c>
      <c r="C50" s="15" t="n">
        <v>0</v>
      </c>
      <c r="D50" s="15" t="n">
        <v>0</v>
      </c>
      <c r="E50" s="15" t="n">
        <v>0</v>
      </c>
      <c r="F50" s="15" t="n">
        <v>0</v>
      </c>
      <c r="G50" s="15" t="n">
        <v>0</v>
      </c>
      <c r="H50" s="15" t="n">
        <v>0</v>
      </c>
    </row>
    <row collapsed="false" customFormat="false" customHeight="false" hidden="false" ht="14" outlineLevel="0" r="52">
      <c r="J52" s="0" t="s">
        <v>54</v>
      </c>
    </row>
    <row collapsed="false" customFormat="false" customHeight="false" hidden="false" ht="14" outlineLevel="0" r="53">
      <c r="B53" s="0" t="s">
        <v>55</v>
      </c>
      <c r="J53" s="0" t="s">
        <v>56</v>
      </c>
      <c r="K53" s="0" t="s">
        <v>57</v>
      </c>
      <c r="L53" s="0" t="s">
        <v>58</v>
      </c>
      <c r="M53" s="0" t="s">
        <v>59</v>
      </c>
      <c r="O53" s="0" t="s">
        <v>60</v>
      </c>
      <c r="P53" s="0" t="s">
        <v>57</v>
      </c>
      <c r="Q53" s="0" t="s">
        <v>58</v>
      </c>
      <c r="R53" s="0" t="s">
        <v>58</v>
      </c>
    </row>
    <row collapsed="false" customFormat="false" customHeight="false" hidden="false" ht="14" outlineLevel="0" r="54">
      <c r="B54" s="0" t="s">
        <v>61</v>
      </c>
      <c r="C54" s="15" t="n">
        <v>0</v>
      </c>
      <c r="D54" s="15" t="n">
        <v>0</v>
      </c>
      <c r="E54" s="15" t="n">
        <v>0</v>
      </c>
      <c r="F54" s="15" t="n">
        <v>0</v>
      </c>
      <c r="G54" s="15" t="n">
        <v>0</v>
      </c>
      <c r="H54" s="15" t="n">
        <v>0</v>
      </c>
      <c r="K54" s="15" t="n">
        <v>0</v>
      </c>
      <c r="L54" s="15" t="n">
        <v>0</v>
      </c>
      <c r="M54" s="15" t="n">
        <v>0</v>
      </c>
      <c r="P54" s="15" t="n">
        <v>1</v>
      </c>
      <c r="Q54" s="15" t="n">
        <v>1</v>
      </c>
      <c r="R54" s="15" t="n">
        <v>1</v>
      </c>
    </row>
    <row collapsed="false" customFormat="false" customHeight="false" hidden="false" ht="14" outlineLevel="0" r="55">
      <c r="B55" s="0" t="s">
        <v>62</v>
      </c>
      <c r="C55" s="15" t="n">
        <v>2</v>
      </c>
      <c r="D55" s="15" t="n">
        <v>2</v>
      </c>
      <c r="E55" s="15" t="n">
        <v>2</v>
      </c>
      <c r="F55" s="15" t="n">
        <v>2</v>
      </c>
      <c r="G55" s="15" t="n">
        <v>2</v>
      </c>
      <c r="H55" s="15" t="n">
        <v>2</v>
      </c>
      <c r="K55" s="15" t="n">
        <v>0</v>
      </c>
      <c r="L55" s="15" t="n">
        <v>0</v>
      </c>
      <c r="M55" s="15" t="n">
        <v>0</v>
      </c>
      <c r="P55" s="15" t="n">
        <v>1</v>
      </c>
      <c r="Q55" s="15" t="n">
        <v>1</v>
      </c>
      <c r="R55" s="15" t="n">
        <v>1</v>
      </c>
    </row>
    <row collapsed="false" customFormat="false" customHeight="false" hidden="false" ht="14" outlineLevel="0" r="56">
      <c r="B56" s="0" t="s">
        <v>63</v>
      </c>
      <c r="C56" s="15" t="n">
        <v>4</v>
      </c>
      <c r="D56" s="15" t="n">
        <v>4</v>
      </c>
      <c r="E56" s="15" t="n">
        <v>4</v>
      </c>
      <c r="F56" s="15" t="n">
        <v>4</v>
      </c>
      <c r="G56" s="15" t="n">
        <v>4</v>
      </c>
      <c r="H56" s="15" t="n">
        <v>4</v>
      </c>
      <c r="K56" s="15" t="n">
        <v>0</v>
      </c>
      <c r="L56" s="15" t="n">
        <v>0</v>
      </c>
      <c r="M56" s="15" t="n">
        <v>0</v>
      </c>
      <c r="P56" s="15" t="n">
        <v>1</v>
      </c>
      <c r="Q56" s="15" t="n">
        <v>1</v>
      </c>
      <c r="R56" s="15" t="n">
        <v>1</v>
      </c>
    </row>
    <row collapsed="false" customFormat="false" customHeight="false" hidden="false" ht="14" outlineLevel="0" r="57">
      <c r="B57" s="0" t="s">
        <v>64</v>
      </c>
      <c r="C57" s="15" t="n">
        <v>1</v>
      </c>
      <c r="D57" s="15" t="n">
        <v>2</v>
      </c>
      <c r="E57" s="15" t="n">
        <v>2</v>
      </c>
      <c r="F57" s="15" t="n">
        <v>3</v>
      </c>
      <c r="G57" s="15" t="n">
        <v>4</v>
      </c>
      <c r="H57" s="15" t="n">
        <v>3</v>
      </c>
      <c r="K57" s="15" t="n">
        <v>0</v>
      </c>
      <c r="L57" s="15" t="n">
        <v>0</v>
      </c>
      <c r="M57" s="15" t="n">
        <v>0</v>
      </c>
      <c r="P57" s="15" t="n">
        <v>1</v>
      </c>
      <c r="Q57" s="15" t="n">
        <v>1</v>
      </c>
      <c r="R57" s="15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1.7176470588235"/>
    <col collapsed="false" hidden="false" max="2" min="2" style="0" width="28.2823529411765"/>
    <col collapsed="false" hidden="false" max="3" min="3" style="0" width="13.1647058823529"/>
    <col collapsed="false" hidden="false" max="10" min="4" style="0" width="8.74901960784314"/>
    <col collapsed="false" hidden="false" max="11" min="11" style="0" width="10.9843137254902"/>
    <col collapsed="false" hidden="false" max="1025" min="12" style="0" width="8.74901960784314"/>
  </cols>
  <sheetData>
    <row collapsed="false" customFormat="false" customHeight="false" hidden="false" ht="14" outlineLevel="0" r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</row>
    <row collapsed="false" customFormat="false" customHeight="false" hidden="false" ht="14" outlineLevel="0" r="2">
      <c r="A2" s="0" t="s">
        <v>7</v>
      </c>
      <c r="B2" s="8" t="n">
        <f aca="false">agent1!B2</f>
        <v>0.25</v>
      </c>
    </row>
    <row collapsed="false" customFormat="false" customHeight="false" hidden="false" ht="14" outlineLevel="0" r="3">
      <c r="B3" s="9" t="s">
        <v>8</v>
      </c>
      <c r="C3" s="26" t="n">
        <v>10</v>
      </c>
      <c r="D3" s="27" t="n">
        <v>12</v>
      </c>
      <c r="E3" s="27" t="n">
        <v>15</v>
      </c>
      <c r="F3" s="27" t="n">
        <v>17</v>
      </c>
      <c r="G3" s="27" t="n">
        <v>20</v>
      </c>
      <c r="H3" s="27" t="n">
        <v>25</v>
      </c>
    </row>
    <row collapsed="false" customFormat="false" customHeight="false" hidden="false" ht="14" outlineLevel="0" r="4">
      <c r="A4" s="0" t="s">
        <v>9</v>
      </c>
      <c r="B4" s="28" t="n">
        <v>30</v>
      </c>
      <c r="C4" s="13"/>
      <c r="D4" s="13"/>
      <c r="E4" s="13"/>
      <c r="F4" s="13"/>
      <c r="G4" s="13"/>
      <c r="H4" s="13"/>
      <c r="L4" s="13"/>
    </row>
    <row collapsed="false" customFormat="false" customHeight="false" hidden="false" ht="14" outlineLevel="0" r="5">
      <c r="A5" s="14" t="s">
        <v>10</v>
      </c>
      <c r="B5" s="29" t="n">
        <v>0.2</v>
      </c>
      <c r="L5" s="13"/>
    </row>
    <row collapsed="false" customFormat="false" customHeight="false" hidden="false" ht="14" outlineLevel="0" r="6">
      <c r="A6" s="14" t="s">
        <v>11</v>
      </c>
      <c r="B6" s="29" t="n">
        <v>0.1</v>
      </c>
    </row>
    <row collapsed="false" customFormat="false" customHeight="false" hidden="false" ht="14" outlineLevel="0" r="7">
      <c r="A7" s="14"/>
      <c r="B7" s="16"/>
    </row>
    <row collapsed="false" customFormat="false" customHeight="false" hidden="false" ht="14" outlineLevel="0" r="8">
      <c r="A8" s="14"/>
      <c r="B8" s="9" t="s">
        <v>65</v>
      </c>
      <c r="C8" s="9" t="n">
        <f aca="false">$B$2*((C25*$B25)+(C26*$B26)+(C27*$B27)+(C28*$B28)+(C29*$B29))</f>
        <v>0.486782278028391</v>
      </c>
      <c r="D8" s="9" t="n">
        <f aca="false">$B$2*((D25*$B25)+(D26*$B26)+(D27*$B27)+(D28*$B28)+(D29*$B29))</f>
        <v>0.461625115568101</v>
      </c>
      <c r="E8" s="9" t="n">
        <f aca="false">$B$2*((E25*$B25)+(E26*$B26)+(E27*$B27)+(E28*$B28)+(E29*$B29))</f>
        <v>0.506309844124319</v>
      </c>
      <c r="F8" s="9" t="n">
        <f aca="false">$B$2*((F25*$B25)+(F26*$B26)+(F27*$B27)+(F28*$B28)+(F29*$B29))</f>
        <v>0.658091983939395</v>
      </c>
      <c r="G8" s="9" t="n">
        <f aca="false">$B$2*((G25*$B25)+(G26*$B26)+(G27*$B27)+(G28*$B28)+(G29*$B29))</f>
        <v>0.616359823869111</v>
      </c>
      <c r="H8" s="9" t="n">
        <f aca="false">$B$2*((H25*$B25)+(H26*$B26)+(H27*$B27)+(H28*$B28)+(H29*$B29))</f>
        <v>0.755903752300262</v>
      </c>
    </row>
    <row collapsed="false" customFormat="false" customHeight="false" hidden="false" ht="14" outlineLevel="0" r="9">
      <c r="A9" s="14" t="s">
        <v>13</v>
      </c>
      <c r="B9" s="29" t="n">
        <v>1.5</v>
      </c>
      <c r="C9" s="13" t="n">
        <f aca="false">(1/$B$2)*C8</f>
        <v>1.94712911211356</v>
      </c>
      <c r="D9" s="13" t="n">
        <f aca="false">(1/$B$2)*D8</f>
        <v>1.8465004622724</v>
      </c>
      <c r="E9" s="13" t="n">
        <f aca="false">(1/$B$2)*E8</f>
        <v>2.02523937649728</v>
      </c>
      <c r="F9" s="13" t="n">
        <f aca="false">(1/$B$2)*F8</f>
        <v>2.63236793575758</v>
      </c>
      <c r="G9" s="13" t="n">
        <f aca="false">(1/$B$2)*G8</f>
        <v>2.46543929547644</v>
      </c>
      <c r="H9" s="13" t="n">
        <f aca="false">(1/$B$2)*H8</f>
        <v>3.02361500920105</v>
      </c>
    </row>
    <row collapsed="false" customFormat="false" customHeight="false" hidden="false" ht="14" outlineLevel="0" r="10">
      <c r="A10" s="14" t="s">
        <v>14</v>
      </c>
      <c r="B10" s="29" t="n">
        <v>2</v>
      </c>
    </row>
    <row collapsed="false" customFormat="false" customHeight="false" hidden="false" ht="14" outlineLevel="0" r="11">
      <c r="A11" s="14"/>
      <c r="B11" s="16"/>
      <c r="C11" s="14"/>
    </row>
    <row collapsed="false" customFormat="false" customHeight="false" hidden="false" ht="14" outlineLevel="0" r="12">
      <c r="A12" s="14"/>
      <c r="B12" s="9" t="s">
        <v>15</v>
      </c>
      <c r="C12" s="17" t="n">
        <f aca="false">1/(1+EXP(($B$5*POWER(C$3/($B$4-C$3),$B$6))+($B$9*POWER(ABS(1-($B$2*C$8)),$B$10))-2))</f>
        <v>0.658420962444354</v>
      </c>
      <c r="D12" s="17" t="n">
        <f aca="false">1/(1+EXP(($B$5*POWER(D$3/($B$4-D$3),$B$6))+($B$9*POWER(ABS(1-($B$2*D$8)),$B$10))-2))</f>
        <v>0.65343847617091</v>
      </c>
      <c r="E12" s="17" t="n">
        <f aca="false">1/(1+EXP(($B$5*POWER(E$3/($B$4-E$3),$B$6))+($B$9*POWER(ABS(1-($B$2*E$8)),$B$10))-2))</f>
        <v>0.658293703258374</v>
      </c>
      <c r="F12" s="17" t="n">
        <f aca="false">1/(1+EXP(($B$5*POWER(F$3/($B$4-F$3),$B$6))+($B$9*POWER(ABS(1-($B$2*F$8)),$B$10))-2))</f>
        <v>0.678640123226363</v>
      </c>
      <c r="G12" s="17" t="n">
        <f aca="false">1/(1+EXP(($B$5*POWER(G$3/($B$4-G$3),$B$6))+($B$9*POWER(ABS(1-($B$2*G$8)),$B$10))-2))</f>
        <v>0.670909088883315</v>
      </c>
      <c r="H12" s="17" t="n">
        <f aca="false">1/(1+EXP(($B$5*POWER(H$3/($B$4-H$3),$B$6))+($B$9*POWER(ABS(1-($B$2*H$8)),$B$10))-2))</f>
        <v>0.685342974478333</v>
      </c>
    </row>
    <row collapsed="false" customFormat="false" customHeight="false" hidden="false" ht="14" outlineLevel="0" r="13">
      <c r="A13" s="14"/>
      <c r="B13" s="16"/>
      <c r="C13" s="14" t="n">
        <f aca="false">($B$5*POWER(C$3/($B$4-C$3),$B$6))+($B$9*POWER(ABS(1-(C$8)),$B$10))-2</f>
        <v>-1.41830475647405</v>
      </c>
      <c r="D13" s="14" t="n">
        <f aca="false">($B$5*POWER(D$3/($B$4-D$3),$B$6))+($B$9*POWER(ABS(1-(D$8)),$B$10))-2</f>
        <v>-1.37317582556097</v>
      </c>
      <c r="E13" s="14" t="n">
        <f aca="false">($B$5*POWER(E$3/($B$4-E$3),$B$6))+($B$9*POWER(ABS(1-(E$8)),$B$10))-2</f>
        <v>-1.43440504498717</v>
      </c>
      <c r="F13" s="14" t="n">
        <f aca="false">($B$5*POWER(F$3/($B$4-F$3),$B$6))+($B$9*POWER(ABS(1-(F$8)),$B$10))-2</f>
        <v>-1.61921046966707</v>
      </c>
      <c r="G13" s="14" t="n">
        <f aca="false">($B$5*POWER(G$3/($B$4-G$3),$B$6))+($B$9*POWER(ABS(1-(G$8)),$B$10))-2</f>
        <v>-1.56487563038013</v>
      </c>
      <c r="H13" s="14" t="n">
        <f aca="false">($B$5*POWER(H$3/($B$4-H$3),$B$6))+($B$9*POWER(ABS(1-(H$8)),$B$10))-2</f>
        <v>-1.67570174417076</v>
      </c>
    </row>
    <row collapsed="false" customFormat="false" customHeight="false" hidden="false" ht="14" outlineLevel="0" r="14">
      <c r="A14" s="14"/>
      <c r="B14" s="16"/>
      <c r="C14" s="0" t="n">
        <f aca="false">1/(1+EXP(($B$5*POWER(C$3/($B$4-C$3),$B$6))+($B$9*POWER(ABS(1-(C$8)),$B$10))-2))</f>
        <v>0.805072518134626</v>
      </c>
      <c r="D14" s="0" t="n">
        <f aca="false">1/(1+EXP(($B$5*POWER(D$3/($B$4-D$3),$B$6))+($B$9*POWER(ABS(1-(D$8)),$B$10))-2))</f>
        <v>0.797892771404972</v>
      </c>
      <c r="E14" s="0" t="n">
        <f aca="false">1/(1+EXP(($B$5*POWER(E$3/($B$4-E$3),$B$6))+($B$9*POWER(ABS(1-(E$8)),$B$10))-2))</f>
        <v>0.807586745046819</v>
      </c>
      <c r="F14" s="0" t="n">
        <f aca="false">1/(1+EXP(($B$5*POWER(F$3/($B$4-F$3),$B$6))+($B$9*POWER(ABS(1-(F$8)),$B$10))-2))</f>
        <v>0.834686215143725</v>
      </c>
      <c r="G14" s="0" t="n">
        <f aca="false">1/(1+EXP(($B$5*POWER(G$3/($B$4-G$3),$B$6))+($B$9*POWER(ABS(1-(G$8)),$B$10))-2))</f>
        <v>0.827051861360183</v>
      </c>
      <c r="H14" s="0" t="n">
        <f aca="false">1/(1+EXP(($B$5*POWER(H$3/($B$4-H$3),$B$6))+($B$9*POWER(ABS(1-(H$8)),$B$10))-2))</f>
        <v>0.842334531957283</v>
      </c>
    </row>
    <row collapsed="false" customFormat="false" customHeight="false" hidden="false" ht="14" outlineLevel="0" r="15">
      <c r="A15" s="8"/>
      <c r="B15" s="9" t="s">
        <v>16</v>
      </c>
      <c r="C15" s="29" t="n">
        <v>1</v>
      </c>
      <c r="D15" s="29" t="n">
        <v>1</v>
      </c>
      <c r="E15" s="29" t="n">
        <v>1</v>
      </c>
      <c r="F15" s="29" t="n">
        <v>3</v>
      </c>
      <c r="G15" s="29" t="n">
        <v>2</v>
      </c>
      <c r="H15" s="29" t="n">
        <v>4</v>
      </c>
      <c r="K15" s="1" t="s">
        <v>17</v>
      </c>
      <c r="L15" s="30" t="n">
        <v>0.6</v>
      </c>
      <c r="M15" s="30" t="n">
        <v>0.7</v>
      </c>
      <c r="N15" s="30" t="n">
        <v>0.5</v>
      </c>
      <c r="O15" s="30" t="n">
        <v>0.7</v>
      </c>
      <c r="P15" s="30" t="n">
        <v>0.9</v>
      </c>
      <c r="Q15" s="30" t="n">
        <v>0.9</v>
      </c>
      <c r="R15" s="13"/>
      <c r="T15" s="1" t="s">
        <v>18</v>
      </c>
      <c r="U15" s="30" t="n">
        <v>0.6</v>
      </c>
      <c r="V15" s="30" t="n">
        <v>0.4</v>
      </c>
      <c r="W15" s="30" t="n">
        <v>0.8</v>
      </c>
      <c r="X15" s="30" t="n">
        <v>0.8</v>
      </c>
      <c r="Y15" s="30" t="n">
        <v>0.7</v>
      </c>
      <c r="Z15" s="30" t="n">
        <v>0.9</v>
      </c>
    </row>
    <row collapsed="false" customFormat="false" customHeight="false" hidden="false" ht="14" outlineLevel="0" r="16">
      <c r="A16" s="8" t="s">
        <v>19</v>
      </c>
      <c r="B16" s="9" t="n">
        <v>0</v>
      </c>
      <c r="C16" s="17" t="n">
        <f aca="false">EXP(-$B$21*POWER(ABS($B$2*(C$15-$B16)),$B$22))/C$21</f>
        <v>0.196613826922696</v>
      </c>
      <c r="D16" s="17" t="n">
        <f aca="false">EXP(-$B$21*POWER(ABS($B$2*(D$15-$B16)),$B$22))/D$21</f>
        <v>0.196613826922696</v>
      </c>
      <c r="E16" s="17" t="n">
        <f aca="false">EXP(-$B$21*POWER(ABS($B$2*(E$15-$B16)),$B$22))/E$21</f>
        <v>0.196613826922696</v>
      </c>
      <c r="F16" s="17" t="n">
        <f aca="false">EXP(-$B$21*POWER(ABS($B$2*(F$15-$B16)),$B$22))/F$21</f>
        <v>0.144220271638215</v>
      </c>
      <c r="G16" s="17" t="n">
        <f aca="false">EXP(-$B$21*POWER(ABS($B$2*(G$15-$B16)),$B$22))/G$21</f>
        <v>0.162348109742322</v>
      </c>
      <c r="H16" s="17" t="n">
        <f aca="false">EXP(-$B$21*POWER(ABS($B$2*(H$15-$B16)),$B$22))/H$21</f>
        <v>0.124279215376887</v>
      </c>
      <c r="K16" s="9" t="n">
        <v>0</v>
      </c>
      <c r="L16" s="17" t="n">
        <f aca="false">EXP(-$K$21*POWER(ABS(($B$2*$K16)-L$15),$K$22))/L$21</f>
        <v>0.152121374534379</v>
      </c>
      <c r="M16" s="17" t="n">
        <f aca="false">EXP(-$K$21*POWER(ABS(($B$2*$K16)-M$15),$K$22))/M$21</f>
        <v>0.13753498161643</v>
      </c>
      <c r="N16" s="17" t="n">
        <f aca="false">EXP(-$K$21*POWER(ABS(($B$2*$K16)-N$15),$K$22))/N$21</f>
        <v>0.168415939404852</v>
      </c>
      <c r="O16" s="17" t="n">
        <f aca="false">EXP(-$K$21*POWER(ABS(($B$2*$K16)-O$15),$K$22))/O$21</f>
        <v>0.13753498161643</v>
      </c>
      <c r="P16" s="17" t="n">
        <f aca="false">EXP(-$K$21*POWER(ABS(($B$2*$K16)-P$15),$K$22))/P$21</f>
        <v>0.114865929122657</v>
      </c>
      <c r="Q16" s="17" t="n">
        <f aca="false">EXP(-$K$21*POWER(ABS(($B$2*$K16)-Q$15),$K$22))/Q$21</f>
        <v>0.114865929122657</v>
      </c>
      <c r="T16" s="9" t="n">
        <v>0</v>
      </c>
      <c r="U16" s="17" t="n">
        <f aca="false">EXP(-$T$21*POWER(ABS(($B$2*$T16)-U$15),$T$22))/U$21</f>
        <v>0.14944106150146</v>
      </c>
      <c r="V16" s="17" t="n">
        <f aca="false">EXP(-$T$21*POWER(ABS(($B$2*$T16)-V$15),$T$22))/V$21</f>
        <v>0.184123930379594</v>
      </c>
      <c r="W16" s="17" t="n">
        <f aca="false">EXP(-$T$21*POWER(ABS(($B$2*$T16)-W$15),$T$22))/W$21</f>
        <v>0.125516589164692</v>
      </c>
      <c r="X16" s="17" t="n">
        <f aca="false">EXP(-$T$21*POWER(ABS(($B$2*$T16)-X$15),$T$22))/X$21</f>
        <v>0.125516589164692</v>
      </c>
      <c r="Y16" s="17" t="n">
        <f aca="false">EXP(-$T$21*POWER(ABS(($B$2*$T16)-Y$15),$T$22))/Y$21</f>
        <v>0.136043288917856</v>
      </c>
      <c r="Z16" s="17" t="n">
        <f aca="false">EXP(-$T$21*POWER(ABS(($B$2*$T16)-Z$15),$T$22))/Z$21</f>
        <v>0.117585370353174</v>
      </c>
    </row>
    <row collapsed="false" customFormat="false" customHeight="false" hidden="false" ht="14" outlineLevel="0" r="17">
      <c r="A17" s="8"/>
      <c r="B17" s="9" t="n">
        <v>1</v>
      </c>
      <c r="C17" s="17" t="n">
        <f aca="false">EXP(-$B$21*POWER(ABS($B$2*(C$15-$B17)),$B$22))/C$21</f>
        <v>0.244417829384431</v>
      </c>
      <c r="D17" s="17" t="n">
        <f aca="false">EXP(-$B$21*POWER(ABS($B$2*(D$15-$B17)),$B$22))/D$21</f>
        <v>0.244417829384431</v>
      </c>
      <c r="E17" s="17" t="n">
        <f aca="false">EXP(-$B$21*POWER(ABS($B$2*(E$15-$B17)),$B$22))/E$21</f>
        <v>0.244417829384431</v>
      </c>
      <c r="F17" s="17" t="n">
        <f aca="false">EXP(-$B$21*POWER(ABS($B$2*(F$15-$B17)),$B$22))/F$21</f>
        <v>0.187458322858432</v>
      </c>
      <c r="G17" s="17" t="n">
        <f aca="false">EXP(-$B$21*POWER(ABS($B$2*(G$15-$B17)),$B$22))/G$21</f>
        <v>0.208225517335992</v>
      </c>
      <c r="H17" s="17" t="n">
        <f aca="false">EXP(-$B$21*POWER(ABS($B$2*(H$15-$B17)),$B$22))/H$21</f>
        <v>0.163008040491326</v>
      </c>
      <c r="K17" s="9" t="n">
        <v>1</v>
      </c>
      <c r="L17" s="17" t="n">
        <f aca="false">EXP(-$K$21*POWER(ABS(($B$2*$K17)-L$15),$K$22))/L$21</f>
        <v>0.196836597062178</v>
      </c>
      <c r="M17" s="17" t="n">
        <f aca="false">EXP(-$K$21*POWER(ABS(($B$2*$K17)-M$15),$K$22))/M$21</f>
        <v>0.182668153549569</v>
      </c>
      <c r="N17" s="17" t="n">
        <f aca="false">EXP(-$K$21*POWER(ABS(($B$2*$K17)-N$15),$K$22))/N$21</f>
        <v>0.211661889350045</v>
      </c>
      <c r="O17" s="17" t="n">
        <f aca="false">EXP(-$K$21*POWER(ABS(($B$2*$K17)-O$15),$K$22))/O$21</f>
        <v>0.182668153549569</v>
      </c>
      <c r="P17" s="17" t="n">
        <f aca="false">EXP(-$K$21*POWER(ABS(($B$2*$K17)-P$15),$K$22))/P$21</f>
        <v>0.159737817271845</v>
      </c>
      <c r="Q17" s="17" t="n">
        <f aca="false">EXP(-$K$21*POWER(ABS(($B$2*$K17)-Q$15),$K$22))/Q$21</f>
        <v>0.159737817271845</v>
      </c>
      <c r="T17" s="9" t="n">
        <v>1</v>
      </c>
      <c r="U17" s="17" t="n">
        <f aca="false">EXP(-$T$21*POWER(ABS(($B$2*$T17)-U$15),$T$22))/U$21</f>
        <v>0.193430015381578</v>
      </c>
      <c r="V17" s="17" t="n">
        <f aca="false">EXP(-$T$21*POWER(ABS(($B$2*$T17)-V$15),$T$22))/V$21</f>
        <v>0.231827146128637</v>
      </c>
      <c r="W17" s="17" t="n">
        <f aca="false">EXP(-$T$21*POWER(ABS(($B$2*$T17)-W$15),$T$22))/W$21</f>
        <v>0.165587974820455</v>
      </c>
      <c r="X17" s="17" t="n">
        <f aca="false">EXP(-$T$21*POWER(ABS(($B$2*$T17)-X$15),$T$22))/X$21</f>
        <v>0.165587974820455</v>
      </c>
      <c r="Y17" s="17" t="n">
        <f aca="false">EXP(-$T$21*POWER(ABS(($B$2*$T17)-Y$15),$T$22))/Y$21</f>
        <v>0.177895963595935</v>
      </c>
      <c r="Z17" s="17" t="n">
        <f aca="false">EXP(-$T$21*POWER(ABS(($B$2*$T17)-Z$15),$T$22))/Z$21</f>
        <v>0.156343465096114</v>
      </c>
    </row>
    <row collapsed="false" customFormat="false" customHeight="false" hidden="false" ht="14" outlineLevel="0" r="18">
      <c r="A18" s="8"/>
      <c r="B18" s="9" t="n">
        <v>2</v>
      </c>
      <c r="C18" s="17" t="n">
        <f aca="false">EXP(-$B$21*POWER(ABS($B$2*(C$15-$B18)),$B$22))/C$21</f>
        <v>0.196613826922696</v>
      </c>
      <c r="D18" s="17" t="n">
        <f aca="false">EXP(-$B$21*POWER(ABS($B$2*(D$15-$B18)),$B$22))/D$21</f>
        <v>0.196613826922696</v>
      </c>
      <c r="E18" s="17" t="n">
        <f aca="false">EXP(-$B$21*POWER(ABS($B$2*(E$15-$B18)),$B$22))/E$21</f>
        <v>0.196613826922696</v>
      </c>
      <c r="F18" s="17" t="n">
        <f aca="false">EXP(-$B$21*POWER(ABS($B$2*(F$15-$B18)),$B$22))/F$21</f>
        <v>0.240431541322461</v>
      </c>
      <c r="G18" s="17" t="n">
        <f aca="false">EXP(-$B$21*POWER(ABS($B$2*(G$15-$B18)),$B$22))/G$21</f>
        <v>0.258852745843372</v>
      </c>
      <c r="H18" s="17" t="n">
        <f aca="false">EXP(-$B$21*POWER(ABS($B$2*(H$15-$B18)),$B$22))/H$21</f>
        <v>0.211878770826322</v>
      </c>
      <c r="K18" s="9" t="n">
        <v>2</v>
      </c>
      <c r="L18" s="17" t="n">
        <f aca="false">EXP(-$K$21*POWER(ABS(($B$2*$K18)-L$15),$K$22))/L$21</f>
        <v>0.234584049524948</v>
      </c>
      <c r="M18" s="17" t="n">
        <f aca="false">EXP(-$K$21*POWER(ABS(($B$2*$K18)-M$15),$K$22))/M$21</f>
        <v>0.225901168471947</v>
      </c>
      <c r="N18" s="17" t="n">
        <f aca="false">EXP(-$K$21*POWER(ABS(($B$2*$K18)-N$15),$K$22))/N$21</f>
        <v>0.239844342490206</v>
      </c>
      <c r="O18" s="17" t="n">
        <f aca="false">EXP(-$K$21*POWER(ABS(($B$2*$K18)-O$15),$K$22))/O$21</f>
        <v>0.225901168471947</v>
      </c>
      <c r="P18" s="17" t="n">
        <f aca="false">EXP(-$K$21*POWER(ABS(($B$2*$K18)-P$15),$K$22))/P$21</f>
        <v>0.209473736757927</v>
      </c>
      <c r="Q18" s="17" t="n">
        <f aca="false">EXP(-$K$21*POWER(ABS(($B$2*$K18)-Q$15),$K$22))/Q$21</f>
        <v>0.209473736757927</v>
      </c>
      <c r="T18" s="9" t="n">
        <v>2</v>
      </c>
      <c r="U18" s="17" t="n">
        <f aca="false">EXP(-$T$21*POWER(ABS(($B$2*$T18)-U$15),$T$22))/U$21</f>
        <v>0.241177846608731</v>
      </c>
      <c r="V18" s="17" t="n">
        <f aca="false">EXP(-$T$21*POWER(ABS(($B$2*$T18)-V$15),$T$22))/V$21</f>
        <v>0.241177846608731</v>
      </c>
      <c r="W18" s="17" t="n">
        <f aca="false">EXP(-$T$21*POWER(ABS(($B$2*$T18)-W$15),$T$22))/W$21</f>
        <v>0.21309093693549</v>
      </c>
      <c r="X18" s="17" t="n">
        <f aca="false">EXP(-$T$21*POWER(ABS(($B$2*$T18)-X$15),$T$22))/X$21</f>
        <v>0.21309093693549</v>
      </c>
      <c r="Y18" s="17" t="n">
        <f aca="false">EXP(-$T$21*POWER(ABS(($B$2*$T18)-Y$15),$T$22))/Y$21</f>
        <v>0.225838952068985</v>
      </c>
      <c r="Z18" s="17" t="n">
        <f aca="false">EXP(-$T$21*POWER(ABS(($B$2*$T18)-Z$15),$T$22))/Z$21</f>
        <v>0.203441169380047</v>
      </c>
    </row>
    <row collapsed="false" customFormat="false" customHeight="false" hidden="false" ht="14" outlineLevel="0" r="19">
      <c r="A19" s="8"/>
      <c r="B19" s="9" t="n">
        <v>3</v>
      </c>
      <c r="C19" s="17" t="n">
        <f aca="false">EXP(-$B$21*POWER(ABS($B$2*(C$15-$B19)),$B$22))/C$21</f>
        <v>0.153294771738268</v>
      </c>
      <c r="D19" s="17" t="n">
        <f aca="false">EXP(-$B$21*POWER(ABS($B$2*(D$15-$B19)),$B$22))/D$21</f>
        <v>0.153294771738268</v>
      </c>
      <c r="E19" s="17" t="n">
        <f aca="false">EXP(-$B$21*POWER(ABS($B$2*(E$15-$B19)),$B$22))/E$21</f>
        <v>0.153294771738268</v>
      </c>
      <c r="F19" s="17" t="n">
        <f aca="false">EXP(-$B$21*POWER(ABS($B$2*(F$15-$B19)),$B$22))/F$21</f>
        <v>0.298889230555968</v>
      </c>
      <c r="G19" s="17" t="n">
        <f aca="false">EXP(-$B$21*POWER(ABS($B$2*(G$15-$B19)),$B$22))/G$21</f>
        <v>0.208225517335992</v>
      </c>
      <c r="H19" s="17" t="n">
        <f aca="false">EXP(-$B$21*POWER(ABS($B$2*(H$15-$B19)),$B$22))/H$21</f>
        <v>0.271752881741894</v>
      </c>
      <c r="K19" s="9" t="n">
        <v>3</v>
      </c>
      <c r="L19" s="17" t="n">
        <f aca="false">EXP(-$K$21*POWER(ABS(($B$2*$K19)-L$15),$K$22))/L$21</f>
        <v>0.228455620445725</v>
      </c>
      <c r="M19" s="17" t="n">
        <f aca="false">EXP(-$K$21*POWER(ABS(($B$2*$K19)-M$15),$K$22))/M$21</f>
        <v>0.244290960316749</v>
      </c>
      <c r="N19" s="17" t="n">
        <f aca="false">EXP(-$K$21*POWER(ABS(($B$2*$K19)-N$15),$K$22))/N$21</f>
        <v>0.211661889350045</v>
      </c>
      <c r="O19" s="17" t="n">
        <f aca="false">EXP(-$K$21*POWER(ABS(($B$2*$K19)-O$15),$K$22))/O$21</f>
        <v>0.244290960316749</v>
      </c>
      <c r="P19" s="17" t="n">
        <f aca="false">EXP(-$K$21*POWER(ABS(($B$2*$K19)-P$15),$K$22))/P$21</f>
        <v>0.254547085988977</v>
      </c>
      <c r="Q19" s="17" t="n">
        <f aca="false">EXP(-$K$21*POWER(ABS(($B$2*$K19)-Q$15),$K$22))/Q$21</f>
        <v>0.254547085988977</v>
      </c>
      <c r="T19" s="9" t="n">
        <v>3</v>
      </c>
      <c r="U19" s="17" t="n">
        <f aca="false">EXP(-$T$21*POWER(ABS(($B$2*$T19)-U$15),$T$22))/U$21</f>
        <v>0.231827146128637</v>
      </c>
      <c r="V19" s="17" t="n">
        <f aca="false">EXP(-$T$21*POWER(ABS(($B$2*$T19)-V$15),$T$22))/V$21</f>
        <v>0.193430015381578</v>
      </c>
      <c r="W19" s="17" t="n">
        <f aca="false">EXP(-$T$21*POWER(ABS(($B$2*$T19)-W$15),$T$22))/W$21</f>
        <v>0.262448775139919</v>
      </c>
      <c r="X19" s="17" t="n">
        <f aca="false">EXP(-$T$21*POWER(ABS(($B$2*$T19)-X$15),$T$22))/X$21</f>
        <v>0.262448775139919</v>
      </c>
      <c r="Y19" s="17" t="n">
        <f aca="false">EXP(-$T$21*POWER(ABS(($B$2*$T19)-Y$15),$T$22))/Y$21</f>
        <v>0.25399486821574</v>
      </c>
      <c r="Z19" s="17" t="n">
        <f aca="false">EXP(-$T$21*POWER(ABS(($B$2*$T19)-Z$15),$T$22))/Z$21</f>
        <v>0.256149136102061</v>
      </c>
    </row>
    <row collapsed="false" customFormat="false" customHeight="false" hidden="false" ht="14" outlineLevel="0" r="20">
      <c r="A20" s="8"/>
      <c r="B20" s="9" t="n">
        <v>4</v>
      </c>
      <c r="C20" s="17" t="n">
        <f aca="false">EXP(-$B$21*POWER(ABS($B$2*(C$15-$B20)),$B$22))/C$21</f>
        <v>0.117936687385746</v>
      </c>
      <c r="D20" s="17" t="n">
        <f aca="false">EXP(-$B$21*POWER(ABS($B$2*(D$15-$B20)),$B$22))/D$21</f>
        <v>0.117936687385746</v>
      </c>
      <c r="E20" s="17" t="n">
        <f aca="false">EXP(-$B$21*POWER(ABS($B$2*(E$15-$B20)),$B$22))/E$21</f>
        <v>0.117936687385746</v>
      </c>
      <c r="F20" s="17" t="n">
        <f aca="false">EXP(-$B$21*POWER(ABS($B$2*(F$15-$B20)),$B$22))/F$21</f>
        <v>0.240431541322461</v>
      </c>
      <c r="G20" s="17" t="n">
        <f aca="false">EXP(-$B$21*POWER(ABS($B$2*(G$15-$B20)),$B$22))/G$21</f>
        <v>0.162348109742322</v>
      </c>
      <c r="H20" s="17" t="n">
        <f aca="false">EXP(-$B$21*POWER(ABS($B$2*(H$15-$B20)),$B$22))/H$21</f>
        <v>0.337825932814139</v>
      </c>
      <c r="K20" s="9" t="n">
        <v>4</v>
      </c>
      <c r="L20" s="17" t="n">
        <f aca="false">EXP(-$K$21*POWER(ABS(($B$2*$K20)-L$15),$K$22))/L$21</f>
        <v>0.18800235843277</v>
      </c>
      <c r="M20" s="17" t="n">
        <f aca="false">EXP(-$K$21*POWER(ABS(($B$2*$K20)-M$15),$K$22))/M$21</f>
        <v>0.209604736045304</v>
      </c>
      <c r="N20" s="17" t="n">
        <f aca="false">EXP(-$K$21*POWER(ABS(($B$2*$K20)-N$15),$K$22))/N$21</f>
        <v>0.168415939404852</v>
      </c>
      <c r="O20" s="17" t="n">
        <f aca="false">EXP(-$K$21*POWER(ABS(($B$2*$K20)-O$15),$K$22))/O$21</f>
        <v>0.209604736045304</v>
      </c>
      <c r="P20" s="17" t="n">
        <f aca="false">EXP(-$K$21*POWER(ABS(($B$2*$K20)-P$15),$K$22))/P$21</f>
        <v>0.261375430858596</v>
      </c>
      <c r="Q20" s="17" t="n">
        <f aca="false">EXP(-$K$21*POWER(ABS(($B$2*$K20)-Q$15),$K$22))/Q$21</f>
        <v>0.261375430858596</v>
      </c>
      <c r="T20" s="9" t="n">
        <v>4</v>
      </c>
      <c r="U20" s="17" t="n">
        <f aca="false">EXP(-$T$21*POWER(ABS(($B$2*$T20)-U$15),$T$22))/U$21</f>
        <v>0.184123930379594</v>
      </c>
      <c r="V20" s="17" t="n">
        <f aca="false">EXP(-$T$21*POWER(ABS(($B$2*$T20)-V$15),$T$22))/V$21</f>
        <v>0.14944106150146</v>
      </c>
      <c r="W20" s="17" t="n">
        <f aca="false">EXP(-$T$21*POWER(ABS(($B$2*$T20)-W$15),$T$22))/W$21</f>
        <v>0.233355723939445</v>
      </c>
      <c r="X20" s="17" t="n">
        <f aca="false">EXP(-$T$21*POWER(ABS(($B$2*$T20)-X$15),$T$22))/X$21</f>
        <v>0.233355723939445</v>
      </c>
      <c r="Y20" s="17" t="n">
        <f aca="false">EXP(-$T$21*POWER(ABS(($B$2*$T20)-Y$15),$T$22))/Y$21</f>
        <v>0.206226927201483</v>
      </c>
      <c r="Z20" s="17" t="n">
        <f aca="false">EXP(-$T$21*POWER(ABS(($B$2*$T20)-Z$15),$T$22))/Z$21</f>
        <v>0.266480859068603</v>
      </c>
    </row>
    <row collapsed="false" customFormat="false" customHeight="false" hidden="false" ht="14" outlineLevel="0" r="21">
      <c r="A21" s="14" t="s">
        <v>20</v>
      </c>
      <c r="B21" s="29" t="n">
        <v>1</v>
      </c>
      <c r="C21" s="19" t="n">
        <f aca="false">EXP(-$B$21*POWER(ABS($B$2*(C$15-$B16)),$B$22))+EXP(-$B$21*POWER(ABS($B$2*(C$15-$B17)),$B$22))+EXP(-$B$21*POWER(ABS($B$2*(C$15-$B18)),$B$22))+EXP(-$B$21*POWER(ABS($B$2*(C$15-$B20)),$B$22))+EXP(-$B$21*POWER(ABS($B$2*(C$15-$B21)),$B$22))</f>
        <v>4.09135455673799</v>
      </c>
      <c r="D21" s="19" t="n">
        <f aca="false">EXP(-$B$21*POWER(ABS($B$2*(D$15-$B16)),$B$22))+EXP(-$B$21*POWER(ABS($B$2*(D$15-$B17)),$B$22))+EXP(-$B$21*POWER(ABS($B$2*(D$15-$B18)),$B$22))+EXP(-$B$21*POWER(ABS($B$2*(D$15-$B20)),$B$22))+EXP(-$B$21*POWER(ABS($B$2*(D$15-$B21)),$B$22))</f>
        <v>4.09135455673799</v>
      </c>
      <c r="E21" s="19" t="n">
        <f aca="false">EXP(-$B$21*POWER(ABS($B$2*(E$15-$B16)),$B$22))+EXP(-$B$21*POWER(ABS($B$2*(E$15-$B17)),$B$22))+EXP(-$B$21*POWER(ABS($B$2*(E$15-$B18)),$B$22))+EXP(-$B$21*POWER(ABS($B$2*(E$15-$B20)),$B$22))+EXP(-$B$21*POWER(ABS($B$2*(E$15-$B21)),$B$22))</f>
        <v>4.09135455673799</v>
      </c>
      <c r="F21" s="19" t="n">
        <f aca="false">EXP(-$B$21*POWER(ABS($B$2*(F$15-$B16)),$B$22))+EXP(-$B$21*POWER(ABS($B$2*(F$15-$B17)),$B$22))+EXP(-$B$21*POWER(ABS($B$2*(F$15-$B18)),$B$22))+EXP(-$B$21*POWER(ABS($B$2*(F$15-$B20)),$B$22))+EXP(-$B$21*POWER(ABS($B$2*(F$15-$B21)),$B$22))</f>
        <v>3.34572108248894</v>
      </c>
      <c r="G21" s="19" t="n">
        <f aca="false">EXP(-$B$21*POWER(ABS($B$2*(G$15-$B16)),$B$22))+EXP(-$B$21*POWER(ABS($B$2*(G$15-$B17)),$B$22))+EXP(-$B$21*POWER(ABS($B$2*(G$15-$B18)),$B$22))+EXP(-$B$21*POWER(ABS($B$2*(G$15-$B20)),$B$22))+EXP(-$B$21*POWER(ABS($B$2*(G$15-$B21)),$B$22))</f>
        <v>3.86320027914668</v>
      </c>
      <c r="H21" s="19" t="n">
        <f aca="false">EXP(-$B$21*POWER(ABS($B$2*(H$15-$B16)),$B$22))+EXP(-$B$21*POWER(ABS($B$2*(H$15-$B17)),$B$22))+EXP(-$B$21*POWER(ABS($B$2*(H$15-$B18)),$B$22))+EXP(-$B$21*POWER(ABS($B$2*(H$15-$B20)),$B$22))+EXP(-$B$21*POWER(ABS($B$2*(H$15-$B21)),$B$22))</f>
        <v>2.96010431073143</v>
      </c>
      <c r="I21" s="20" t="s">
        <v>21</v>
      </c>
      <c r="J21" s="14" t="s">
        <v>22</v>
      </c>
      <c r="K21" s="29" t="n">
        <v>1</v>
      </c>
      <c r="L21" s="1" t="n">
        <f aca="false">EXP(-$K$21*POWER(ABS(($B$2*$K16)-L$15),$K$22))+EXP(-$K$21*POWER(ABS(($B$2*$K17)-L$15),$K$22))+EXP(-$K$21*POWER(ABS(($B$2*$K18)-L$15),$K$22))+EXP(-$K$21*POWER(ABS(($B$2*$K19)-L$15),$K$22))+EXP(-$K$21*POWER(ABS(($B$2*$K20)-L$15),$K$22))</f>
        <v>4.13016995956085</v>
      </c>
      <c r="M21" s="1" t="n">
        <f aca="false">EXP(-$K$21*POWER(ABS(($B$2*$K16)-M$15),$K$22))+EXP(-$K$21*POWER(ABS(($B$2*$K17)-M$15),$K$22))+EXP(-$K$21*POWER(ABS(($B$2*$K18)-M$15),$K$22))+EXP(-$K$21*POWER(ABS(($B$2*$K19)-M$15),$K$22))+EXP(-$K$21*POWER(ABS(($B$2*$K20)-M$15),$K$22))</f>
        <v>4.04796774533184</v>
      </c>
      <c r="N21" s="1" t="n">
        <f aca="false">EXP(-$K$21*POWER(ABS(($B$2*$K16)-N$15),$K$22))+EXP(-$K$21*POWER(ABS(($B$2*$K17)-N$15),$K$22))+EXP(-$K$21*POWER(ABS(($B$2*$K18)-N$15),$K$22))+EXP(-$K$21*POWER(ABS(($B$2*$K19)-N$15),$K$22))+EXP(-$K$21*POWER(ABS(($B$2*$K20)-N$15),$K$22))</f>
        <v>4.16937080782231</v>
      </c>
      <c r="O21" s="1" t="n">
        <f aca="false">EXP(-$K$21*POWER(ABS(($B$2*$K16)-O$15),$K$22))+EXP(-$K$21*POWER(ABS(($B$2*$K17)-O$15),$K$22))+EXP(-$K$21*POWER(ABS(($B$2*$K18)-O$15),$K$22))+EXP(-$K$21*POWER(ABS(($B$2*$K19)-O$15),$K$22))+EXP(-$K$21*POWER(ABS(($B$2*$K20)-O$15),$K$22))</f>
        <v>4.04796774533184</v>
      </c>
      <c r="P21" s="1" t="n">
        <f aca="false">EXP(-$K$21*POWER(ABS(($B$2*$K16)-P$15),$K$22))+EXP(-$K$21*POWER(ABS(($B$2*$K17)-P$15),$K$22))+EXP(-$K$21*POWER(ABS(($B$2*$K18)-P$15),$K$22))+EXP(-$K$21*POWER(ABS(($B$2*$K19)-P$15),$K$22))+EXP(-$K$21*POWER(ABS(($B$2*$K20)-P$15),$K$22))</f>
        <v>3.70682122323975</v>
      </c>
      <c r="Q21" s="1" t="n">
        <f aca="false">EXP(-$K$21*POWER(ABS(($B$2*$K16)-Q$15),$K$22))+EXP(-$K$21*POWER(ABS(($B$2*$K17)-Q$15),$K$22))+EXP(-$K$21*POWER(ABS(($B$2*$K18)-Q$15),$K$22))+EXP(-$K$21*POWER(ABS(($B$2*$K19)-Q$15),$K$22))+EXP(-$K$21*POWER(ABS(($B$2*$K20)-Q$15),$K$22))</f>
        <v>3.70682122323975</v>
      </c>
      <c r="R21" s="20" t="s">
        <v>21</v>
      </c>
      <c r="S21" s="14" t="s">
        <v>23</v>
      </c>
      <c r="T21" s="29" t="n">
        <v>1</v>
      </c>
      <c r="U21" s="1" t="n">
        <f aca="false">EXP(-$T$21*POWER(ABS(($B$2*$T16)-U$15),$T$22))+EXP(-$T$21*POWER(ABS(($B$2*$T17)-U$15),$T$22))+EXP(-$T$21*POWER(ABS(($B$2*$T18)-U$15),$T$22))+EXP(-$T$21*POWER(ABS(($B$2*$T19)-U$15),$T$22))+EXP(-$T$21*POWER(ABS(($B$2*$T20)-U$15),$T$22))</f>
        <v>3.89278535304155</v>
      </c>
      <c r="V21" s="1" t="n">
        <f aca="false">EXP(-$T$21*POWER(ABS(($B$2*$T16)-V$15),$T$22))+EXP(-$T$21*POWER(ABS(($B$2*$T17)-V$15),$T$22))+EXP(-$T$21*POWER(ABS(($B$2*$T18)-V$15),$T$22))+EXP(-$T$21*POWER(ABS(($B$2*$T19)-V$15),$T$22))+EXP(-$T$21*POWER(ABS(($B$2*$T20)-V$15),$T$22))</f>
        <v>3.89278535304155</v>
      </c>
      <c r="W21" s="1" t="n">
        <f aca="false">EXP(-$T$21*POWER(ABS(($B$2*$T16)-W$15),$T$22))+EXP(-$T$21*POWER(ABS(($B$2*$T17)-W$15),$T$22))+EXP(-$T$21*POWER(ABS(($B$2*$T18)-W$15),$T$22))+EXP(-$T$21*POWER(ABS(($B$2*$T19)-W$15),$T$22))+EXP(-$T$21*POWER(ABS(($B$2*$T20)-W$15),$T$22))</f>
        <v>3.70704604332436</v>
      </c>
      <c r="X21" s="1" t="n">
        <f aca="false">EXP(-$T$21*POWER(ABS(($B$2*$T16)-X$15),$T$22))+EXP(-$T$21*POWER(ABS(($B$2*$T17)-X$15),$T$22))+EXP(-$T$21*POWER(ABS(($B$2*$T18)-X$15),$T$22))+EXP(-$T$21*POWER(ABS(($B$2*$T19)-X$15),$T$22))+EXP(-$T$21*POWER(ABS(($B$2*$T20)-X$15),$T$22))</f>
        <v>3.70704604332436</v>
      </c>
      <c r="Y21" s="1" t="n">
        <f aca="false">EXP(-$T$21*POWER(ABS(($B$2*$T16)-Y$15),$T$22))+EXP(-$T$21*POWER(ABS(($B$2*$T17)-Y$15),$T$22))+EXP(-$T$21*POWER(ABS(($B$2*$T18)-Y$15),$T$22))+EXP(-$T$21*POWER(ABS(($B$2*$T19)-Y$15),$T$22))+EXP(-$T$21*POWER(ABS(($B$2*$T20)-Y$15),$T$22))</f>
        <v>3.83043051338889</v>
      </c>
      <c r="Z21" s="1" t="n">
        <f aca="false">EXP(-$T$21*POWER(ABS(($B$2*$T16)-Z$15),$T$22))+EXP(-$T$21*POWER(ABS(($B$2*$T17)-Z$15),$T$22))+EXP(-$T$21*POWER(ABS(($B$2*$T18)-Z$15),$T$22))+EXP(-$T$21*POWER(ABS(($B$2*$T19)-Z$15),$T$22))+EXP(-$T$21*POWER(ABS(($B$2*$T20)-Z$15),$T$22))</f>
        <v>3.52315581703701</v>
      </c>
      <c r="AA21" s="20" t="s">
        <v>21</v>
      </c>
    </row>
    <row collapsed="false" customFormat="false" customHeight="false" hidden="false" ht="14" outlineLevel="0" r="22">
      <c r="A22" s="14" t="s">
        <v>24</v>
      </c>
      <c r="B22" s="29" t="n">
        <v>1.1</v>
      </c>
      <c r="C22" s="13"/>
      <c r="D22" s="13"/>
      <c r="E22" s="13"/>
      <c r="F22" s="13"/>
      <c r="G22" s="13"/>
      <c r="H22" s="13"/>
      <c r="J22" s="14" t="s">
        <v>25</v>
      </c>
      <c r="K22" s="29" t="n">
        <v>1.5</v>
      </c>
      <c r="L22" s="13"/>
      <c r="S22" s="14" t="s">
        <v>26</v>
      </c>
      <c r="T22" s="29" t="n">
        <v>1.2</v>
      </c>
      <c r="U22" s="13"/>
    </row>
    <row collapsed="false" customFormat="false" customHeight="false" hidden="false" ht="14" outlineLevel="0" r="23">
      <c r="A23" s="8"/>
      <c r="B23" s="21"/>
    </row>
    <row collapsed="false" customFormat="false" customHeight="false" hidden="false" ht="14" outlineLevel="0" r="24">
      <c r="A24" s="8"/>
      <c r="B24" s="1" t="s">
        <v>27</v>
      </c>
      <c r="C24" s="9" t="n">
        <f aca="false">C$15</f>
        <v>1</v>
      </c>
      <c r="D24" s="9" t="n">
        <f aca="false">D$15</f>
        <v>1</v>
      </c>
      <c r="E24" s="9" t="n">
        <f aca="false">E$15</f>
        <v>1</v>
      </c>
      <c r="F24" s="9" t="n">
        <f aca="false">F$15</f>
        <v>3</v>
      </c>
      <c r="G24" s="9" t="n">
        <f aca="false">G$15</f>
        <v>2</v>
      </c>
      <c r="H24" s="9" t="n">
        <f aca="false">H$15</f>
        <v>4</v>
      </c>
    </row>
    <row collapsed="false" customFormat="false" customHeight="false" hidden="false" ht="14" outlineLevel="0" r="25">
      <c r="A25" s="8" t="s">
        <v>28</v>
      </c>
      <c r="B25" s="9" t="n">
        <v>0</v>
      </c>
      <c r="C25" s="17" t="n">
        <f aca="false">C16*L16*U16/C$30</f>
        <v>0.120473796665108</v>
      </c>
      <c r="D25" s="17" t="n">
        <f aca="false">D16*M16*V16/D$30</f>
        <v>0.134641576666055</v>
      </c>
      <c r="E25" s="17" t="n">
        <f aca="false">E16*N16*W16/E$30</f>
        <v>0.115701199633257</v>
      </c>
      <c r="F25" s="17" t="n">
        <f aca="false">F16*O16*X16/F$30</f>
        <v>0.0491478063991416</v>
      </c>
      <c r="G25" s="17" t="n">
        <f aca="false">G16*P16*Y16/G$30</f>
        <v>0.0591186436069517</v>
      </c>
      <c r="H25" s="17" t="n">
        <f aca="false">H16*Q16*Z16/H$30</f>
        <v>0.0299598304715038</v>
      </c>
    </row>
    <row collapsed="false" customFormat="false" customHeight="false" hidden="false" ht="14" outlineLevel="0" r="26">
      <c r="A26" s="8"/>
      <c r="B26" s="9" t="n">
        <v>1</v>
      </c>
      <c r="C26" s="17" t="n">
        <f aca="false">C17*L17*U17/C$30</f>
        <v>0.250830852105264</v>
      </c>
      <c r="D26" s="17" t="n">
        <f aca="false">D17*M17*V17/D$30</f>
        <v>0.279899248353645</v>
      </c>
      <c r="E26" s="17" t="n">
        <f aca="false">E17*N17*W17/E$30</f>
        <v>0.238475534206898</v>
      </c>
      <c r="F26" s="17" t="n">
        <f aca="false">F17*O17*X17/F$30</f>
        <v>0.111933449430977</v>
      </c>
      <c r="G26" s="17" t="n">
        <f aca="false">G17*P17*Y17/G$30</f>
        <v>0.137884885245858</v>
      </c>
      <c r="H26" s="17" t="n">
        <f aca="false">H17*Q17*Z17/H$30</f>
        <v>0.0726595716692711</v>
      </c>
    </row>
    <row collapsed="false" customFormat="false" customHeight="false" hidden="false" ht="14" outlineLevel="0" r="27">
      <c r="A27" s="8"/>
      <c r="B27" s="9" t="n">
        <v>2</v>
      </c>
      <c r="C27" s="17" t="n">
        <f aca="false">C18*L18*U18/C$30</f>
        <v>0.299825319154423</v>
      </c>
      <c r="D27" s="17" t="n">
        <f aca="false">D18*M18*V18/D$30</f>
        <v>0.289675435426045</v>
      </c>
      <c r="E27" s="17" t="n">
        <f aca="false">E18*N18*W18/E$30</f>
        <v>0.279735766732789</v>
      </c>
      <c r="F27" s="17" t="n">
        <f aca="false">F18*O18*X18/F$30</f>
        <v>0.228474861978149</v>
      </c>
      <c r="G27" s="17" t="n">
        <f aca="false">G18*P18*Y18/G$30</f>
        <v>0.285358017128283</v>
      </c>
      <c r="H27" s="17" t="n">
        <f aca="false">H18*Q18*Z18/H$30</f>
        <v>0.161158121311304</v>
      </c>
      <c r="J27" s="13"/>
    </row>
    <row collapsed="false" customFormat="false" customHeight="false" hidden="false" ht="14" outlineLevel="0" r="28">
      <c r="A28" s="8"/>
      <c r="B28" s="9" t="n">
        <v>3</v>
      </c>
      <c r="C28" s="17" t="n">
        <f aca="false">C19*L19*U19/C$30</f>
        <v>0.218832506601364</v>
      </c>
      <c r="D28" s="17" t="n">
        <f aca="false">D19*M19*V19/D$30</f>
        <v>0.195884615150351</v>
      </c>
      <c r="E28" s="17" t="n">
        <f aca="false">E19*N19*W19/E$30</f>
        <v>0.237057688883421</v>
      </c>
      <c r="F28" s="17" t="n">
        <f aca="false">F19*O19*X19/F$30</f>
        <v>0.378290766396623</v>
      </c>
      <c r="G28" s="17" t="n">
        <f aca="false">G19*P19*Y19/G$30</f>
        <v>0.31371544010161</v>
      </c>
      <c r="H28" s="17" t="n">
        <f aca="false">H19*Q19*Z19/H$30</f>
        <v>0.316250711282517</v>
      </c>
      <c r="J28" s="0" t="n">
        <f aca="false">IF(C28=C$31,B28,0)</f>
        <v>0</v>
      </c>
    </row>
    <row collapsed="false" customFormat="false" customHeight="false" hidden="false" ht="14" outlineLevel="0" r="29">
      <c r="A29" s="8"/>
      <c r="B29" s="9" t="n">
        <v>4</v>
      </c>
      <c r="C29" s="17" t="n">
        <f aca="false">C20*L20*U20/C$30</f>
        <v>0.110037525473841</v>
      </c>
      <c r="D29" s="17" t="n">
        <f aca="false">D20*M20*V20/D$30</f>
        <v>0.099899124403904</v>
      </c>
      <c r="E29" s="17" t="n">
        <f aca="false">E20*N20*W20/E$30</f>
        <v>0.129029810543634</v>
      </c>
      <c r="F29" s="17" t="n">
        <f aca="false">F20*O20*X20/F$30</f>
        <v>0.232153115795109</v>
      </c>
      <c r="G29" s="17" t="n">
        <f aca="false">G20*P20*Y20/G$30</f>
        <v>0.203923013917297</v>
      </c>
      <c r="H29" s="17" t="n">
        <f aca="false">H20*Q20*Z20/H$30</f>
        <v>0.419971765265404</v>
      </c>
    </row>
    <row collapsed="false" customFormat="false" customHeight="false" hidden="false" ht="14.9" outlineLevel="0" r="30">
      <c r="A30" s="8"/>
      <c r="B30" s="9"/>
      <c r="C30" s="19" t="n">
        <f aca="false">C16*L16*U16+C17*L17*U17+C18*L18*U18+C19*L19*U19+C20*L20*U20</f>
        <v>0.0371006607262591</v>
      </c>
      <c r="D30" s="19" t="n">
        <f aca="false">D16*M16*V16+D17*M17*V17+D18*M18*V18+D19*M19*V19+D20*M20*V20</f>
        <v>0.0369792653086444</v>
      </c>
      <c r="E30" s="19" t="n">
        <f aca="false">E16*N16*W16+E17*N17*W17+E18*N18*W18+E19*N19*W19+E20*N20*W20</f>
        <v>0.0359220005919687</v>
      </c>
      <c r="F30" s="19" t="n">
        <f aca="false">F16*O16*X16+F17*O17*X17+F18*O18*X18+F19*O19*X19+F20*O20*X20</f>
        <v>0.0506566508511266</v>
      </c>
      <c r="G30" s="19" t="n">
        <f aca="false">G16*P16*Y16+G17*P17*Y17+G18*P18*Y18+G19*P19*Y19+G20*P20*Y20</f>
        <v>0.0429132224283595</v>
      </c>
      <c r="H30" s="19" t="n">
        <f aca="false">H16*Q16*Z16+H17*Q17*Z17+H18*Q18*Z18+H19*Q19*Z19+H20*Q20*Z20</f>
        <v>0.0560278132455076</v>
      </c>
      <c r="I30" s="20" t="s">
        <v>29</v>
      </c>
    </row>
    <row collapsed="false" customFormat="false" customHeight="false" hidden="false" ht="14" outlineLevel="0" r="31">
      <c r="A31" s="8"/>
      <c r="B31" s="9" t="s">
        <v>30</v>
      </c>
      <c r="C31" s="17" t="n">
        <f aca="false">MAX(C25:C29)</f>
        <v>0.299825319154423</v>
      </c>
      <c r="D31" s="17" t="n">
        <f aca="false">MAX(D25:D29)</f>
        <v>0.289675435426045</v>
      </c>
      <c r="E31" s="17" t="n">
        <f aca="false">MAX(E25:E29)</f>
        <v>0.279735766732789</v>
      </c>
      <c r="F31" s="17" t="n">
        <f aca="false">MAX(F25:F29)</f>
        <v>0.378290766396623</v>
      </c>
      <c r="G31" s="17" t="n">
        <f aca="false">MAX(G25:G29)</f>
        <v>0.31371544010161</v>
      </c>
      <c r="H31" s="17" t="n">
        <f aca="false">MAX(H25:H29)</f>
        <v>0.419971765265404</v>
      </c>
    </row>
    <row collapsed="false" customFormat="false" customHeight="false" hidden="false" ht="14" outlineLevel="0" r="32">
      <c r="A32" s="8"/>
      <c r="B32" s="9" t="s">
        <v>31</v>
      </c>
      <c r="C32" s="22" t="n">
        <f aca="false">IF(C25=C$31,$B25,0)+IF(C26=C$31,$B26,0)+IF(C27=C$31,$B27,0)+IF(C28=C$31,$B28,0)+IF(C29=C$31,$B29,0)</f>
        <v>2</v>
      </c>
      <c r="D32" s="22" t="n">
        <f aca="false">IF(D25=D$31,$B25,0)+IF(D26=D$31,$B26,0)+IF(D27=D$31,$B27,0)+IF(D28=D$31,$B28,0)+IF(D29=D$31,$B29,0)</f>
        <v>2</v>
      </c>
      <c r="E32" s="22" t="n">
        <f aca="false">IF(E25=E$31,$B25,0)+IF(E26=E$31,$B26,0)+IF(E27=E$31,$B27,0)+IF(E28=E$31,$B28,0)+IF(E29=E$31,$B29,0)</f>
        <v>2</v>
      </c>
      <c r="F32" s="22" t="n">
        <f aca="false">IF(F25=F$31,$B25,0)+IF(F26=F$31,$B26,0)+IF(F27=F$31,$B27,0)+IF(F28=F$31,$B28,0)+IF(F29=F$31,$B29,0)</f>
        <v>3</v>
      </c>
      <c r="G32" s="22" t="n">
        <f aca="false">IF(G25=G$31,$B25,0)+IF(G26=G$31,$B26,0)+IF(G27=G$31,$B27,0)+IF(G28=G$31,$B28,0)+IF(G29=G$31,$B29,0)</f>
        <v>3</v>
      </c>
      <c r="H32" s="22" t="n">
        <f aca="false">IF(H25=H$31,$B25,0)+IF(H26=H$31,$B26,0)+IF(H27=H$31,$B27,0)+IF(H28=H$31,$B28,0)+IF(H29=H$31,$B29,0)</f>
        <v>4</v>
      </c>
    </row>
    <row collapsed="false" customFormat="false" customHeight="false" hidden="false" ht="14" outlineLevel="0" r="34">
      <c r="B34" s="1" t="s">
        <v>32</v>
      </c>
      <c r="C34" s="9" t="n">
        <f aca="false">C$15</f>
        <v>1</v>
      </c>
      <c r="D34" s="9" t="n">
        <f aca="false">D$15</f>
        <v>1</v>
      </c>
      <c r="E34" s="9" t="n">
        <f aca="false">E$15</f>
        <v>1</v>
      </c>
      <c r="F34" s="9" t="n">
        <f aca="false">F$15</f>
        <v>3</v>
      </c>
      <c r="G34" s="9" t="n">
        <f aca="false">G$15</f>
        <v>2</v>
      </c>
      <c r="H34" s="9" t="n">
        <f aca="false">H$15</f>
        <v>4</v>
      </c>
    </row>
    <row collapsed="false" customFormat="false" customHeight="false" hidden="false" ht="14" outlineLevel="0" r="35">
      <c r="A35" s="8" t="s">
        <v>33</v>
      </c>
      <c r="B35" s="9" t="n">
        <v>0</v>
      </c>
      <c r="C35" s="22" t="n">
        <f aca="false">EXP((-C$44*POWER(ABS(MIN(C$15+1,4)-$B35),$B$40))+(-$L$43*POWER(ABS(C$15-$B35),$Q$43)))/C$40</f>
        <v>0.199855285587182</v>
      </c>
      <c r="D35" s="22" t="n">
        <f aca="false">EXP((-D$44*POWER(ABS(MIN(D$15+1,4)-$B35),$B$40))+(-$L$43*POWER(ABS(D$15-$B35),$Q$43)))/D$40</f>
        <v>0.197060701189229</v>
      </c>
      <c r="E35" s="22" t="n">
        <f aca="false">EXP((-E$44*POWER(ABS(MIN(E$15+1,4)-$B35),$B$40))+(-$L$43*POWER(ABS(E$15-$B35),$Q$43)))/E$40</f>
        <v>0.199092955361461</v>
      </c>
      <c r="F35" s="22" t="n">
        <f aca="false">EXP((-F$44*POWER(ABS(MIN(F$15+1,4)-$B35),$B$40))+(-$L$43*POWER(ABS(F$15-$B35),$Q$43)))/F$40</f>
        <v>0.197737758285075</v>
      </c>
      <c r="G35" s="22" t="n">
        <f aca="false">EXP((-G$44*POWER(ABS(MIN(G$15+1,4)-$B35),$B$40))+(-$L$43*POWER(ABS(G$15-$B35),$Q$43)))/G$40</f>
        <v>0.194411990890113</v>
      </c>
      <c r="H35" s="22" t="n">
        <f aca="false">EXP((-H$44*POWER(ABS(MIN(H$15+1,4)-$B35),$B$40))+(-$L$43*POWER(ABS(H$15-$B35),$Q$43)))/H$40</f>
        <v>0.190261161166863</v>
      </c>
      <c r="I35" s="16"/>
      <c r="J35" s="16"/>
    </row>
    <row collapsed="false" customFormat="false" customHeight="false" hidden="false" ht="14" outlineLevel="0" r="36">
      <c r="A36" s="8"/>
      <c r="B36" s="9" t="n">
        <v>1</v>
      </c>
      <c r="C36" s="22" t="n">
        <f aca="false">EXP((-C$44*POWER(ABS(MIN(C$15+1,4)-$B36),$B$40))+(-$L$43*POWER(ABS(C$15-$B36),$Q$43)))/C$40</f>
        <v>0.2000471417772</v>
      </c>
      <c r="D36" s="22" t="n">
        <f aca="false">EXP((-D$44*POWER(ABS(MIN(D$15+1,4)-$B36),$B$40))+(-$L$43*POWER(ABS(D$15-$B36),$Q$43)))/D$40</f>
        <v>0.200944343889655</v>
      </c>
      <c r="E36" s="22" t="n">
        <f aca="false">EXP((-E$44*POWER(ABS(MIN(E$15+1,4)-$B36),$B$40))+(-$L$43*POWER(ABS(E$15-$B36),$Q$43)))/E$40</f>
        <v>0.200294373840452</v>
      </c>
      <c r="F36" s="22" t="n">
        <f aca="false">EXP((-F$44*POWER(ABS(MIN(F$15+1,4)-$B36),$B$40))+(-$L$43*POWER(ABS(F$15-$B36),$Q$43)))/F$40</f>
        <v>0.198969480151996</v>
      </c>
      <c r="G36" s="22" t="n">
        <f aca="false">EXP((-G$44*POWER(ABS(MIN(G$15+1,4)-$B36),$B$40))+(-$L$43*POWER(ABS(G$15-$B36),$Q$43)))/G$40</f>
        <v>0.198151911897221</v>
      </c>
      <c r="H36" s="22" t="n">
        <f aca="false">EXP((-H$44*POWER(ABS(MIN(H$15+1,4)-$B36),$B$40))+(-$L$43*POWER(ABS(H$15-$B36),$Q$43)))/H$40</f>
        <v>0.195472270929014</v>
      </c>
      <c r="I36" s="16"/>
      <c r="J36" s="16"/>
    </row>
    <row collapsed="false" customFormat="false" customHeight="false" hidden="false" ht="14" outlineLevel="0" r="37">
      <c r="B37" s="9" t="n">
        <v>2</v>
      </c>
      <c r="C37" s="22" t="n">
        <f aca="false">EXP((-C$44*POWER(ABS(MIN(C$15+1,4)-$B37),$B$40))+(-$L$43*POWER(ABS(C$15-$B37),$Q$43)))/C$40</f>
        <v>0.200195145271237</v>
      </c>
      <c r="D37" s="22" t="n">
        <f aca="false">EXP((-D$44*POWER(ABS(MIN(D$15+1,4)-$B37),$B$40))+(-$L$43*POWER(ABS(D$15-$B37),$Q$43)))/D$40</f>
        <v>0.203989909842231</v>
      </c>
      <c r="E37" s="22" t="n">
        <f aca="false">EXP((-E$44*POWER(ABS(MIN(E$15+1,4)-$B37),$B$40))+(-$L$43*POWER(ABS(E$15-$B37),$Q$43)))/E$40</f>
        <v>0.201225341596174</v>
      </c>
      <c r="F37" s="22" t="n">
        <f aca="false">EXP((-F$44*POWER(ABS(MIN(F$15+1,4)-$B37),$B$40))+(-$L$43*POWER(ABS(F$15-$B37),$Q$43)))/F$40</f>
        <v>0.200127363423609</v>
      </c>
      <c r="G37" s="22" t="n">
        <f aca="false">EXP((-G$44*POWER(ABS(MIN(G$15+1,4)-$B37),$B$40))+(-$L$43*POWER(ABS(G$15-$B37),$Q$43)))/G$40</f>
        <v>0.201583530316864</v>
      </c>
      <c r="H37" s="22" t="n">
        <f aca="false">EXP((-H$44*POWER(ABS(MIN(H$15+1,4)-$B37),$B$40))+(-$L$43*POWER(ABS(H$15-$B37),$Q$43)))/H$40</f>
        <v>0.200470573850608</v>
      </c>
      <c r="I37" s="24"/>
      <c r="J37" s="13"/>
    </row>
    <row collapsed="false" customFormat="false" customHeight="false" hidden="false" ht="14" outlineLevel="0" r="38">
      <c r="B38" s="9" t="n">
        <v>3</v>
      </c>
      <c r="C38" s="22" t="n">
        <f aca="false">EXP((-C$44*POWER(ABS(MIN(C$15+1,4)-$B38),$B$40))+(-$L$43*POWER(ABS(C$15-$B38),$Q$43)))/C$40</f>
        <v>0.2000471417772</v>
      </c>
      <c r="D38" s="22" t="n">
        <f aca="false">EXP((-D$44*POWER(ABS(MIN(D$15+1,4)-$B38),$B$40))+(-$L$43*POWER(ABS(D$15-$B38),$Q$43)))/D$40</f>
        <v>0.200944343889655</v>
      </c>
      <c r="E38" s="22" t="n">
        <f aca="false">EXP((-E$44*POWER(ABS(MIN(E$15+1,4)-$B38),$B$40))+(-$L$43*POWER(ABS(E$15-$B38),$Q$43)))/E$40</f>
        <v>0.200294373840452</v>
      </c>
      <c r="F38" s="22" t="n">
        <f aca="false">EXP((-F$44*POWER(ABS(MIN(F$15+1,4)-$B38),$B$40))+(-$L$43*POWER(ABS(F$15-$B38),$Q$43)))/F$40</f>
        <v>0.201176499576094</v>
      </c>
      <c r="G38" s="22" t="n">
        <f aca="false">EXP((-G$44*POWER(ABS(MIN(G$15+1,4)-$B38),$B$40))+(-$L$43*POWER(ABS(G$15-$B38),$Q$43)))/G$40</f>
        <v>0.204269036578937</v>
      </c>
      <c r="H38" s="22" t="n">
        <f aca="false">EXP((-H$44*POWER(ABS(MIN(H$15+1,4)-$B38),$B$40))+(-$L$43*POWER(ABS(H$15-$B38),$Q$43)))/H$40</f>
        <v>0.205083913388127</v>
      </c>
    </row>
    <row collapsed="false" customFormat="false" customHeight="false" hidden="false" ht="14" outlineLevel="0" r="39">
      <c r="B39" s="9" t="n">
        <v>4</v>
      </c>
      <c r="C39" s="22" t="n">
        <f aca="false">EXP((-C$44*POWER(ABS(MIN(C$15+1,4)-$B39),$B$40))+(-$L$43*POWER(ABS(C$15-$B39),$Q$43)))/C$40</f>
        <v>0.199855285587182</v>
      </c>
      <c r="D39" s="22" t="n">
        <f aca="false">EXP((-D$44*POWER(ABS(MIN(D$15+1,4)-$B39),$B$40))+(-$L$43*POWER(ABS(D$15-$B39),$Q$43)))/D$40</f>
        <v>0.197060701189229</v>
      </c>
      <c r="E39" s="22" t="n">
        <f aca="false">EXP((-E$44*POWER(ABS(MIN(E$15+1,4)-$B39),$B$40))+(-$L$43*POWER(ABS(E$15-$B39),$Q$43)))/E$40</f>
        <v>0.199092955361461</v>
      </c>
      <c r="F39" s="22" t="n">
        <f aca="false">EXP((-F$44*POWER(ABS(MIN(F$15+1,4)-$B39),$B$40))+(-$L$43*POWER(ABS(F$15-$B39),$Q$43)))/F$40</f>
        <v>0.201988898563227</v>
      </c>
      <c r="G39" s="22" t="n">
        <f aca="false">EXP((-G$44*POWER(ABS(MIN(G$15+1,4)-$B39),$B$40))+(-$L$43*POWER(ABS(G$15-$B39),$Q$43)))/G$40</f>
        <v>0.201583530316864</v>
      </c>
      <c r="H39" s="22" t="n">
        <f aca="false">EXP((-H$44*POWER(ABS(MIN(H$15+1,4)-$B39),$B$40))+(-$L$43*POWER(ABS(H$15-$B39),$Q$43)))/H$40</f>
        <v>0.208712080665388</v>
      </c>
    </row>
    <row collapsed="false" customFormat="false" customHeight="false" hidden="false" ht="14" outlineLevel="0" r="40">
      <c r="A40" s="14" t="s">
        <v>34</v>
      </c>
      <c r="B40" s="29" t="n">
        <v>1.2</v>
      </c>
      <c r="C40" s="1" t="n">
        <f aca="false">EXP((-C$44*POWER(ABS(MIN(C$15+1,4)-$B35),$B$40))+(-$L$43*POWER(ABS(C$15-$B35),$Q$43)))+EXP((-C$44*POWER(ABS(MIN(C$15+1,4)-$B36),$B$40))+(-$L$43*POWER(ABS(C$15-$B36),$Q$43)))+EXP((-C$44*POWER(ABS(MIN(C$15+1,4)-$B37),$B$40))+(-$L$43*POWER(ABS(C$15-$B37),$Q$43)))+EXP((-C$44*POWER(ABS(MIN(C$15+1,4)-$B38),$B$40))+(-$L$43*POWER(ABS(C$15-$B38),$Q$43)))+EXP((-C$44*POWER(ABS(MIN(C$15+1,4)-$B39),$B$40))+(-$L$43*POWER(ABS(C$15-$B39),$Q$43)))</f>
        <v>4.99512612378856</v>
      </c>
      <c r="D40" s="1" t="n">
        <f aca="false">EXP((-D$44*POWER(ABS(MIN(D$15+1,4)-$B35),$B$40))+(-$L$43*POWER(ABS(D$15-$B35),$Q$43)))+EXP((-D$44*POWER(ABS(MIN(D$15+1,4)-$B36),$B$40))+(-$L$43*POWER(ABS(D$15-$B36),$Q$43)))+EXP((-D$44*POWER(ABS(MIN(D$15+1,4)-$B37),$B$40))+(-$L$43*POWER(ABS(D$15-$B37),$Q$43)))+EXP((-D$44*POWER(ABS(MIN(D$15+1,4)-$B38),$B$40))+(-$L$43*POWER(ABS(D$15-$B38),$Q$43)))+EXP((-D$44*POWER(ABS(MIN(D$15+1,4)-$B39),$B$40))+(-$L$43*POWER(ABS(D$15-$B39),$Q$43)))</f>
        <v>4.90220325492284</v>
      </c>
      <c r="E40" s="1" t="n">
        <f aca="false">EXP((-E$44*POWER(ABS(MIN(E$15+1,4)-$B35),$B$40))+(-$L$43*POWER(ABS(E$15-$B35),$Q$43)))+EXP((-E$44*POWER(ABS(MIN(E$15+1,4)-$B36),$B$40))+(-$L$43*POWER(ABS(E$15-$B36),$Q$43)))+EXP((-E$44*POWER(ABS(MIN(E$15+1,4)-$B37),$B$40))+(-$L$43*POWER(ABS(E$15-$B37),$Q$43)))+EXP((-E$44*POWER(ABS(MIN(E$15+1,4)-$B38),$B$40))+(-$L$43*POWER(ABS(E$15-$B38),$Q$43)))+EXP((-E$44*POWER(ABS(MIN(E$15+1,4)-$B39),$B$40))+(-$L$43*POWER(ABS(E$15-$B39),$Q$43)))</f>
        <v>4.96955299997369</v>
      </c>
      <c r="F40" s="1" t="n">
        <f aca="false">EXP((-F$44*POWER(ABS(MIN(F$15+1,4)-$B35),$B$40))+(-$L$43*POWER(ABS(F$15-$B35),$Q$43)))+EXP((-F$44*POWER(ABS(MIN(F$15+1,4)-$B36),$B$40))+(-$L$43*POWER(ABS(F$15-$B36),$Q$43)))+EXP((-F$44*POWER(ABS(MIN(F$15+1,4)-$B37),$B$40))+(-$L$43*POWER(ABS(F$15-$B37),$Q$43)))+EXP((-F$44*POWER(ABS(MIN(F$15+1,4)-$B38),$B$40))+(-$L$43*POWER(ABS(F$15-$B38),$Q$43)))+EXP((-F$44*POWER(ABS(MIN(F$15+1,4)-$B39),$B$40))+(-$L$43*POWER(ABS(F$15-$B39),$Q$43)))</f>
        <v>4.95076713182323</v>
      </c>
      <c r="G40" s="1" t="n">
        <f aca="false">EXP((-G$44*POWER(ABS(MIN(G$15+1,4)-$B35),$B$40))+(-$L$43*POWER(ABS(G$15-$B35),$Q$43)))+EXP((-G$44*POWER(ABS(MIN(G$15+1,4)-$B36),$B$40))+(-$L$43*POWER(ABS(G$15-$B36),$Q$43)))+EXP((-G$44*POWER(ABS(MIN(G$15+1,4)-$B37),$B$40))+(-$L$43*POWER(ABS(G$15-$B37),$Q$43)))+EXP((-G$44*POWER(ABS(MIN(G$15+1,4)-$B38),$B$40))+(-$L$43*POWER(ABS(G$15-$B38),$Q$43)))+EXP((-G$44*POWER(ABS(MIN(G$15+1,4)-$B39),$B$40))+(-$L$43*POWER(ABS(G$15-$B39),$Q$43)))</f>
        <v>4.8955045598091</v>
      </c>
      <c r="H40" s="1" t="n">
        <f aca="false">EXP((-H$44*POWER(ABS(MIN(H$15+1,4)-$B35),$B$40))+(-$L$43*POWER(ABS(H$15-$B35),$Q$43)))+EXP((-H$44*POWER(ABS(MIN(H$15+1,4)-$B36),$B$40))+(-$L$43*POWER(ABS(H$15-$B36),$Q$43)))+EXP((-H$44*POWER(ABS(MIN(H$15+1,4)-$B37),$B$40))+(-$L$43*POWER(ABS(H$15-$B37),$Q$43)))+EXP((-H$44*POWER(ABS(MIN(H$15+1,4)-$B38),$B$40))+(-$L$43*POWER(ABS(H$15-$B38),$Q$43)))+EXP((-H$44*POWER(ABS(MIN(H$15+1,4)-$B39),$B$40))+(-$L$43*POWER(ABS(H$15-$B39),$Q$43)))</f>
        <v>4.79128949705227</v>
      </c>
      <c r="I40" s="20" t="s">
        <v>21</v>
      </c>
    </row>
    <row collapsed="false" customFormat="false" customHeight="false" hidden="false" ht="14" outlineLevel="0" r="41">
      <c r="A41" s="8" t="s">
        <v>35</v>
      </c>
      <c r="B41" s="8" t="s">
        <v>36</v>
      </c>
      <c r="C41" s="29" t="n">
        <f aca="true">agent1!C41+$A$43*RAND()</f>
        <v>0.0105817227158695</v>
      </c>
      <c r="D41" s="29" t="n">
        <f aca="true">agent1!D41+$A$43*RAND()</f>
        <v>0.00337381031364202</v>
      </c>
      <c r="E41" s="29" t="n">
        <f aca="true">agent1!E41+$A$43*RAND()</f>
        <v>0.0117745887953788</v>
      </c>
      <c r="F41" s="29" t="n">
        <f aca="true">agent1!F41+$A$43*RAND()</f>
        <v>0.00138705884106457</v>
      </c>
      <c r="G41" s="29" t="n">
        <f aca="true">agent1!G41+$A$43*RAND()</f>
        <v>0.00934995891526341</v>
      </c>
      <c r="H41" s="29" t="n">
        <f aca="true">agent1!H41+$A$43*RAND()</f>
        <v>0.00039469450712204</v>
      </c>
      <c r="J41" s="25" t="s">
        <v>37</v>
      </c>
      <c r="K41" s="9" t="s">
        <v>38</v>
      </c>
      <c r="L41" s="9" t="s">
        <v>39</v>
      </c>
      <c r="M41" s="9" t="s">
        <v>40</v>
      </c>
      <c r="O41" s="25" t="s">
        <v>41</v>
      </c>
      <c r="P41" s="9" t="s">
        <v>38</v>
      </c>
      <c r="Q41" s="9" t="s">
        <v>39</v>
      </c>
      <c r="R41" s="9" t="s">
        <v>40</v>
      </c>
    </row>
    <row collapsed="false" customFormat="false" customHeight="false" hidden="false" ht="14" outlineLevel="0" r="42">
      <c r="A42" s="8" t="s">
        <v>66</v>
      </c>
      <c r="B42" s="8" t="s">
        <v>42</v>
      </c>
      <c r="C42" s="29" t="n">
        <f aca="true">agent1!C42+$A$43*RAND()</f>
        <v>0.0184512056596577</v>
      </c>
      <c r="D42" s="29" t="n">
        <f aca="true">agent1!D42+$A$43*RAND()</f>
        <v>0.00609189412556589</v>
      </c>
      <c r="E42" s="29" t="n">
        <f aca="true">agent1!E42+$A$43*RAND()</f>
        <v>0.0189397873915732</v>
      </c>
      <c r="F42" s="29" t="n">
        <f aca="true">agent1!F42+$A$43*RAND()</f>
        <v>0.0182591881603003</v>
      </c>
      <c r="G42" s="29" t="n">
        <f aca="true">agent1!G42+$A$43*RAND()</f>
        <v>0.0110930049046874</v>
      </c>
      <c r="H42" s="29" t="n">
        <f aca="true">agent1!H42+$A$43*RAND()</f>
        <v>0.0094037720747292</v>
      </c>
      <c r="J42" s="9" t="s">
        <v>43</v>
      </c>
      <c r="K42" s="29" t="n">
        <f aca="false">agent1!K42</f>
        <v>0.5</v>
      </c>
      <c r="L42" s="29" t="n">
        <f aca="false">agent1!L42</f>
        <v>0</v>
      </c>
      <c r="M42" s="29" t="n">
        <f aca="false">agent1!M42</f>
        <v>0</v>
      </c>
      <c r="O42" s="9" t="s">
        <v>43</v>
      </c>
      <c r="P42" s="29" t="n">
        <f aca="false">agent1!P42</f>
        <v>1.3</v>
      </c>
      <c r="Q42" s="29" t="n">
        <f aca="false">agent1!Q42</f>
        <v>0</v>
      </c>
      <c r="R42" s="29" t="n">
        <f aca="false">agent1!R42</f>
        <v>0</v>
      </c>
    </row>
    <row collapsed="false" customFormat="false" customHeight="false" hidden="false" ht="14" outlineLevel="0" r="43">
      <c r="A43" s="8" t="n">
        <v>0.02</v>
      </c>
      <c r="B43" s="8" t="s">
        <v>44</v>
      </c>
      <c r="C43" s="29" t="n">
        <f aca="true">agent1!C43+$A$43*RAND()</f>
        <v>0.0139881416969001</v>
      </c>
      <c r="D43" s="29" t="n">
        <f aca="true">agent1!D43+$A$43*RAND()</f>
        <v>0.00274107585661113</v>
      </c>
      <c r="E43" s="29" t="n">
        <f aca="true">agent1!E43+$A$43*RAND()</f>
        <v>0.0114915249776095</v>
      </c>
      <c r="F43" s="29" t="n">
        <f aca="true">agent1!F43+$A$43*RAND()</f>
        <v>0.00141905183903873</v>
      </c>
      <c r="G43" s="29" t="n">
        <f aca="true">agent1!G43+$A$43*RAND()</f>
        <v>0.00722982559353113</v>
      </c>
      <c r="H43" s="29" t="n">
        <f aca="true">agent1!H43+$A$43*RAND()</f>
        <v>0.0126443698536605</v>
      </c>
      <c r="J43" s="9" t="s">
        <v>45</v>
      </c>
      <c r="K43" s="29" t="n">
        <f aca="false">agent1!K43</f>
        <v>0</v>
      </c>
      <c r="L43" s="29" t="n">
        <f aca="false">agent1!L43</f>
        <v>0</v>
      </c>
      <c r="M43" s="29" t="n">
        <f aca="false">agent1!M43</f>
        <v>0</v>
      </c>
      <c r="O43" s="9" t="s">
        <v>45</v>
      </c>
      <c r="P43" s="29" t="n">
        <f aca="false">agent1!P43</f>
        <v>0</v>
      </c>
      <c r="Q43" s="29" t="n">
        <f aca="false">agent1!Q43</f>
        <v>0</v>
      </c>
      <c r="R43" s="29" t="n">
        <f aca="false">agent1!R43</f>
        <v>0</v>
      </c>
    </row>
    <row collapsed="false" customFormat="false" customHeight="false" hidden="false" ht="14" outlineLevel="0" r="44">
      <c r="A44" s="8"/>
      <c r="B44" s="8" t="s">
        <v>46</v>
      </c>
      <c r="C44" s="29" t="n">
        <f aca="true">agent1!C44+$A$43*RAND()</f>
        <v>0.000739569533616304</v>
      </c>
      <c r="D44" s="29" t="n">
        <f aca="true">agent1!D44+$A$43*RAND()</f>
        <v>0.0150425574183464</v>
      </c>
      <c r="E44" s="29" t="n">
        <f aca="true">agent1!E44+$A$43*RAND()</f>
        <v>0.00463722894899547</v>
      </c>
      <c r="F44" s="29" t="n">
        <f aca="true">agent1!F44+$A$43*RAND()</f>
        <v>0.00403010819107294</v>
      </c>
      <c r="G44" s="29" t="n">
        <f aca="true">agent1!G44+$A$43*RAND()</f>
        <v>0.0132340937387198</v>
      </c>
      <c r="H44" s="29" t="n">
        <f aca="true">agent1!H44+$A$43*RAND()</f>
        <v>0.01753646873869</v>
      </c>
      <c r="J44" s="9" t="s">
        <v>47</v>
      </c>
      <c r="K44" s="29" t="n">
        <f aca="false">agent1!K44</f>
        <v>0</v>
      </c>
      <c r="L44" s="29" t="n">
        <f aca="false">agent1!L44</f>
        <v>0</v>
      </c>
      <c r="M44" s="29" t="n">
        <f aca="false">agent1!M44</f>
        <v>0</v>
      </c>
      <c r="O44" s="9" t="s">
        <v>47</v>
      </c>
      <c r="P44" s="29" t="n">
        <f aca="false">agent1!P44</f>
        <v>0</v>
      </c>
      <c r="Q44" s="29" t="n">
        <f aca="false">agent1!Q44</f>
        <v>0</v>
      </c>
      <c r="R44" s="29" t="n">
        <f aca="false">agent1!R44</f>
        <v>0</v>
      </c>
    </row>
    <row collapsed="false" customFormat="false" customHeight="false" hidden="false" ht="14" outlineLevel="0" r="45">
      <c r="A45" s="8"/>
      <c r="B45" s="8" t="s">
        <v>48</v>
      </c>
      <c r="C45" s="29" t="n">
        <f aca="true">agent1!C45+$A$43*RAND()</f>
        <v>0.0124988691601902</v>
      </c>
      <c r="D45" s="29" t="n">
        <f aca="true">agent1!D45+$A$43*RAND()</f>
        <v>0.0151757281553</v>
      </c>
      <c r="E45" s="29" t="n">
        <f aca="true">agent1!E45+$A$43*RAND()</f>
        <v>0.0135235544107854</v>
      </c>
      <c r="F45" s="29" t="n">
        <f aca="true">agent1!F45+$A$43*RAND()</f>
        <v>0.00767658988945186</v>
      </c>
      <c r="G45" s="29" t="n">
        <f aca="true">agent1!G45+$A$43*RAND()</f>
        <v>0.0133300308045</v>
      </c>
      <c r="H45" s="29" t="n">
        <f aca="true">agent1!H45+$A$43*RAND()</f>
        <v>0.0126045751944184</v>
      </c>
      <c r="J45" s="8"/>
      <c r="K45" s="16"/>
      <c r="L45" s="16"/>
      <c r="M45" s="16"/>
    </row>
    <row collapsed="false" customFormat="false" customHeight="false" hidden="false" ht="14" outlineLevel="0" r="46">
      <c r="A46" s="8"/>
      <c r="B46" s="8" t="s">
        <v>49</v>
      </c>
      <c r="C46" s="29" t="n">
        <f aca="true">agent1!C46+$A$43*RAND()</f>
        <v>0.00602100984193385</v>
      </c>
      <c r="D46" s="29" t="n">
        <f aca="true">agent1!D46+$A$43*RAND()</f>
        <v>0.0140696003381163</v>
      </c>
      <c r="E46" s="29" t="n">
        <f aca="true">agent1!E46+$A$43*RAND()</f>
        <v>0.00764713262207806</v>
      </c>
      <c r="F46" s="29" t="n">
        <f aca="true">agent1!F46+$A$43*RAND()</f>
        <v>0.0106582388002425</v>
      </c>
      <c r="G46" s="29" t="n">
        <f aca="true">agent1!G46+$A$43*RAND()</f>
        <v>0.0180997085291892</v>
      </c>
      <c r="H46" s="29" t="n">
        <f aca="true">agent1!H46+$A$43*RAND()</f>
        <v>0.000881226360797882</v>
      </c>
    </row>
    <row collapsed="false" customFormat="false" customHeight="false" hidden="false" ht="14" outlineLevel="0" r="47">
      <c r="A47" s="8"/>
      <c r="B47" s="8" t="s">
        <v>50</v>
      </c>
      <c r="C47" s="29" t="n">
        <f aca="true">agent1!C47+$A$43*RAND()</f>
        <v>0.00819470753893256</v>
      </c>
      <c r="D47" s="29" t="n">
        <f aca="true">agent1!D47+$A$43*RAND()</f>
        <v>0.00868143124505878</v>
      </c>
      <c r="E47" s="29" t="n">
        <f aca="true">agent1!E47+$A$43*RAND()</f>
        <v>0.00425503667443991</v>
      </c>
      <c r="F47" s="29" t="n">
        <f aca="true">agent1!F47+$A$43*RAND()</f>
        <v>0.0199692963436246</v>
      </c>
      <c r="G47" s="29" t="n">
        <f aca="true">agent1!G47+$A$43*RAND()</f>
        <v>0.0100684900954366</v>
      </c>
      <c r="H47" s="29" t="n">
        <f aca="true">agent1!H47+$A$43*RAND()</f>
        <v>0.0136049955897033</v>
      </c>
    </row>
    <row collapsed="false" customFormat="false" customHeight="false" hidden="false" ht="14" outlineLevel="0" r="48">
      <c r="A48" s="8"/>
      <c r="B48" s="8" t="s">
        <v>51</v>
      </c>
      <c r="C48" s="29" t="n">
        <f aca="true">agent1!C48+$A$43*RAND()</f>
        <v>0.000363990850746632</v>
      </c>
      <c r="D48" s="29" t="n">
        <f aca="true">agent1!D48+$A$43*RAND()</f>
        <v>0.00851969575509429</v>
      </c>
      <c r="E48" s="29" t="n">
        <f aca="true">agent1!E48+$A$43*RAND()</f>
        <v>0.0196968897152692</v>
      </c>
      <c r="F48" s="29" t="n">
        <f aca="true">agent1!F48+$A$43*RAND()</f>
        <v>0.0193037782423198</v>
      </c>
      <c r="G48" s="29" t="n">
        <f aca="true">agent1!G48+$A$43*RAND()</f>
        <v>0.00677888391539454</v>
      </c>
      <c r="H48" s="29" t="n">
        <f aca="true">agent1!H48+$A$43*RAND()</f>
        <v>0.0107898946292698</v>
      </c>
    </row>
    <row collapsed="false" customFormat="false" customHeight="false" hidden="false" ht="14" outlineLevel="0" r="49">
      <c r="A49" s="8"/>
      <c r="B49" s="8" t="s">
        <v>52</v>
      </c>
      <c r="C49" s="29" t="n">
        <f aca="true">agent1!C49+$A$43*RAND()</f>
        <v>0.00870755031704903</v>
      </c>
      <c r="D49" s="29" t="n">
        <f aca="true">agent1!D49+$A$43*RAND()</f>
        <v>0.000767025612294674</v>
      </c>
      <c r="E49" s="29" t="n">
        <f aca="true">agent1!E49+$A$43*RAND()</f>
        <v>0.013530970485881</v>
      </c>
      <c r="F49" s="29" t="n">
        <f aca="true">agent1!F49+$A$43*RAND()</f>
        <v>0.000199075294658542</v>
      </c>
      <c r="G49" s="29" t="n">
        <f aca="true">agent1!G49+$A$43*RAND()</f>
        <v>0.00218607746064663</v>
      </c>
      <c r="H49" s="29" t="n">
        <f aca="true">agent1!H49+$A$43*RAND()</f>
        <v>0.000760796079412103</v>
      </c>
    </row>
    <row collapsed="false" customFormat="false" customHeight="false" hidden="false" ht="14" outlineLevel="0" r="50">
      <c r="A50" s="8"/>
      <c r="B50" s="8" t="s">
        <v>53</v>
      </c>
      <c r="C50" s="29" t="n">
        <f aca="true">agent1!C50+$A$43*RAND()</f>
        <v>0.012843445148319</v>
      </c>
      <c r="D50" s="29" t="n">
        <f aca="true">agent1!D50+$A$43*RAND()</f>
        <v>0.0146849466208369</v>
      </c>
      <c r="E50" s="29" t="n">
        <f aca="true">agent1!E50+$A$43*RAND()</f>
        <v>0.0159365242347121</v>
      </c>
      <c r="F50" s="29" t="n">
        <f aca="true">agent1!F50+$A$43*RAND()</f>
        <v>0.00636699956841767</v>
      </c>
      <c r="G50" s="29" t="n">
        <f aca="true">agent1!G50+$A$43*RAND()</f>
        <v>0.00236153651028872</v>
      </c>
      <c r="H50" s="29" t="n">
        <f aca="true">agent1!H50+$A$43*RAND()</f>
        <v>0.00926655503921211</v>
      </c>
    </row>
    <row collapsed="false" customFormat="false" customHeight="false" hidden="false" ht="14" outlineLevel="0" r="53">
      <c r="B53" s="0" t="str">
        <f aca="false">agent1!B53</f>
        <v>weak ties fash</v>
      </c>
      <c r="J53" s="0" t="str">
        <f aca="false">agent1!J53</f>
        <v>beta_ik</v>
      </c>
      <c r="K53" s="0" t="str">
        <f aca="false">agent1!K53</f>
        <v>I=1</v>
      </c>
      <c r="L53" s="0" t="str">
        <f aca="false">agent1!L53</f>
        <v>I=2</v>
      </c>
      <c r="M53" s="0" t="str">
        <f aca="false">agent1!M53</f>
        <v>I=3</v>
      </c>
      <c r="O53" s="0" t="str">
        <f aca="false">agent1!O53</f>
        <v>B_ik</v>
      </c>
      <c r="P53" s="0" t="str">
        <f aca="false">agent1!P53</f>
        <v>I=1</v>
      </c>
      <c r="Q53" s="0" t="str">
        <f aca="false">agent1!Q53</f>
        <v>I=2</v>
      </c>
      <c r="R53" s="0" t="str">
        <f aca="false">agent1!R53</f>
        <v>I=2</v>
      </c>
    </row>
    <row collapsed="false" customFormat="false" customHeight="false" hidden="false" ht="14" outlineLevel="0" r="54">
      <c r="B54" s="0" t="str">
        <f aca="false">agent1!B54</f>
        <v>#1 grumpy</v>
      </c>
      <c r="C54" s="0" t="n">
        <f aca="false">agent1!C54</f>
        <v>0</v>
      </c>
      <c r="D54" s="0" t="n">
        <f aca="false">agent1!D54</f>
        <v>0</v>
      </c>
      <c r="E54" s="0" t="n">
        <f aca="false">agent1!E54</f>
        <v>0</v>
      </c>
      <c r="F54" s="0" t="n">
        <f aca="false">agent1!F54</f>
        <v>0</v>
      </c>
      <c r="G54" s="0" t="n">
        <f aca="false">agent1!G54</f>
        <v>0</v>
      </c>
      <c r="H54" s="0" t="n">
        <f aca="false">agent1!H54</f>
        <v>0</v>
      </c>
      <c r="K54" s="0" t="n">
        <f aca="false">agent1!K54</f>
        <v>0</v>
      </c>
      <c r="L54" s="0" t="n">
        <f aca="false">agent1!L54</f>
        <v>0</v>
      </c>
      <c r="M54" s="0" t="n">
        <f aca="false">agent1!M54</f>
        <v>0</v>
      </c>
      <c r="P54" s="0" t="n">
        <f aca="false">agent1!P54</f>
        <v>1</v>
      </c>
      <c r="Q54" s="0" t="n">
        <f aca="false">agent1!Q54</f>
        <v>1</v>
      </c>
      <c r="R54" s="0" t="n">
        <f aca="false">agent1!R54</f>
        <v>1</v>
      </c>
    </row>
    <row collapsed="false" customFormat="false" customHeight="false" hidden="false" ht="14" outlineLevel="0" r="55">
      <c r="B55" s="0" t="str">
        <f aca="false">agent1!B55</f>
        <v>#2 sleepy</v>
      </c>
      <c r="C55" s="0" t="n">
        <f aca="false">agent1!C55</f>
        <v>2</v>
      </c>
      <c r="D55" s="0" t="n">
        <f aca="false">agent1!D55</f>
        <v>2</v>
      </c>
      <c r="E55" s="0" t="n">
        <f aca="false">agent1!E55</f>
        <v>2</v>
      </c>
      <c r="F55" s="0" t="n">
        <f aca="false">agent1!F55</f>
        <v>2</v>
      </c>
      <c r="G55" s="0" t="n">
        <f aca="false">agent1!G55</f>
        <v>2</v>
      </c>
      <c r="H55" s="0" t="n">
        <f aca="false">agent1!H55</f>
        <v>2</v>
      </c>
      <c r="K55" s="0" t="n">
        <f aca="false">agent1!K55</f>
        <v>0</v>
      </c>
      <c r="L55" s="0" t="n">
        <f aca="false">agent1!L55</f>
        <v>0</v>
      </c>
      <c r="M55" s="0" t="n">
        <f aca="false">agent1!M55</f>
        <v>0</v>
      </c>
      <c r="P55" s="0" t="n">
        <f aca="false">agent1!P55</f>
        <v>1</v>
      </c>
      <c r="Q55" s="0" t="n">
        <f aca="false">agent1!Q55</f>
        <v>1</v>
      </c>
      <c r="R55" s="0" t="n">
        <f aca="false">agent1!R55</f>
        <v>1</v>
      </c>
    </row>
    <row collapsed="false" customFormat="false" customHeight="false" hidden="false" ht="14" outlineLevel="0" r="56">
      <c r="B56" s="0" t="str">
        <f aca="false">agent1!B56</f>
        <v>#3 happy</v>
      </c>
      <c r="C56" s="0" t="n">
        <f aca="false">agent1!C56</f>
        <v>4</v>
      </c>
      <c r="D56" s="0" t="n">
        <f aca="false">agent1!D56</f>
        <v>4</v>
      </c>
      <c r="E56" s="0" t="n">
        <f aca="false">agent1!E56</f>
        <v>4</v>
      </c>
      <c r="F56" s="0" t="n">
        <f aca="false">agent1!F56</f>
        <v>4</v>
      </c>
      <c r="G56" s="0" t="n">
        <f aca="false">agent1!G56</f>
        <v>4</v>
      </c>
      <c r="H56" s="0" t="n">
        <f aca="false">agent1!H56</f>
        <v>4</v>
      </c>
      <c r="K56" s="0" t="n">
        <f aca="false">agent1!K56</f>
        <v>0</v>
      </c>
      <c r="L56" s="0" t="n">
        <f aca="false">agent1!L56</f>
        <v>0</v>
      </c>
      <c r="M56" s="0" t="n">
        <f aca="false">agent1!M56</f>
        <v>0</v>
      </c>
      <c r="P56" s="0" t="n">
        <f aca="false">agent1!P56</f>
        <v>1</v>
      </c>
      <c r="Q56" s="0" t="n">
        <f aca="false">agent1!Q56</f>
        <v>1</v>
      </c>
      <c r="R56" s="0" t="n">
        <f aca="false">agent1!R56</f>
        <v>1</v>
      </c>
    </row>
    <row collapsed="false" customFormat="false" customHeight="false" hidden="false" ht="14" outlineLevel="0" r="57">
      <c r="B57" s="0" t="str">
        <f aca="false">agent1!B57</f>
        <v>#4 sneezy</v>
      </c>
      <c r="C57" s="0" t="n">
        <f aca="false">agent1!C57</f>
        <v>1</v>
      </c>
      <c r="D57" s="0" t="n">
        <f aca="false">agent1!D57</f>
        <v>2</v>
      </c>
      <c r="E57" s="0" t="n">
        <f aca="false">agent1!E57</f>
        <v>2</v>
      </c>
      <c r="F57" s="0" t="n">
        <f aca="false">agent1!F57</f>
        <v>3</v>
      </c>
      <c r="G57" s="0" t="n">
        <f aca="false">agent1!G57</f>
        <v>4</v>
      </c>
      <c r="H57" s="0" t="n">
        <f aca="false">agent1!H57</f>
        <v>3</v>
      </c>
      <c r="K57" s="0" t="n">
        <f aca="false">agent1!K57</f>
        <v>0</v>
      </c>
      <c r="L57" s="0" t="n">
        <f aca="false">agent1!L57</f>
        <v>0</v>
      </c>
      <c r="M57" s="0" t="n">
        <f aca="false">agent1!M57</f>
        <v>0</v>
      </c>
      <c r="P57" s="0" t="n">
        <f aca="false">agent1!P57</f>
        <v>1</v>
      </c>
      <c r="Q57" s="0" t="n">
        <f aca="false">agent1!Q57</f>
        <v>1</v>
      </c>
      <c r="R57" s="0" t="n">
        <f aca="false">agent1!R57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1.7176470588235"/>
    <col collapsed="false" hidden="false" max="2" min="2" style="0" width="28.2823529411765"/>
    <col collapsed="false" hidden="false" max="3" min="3" style="0" width="13.1647058823529"/>
    <col collapsed="false" hidden="false" max="10" min="4" style="0" width="8.74901960784314"/>
    <col collapsed="false" hidden="false" max="11" min="11" style="0" width="10.9843137254902"/>
    <col collapsed="false" hidden="false" max="1025" min="12" style="0" width="8.74901960784314"/>
  </cols>
  <sheetData>
    <row collapsed="false" customFormat="false" customHeight="false" hidden="false" ht="14" outlineLevel="0" r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</row>
    <row collapsed="false" customFormat="false" customHeight="false" hidden="false" ht="14" outlineLevel="0" r="2">
      <c r="A2" s="0" t="s">
        <v>7</v>
      </c>
      <c r="B2" s="8" t="n">
        <f aca="false">agent1!B2</f>
        <v>0.25</v>
      </c>
    </row>
    <row collapsed="false" customFormat="false" customHeight="false" hidden="false" ht="14" outlineLevel="0" r="3">
      <c r="B3" s="9" t="s">
        <v>8</v>
      </c>
      <c r="C3" s="31" t="n">
        <v>10</v>
      </c>
      <c r="D3" s="32" t="n">
        <v>12</v>
      </c>
      <c r="E3" s="32" t="n">
        <v>15</v>
      </c>
      <c r="F3" s="32" t="n">
        <v>17</v>
      </c>
      <c r="G3" s="32" t="n">
        <v>20</v>
      </c>
      <c r="H3" s="32" t="n">
        <v>25</v>
      </c>
    </row>
    <row collapsed="false" customFormat="false" customHeight="false" hidden="false" ht="14" outlineLevel="0" r="4">
      <c r="A4" s="0" t="s">
        <v>9</v>
      </c>
      <c r="B4" s="33" t="n">
        <v>30</v>
      </c>
      <c r="C4" s="13"/>
      <c r="D4" s="13"/>
      <c r="E4" s="13"/>
      <c r="F4" s="13"/>
      <c r="G4" s="13"/>
      <c r="H4" s="13"/>
      <c r="L4" s="13"/>
    </row>
    <row collapsed="false" customFormat="false" customHeight="false" hidden="false" ht="14" outlineLevel="0" r="5">
      <c r="A5" s="14" t="s">
        <v>10</v>
      </c>
      <c r="B5" s="34" t="n">
        <v>0.2</v>
      </c>
      <c r="L5" s="13"/>
    </row>
    <row collapsed="false" customFormat="false" customHeight="false" hidden="false" ht="14" outlineLevel="0" r="6">
      <c r="A6" s="14" t="s">
        <v>11</v>
      </c>
      <c r="B6" s="34" t="n">
        <v>1.1</v>
      </c>
    </row>
    <row collapsed="false" customFormat="false" customHeight="false" hidden="false" ht="14" outlineLevel="0" r="7">
      <c r="A7" s="14"/>
      <c r="B7" s="16"/>
    </row>
    <row collapsed="false" customFormat="false" customHeight="false" hidden="false" ht="14" outlineLevel="0" r="8">
      <c r="A8" s="14"/>
      <c r="B8" s="9" t="s">
        <v>65</v>
      </c>
      <c r="C8" s="9" t="n">
        <f aca="false">$B$2*((C25*$B25)+(C26*$B26)+(C27*$B27)+(C28*$B28)+(C29*$B29))</f>
        <v>0.486782278028391</v>
      </c>
      <c r="D8" s="9" t="n">
        <f aca="false">$B$2*((D25*$B25)+(D26*$B26)+(D27*$B27)+(D28*$B28)+(D29*$B29))</f>
        <v>0.461625115568101</v>
      </c>
      <c r="E8" s="9" t="n">
        <f aca="false">$B$2*((E25*$B25)+(E26*$B26)+(E27*$B27)+(E28*$B28)+(E29*$B29))</f>
        <v>0.506309844124319</v>
      </c>
      <c r="F8" s="9" t="n">
        <f aca="false">$B$2*((F25*$B25)+(F26*$B26)+(F27*$B27)+(F28*$B28)+(F29*$B29))</f>
        <v>0.658091983939395</v>
      </c>
      <c r="G8" s="9" t="n">
        <f aca="false">$B$2*((G25*$B25)+(G26*$B26)+(G27*$B27)+(G28*$B28)+(G29*$B29))</f>
        <v>0.616359823869111</v>
      </c>
      <c r="H8" s="9" t="n">
        <f aca="false">$B$2*((H25*$B25)+(H26*$B26)+(H27*$B27)+(H28*$B28)+(H29*$B29))</f>
        <v>0.755903752300262</v>
      </c>
    </row>
    <row collapsed="false" customFormat="false" customHeight="false" hidden="false" ht="14" outlineLevel="0" r="9">
      <c r="A9" s="14" t="s">
        <v>13</v>
      </c>
      <c r="B9" s="34" t="n">
        <v>1.5</v>
      </c>
      <c r="C9" s="13" t="n">
        <f aca="false">(1/$B$2)*C8</f>
        <v>1.94712911211356</v>
      </c>
      <c r="D9" s="13" t="n">
        <f aca="false">(1/$B$2)*D8</f>
        <v>1.8465004622724</v>
      </c>
      <c r="E9" s="13" t="n">
        <f aca="false">(1/$B$2)*E8</f>
        <v>2.02523937649728</v>
      </c>
      <c r="F9" s="13" t="n">
        <f aca="false">(1/$B$2)*F8</f>
        <v>2.63236793575758</v>
      </c>
      <c r="G9" s="13" t="n">
        <f aca="false">(1/$B$2)*G8</f>
        <v>2.46543929547644</v>
      </c>
      <c r="H9" s="13" t="n">
        <f aca="false">(1/$B$2)*H8</f>
        <v>3.02361500920105</v>
      </c>
    </row>
    <row collapsed="false" customFormat="false" customHeight="false" hidden="false" ht="14" outlineLevel="0" r="10">
      <c r="A10" s="14" t="s">
        <v>14</v>
      </c>
      <c r="B10" s="34" t="n">
        <v>2</v>
      </c>
    </row>
    <row collapsed="false" customFormat="false" customHeight="false" hidden="false" ht="14" outlineLevel="0" r="11">
      <c r="A11" s="14"/>
      <c r="B11" s="16"/>
      <c r="C11" s="14"/>
    </row>
    <row collapsed="false" customFormat="false" customHeight="false" hidden="false" ht="14" outlineLevel="0" r="12">
      <c r="A12" s="14"/>
      <c r="B12" s="9" t="s">
        <v>15</v>
      </c>
      <c r="C12" s="17" t="n">
        <f aca="false">1/(1+EXP(($B$5*POWER(C$3/($B$4-C$3),$B$6))+($B$9*POWER(ABS(1-($B$2*C$8)),$B$10))-2))</f>
        <v>0.679084712040075</v>
      </c>
      <c r="D12" s="17" t="n">
        <f aca="false">1/(1+EXP(($B$5*POWER(D$3/($B$4-D$3),$B$6))+($B$9*POWER(ABS(1-($B$2*D$8)),$B$10))-2))</f>
        <v>0.667789823035712</v>
      </c>
      <c r="E12" s="17" t="n">
        <f aca="false">1/(1+EXP(($B$5*POWER(E$3/($B$4-E$3),$B$6))+($B$9*POWER(ABS(1-($B$2*E$8)),$B$10))-2))</f>
        <v>0.658293703258374</v>
      </c>
      <c r="F12" s="17" t="n">
        <f aca="false">1/(1+EXP(($B$5*POWER(F$3/($B$4-F$3),$B$6))+($B$9*POWER(ABS(1-($B$2*F$8)),$B$10))-2))</f>
        <v>0.664701683469173</v>
      </c>
      <c r="G12" s="17" t="n">
        <f aca="false">1/(1+EXP(($B$5*POWER(G$3/($B$4-G$3),$B$6))+($B$9*POWER(ABS(1-($B$2*G$8)),$B$10))-2))</f>
        <v>0.621976256276702</v>
      </c>
      <c r="H12" s="17" t="n">
        <f aca="false">1/(1+EXP(($B$5*POWER(H$3/($B$4-H$3),$B$6))+($B$9*POWER(ABS(1-($B$2*H$8)),$B$10))-2))</f>
        <v>0.459772390360912</v>
      </c>
    </row>
    <row collapsed="false" customFormat="false" customHeight="false" hidden="false" ht="14" outlineLevel="0" r="13">
      <c r="A13" s="14"/>
      <c r="B13" s="16"/>
      <c r="C13" s="14"/>
    </row>
    <row collapsed="false" customFormat="false" customHeight="false" hidden="false" ht="14" outlineLevel="0" r="14">
      <c r="A14" s="14"/>
      <c r="B14" s="16"/>
    </row>
    <row collapsed="false" customFormat="false" customHeight="false" hidden="false" ht="14" outlineLevel="0" r="15">
      <c r="A15" s="8"/>
      <c r="B15" s="9" t="s">
        <v>16</v>
      </c>
      <c r="C15" s="34" t="n">
        <v>1</v>
      </c>
      <c r="D15" s="34" t="n">
        <v>1</v>
      </c>
      <c r="E15" s="34" t="n">
        <v>1</v>
      </c>
      <c r="F15" s="34" t="n">
        <v>3</v>
      </c>
      <c r="G15" s="34" t="n">
        <v>2</v>
      </c>
      <c r="H15" s="34" t="n">
        <v>4</v>
      </c>
      <c r="K15" s="1" t="s">
        <v>17</v>
      </c>
      <c r="L15" s="35" t="n">
        <v>0.6</v>
      </c>
      <c r="M15" s="35" t="n">
        <v>0.7</v>
      </c>
      <c r="N15" s="35" t="n">
        <v>0.5</v>
      </c>
      <c r="O15" s="35" t="n">
        <v>0.7</v>
      </c>
      <c r="P15" s="35" t="n">
        <v>0.9</v>
      </c>
      <c r="Q15" s="35" t="n">
        <v>0.9</v>
      </c>
      <c r="R15" s="13"/>
      <c r="T15" s="1" t="s">
        <v>18</v>
      </c>
      <c r="U15" s="35" t="n">
        <v>0.6</v>
      </c>
      <c r="V15" s="35" t="n">
        <v>0.4</v>
      </c>
      <c r="W15" s="35" t="n">
        <v>0.8</v>
      </c>
      <c r="X15" s="35" t="n">
        <v>0.8</v>
      </c>
      <c r="Y15" s="35" t="n">
        <v>0.7</v>
      </c>
      <c r="Z15" s="35" t="n">
        <v>0.9</v>
      </c>
    </row>
    <row collapsed="false" customFormat="false" customHeight="false" hidden="false" ht="14" outlineLevel="0" r="16">
      <c r="A16" s="8" t="s">
        <v>19</v>
      </c>
      <c r="B16" s="9" t="n">
        <v>0</v>
      </c>
      <c r="C16" s="17" t="n">
        <f aca="false">EXP(-$B$21*POWER(ABS($B$2*(C$15-$B16)),$B$22))/C$21</f>
        <v>0.196613826922696</v>
      </c>
      <c r="D16" s="17" t="n">
        <f aca="false">EXP(-$B$21*POWER(ABS($B$2*(D$15-$B16)),$B$22))/D$21</f>
        <v>0.196613826922696</v>
      </c>
      <c r="E16" s="17" t="n">
        <f aca="false">EXP(-$B$21*POWER(ABS($B$2*(E$15-$B16)),$B$22))/E$21</f>
        <v>0.196613826922696</v>
      </c>
      <c r="F16" s="17" t="n">
        <f aca="false">EXP(-$B$21*POWER(ABS($B$2*(F$15-$B16)),$B$22))/F$21</f>
        <v>0.144220271638215</v>
      </c>
      <c r="G16" s="17" t="n">
        <f aca="false">EXP(-$B$21*POWER(ABS($B$2*(G$15-$B16)),$B$22))/G$21</f>
        <v>0.162348109742322</v>
      </c>
      <c r="H16" s="17" t="n">
        <f aca="false">EXP(-$B$21*POWER(ABS($B$2*(H$15-$B16)),$B$22))/H$21</f>
        <v>0.124279215376887</v>
      </c>
      <c r="K16" s="9" t="n">
        <v>0</v>
      </c>
      <c r="L16" s="17" t="n">
        <f aca="false">EXP(-$K$21*POWER(ABS(($B$2*$K16)-L$15),$K$22))/L$21</f>
        <v>0.152121374534379</v>
      </c>
      <c r="M16" s="17" t="n">
        <f aca="false">EXP(-$K$21*POWER(ABS(($B$2*$K16)-M$15),$K$22))/M$21</f>
        <v>0.13753498161643</v>
      </c>
      <c r="N16" s="17" t="n">
        <f aca="false">EXP(-$K$21*POWER(ABS(($B$2*$K16)-N$15),$K$22))/N$21</f>
        <v>0.168415939404852</v>
      </c>
      <c r="O16" s="17" t="n">
        <f aca="false">EXP(-$K$21*POWER(ABS(($B$2*$K16)-O$15),$K$22))/O$21</f>
        <v>0.13753498161643</v>
      </c>
      <c r="P16" s="17" t="n">
        <f aca="false">EXP(-$K$21*POWER(ABS(($B$2*$K16)-P$15),$K$22))/P$21</f>
        <v>0.114865929122657</v>
      </c>
      <c r="Q16" s="17" t="n">
        <f aca="false">EXP(-$K$21*POWER(ABS(($B$2*$K16)-Q$15),$K$22))/Q$21</f>
        <v>0.114865929122657</v>
      </c>
      <c r="T16" s="9" t="n">
        <v>0</v>
      </c>
      <c r="U16" s="17" t="n">
        <f aca="false">EXP(-$T$21*POWER(ABS(($B$2*$T16)-U$15),$T$22))/U$21</f>
        <v>0.14944106150146</v>
      </c>
      <c r="V16" s="17" t="n">
        <f aca="false">EXP(-$T$21*POWER(ABS(($B$2*$T16)-V$15),$T$22))/V$21</f>
        <v>0.184123930379594</v>
      </c>
      <c r="W16" s="17" t="n">
        <f aca="false">EXP(-$T$21*POWER(ABS(($B$2*$T16)-W$15),$T$22))/W$21</f>
        <v>0.125516589164692</v>
      </c>
      <c r="X16" s="17" t="n">
        <f aca="false">EXP(-$T$21*POWER(ABS(($B$2*$T16)-X$15),$T$22))/X$21</f>
        <v>0.125516589164692</v>
      </c>
      <c r="Y16" s="17" t="n">
        <f aca="false">EXP(-$T$21*POWER(ABS(($B$2*$T16)-Y$15),$T$22))/Y$21</f>
        <v>0.136043288917856</v>
      </c>
      <c r="Z16" s="17" t="n">
        <f aca="false">EXP(-$T$21*POWER(ABS(($B$2*$T16)-Z$15),$T$22))/Z$21</f>
        <v>0.117585370353174</v>
      </c>
    </row>
    <row collapsed="false" customFormat="false" customHeight="false" hidden="false" ht="14" outlineLevel="0" r="17">
      <c r="A17" s="8"/>
      <c r="B17" s="9" t="n">
        <v>1</v>
      </c>
      <c r="C17" s="17" t="n">
        <f aca="false">EXP(-$B$21*POWER(ABS($B$2*(C$15-$B17)),$B$22))/C$21</f>
        <v>0.244417829384431</v>
      </c>
      <c r="D17" s="17" t="n">
        <f aca="false">EXP(-$B$21*POWER(ABS($B$2*(D$15-$B17)),$B$22))/D$21</f>
        <v>0.244417829384431</v>
      </c>
      <c r="E17" s="17" t="n">
        <f aca="false">EXP(-$B$21*POWER(ABS($B$2*(E$15-$B17)),$B$22))/E$21</f>
        <v>0.244417829384431</v>
      </c>
      <c r="F17" s="17" t="n">
        <f aca="false">EXP(-$B$21*POWER(ABS($B$2*(F$15-$B17)),$B$22))/F$21</f>
        <v>0.187458322858432</v>
      </c>
      <c r="G17" s="17" t="n">
        <f aca="false">EXP(-$B$21*POWER(ABS($B$2*(G$15-$B17)),$B$22))/G$21</f>
        <v>0.208225517335992</v>
      </c>
      <c r="H17" s="17" t="n">
        <f aca="false">EXP(-$B$21*POWER(ABS($B$2*(H$15-$B17)),$B$22))/H$21</f>
        <v>0.163008040491326</v>
      </c>
      <c r="K17" s="9" t="n">
        <v>1</v>
      </c>
      <c r="L17" s="17" t="n">
        <f aca="false">EXP(-$K$21*POWER(ABS(($B$2*$K17)-L$15),$K$22))/L$21</f>
        <v>0.196836597062178</v>
      </c>
      <c r="M17" s="17" t="n">
        <f aca="false">EXP(-$K$21*POWER(ABS(($B$2*$K17)-M$15),$K$22))/M$21</f>
        <v>0.182668153549569</v>
      </c>
      <c r="N17" s="17" t="n">
        <f aca="false">EXP(-$K$21*POWER(ABS(($B$2*$K17)-N$15),$K$22))/N$21</f>
        <v>0.211661889350045</v>
      </c>
      <c r="O17" s="17" t="n">
        <f aca="false">EXP(-$K$21*POWER(ABS(($B$2*$K17)-O$15),$K$22))/O$21</f>
        <v>0.182668153549569</v>
      </c>
      <c r="P17" s="17" t="n">
        <f aca="false">EXP(-$K$21*POWER(ABS(($B$2*$K17)-P$15),$K$22))/P$21</f>
        <v>0.159737817271845</v>
      </c>
      <c r="Q17" s="17" t="n">
        <f aca="false">EXP(-$K$21*POWER(ABS(($B$2*$K17)-Q$15),$K$22))/Q$21</f>
        <v>0.159737817271845</v>
      </c>
      <c r="T17" s="9" t="n">
        <v>1</v>
      </c>
      <c r="U17" s="17" t="n">
        <f aca="false">EXP(-$T$21*POWER(ABS(($B$2*$T17)-U$15),$T$22))/U$21</f>
        <v>0.193430015381578</v>
      </c>
      <c r="V17" s="17" t="n">
        <f aca="false">EXP(-$T$21*POWER(ABS(($B$2*$T17)-V$15),$T$22))/V$21</f>
        <v>0.231827146128637</v>
      </c>
      <c r="W17" s="17" t="n">
        <f aca="false">EXP(-$T$21*POWER(ABS(($B$2*$T17)-W$15),$T$22))/W$21</f>
        <v>0.165587974820455</v>
      </c>
      <c r="X17" s="17" t="n">
        <f aca="false">EXP(-$T$21*POWER(ABS(($B$2*$T17)-X$15),$T$22))/X$21</f>
        <v>0.165587974820455</v>
      </c>
      <c r="Y17" s="17" t="n">
        <f aca="false">EXP(-$T$21*POWER(ABS(($B$2*$T17)-Y$15),$T$22))/Y$21</f>
        <v>0.177895963595935</v>
      </c>
      <c r="Z17" s="17" t="n">
        <f aca="false">EXP(-$T$21*POWER(ABS(($B$2*$T17)-Z$15),$T$22))/Z$21</f>
        <v>0.156343465096114</v>
      </c>
    </row>
    <row collapsed="false" customFormat="false" customHeight="false" hidden="false" ht="14" outlineLevel="0" r="18">
      <c r="A18" s="8"/>
      <c r="B18" s="9" t="n">
        <v>2</v>
      </c>
      <c r="C18" s="17" t="n">
        <f aca="false">EXP(-$B$21*POWER(ABS($B$2*(C$15-$B18)),$B$22))/C$21</f>
        <v>0.196613826922696</v>
      </c>
      <c r="D18" s="17" t="n">
        <f aca="false">EXP(-$B$21*POWER(ABS($B$2*(D$15-$B18)),$B$22))/D$21</f>
        <v>0.196613826922696</v>
      </c>
      <c r="E18" s="17" t="n">
        <f aca="false">EXP(-$B$21*POWER(ABS($B$2*(E$15-$B18)),$B$22))/E$21</f>
        <v>0.196613826922696</v>
      </c>
      <c r="F18" s="17" t="n">
        <f aca="false">EXP(-$B$21*POWER(ABS($B$2*(F$15-$B18)),$B$22))/F$21</f>
        <v>0.240431541322461</v>
      </c>
      <c r="G18" s="17" t="n">
        <f aca="false">EXP(-$B$21*POWER(ABS($B$2*(G$15-$B18)),$B$22))/G$21</f>
        <v>0.258852745843372</v>
      </c>
      <c r="H18" s="17" t="n">
        <f aca="false">EXP(-$B$21*POWER(ABS($B$2*(H$15-$B18)),$B$22))/H$21</f>
        <v>0.211878770826322</v>
      </c>
      <c r="K18" s="9" t="n">
        <v>2</v>
      </c>
      <c r="L18" s="17" t="n">
        <f aca="false">EXP(-$K$21*POWER(ABS(($B$2*$K18)-L$15),$K$22))/L$21</f>
        <v>0.234584049524948</v>
      </c>
      <c r="M18" s="17" t="n">
        <f aca="false">EXP(-$K$21*POWER(ABS(($B$2*$K18)-M$15),$K$22))/M$21</f>
        <v>0.225901168471947</v>
      </c>
      <c r="N18" s="17" t="n">
        <f aca="false">EXP(-$K$21*POWER(ABS(($B$2*$K18)-N$15),$K$22))/N$21</f>
        <v>0.239844342490206</v>
      </c>
      <c r="O18" s="17" t="n">
        <f aca="false">EXP(-$K$21*POWER(ABS(($B$2*$K18)-O$15),$K$22))/O$21</f>
        <v>0.225901168471947</v>
      </c>
      <c r="P18" s="17" t="n">
        <f aca="false">EXP(-$K$21*POWER(ABS(($B$2*$K18)-P$15),$K$22))/P$21</f>
        <v>0.209473736757927</v>
      </c>
      <c r="Q18" s="17" t="n">
        <f aca="false">EXP(-$K$21*POWER(ABS(($B$2*$K18)-Q$15),$K$22))/Q$21</f>
        <v>0.209473736757927</v>
      </c>
      <c r="T18" s="9" t="n">
        <v>2</v>
      </c>
      <c r="U18" s="17" t="n">
        <f aca="false">EXP(-$T$21*POWER(ABS(($B$2*$T18)-U$15),$T$22))/U$21</f>
        <v>0.241177846608731</v>
      </c>
      <c r="V18" s="17" t="n">
        <f aca="false">EXP(-$T$21*POWER(ABS(($B$2*$T18)-V$15),$T$22))/V$21</f>
        <v>0.241177846608731</v>
      </c>
      <c r="W18" s="17" t="n">
        <f aca="false">EXP(-$T$21*POWER(ABS(($B$2*$T18)-W$15),$T$22))/W$21</f>
        <v>0.21309093693549</v>
      </c>
      <c r="X18" s="17" t="n">
        <f aca="false">EXP(-$T$21*POWER(ABS(($B$2*$T18)-X$15),$T$22))/X$21</f>
        <v>0.21309093693549</v>
      </c>
      <c r="Y18" s="17" t="n">
        <f aca="false">EXP(-$T$21*POWER(ABS(($B$2*$T18)-Y$15),$T$22))/Y$21</f>
        <v>0.225838952068985</v>
      </c>
      <c r="Z18" s="17" t="n">
        <f aca="false">EXP(-$T$21*POWER(ABS(($B$2*$T18)-Z$15),$T$22))/Z$21</f>
        <v>0.203441169380047</v>
      </c>
    </row>
    <row collapsed="false" customFormat="false" customHeight="false" hidden="false" ht="14" outlineLevel="0" r="19">
      <c r="A19" s="8"/>
      <c r="B19" s="9" t="n">
        <v>3</v>
      </c>
      <c r="C19" s="17" t="n">
        <f aca="false">EXP(-$B$21*POWER(ABS($B$2*(C$15-$B19)),$B$22))/C$21</f>
        <v>0.153294771738268</v>
      </c>
      <c r="D19" s="17" t="n">
        <f aca="false">EXP(-$B$21*POWER(ABS($B$2*(D$15-$B19)),$B$22))/D$21</f>
        <v>0.153294771738268</v>
      </c>
      <c r="E19" s="17" t="n">
        <f aca="false">EXP(-$B$21*POWER(ABS($B$2*(E$15-$B19)),$B$22))/E$21</f>
        <v>0.153294771738268</v>
      </c>
      <c r="F19" s="17" t="n">
        <f aca="false">EXP(-$B$21*POWER(ABS($B$2*(F$15-$B19)),$B$22))/F$21</f>
        <v>0.298889230555968</v>
      </c>
      <c r="G19" s="17" t="n">
        <f aca="false">EXP(-$B$21*POWER(ABS($B$2*(G$15-$B19)),$B$22))/G$21</f>
        <v>0.208225517335992</v>
      </c>
      <c r="H19" s="17" t="n">
        <f aca="false">EXP(-$B$21*POWER(ABS($B$2*(H$15-$B19)),$B$22))/H$21</f>
        <v>0.271752881741894</v>
      </c>
      <c r="K19" s="9" t="n">
        <v>3</v>
      </c>
      <c r="L19" s="17" t="n">
        <f aca="false">EXP(-$K$21*POWER(ABS(($B$2*$K19)-L$15),$K$22))/L$21</f>
        <v>0.228455620445725</v>
      </c>
      <c r="M19" s="17" t="n">
        <f aca="false">EXP(-$K$21*POWER(ABS(($B$2*$K19)-M$15),$K$22))/M$21</f>
        <v>0.244290960316749</v>
      </c>
      <c r="N19" s="17" t="n">
        <f aca="false">EXP(-$K$21*POWER(ABS(($B$2*$K19)-N$15),$K$22))/N$21</f>
        <v>0.211661889350045</v>
      </c>
      <c r="O19" s="17" t="n">
        <f aca="false">EXP(-$K$21*POWER(ABS(($B$2*$K19)-O$15),$K$22))/O$21</f>
        <v>0.244290960316749</v>
      </c>
      <c r="P19" s="17" t="n">
        <f aca="false">EXP(-$K$21*POWER(ABS(($B$2*$K19)-P$15),$K$22))/P$21</f>
        <v>0.254547085988977</v>
      </c>
      <c r="Q19" s="17" t="n">
        <f aca="false">EXP(-$K$21*POWER(ABS(($B$2*$K19)-Q$15),$K$22))/Q$21</f>
        <v>0.254547085988977</v>
      </c>
      <c r="T19" s="9" t="n">
        <v>3</v>
      </c>
      <c r="U19" s="17" t="n">
        <f aca="false">EXP(-$T$21*POWER(ABS(($B$2*$T19)-U$15),$T$22))/U$21</f>
        <v>0.231827146128637</v>
      </c>
      <c r="V19" s="17" t="n">
        <f aca="false">EXP(-$T$21*POWER(ABS(($B$2*$T19)-V$15),$T$22))/V$21</f>
        <v>0.193430015381578</v>
      </c>
      <c r="W19" s="17" t="n">
        <f aca="false">EXP(-$T$21*POWER(ABS(($B$2*$T19)-W$15),$T$22))/W$21</f>
        <v>0.262448775139919</v>
      </c>
      <c r="X19" s="17" t="n">
        <f aca="false">EXP(-$T$21*POWER(ABS(($B$2*$T19)-X$15),$T$22))/X$21</f>
        <v>0.262448775139919</v>
      </c>
      <c r="Y19" s="17" t="n">
        <f aca="false">EXP(-$T$21*POWER(ABS(($B$2*$T19)-Y$15),$T$22))/Y$21</f>
        <v>0.25399486821574</v>
      </c>
      <c r="Z19" s="17" t="n">
        <f aca="false">EXP(-$T$21*POWER(ABS(($B$2*$T19)-Z$15),$T$22))/Z$21</f>
        <v>0.256149136102061</v>
      </c>
    </row>
    <row collapsed="false" customFormat="false" customHeight="false" hidden="false" ht="14" outlineLevel="0" r="20">
      <c r="A20" s="8"/>
      <c r="B20" s="9" t="n">
        <v>4</v>
      </c>
      <c r="C20" s="17" t="n">
        <f aca="false">EXP(-$B$21*POWER(ABS($B$2*(C$15-$B20)),$B$22))/C$21</f>
        <v>0.117936687385746</v>
      </c>
      <c r="D20" s="17" t="n">
        <f aca="false">EXP(-$B$21*POWER(ABS($B$2*(D$15-$B20)),$B$22))/D$21</f>
        <v>0.117936687385746</v>
      </c>
      <c r="E20" s="17" t="n">
        <f aca="false">EXP(-$B$21*POWER(ABS($B$2*(E$15-$B20)),$B$22))/E$21</f>
        <v>0.117936687385746</v>
      </c>
      <c r="F20" s="17" t="n">
        <f aca="false">EXP(-$B$21*POWER(ABS($B$2*(F$15-$B20)),$B$22))/F$21</f>
        <v>0.240431541322461</v>
      </c>
      <c r="G20" s="17" t="n">
        <f aca="false">EXP(-$B$21*POWER(ABS($B$2*(G$15-$B20)),$B$22))/G$21</f>
        <v>0.162348109742322</v>
      </c>
      <c r="H20" s="17" t="n">
        <f aca="false">EXP(-$B$21*POWER(ABS($B$2*(H$15-$B20)),$B$22))/H$21</f>
        <v>0.337825932814139</v>
      </c>
      <c r="K20" s="9" t="n">
        <v>4</v>
      </c>
      <c r="L20" s="17" t="n">
        <f aca="false">EXP(-$K$21*POWER(ABS(($B$2*$K20)-L$15),$K$22))/L$21</f>
        <v>0.18800235843277</v>
      </c>
      <c r="M20" s="17" t="n">
        <f aca="false">EXP(-$K$21*POWER(ABS(($B$2*$K20)-M$15),$K$22))/M$21</f>
        <v>0.209604736045304</v>
      </c>
      <c r="N20" s="17" t="n">
        <f aca="false">EXP(-$K$21*POWER(ABS(($B$2*$K20)-N$15),$K$22))/N$21</f>
        <v>0.168415939404852</v>
      </c>
      <c r="O20" s="17" t="n">
        <f aca="false">EXP(-$K$21*POWER(ABS(($B$2*$K20)-O$15),$K$22))/O$21</f>
        <v>0.209604736045304</v>
      </c>
      <c r="P20" s="17" t="n">
        <f aca="false">EXP(-$K$21*POWER(ABS(($B$2*$K20)-P$15),$K$22))/P$21</f>
        <v>0.261375430858596</v>
      </c>
      <c r="Q20" s="17" t="n">
        <f aca="false">EXP(-$K$21*POWER(ABS(($B$2*$K20)-Q$15),$K$22))/Q$21</f>
        <v>0.261375430858596</v>
      </c>
      <c r="T20" s="9" t="n">
        <v>4</v>
      </c>
      <c r="U20" s="17" t="n">
        <f aca="false">EXP(-$T$21*POWER(ABS(($B$2*$T20)-U$15),$T$22))/U$21</f>
        <v>0.184123930379594</v>
      </c>
      <c r="V20" s="17" t="n">
        <f aca="false">EXP(-$T$21*POWER(ABS(($B$2*$T20)-V$15),$T$22))/V$21</f>
        <v>0.14944106150146</v>
      </c>
      <c r="W20" s="17" t="n">
        <f aca="false">EXP(-$T$21*POWER(ABS(($B$2*$T20)-W$15),$T$22))/W$21</f>
        <v>0.233355723939445</v>
      </c>
      <c r="X20" s="17" t="n">
        <f aca="false">EXP(-$T$21*POWER(ABS(($B$2*$T20)-X$15),$T$22))/X$21</f>
        <v>0.233355723939445</v>
      </c>
      <c r="Y20" s="17" t="n">
        <f aca="false">EXP(-$T$21*POWER(ABS(($B$2*$T20)-Y$15),$T$22))/Y$21</f>
        <v>0.206226927201483</v>
      </c>
      <c r="Z20" s="17" t="n">
        <f aca="false">EXP(-$T$21*POWER(ABS(($B$2*$T20)-Z$15),$T$22))/Z$21</f>
        <v>0.266480859068603</v>
      </c>
    </row>
    <row collapsed="false" customFormat="false" customHeight="false" hidden="false" ht="14" outlineLevel="0" r="21">
      <c r="A21" s="14" t="s">
        <v>20</v>
      </c>
      <c r="B21" s="34" t="n">
        <v>1</v>
      </c>
      <c r="C21" s="19" t="n">
        <f aca="false">EXP(-$B$21*POWER(ABS($B$2*(C$15-$B16)),$B$22))+EXP(-$B$21*POWER(ABS($B$2*(C$15-$B17)),$B$22))+EXP(-$B$21*POWER(ABS($B$2*(C$15-$B18)),$B$22))+EXP(-$B$21*POWER(ABS($B$2*(C$15-$B20)),$B$22))+EXP(-$B$21*POWER(ABS($B$2*(C$15-$B21)),$B$22))</f>
        <v>4.09135455673799</v>
      </c>
      <c r="D21" s="19" t="n">
        <f aca="false">EXP(-$B$21*POWER(ABS($B$2*(D$15-$B16)),$B$22))+EXP(-$B$21*POWER(ABS($B$2*(D$15-$B17)),$B$22))+EXP(-$B$21*POWER(ABS($B$2*(D$15-$B18)),$B$22))+EXP(-$B$21*POWER(ABS($B$2*(D$15-$B20)),$B$22))+EXP(-$B$21*POWER(ABS($B$2*(D$15-$B21)),$B$22))</f>
        <v>4.09135455673799</v>
      </c>
      <c r="E21" s="19" t="n">
        <f aca="false">EXP(-$B$21*POWER(ABS($B$2*(E$15-$B16)),$B$22))+EXP(-$B$21*POWER(ABS($B$2*(E$15-$B17)),$B$22))+EXP(-$B$21*POWER(ABS($B$2*(E$15-$B18)),$B$22))+EXP(-$B$21*POWER(ABS($B$2*(E$15-$B20)),$B$22))+EXP(-$B$21*POWER(ABS($B$2*(E$15-$B21)),$B$22))</f>
        <v>4.09135455673799</v>
      </c>
      <c r="F21" s="19" t="n">
        <f aca="false">EXP(-$B$21*POWER(ABS($B$2*(F$15-$B16)),$B$22))+EXP(-$B$21*POWER(ABS($B$2*(F$15-$B17)),$B$22))+EXP(-$B$21*POWER(ABS($B$2*(F$15-$B18)),$B$22))+EXP(-$B$21*POWER(ABS($B$2*(F$15-$B20)),$B$22))+EXP(-$B$21*POWER(ABS($B$2*(F$15-$B21)),$B$22))</f>
        <v>3.34572108248894</v>
      </c>
      <c r="G21" s="19" t="n">
        <f aca="false">EXP(-$B$21*POWER(ABS($B$2*(G$15-$B16)),$B$22))+EXP(-$B$21*POWER(ABS($B$2*(G$15-$B17)),$B$22))+EXP(-$B$21*POWER(ABS($B$2*(G$15-$B18)),$B$22))+EXP(-$B$21*POWER(ABS($B$2*(G$15-$B20)),$B$22))+EXP(-$B$21*POWER(ABS($B$2*(G$15-$B21)),$B$22))</f>
        <v>3.86320027914668</v>
      </c>
      <c r="H21" s="19" t="n">
        <f aca="false">EXP(-$B$21*POWER(ABS($B$2*(H$15-$B16)),$B$22))+EXP(-$B$21*POWER(ABS($B$2*(H$15-$B17)),$B$22))+EXP(-$B$21*POWER(ABS($B$2*(H$15-$B18)),$B$22))+EXP(-$B$21*POWER(ABS($B$2*(H$15-$B20)),$B$22))+EXP(-$B$21*POWER(ABS($B$2*(H$15-$B21)),$B$22))</f>
        <v>2.96010431073143</v>
      </c>
      <c r="I21" s="20" t="s">
        <v>21</v>
      </c>
      <c r="J21" s="14" t="s">
        <v>22</v>
      </c>
      <c r="K21" s="34" t="n">
        <v>1</v>
      </c>
      <c r="L21" s="1" t="n">
        <f aca="false">EXP(-$K$21*POWER(ABS(($B$2*$K16)-L$15),$K$22))+EXP(-$K$21*POWER(ABS(($B$2*$K17)-L$15),$K$22))+EXP(-$K$21*POWER(ABS(($B$2*$K18)-L$15),$K$22))+EXP(-$K$21*POWER(ABS(($B$2*$K19)-L$15),$K$22))+EXP(-$K$21*POWER(ABS(($B$2*$K20)-L$15),$K$22))</f>
        <v>4.13016995956085</v>
      </c>
      <c r="M21" s="1" t="n">
        <f aca="false">EXP(-$K$21*POWER(ABS(($B$2*$K16)-M$15),$K$22))+EXP(-$K$21*POWER(ABS(($B$2*$K17)-M$15),$K$22))+EXP(-$K$21*POWER(ABS(($B$2*$K18)-M$15),$K$22))+EXP(-$K$21*POWER(ABS(($B$2*$K19)-M$15),$K$22))+EXP(-$K$21*POWER(ABS(($B$2*$K20)-M$15),$K$22))</f>
        <v>4.04796774533184</v>
      </c>
      <c r="N21" s="1" t="n">
        <f aca="false">EXP(-$K$21*POWER(ABS(($B$2*$K16)-N$15),$K$22))+EXP(-$K$21*POWER(ABS(($B$2*$K17)-N$15),$K$22))+EXP(-$K$21*POWER(ABS(($B$2*$K18)-N$15),$K$22))+EXP(-$K$21*POWER(ABS(($B$2*$K19)-N$15),$K$22))+EXP(-$K$21*POWER(ABS(($B$2*$K20)-N$15),$K$22))</f>
        <v>4.16937080782231</v>
      </c>
      <c r="O21" s="1" t="n">
        <f aca="false">EXP(-$K$21*POWER(ABS(($B$2*$K16)-O$15),$K$22))+EXP(-$K$21*POWER(ABS(($B$2*$K17)-O$15),$K$22))+EXP(-$K$21*POWER(ABS(($B$2*$K18)-O$15),$K$22))+EXP(-$K$21*POWER(ABS(($B$2*$K19)-O$15),$K$22))+EXP(-$K$21*POWER(ABS(($B$2*$K20)-O$15),$K$22))</f>
        <v>4.04796774533184</v>
      </c>
      <c r="P21" s="1" t="n">
        <f aca="false">EXP(-$K$21*POWER(ABS(($B$2*$K16)-P$15),$K$22))+EXP(-$K$21*POWER(ABS(($B$2*$K17)-P$15),$K$22))+EXP(-$K$21*POWER(ABS(($B$2*$K18)-P$15),$K$22))+EXP(-$K$21*POWER(ABS(($B$2*$K19)-P$15),$K$22))+EXP(-$K$21*POWER(ABS(($B$2*$K20)-P$15),$K$22))</f>
        <v>3.70682122323975</v>
      </c>
      <c r="Q21" s="1" t="n">
        <f aca="false">EXP(-$K$21*POWER(ABS(($B$2*$K16)-Q$15),$K$22))+EXP(-$K$21*POWER(ABS(($B$2*$K17)-Q$15),$K$22))+EXP(-$K$21*POWER(ABS(($B$2*$K18)-Q$15),$K$22))+EXP(-$K$21*POWER(ABS(($B$2*$K19)-Q$15),$K$22))+EXP(-$K$21*POWER(ABS(($B$2*$K20)-Q$15),$K$22))</f>
        <v>3.70682122323975</v>
      </c>
      <c r="R21" s="20" t="s">
        <v>21</v>
      </c>
      <c r="S21" s="14" t="s">
        <v>23</v>
      </c>
      <c r="T21" s="34" t="n">
        <v>1</v>
      </c>
      <c r="U21" s="1" t="n">
        <f aca="false">EXP(-$T$21*POWER(ABS(($B$2*$T16)-U$15),$T$22))+EXP(-$T$21*POWER(ABS(($B$2*$T17)-U$15),$T$22))+EXP(-$T$21*POWER(ABS(($B$2*$T18)-U$15),$T$22))+EXP(-$T$21*POWER(ABS(($B$2*$T19)-U$15),$T$22))+EXP(-$T$21*POWER(ABS(($B$2*$T20)-U$15),$T$22))</f>
        <v>3.89278535304155</v>
      </c>
      <c r="V21" s="1" t="n">
        <f aca="false">EXP(-$T$21*POWER(ABS(($B$2*$T16)-V$15),$T$22))+EXP(-$T$21*POWER(ABS(($B$2*$T17)-V$15),$T$22))+EXP(-$T$21*POWER(ABS(($B$2*$T18)-V$15),$T$22))+EXP(-$T$21*POWER(ABS(($B$2*$T19)-V$15),$T$22))+EXP(-$T$21*POWER(ABS(($B$2*$T20)-V$15),$T$22))</f>
        <v>3.89278535304155</v>
      </c>
      <c r="W21" s="1" t="n">
        <f aca="false">EXP(-$T$21*POWER(ABS(($B$2*$T16)-W$15),$T$22))+EXP(-$T$21*POWER(ABS(($B$2*$T17)-W$15),$T$22))+EXP(-$T$21*POWER(ABS(($B$2*$T18)-W$15),$T$22))+EXP(-$T$21*POWER(ABS(($B$2*$T19)-W$15),$T$22))+EXP(-$T$21*POWER(ABS(($B$2*$T20)-W$15),$T$22))</f>
        <v>3.70704604332436</v>
      </c>
      <c r="X21" s="1" t="n">
        <f aca="false">EXP(-$T$21*POWER(ABS(($B$2*$T16)-X$15),$T$22))+EXP(-$T$21*POWER(ABS(($B$2*$T17)-X$15),$T$22))+EXP(-$T$21*POWER(ABS(($B$2*$T18)-X$15),$T$22))+EXP(-$T$21*POWER(ABS(($B$2*$T19)-X$15),$T$22))+EXP(-$T$21*POWER(ABS(($B$2*$T20)-X$15),$T$22))</f>
        <v>3.70704604332436</v>
      </c>
      <c r="Y21" s="1" t="n">
        <f aca="false">EXP(-$T$21*POWER(ABS(($B$2*$T16)-Y$15),$T$22))+EXP(-$T$21*POWER(ABS(($B$2*$T17)-Y$15),$T$22))+EXP(-$T$21*POWER(ABS(($B$2*$T18)-Y$15),$T$22))+EXP(-$T$21*POWER(ABS(($B$2*$T19)-Y$15),$T$22))+EXP(-$T$21*POWER(ABS(($B$2*$T20)-Y$15),$T$22))</f>
        <v>3.83043051338889</v>
      </c>
      <c r="Z21" s="1" t="n">
        <f aca="false">EXP(-$T$21*POWER(ABS(($B$2*$T16)-Z$15),$T$22))+EXP(-$T$21*POWER(ABS(($B$2*$T17)-Z$15),$T$22))+EXP(-$T$21*POWER(ABS(($B$2*$T18)-Z$15),$T$22))+EXP(-$T$21*POWER(ABS(($B$2*$T19)-Z$15),$T$22))+EXP(-$T$21*POWER(ABS(($B$2*$T20)-Z$15),$T$22))</f>
        <v>3.52315581703701</v>
      </c>
      <c r="AA21" s="20" t="s">
        <v>21</v>
      </c>
    </row>
    <row collapsed="false" customFormat="false" customHeight="false" hidden="false" ht="14" outlineLevel="0" r="22">
      <c r="A22" s="14" t="s">
        <v>24</v>
      </c>
      <c r="B22" s="34" t="n">
        <v>1.1</v>
      </c>
      <c r="C22" s="13"/>
      <c r="D22" s="13"/>
      <c r="E22" s="13"/>
      <c r="F22" s="13"/>
      <c r="G22" s="13"/>
      <c r="H22" s="13"/>
      <c r="J22" s="14" t="s">
        <v>25</v>
      </c>
      <c r="K22" s="34" t="n">
        <v>1.5</v>
      </c>
      <c r="L22" s="13"/>
      <c r="S22" s="14" t="s">
        <v>26</v>
      </c>
      <c r="T22" s="34" t="n">
        <v>1.2</v>
      </c>
      <c r="U22" s="13"/>
    </row>
    <row collapsed="false" customFormat="false" customHeight="false" hidden="false" ht="14" outlineLevel="0" r="23">
      <c r="A23" s="8"/>
      <c r="B23" s="21"/>
    </row>
    <row collapsed="false" customFormat="false" customHeight="false" hidden="false" ht="14" outlineLevel="0" r="24">
      <c r="A24" s="8"/>
      <c r="B24" s="1" t="s">
        <v>27</v>
      </c>
      <c r="C24" s="9" t="n">
        <f aca="false">C$15</f>
        <v>1</v>
      </c>
      <c r="D24" s="9" t="n">
        <f aca="false">D$15</f>
        <v>1</v>
      </c>
      <c r="E24" s="9" t="n">
        <f aca="false">E$15</f>
        <v>1</v>
      </c>
      <c r="F24" s="9" t="n">
        <f aca="false">F$15</f>
        <v>3</v>
      </c>
      <c r="G24" s="9" t="n">
        <f aca="false">G$15</f>
        <v>2</v>
      </c>
      <c r="H24" s="9" t="n">
        <f aca="false">H$15</f>
        <v>4</v>
      </c>
    </row>
    <row collapsed="false" customFormat="false" customHeight="false" hidden="false" ht="14" outlineLevel="0" r="25">
      <c r="A25" s="8" t="s">
        <v>28</v>
      </c>
      <c r="B25" s="9" t="n">
        <v>0</v>
      </c>
      <c r="C25" s="17" t="n">
        <f aca="false">C16*L16*U16/C$30</f>
        <v>0.120473796665108</v>
      </c>
      <c r="D25" s="17" t="n">
        <f aca="false">D16*M16*V16/D$30</f>
        <v>0.134641576666055</v>
      </c>
      <c r="E25" s="17" t="n">
        <f aca="false">E16*N16*W16/E$30</f>
        <v>0.115701199633257</v>
      </c>
      <c r="F25" s="17" t="n">
        <f aca="false">F16*O16*X16/F$30</f>
        <v>0.0491478063991416</v>
      </c>
      <c r="G25" s="17" t="n">
        <f aca="false">G16*P16*Y16/G$30</f>
        <v>0.0591186436069517</v>
      </c>
      <c r="H25" s="17" t="n">
        <f aca="false">H16*Q16*Z16/H$30</f>
        <v>0.0299598304715038</v>
      </c>
    </row>
    <row collapsed="false" customFormat="false" customHeight="false" hidden="false" ht="14" outlineLevel="0" r="26">
      <c r="A26" s="8"/>
      <c r="B26" s="9" t="n">
        <v>1</v>
      </c>
      <c r="C26" s="17" t="n">
        <f aca="false">C17*L17*U17/C$30</f>
        <v>0.250830852105264</v>
      </c>
      <c r="D26" s="17" t="n">
        <f aca="false">D17*M17*V17/D$30</f>
        <v>0.279899248353645</v>
      </c>
      <c r="E26" s="17" t="n">
        <f aca="false">E17*N17*W17/E$30</f>
        <v>0.238475534206898</v>
      </c>
      <c r="F26" s="17" t="n">
        <f aca="false">F17*O17*X17/F$30</f>
        <v>0.111933449430977</v>
      </c>
      <c r="G26" s="17" t="n">
        <f aca="false">G17*P17*Y17/G$30</f>
        <v>0.137884885245858</v>
      </c>
      <c r="H26" s="17" t="n">
        <f aca="false">H17*Q17*Z17/H$30</f>
        <v>0.0726595716692711</v>
      </c>
    </row>
    <row collapsed="false" customFormat="false" customHeight="false" hidden="false" ht="14" outlineLevel="0" r="27">
      <c r="A27" s="8"/>
      <c r="B27" s="9" t="n">
        <v>2</v>
      </c>
      <c r="C27" s="17" t="n">
        <f aca="false">C18*L18*U18/C$30</f>
        <v>0.299825319154423</v>
      </c>
      <c r="D27" s="17" t="n">
        <f aca="false">D18*M18*V18/D$30</f>
        <v>0.289675435426045</v>
      </c>
      <c r="E27" s="17" t="n">
        <f aca="false">E18*N18*W18/E$30</f>
        <v>0.279735766732789</v>
      </c>
      <c r="F27" s="17" t="n">
        <f aca="false">F18*O18*X18/F$30</f>
        <v>0.228474861978149</v>
      </c>
      <c r="G27" s="17" t="n">
        <f aca="false">G18*P18*Y18/G$30</f>
        <v>0.285358017128283</v>
      </c>
      <c r="H27" s="17" t="n">
        <f aca="false">H18*Q18*Z18/H$30</f>
        <v>0.161158121311304</v>
      </c>
    </row>
    <row collapsed="false" customFormat="false" customHeight="false" hidden="false" ht="14" outlineLevel="0" r="28">
      <c r="A28" s="8"/>
      <c r="B28" s="9" t="n">
        <v>3</v>
      </c>
      <c r="C28" s="17" t="n">
        <f aca="false">C19*L19*U19/C$30</f>
        <v>0.218832506601364</v>
      </c>
      <c r="D28" s="17" t="n">
        <f aca="false">D19*M19*V19/D$30</f>
        <v>0.195884615150351</v>
      </c>
      <c r="E28" s="17" t="n">
        <f aca="false">E19*N19*W19/E$30</f>
        <v>0.237057688883421</v>
      </c>
      <c r="F28" s="17" t="n">
        <f aca="false">F19*O19*X19/F$30</f>
        <v>0.378290766396623</v>
      </c>
      <c r="G28" s="17" t="n">
        <f aca="false">G19*P19*Y19/G$30</f>
        <v>0.31371544010161</v>
      </c>
      <c r="H28" s="17" t="n">
        <f aca="false">H19*Q19*Z19/H$30</f>
        <v>0.316250711282517</v>
      </c>
    </row>
    <row collapsed="false" customFormat="false" customHeight="false" hidden="false" ht="14" outlineLevel="0" r="29">
      <c r="A29" s="8"/>
      <c r="B29" s="9" t="n">
        <v>4</v>
      </c>
      <c r="C29" s="17" t="n">
        <f aca="false">C20*L20*U20/C$30</f>
        <v>0.110037525473841</v>
      </c>
      <c r="D29" s="17" t="n">
        <f aca="false">D20*M20*V20/D$30</f>
        <v>0.099899124403904</v>
      </c>
      <c r="E29" s="17" t="n">
        <f aca="false">E20*N20*W20/E$30</f>
        <v>0.129029810543634</v>
      </c>
      <c r="F29" s="17" t="n">
        <f aca="false">F20*O20*X20/F$30</f>
        <v>0.232153115795109</v>
      </c>
      <c r="G29" s="17" t="n">
        <f aca="false">G20*P20*Y20/G$30</f>
        <v>0.203923013917297</v>
      </c>
      <c r="H29" s="17" t="n">
        <f aca="false">H20*Q20*Z20/H$30</f>
        <v>0.419971765265404</v>
      </c>
    </row>
    <row collapsed="false" customFormat="false" customHeight="false" hidden="false" ht="14.9" outlineLevel="0" r="30">
      <c r="A30" s="8"/>
      <c r="B30" s="9"/>
      <c r="C30" s="19" t="n">
        <f aca="false">C16*L16*U16+C17*L17*U17+C18*L18*U18+C19*L19*U19+C20*L20*U20</f>
        <v>0.0371006607262591</v>
      </c>
      <c r="D30" s="19" t="n">
        <f aca="false">D16*M16*V16+D17*M17*V17+D18*M18*V18+D19*M19*V19+D20*M20*V20</f>
        <v>0.0369792653086444</v>
      </c>
      <c r="E30" s="19" t="n">
        <f aca="false">E16*N16*W16+E17*N17*W17+E18*N18*W18+E19*N19*W19+E20*N20*W20</f>
        <v>0.0359220005919687</v>
      </c>
      <c r="F30" s="19" t="n">
        <f aca="false">F16*O16*X16+F17*O17*X17+F18*O18*X18+F19*O19*X19+F20*O20*X20</f>
        <v>0.0506566508511266</v>
      </c>
      <c r="G30" s="19" t="n">
        <f aca="false">G16*P16*Y16+G17*P17*Y17+G18*P18*Y18+G19*P19*Y19+G20*P20*Y20</f>
        <v>0.0429132224283595</v>
      </c>
      <c r="H30" s="19" t="n">
        <f aca="false">H16*Q16*Z16+H17*Q17*Z17+H18*Q18*Z18+H19*Q19*Z19+H20*Q20*Z20</f>
        <v>0.0560278132455076</v>
      </c>
      <c r="I30" s="20" t="s">
        <v>29</v>
      </c>
    </row>
    <row collapsed="false" customFormat="false" customHeight="false" hidden="false" ht="14" outlineLevel="0" r="31">
      <c r="A31" s="8"/>
      <c r="B31" s="9" t="s">
        <v>30</v>
      </c>
      <c r="C31" s="17" t="n">
        <f aca="false">MAX(C25:C29)</f>
        <v>0.299825319154423</v>
      </c>
      <c r="D31" s="17" t="n">
        <f aca="false">MAX(D25:D29)</f>
        <v>0.289675435426045</v>
      </c>
      <c r="E31" s="17" t="n">
        <f aca="false">MAX(E25:E29)</f>
        <v>0.279735766732789</v>
      </c>
      <c r="F31" s="17" t="n">
        <f aca="false">MAX(F25:F29)</f>
        <v>0.378290766396623</v>
      </c>
      <c r="G31" s="17" t="n">
        <f aca="false">MAX(G25:G29)</f>
        <v>0.31371544010161</v>
      </c>
      <c r="H31" s="17" t="n">
        <f aca="false">MAX(H25:H29)</f>
        <v>0.419971765265404</v>
      </c>
    </row>
    <row collapsed="false" customFormat="false" customHeight="false" hidden="false" ht="14" outlineLevel="0" r="32">
      <c r="A32" s="8"/>
      <c r="B32" s="9" t="s">
        <v>31</v>
      </c>
      <c r="C32" s="22" t="n">
        <f aca="false">IF(C25=C$31,$B25,0)+IF(C26=C$31,$B26,0)+IF(C27=C$31,$B27,0)+IF(C28=C$31,$B28,0)+IF(C29=C$31,$B29,0)</f>
        <v>2</v>
      </c>
      <c r="D32" s="22" t="n">
        <f aca="false">IF(D25=D$31,$B25,0)+IF(D26=D$31,$B26,0)+IF(D27=D$31,$B27,0)+IF(D28=D$31,$B28,0)+IF(D29=D$31,$B29,0)</f>
        <v>2</v>
      </c>
      <c r="E32" s="22" t="n">
        <f aca="false">IF(E25=E$31,$B25,0)+IF(E26=E$31,$B26,0)+IF(E27=E$31,$B27,0)+IF(E28=E$31,$B28,0)+IF(E29=E$31,$B29,0)</f>
        <v>2</v>
      </c>
      <c r="F32" s="22" t="n">
        <f aca="false">IF(F25=F$31,$B25,0)+IF(F26=F$31,$B26,0)+IF(F27=F$31,$B27,0)+IF(F28=F$31,$B28,0)+IF(F29=F$31,$B29,0)</f>
        <v>3</v>
      </c>
      <c r="G32" s="22" t="n">
        <f aca="false">IF(G25=G$31,$B25,0)+IF(G26=G$31,$B26,0)+IF(G27=G$31,$B27,0)+IF(G28=G$31,$B28,0)+IF(G29=G$31,$B29,0)</f>
        <v>3</v>
      </c>
      <c r="H32" s="22" t="n">
        <f aca="false">IF(H25=H$31,$B25,0)+IF(H26=H$31,$B26,0)+IF(H27=H$31,$B27,0)+IF(H28=H$31,$B28,0)+IF(H29=H$31,$B29,0)</f>
        <v>4</v>
      </c>
    </row>
    <row collapsed="false" customFormat="false" customHeight="false" hidden="false" ht="14" outlineLevel="0" r="34">
      <c r="B34" s="1" t="s">
        <v>32</v>
      </c>
      <c r="C34" s="9" t="n">
        <f aca="false">C$15</f>
        <v>1</v>
      </c>
      <c r="D34" s="9" t="n">
        <f aca="false">D$15</f>
        <v>1</v>
      </c>
      <c r="E34" s="9" t="n">
        <f aca="false">E$15</f>
        <v>1</v>
      </c>
      <c r="F34" s="9" t="n">
        <f aca="false">F$15</f>
        <v>3</v>
      </c>
      <c r="G34" s="9" t="n">
        <f aca="false">G$15</f>
        <v>2</v>
      </c>
      <c r="H34" s="9" t="n">
        <f aca="false">H$15</f>
        <v>4</v>
      </c>
    </row>
    <row collapsed="false" customFormat="false" customHeight="false" hidden="false" ht="14" outlineLevel="0" r="35">
      <c r="A35" s="8" t="s">
        <v>33</v>
      </c>
      <c r="B35" s="9" t="n">
        <v>0</v>
      </c>
      <c r="C35" s="22" t="n">
        <f aca="false">EXP((-C$44*POWER(ABS(MIN(C$15+1,4)-$B35),$B$40))+(-$M$44*POWER(ABS(C$15-$B35),$R$44)))/C$40</f>
        <v>0.18163923201665</v>
      </c>
      <c r="D35" s="22" t="n">
        <f aca="false">EXP((-D$44*POWER(ABS(MIN(D$15+1,4)-$B35),$B$40))+(-$M$44*POWER(ABS(D$15-$B35),$R$44)))/D$40</f>
        <v>0.191833839128142</v>
      </c>
      <c r="E35" s="22" t="n">
        <f aca="false">EXP((-E$44*POWER(ABS(MIN(E$15+1,4)-$B35),$B$40))+(-$M$44*POWER(ABS(E$15-$B35),$R$44)))/E$40</f>
        <v>0.196741138085732</v>
      </c>
      <c r="F35" s="22" t="n">
        <f aca="false">EXP((-F$44*POWER(ABS(MIN(F$15+1,4)-$B35),$B$40))+(-$M$44*POWER(ABS(F$15-$B35),$R$44)))/F$40</f>
        <v>0.181853834937568</v>
      </c>
      <c r="G35" s="22" t="n">
        <f aca="false">EXP((-G$44*POWER(ABS(MIN(G$15+1,4)-$B35),$B$40))+(-$M$44*POWER(ABS(G$15-$B35),$R$44)))/G$40</f>
        <v>0.162084438960403</v>
      </c>
      <c r="H35" s="22" t="n">
        <f aca="false">EXP((-H$44*POWER(ABS(MIN(H$15+1,4)-$B35),$B$40))+(-$M$44*POWER(ABS(H$15-$B35),$R$44)))/H$40</f>
        <v>0.195979951383269</v>
      </c>
      <c r="I35" s="16"/>
      <c r="J35" s="16"/>
    </row>
    <row collapsed="false" customFormat="false" customHeight="false" hidden="false" ht="14" outlineLevel="0" r="36">
      <c r="A36" s="8"/>
      <c r="B36" s="9" t="n">
        <v>1</v>
      </c>
      <c r="C36" s="22" t="n">
        <f aca="false">EXP((-C$44*POWER(ABS(MIN(C$15+1,4)-$B36),$B$40))+(-$M$44*POWER(ABS(C$15-$B36),$R$44)))/C$40</f>
        <v>0.205427006550911</v>
      </c>
      <c r="D36" s="22" t="n">
        <f aca="false">EXP((-D$44*POWER(ABS(MIN(D$15+1,4)-$B36),$B$40))+(-$M$44*POWER(ABS(D$15-$B36),$R$44)))/D$40</f>
        <v>0.20255410103744</v>
      </c>
      <c r="E36" s="22" t="n">
        <f aca="false">EXP((-E$44*POWER(ABS(MIN(E$15+1,4)-$B36),$B$40))+(-$M$44*POWER(ABS(E$15-$B36),$R$44)))/E$40</f>
        <v>0.201045335002003</v>
      </c>
      <c r="F36" s="22" t="n">
        <f aca="false">EXP((-F$44*POWER(ABS(MIN(F$15+1,4)-$B36),$B$40))+(-$M$44*POWER(ABS(F$15-$B36),$R$44)))/F$40</f>
        <v>0.191367385765826</v>
      </c>
      <c r="G36" s="22" t="n">
        <f aca="false">EXP((-G$44*POWER(ABS(MIN(G$15+1,4)-$B36),$B$40))+(-$M$44*POWER(ABS(G$15-$B36),$R$44)))/G$40</f>
        <v>0.185896797861139</v>
      </c>
      <c r="H36" s="22" t="n">
        <f aca="false">EXP((-H$44*POWER(ABS(MIN(H$15+1,4)-$B36),$B$40))+(-$M$44*POWER(ABS(H$15-$B36),$R$44)))/H$40</f>
        <v>0.198159951311282</v>
      </c>
      <c r="I36" s="16"/>
      <c r="J36" s="16"/>
    </row>
    <row collapsed="false" customFormat="false" customHeight="false" hidden="false" ht="14" outlineLevel="0" r="37">
      <c r="B37" s="9" t="n">
        <v>2</v>
      </c>
      <c r="C37" s="22" t="n">
        <f aca="false">EXP((-C$44*POWER(ABS(MIN(C$15+1,4)-$B37),$B$40))+(-$M$44*POWER(ABS(C$15-$B37),$R$44)))/C$40</f>
        <v>0.225867522864878</v>
      </c>
      <c r="D37" s="22" t="n">
        <f aca="false">EXP((-D$44*POWER(ABS(MIN(D$15+1,4)-$B37),$B$40))+(-$M$44*POWER(ABS(D$15-$B37),$R$44)))/D$40</f>
        <v>0.211224119668836</v>
      </c>
      <c r="E37" s="22" t="n">
        <f aca="false">EXP((-E$44*POWER(ABS(MIN(E$15+1,4)-$B37),$B$40))+(-$M$44*POWER(ABS(E$15-$B37),$R$44)))/E$40</f>
        <v>0.20442705382453</v>
      </c>
      <c r="F37" s="22" t="n">
        <f aca="false">EXP((-F$44*POWER(ABS(MIN(F$15+1,4)-$B37),$B$40))+(-$M$44*POWER(ABS(F$15-$B37),$R$44)))/F$40</f>
        <v>0.200706373548786</v>
      </c>
      <c r="G37" s="22" t="n">
        <f aca="false">EXP((-G$44*POWER(ABS(MIN(G$15+1,4)-$B37),$B$40))+(-$M$44*POWER(ABS(G$15-$B37),$R$44)))/G$40</f>
        <v>0.21033656318796</v>
      </c>
      <c r="H37" s="22" t="n">
        <f aca="false">EXP((-H$44*POWER(ABS(MIN(H$15+1,4)-$B37),$B$40))+(-$M$44*POWER(ABS(H$15-$B37),$R$44)))/H$40</f>
        <v>0.200218905576433</v>
      </c>
      <c r="I37" s="24"/>
      <c r="J37" s="13"/>
    </row>
    <row collapsed="false" customFormat="false" customHeight="false" hidden="false" ht="14" outlineLevel="0" r="38">
      <c r="B38" s="9" t="n">
        <v>3</v>
      </c>
      <c r="C38" s="22" t="n">
        <f aca="false">EXP((-C$44*POWER(ABS(MIN(C$15+1,4)-$B38),$B$40))+(-$M$44*POWER(ABS(C$15-$B38),$R$44)))/C$40</f>
        <v>0.205427006550911</v>
      </c>
      <c r="D38" s="22" t="n">
        <f aca="false">EXP((-D$44*POWER(ABS(MIN(D$15+1,4)-$B38),$B$40))+(-$M$44*POWER(ABS(D$15-$B38),$R$44)))/D$40</f>
        <v>0.20255410103744</v>
      </c>
      <c r="E38" s="22" t="n">
        <f aca="false">EXP((-E$44*POWER(ABS(MIN(E$15+1,4)-$B38),$B$40))+(-$M$44*POWER(ABS(E$15-$B38),$R$44)))/E$40</f>
        <v>0.201045335002003</v>
      </c>
      <c r="F38" s="22" t="n">
        <f aca="false">EXP((-F$44*POWER(ABS(MIN(F$15+1,4)-$B38),$B$40))+(-$M$44*POWER(ABS(F$15-$B38),$R$44)))/F$40</f>
        <v>0.20951146383095</v>
      </c>
      <c r="G38" s="22" t="n">
        <f aca="false">EXP((-G$44*POWER(ABS(MIN(G$15+1,4)-$B38),$B$40))+(-$M$44*POWER(ABS(G$15-$B38),$R$44)))/G$40</f>
        <v>0.231345636802538</v>
      </c>
      <c r="H38" s="22" t="n">
        <f aca="false">EXP((-H$44*POWER(ABS(MIN(H$15+1,4)-$B38),$B$40))+(-$M$44*POWER(ABS(H$15-$B38),$R$44)))/H$40</f>
        <v>0.202092542054183</v>
      </c>
    </row>
    <row collapsed="false" customFormat="false" customHeight="false" hidden="false" ht="14" outlineLevel="0" r="39">
      <c r="B39" s="9" t="n">
        <v>4</v>
      </c>
      <c r="C39" s="22" t="n">
        <f aca="false">EXP((-C$44*POWER(ABS(MIN(C$15+1,4)-$B39),$B$40))+(-$M$44*POWER(ABS(C$15-$B39),$R$44)))/C$40</f>
        <v>0.18163923201665</v>
      </c>
      <c r="D39" s="22" t="n">
        <f aca="false">EXP((-D$44*POWER(ABS(MIN(D$15+1,4)-$B39),$B$40))+(-$M$44*POWER(ABS(D$15-$B39),$R$44)))/D$40</f>
        <v>0.191833839128142</v>
      </c>
      <c r="E39" s="22" t="n">
        <f aca="false">EXP((-E$44*POWER(ABS(MIN(E$15+1,4)-$B39),$B$40))+(-$M$44*POWER(ABS(E$15-$B39),$R$44)))/E$40</f>
        <v>0.196741138085732</v>
      </c>
      <c r="F39" s="22" t="n">
        <f aca="false">EXP((-F$44*POWER(ABS(MIN(F$15+1,4)-$B39),$B$40))+(-$M$44*POWER(ABS(F$15-$B39),$R$44)))/F$40</f>
        <v>0.21656094191687</v>
      </c>
      <c r="G39" s="22" t="n">
        <f aca="false">EXP((-G$44*POWER(ABS(MIN(G$15+1,4)-$B39),$B$40))+(-$M$44*POWER(ABS(G$15-$B39),$R$44)))/G$40</f>
        <v>0.21033656318796</v>
      </c>
      <c r="H39" s="22" t="n">
        <f aca="false">EXP((-H$44*POWER(ABS(MIN(H$15+1,4)-$B39),$B$40))+(-$M$44*POWER(ABS(H$15-$B39),$R$44)))/H$40</f>
        <v>0.203548649674833</v>
      </c>
    </row>
    <row collapsed="false" customFormat="false" customHeight="false" hidden="false" ht="14" outlineLevel="0" r="40">
      <c r="A40" s="14" t="s">
        <v>34</v>
      </c>
      <c r="B40" s="34" t="n">
        <v>1.2</v>
      </c>
      <c r="C40" s="1" t="n">
        <f aca="false">EXP((-C$44*POWER(ABS(MIN(C$15+1,4)-$B35),$B$40))+(-$M$44*POWER(ABS(C$15-$B35),$R$44)))+EXP((-C$44*POWER(ABS(MIN(C$15+1,4)-$B36),$B$40))+(-$M$44*POWER(ABS(C$15-$B36),$R$44)))+EXP((-C$44*POWER(ABS(MIN(C$15+1,4)-$B37),$B$40))+(-$M$44*POWER(ABS(C$15-$B37),$R$44)))+EXP((-C$44*POWER(ABS(MIN(C$15+1,4)-$B38),$B$40))+(-$M$44*POWER(ABS(C$15-$B38),$R$44)))+EXP((-C$44*POWER(ABS(MIN(C$15+1,4)-$B39),$B$40))+(-$M$44*POWER(ABS(C$15-$B39),$R$44)))</f>
        <v>4.4273740080739</v>
      </c>
      <c r="D40" s="1" t="n">
        <f aca="false">EXP((-D$44*POWER(ABS(MIN(D$15+1,4)-$B35),$B$40))+(-$M$44*POWER(ABS(D$15-$B35),$R$44)))+EXP((-D$44*POWER(ABS(MIN(D$15+1,4)-$B36),$B$40))+(-$M$44*POWER(ABS(D$15-$B36),$R$44)))+EXP((-D$44*POWER(ABS(MIN(D$15+1,4)-$B37),$B$40))+(-$M$44*POWER(ABS(D$15-$B37),$R$44)))+EXP((-D$44*POWER(ABS(MIN(D$15+1,4)-$B38),$B$40))+(-$M$44*POWER(ABS(D$15-$B38),$R$44)))+EXP((-D$44*POWER(ABS(MIN(D$15+1,4)-$B39),$B$40))+(-$M$44*POWER(ABS(D$15-$B39),$R$44)))</f>
        <v>4.73430781280014</v>
      </c>
      <c r="E40" s="1" t="n">
        <f aca="false">EXP((-E$44*POWER(ABS(MIN(E$15+1,4)-$B35),$B$40))+(-$M$44*POWER(ABS(E$15-$B35),$R$44)))+EXP((-E$44*POWER(ABS(MIN(E$15+1,4)-$B36),$B$40))+(-$M$44*POWER(ABS(E$15-$B36),$R$44)))+EXP((-E$44*POWER(ABS(MIN(E$15+1,4)-$B37),$B$40))+(-$M$44*POWER(ABS(E$15-$B37),$R$44)))+EXP((-E$44*POWER(ABS(MIN(E$15+1,4)-$B38),$B$40))+(-$M$44*POWER(ABS(E$15-$B38),$R$44)))+EXP((-E$44*POWER(ABS(MIN(E$15+1,4)-$B39),$B$40))+(-$M$44*POWER(ABS(E$15-$B39),$R$44)))</f>
        <v>4.89172045133688</v>
      </c>
      <c r="F40" s="1" t="n">
        <f aca="false">EXP((-F$44*POWER(ABS(MIN(F$15+1,4)-$B35),$B$40))+(-$M$44*POWER(ABS(F$15-$B35),$R$44)))+EXP((-F$44*POWER(ABS(MIN(F$15+1,4)-$B36),$B$40))+(-$M$44*POWER(ABS(F$15-$B36),$R$44)))+EXP((-F$44*POWER(ABS(MIN(F$15+1,4)-$B37),$B$40))+(-$M$44*POWER(ABS(F$15-$B37),$R$44)))+EXP((-F$44*POWER(ABS(MIN(F$15+1,4)-$B38),$B$40))+(-$M$44*POWER(ABS(F$15-$B38),$R$44)))+EXP((-F$44*POWER(ABS(MIN(F$15+1,4)-$B39),$B$40))+(-$M$44*POWER(ABS(F$15-$B39),$R$44)))</f>
        <v>4.61763783971657</v>
      </c>
      <c r="G40" s="1" t="n">
        <f aca="false">EXP((-G$44*POWER(ABS(MIN(G$15+1,4)-$B35),$B$40))+(-$M$44*POWER(ABS(G$15-$B35),$R$44)))+EXP((-G$44*POWER(ABS(MIN(G$15+1,4)-$B36),$B$40))+(-$M$44*POWER(ABS(G$15-$B36),$R$44)))+EXP((-G$44*POWER(ABS(MIN(G$15+1,4)-$B37),$B$40))+(-$M$44*POWER(ABS(G$15-$B37),$R$44)))+EXP((-G$44*POWER(ABS(MIN(G$15+1,4)-$B38),$B$40))+(-$M$44*POWER(ABS(G$15-$B38),$R$44)))+EXP((-G$44*POWER(ABS(MIN(G$15+1,4)-$B39),$B$40))+(-$M$44*POWER(ABS(G$15-$B39),$R$44)))</f>
        <v>4.32253667638235</v>
      </c>
      <c r="H40" s="1" t="n">
        <f aca="false">EXP((-H$44*POWER(ABS(MIN(H$15+1,4)-$B35),$B$40))+(-$M$44*POWER(ABS(H$15-$B35),$R$44)))+EXP((-H$44*POWER(ABS(MIN(H$15+1,4)-$B36),$B$40))+(-$M$44*POWER(ABS(H$15-$B36),$R$44)))+EXP((-H$44*POWER(ABS(MIN(H$15+1,4)-$B37),$B$40))+(-$M$44*POWER(ABS(H$15-$B37),$R$44)))+EXP((-H$44*POWER(ABS(MIN(H$15+1,4)-$B38),$B$40))+(-$M$44*POWER(ABS(H$15-$B38),$R$44)))+EXP((-H$44*POWER(ABS(MIN(H$15+1,4)-$B39),$B$40))+(-$M$44*POWER(ABS(H$15-$B39),$R$44)))</f>
        <v>4.91283042946975</v>
      </c>
      <c r="I40" s="20" t="s">
        <v>21</v>
      </c>
    </row>
    <row collapsed="false" customFormat="false" customHeight="false" hidden="false" ht="14" outlineLevel="0" r="41">
      <c r="A41" s="8" t="s">
        <v>35</v>
      </c>
      <c r="B41" s="8" t="s">
        <v>36</v>
      </c>
      <c r="C41" s="34" t="n">
        <f aca="true">agent1!C41+$A$43*RAND()</f>
        <v>0.0374996687285602</v>
      </c>
      <c r="D41" s="34" t="n">
        <f aca="true">agent1!D41+$A$43*RAND()</f>
        <v>0.0361774635035545</v>
      </c>
      <c r="E41" s="34" t="n">
        <f aca="true">agent1!E41+$A$43*RAND()</f>
        <v>0.0505864758510143</v>
      </c>
      <c r="F41" s="34" t="n">
        <f aca="true">agent1!F41+$A$43*RAND()</f>
        <v>0.0587748521473259</v>
      </c>
      <c r="G41" s="34" t="n">
        <f aca="true">agent1!G41+$A$43*RAND()</f>
        <v>0.0360239452216774</v>
      </c>
      <c r="H41" s="34" t="n">
        <f aca="true">agent1!H41+$A$43*RAND()</f>
        <v>0.000928926328197122</v>
      </c>
      <c r="J41" s="25" t="s">
        <v>37</v>
      </c>
      <c r="K41" s="9" t="s">
        <v>38</v>
      </c>
      <c r="L41" s="9" t="s">
        <v>39</v>
      </c>
      <c r="M41" s="9" t="s">
        <v>40</v>
      </c>
      <c r="O41" s="25" t="s">
        <v>41</v>
      </c>
      <c r="P41" s="9" t="s">
        <v>38</v>
      </c>
      <c r="Q41" s="9" t="s">
        <v>39</v>
      </c>
      <c r="R41" s="9" t="s">
        <v>40</v>
      </c>
    </row>
    <row collapsed="false" customFormat="false" customHeight="false" hidden="false" ht="14" outlineLevel="0" r="42">
      <c r="A42" s="8" t="s">
        <v>66</v>
      </c>
      <c r="B42" s="8" t="s">
        <v>42</v>
      </c>
      <c r="C42" s="34" t="n">
        <f aca="true">agent1!C42+$A$43*RAND()</f>
        <v>0.0267998300958425</v>
      </c>
      <c r="D42" s="34" t="n">
        <f aca="true">agent1!D42+$A$43*RAND()</f>
        <v>0.0378438994754106</v>
      </c>
      <c r="E42" s="34" t="n">
        <f aca="true">agent1!E42+$A$43*RAND()</f>
        <v>0.0435274051036686</v>
      </c>
      <c r="F42" s="34" t="n">
        <f aca="true">agent1!F42+$A$43*RAND()</f>
        <v>0.0252842787187546</v>
      </c>
      <c r="G42" s="34" t="n">
        <f aca="true">agent1!G42+$A$43*RAND()</f>
        <v>0.0343627906870097</v>
      </c>
      <c r="H42" s="34" t="n">
        <f aca="true">agent1!H42+$A$43*RAND()</f>
        <v>0.0774218246806413</v>
      </c>
      <c r="J42" s="9" t="s">
        <v>43</v>
      </c>
      <c r="K42" s="34" t="n">
        <f aca="false">agent1!K42</f>
        <v>0.5</v>
      </c>
      <c r="L42" s="34" t="n">
        <f aca="false">agent1!L42</f>
        <v>0</v>
      </c>
      <c r="M42" s="34" t="n">
        <f aca="false">agent1!M42</f>
        <v>0</v>
      </c>
      <c r="O42" s="9" t="s">
        <v>43</v>
      </c>
      <c r="P42" s="34" t="n">
        <f aca="false">agent1!P42</f>
        <v>1.3</v>
      </c>
      <c r="Q42" s="34" t="n">
        <f aca="false">agent1!Q42</f>
        <v>0</v>
      </c>
      <c r="R42" s="34" t="n">
        <f aca="false">agent1!R42</f>
        <v>0</v>
      </c>
    </row>
    <row collapsed="false" customFormat="false" customHeight="false" hidden="false" ht="14" outlineLevel="0" r="43">
      <c r="A43" s="8" t="n">
        <v>0.1</v>
      </c>
      <c r="B43" s="8" t="s">
        <v>44</v>
      </c>
      <c r="C43" s="34" t="n">
        <f aca="true">agent1!C43+$A$43*RAND()</f>
        <v>0.0792337518651038</v>
      </c>
      <c r="D43" s="34" t="n">
        <f aca="true">agent1!D43+$A$43*RAND()</f>
        <v>0.0779005422722548</v>
      </c>
      <c r="E43" s="34" t="n">
        <f aca="true">agent1!E43+$A$43*RAND()</f>
        <v>0.0812569527886808</v>
      </c>
      <c r="F43" s="34" t="n">
        <f aca="true">agent1!F43+$A$43*RAND()</f>
        <v>0.0468886042945087</v>
      </c>
      <c r="G43" s="34" t="n">
        <f aca="true">agent1!G43+$A$43*RAND()</f>
        <v>0.0788959187455475</v>
      </c>
      <c r="H43" s="34" t="n">
        <f aca="true">agent1!H43+$A$43*RAND()</f>
        <v>0.0921873400919139</v>
      </c>
      <c r="J43" s="9" t="s">
        <v>45</v>
      </c>
      <c r="K43" s="34" t="n">
        <f aca="false">agent1!K43</f>
        <v>0</v>
      </c>
      <c r="L43" s="34" t="n">
        <f aca="false">agent1!L43</f>
        <v>0</v>
      </c>
      <c r="M43" s="34" t="n">
        <f aca="false">agent1!M43</f>
        <v>0</v>
      </c>
      <c r="O43" s="9" t="s">
        <v>45</v>
      </c>
      <c r="P43" s="34" t="n">
        <f aca="false">agent1!P43</f>
        <v>0</v>
      </c>
      <c r="Q43" s="34" t="n">
        <f aca="false">agent1!Q43</f>
        <v>0</v>
      </c>
      <c r="R43" s="34" t="n">
        <f aca="false">agent1!R43</f>
        <v>0</v>
      </c>
    </row>
    <row collapsed="false" customFormat="false" customHeight="false" hidden="false" ht="14" outlineLevel="0" r="44">
      <c r="A44" s="8"/>
      <c r="B44" s="8" t="s">
        <v>46</v>
      </c>
      <c r="C44" s="34" t="n">
        <f aca="true">agent1!C44+$A$43*RAND()</f>
        <v>0.0948578738141805</v>
      </c>
      <c r="D44" s="34" t="n">
        <f aca="true">agent1!D44+$A$43*RAND()</f>
        <v>0.0419127318076789</v>
      </c>
      <c r="E44" s="34" t="n">
        <f aca="true">agent1!E44+$A$43*RAND()</f>
        <v>0.0166807769332081</v>
      </c>
      <c r="F44" s="34" t="n">
        <f aca="true">agent1!F44+$A$43*RAND()</f>
        <v>0.0330935369245708</v>
      </c>
      <c r="G44" s="34" t="n">
        <f aca="true">agent1!G44+$A$43*RAND()</f>
        <v>0.0952039258088917</v>
      </c>
      <c r="H44" s="34" t="n">
        <f aca="true">agent1!H44+$A$43*RAND()</f>
        <v>0.00717931957915425</v>
      </c>
      <c r="J44" s="9" t="s">
        <v>47</v>
      </c>
      <c r="K44" s="34" t="n">
        <f aca="false">agent1!K44</f>
        <v>0</v>
      </c>
      <c r="L44" s="34" t="n">
        <f aca="false">agent1!L44</f>
        <v>0</v>
      </c>
      <c r="M44" s="34" t="n">
        <f aca="false">agent1!M44</f>
        <v>0</v>
      </c>
      <c r="O44" s="9" t="s">
        <v>47</v>
      </c>
      <c r="P44" s="34" t="n">
        <f aca="false">agent1!P44</f>
        <v>0</v>
      </c>
      <c r="Q44" s="34" t="n">
        <f aca="false">agent1!Q44</f>
        <v>0</v>
      </c>
      <c r="R44" s="34" t="n">
        <f aca="false">agent1!R44</f>
        <v>0</v>
      </c>
    </row>
    <row collapsed="false" customFormat="false" customHeight="false" hidden="false" ht="14" outlineLevel="0" r="45">
      <c r="A45" s="8"/>
      <c r="B45" s="8" t="s">
        <v>48</v>
      </c>
      <c r="C45" s="34" t="n">
        <f aca="true">agent1!C45+$A$43*RAND()</f>
        <v>0.0506925846915692</v>
      </c>
      <c r="D45" s="34" t="n">
        <f aca="true">agent1!D45+$A$43*RAND()</f>
        <v>0.0431131445337087</v>
      </c>
      <c r="E45" s="34" t="n">
        <f aca="true">agent1!E45+$A$43*RAND()</f>
        <v>0.0656120731960982</v>
      </c>
      <c r="F45" s="34" t="n">
        <f aca="true">agent1!F45+$A$43*RAND()</f>
        <v>0.0303752058651298</v>
      </c>
      <c r="G45" s="34" t="n">
        <f aca="true">agent1!G45+$A$43*RAND()</f>
        <v>0.074948142375797</v>
      </c>
      <c r="H45" s="34" t="n">
        <f aca="true">agent1!H45+$A$43*RAND()</f>
        <v>0.0774197557475418</v>
      </c>
      <c r="J45" s="8"/>
      <c r="K45" s="16"/>
      <c r="L45" s="16"/>
      <c r="M45" s="16"/>
    </row>
    <row collapsed="false" customFormat="false" customHeight="false" hidden="false" ht="14" outlineLevel="0" r="46">
      <c r="A46" s="8"/>
      <c r="B46" s="8" t="s">
        <v>49</v>
      </c>
      <c r="C46" s="34" t="n">
        <f aca="true">agent1!C46+$A$43*RAND()</f>
        <v>0.0767079811077565</v>
      </c>
      <c r="D46" s="34" t="n">
        <f aca="true">agent1!D46+$A$43*RAND()</f>
        <v>0.0698060161899775</v>
      </c>
      <c r="E46" s="34" t="n">
        <f aca="true">agent1!E46+$A$43*RAND()</f>
        <v>0.0193324875552207</v>
      </c>
      <c r="F46" s="34" t="n">
        <f aca="true">agent1!F46+$A$43*RAND()</f>
        <v>0.0933887580409646</v>
      </c>
      <c r="G46" s="34" t="n">
        <f aca="true">agent1!G46+$A$43*RAND()</f>
        <v>0.00289955316111445</v>
      </c>
      <c r="H46" s="34" t="n">
        <f aca="true">agent1!H46+$A$43*RAND()</f>
        <v>0.0145364133641124</v>
      </c>
    </row>
    <row collapsed="false" customFormat="false" customHeight="false" hidden="false" ht="14" outlineLevel="0" r="47">
      <c r="A47" s="8"/>
      <c r="B47" s="8" t="s">
        <v>50</v>
      </c>
      <c r="C47" s="34" t="n">
        <f aca="true">agent1!C47+$A$43*RAND()</f>
        <v>0.000568077620118856</v>
      </c>
      <c r="D47" s="34" t="n">
        <f aca="true">agent1!D47+$A$43*RAND()</f>
        <v>0.0403992218896747</v>
      </c>
      <c r="E47" s="34" t="n">
        <f aca="true">agent1!E47+$A$43*RAND()</f>
        <v>0.050713876914233</v>
      </c>
      <c r="F47" s="34" t="n">
        <f aca="true">agent1!F47+$A$43*RAND()</f>
        <v>0.0511545534711331</v>
      </c>
      <c r="G47" s="34" t="n">
        <f aca="true">agent1!G47+$A$43*RAND()</f>
        <v>0.0991740740370005</v>
      </c>
      <c r="H47" s="34" t="n">
        <f aca="true">agent1!H47+$A$43*RAND()</f>
        <v>0.0867378221359104</v>
      </c>
    </row>
    <row collapsed="false" customFormat="false" customHeight="false" hidden="false" ht="14" outlineLevel="0" r="48">
      <c r="A48" s="8"/>
      <c r="B48" s="8" t="s">
        <v>51</v>
      </c>
      <c r="C48" s="34" t="n">
        <f aca="true">agent1!C48+$A$43*RAND()</f>
        <v>0.0520834797993302</v>
      </c>
      <c r="D48" s="34" t="n">
        <f aca="true">agent1!D48+$A$43*RAND()</f>
        <v>0.0259739041794091</v>
      </c>
      <c r="E48" s="34" t="n">
        <f aca="true">agent1!E48+$A$43*RAND()</f>
        <v>0.0245817216578871</v>
      </c>
      <c r="F48" s="34" t="n">
        <f aca="true">agent1!F48+$A$43*RAND()</f>
        <v>0.0956108849029988</v>
      </c>
      <c r="G48" s="34" t="n">
        <f aca="true">agent1!G48+$A$43*RAND()</f>
        <v>0.0512581828981638</v>
      </c>
      <c r="H48" s="34" t="n">
        <f aca="true">agent1!H48+$A$43*RAND()</f>
        <v>0.0589445123448968</v>
      </c>
    </row>
    <row collapsed="false" customFormat="false" customHeight="false" hidden="false" ht="14" outlineLevel="0" r="49">
      <c r="A49" s="8"/>
      <c r="B49" s="8" t="s">
        <v>52</v>
      </c>
      <c r="C49" s="34" t="n">
        <f aca="true">agent1!C49+$A$43*RAND()</f>
        <v>0.0730327096302062</v>
      </c>
      <c r="D49" s="34" t="n">
        <f aca="true">agent1!D49+$A$43*RAND()</f>
        <v>0.0304919347632676</v>
      </c>
      <c r="E49" s="34" t="n">
        <f aca="true">agent1!E49+$A$43*RAND()</f>
        <v>0.0368450546637177</v>
      </c>
      <c r="F49" s="34" t="n">
        <f aca="true">agent1!F49+$A$43*RAND()</f>
        <v>0.054289662418887</v>
      </c>
      <c r="G49" s="34" t="n">
        <f aca="true">agent1!G49+$A$43*RAND()</f>
        <v>0.0773805390577763</v>
      </c>
      <c r="H49" s="34" t="n">
        <f aca="true">agent1!H49+$A$43*RAND()</f>
        <v>0.0157409734092653</v>
      </c>
    </row>
    <row collapsed="false" customFormat="false" customHeight="false" hidden="false" ht="14" outlineLevel="0" r="50">
      <c r="A50" s="8"/>
      <c r="B50" s="8" t="s">
        <v>53</v>
      </c>
      <c r="C50" s="34" t="n">
        <f aca="true">agent1!C50+$A$43*RAND()</f>
        <v>0.046477002510801</v>
      </c>
      <c r="D50" s="34" t="n">
        <f aca="true">agent1!D50+$A$43*RAND()</f>
        <v>0.0280731237493455</v>
      </c>
      <c r="E50" s="34" t="n">
        <f aca="true">agent1!E50+$A$43*RAND()</f>
        <v>0.058854117942974</v>
      </c>
      <c r="F50" s="34" t="n">
        <f aca="true">agent1!F50+$A$43*RAND()</f>
        <v>0.0120890757068992</v>
      </c>
      <c r="G50" s="34" t="n">
        <f aca="true">agent1!G50+$A$43*RAND()</f>
        <v>0.0584483296144754</v>
      </c>
      <c r="H50" s="34" t="n">
        <f aca="true">agent1!H50+$A$43*RAND()</f>
        <v>0.033802260318771</v>
      </c>
    </row>
    <row collapsed="false" customFormat="false" customHeight="false" hidden="false" ht="14" outlineLevel="0" r="53">
      <c r="B53" s="0" t="str">
        <f aca="false">agent1!B53</f>
        <v>weak ties fash</v>
      </c>
      <c r="J53" s="0" t="str">
        <f aca="false">agent1!J53</f>
        <v>beta_ik</v>
      </c>
      <c r="K53" s="0" t="str">
        <f aca="false">agent1!K53</f>
        <v>I=1</v>
      </c>
      <c r="L53" s="0" t="str">
        <f aca="false">agent1!L53</f>
        <v>I=2</v>
      </c>
      <c r="M53" s="0" t="str">
        <f aca="false">agent1!M53</f>
        <v>I=3</v>
      </c>
      <c r="O53" s="0" t="str">
        <f aca="false">agent1!O53</f>
        <v>B_ik</v>
      </c>
      <c r="P53" s="0" t="str">
        <f aca="false">agent1!P53</f>
        <v>I=1</v>
      </c>
      <c r="Q53" s="0" t="str">
        <f aca="false">agent1!Q53</f>
        <v>I=2</v>
      </c>
      <c r="R53" s="0" t="str">
        <f aca="false">agent1!R53</f>
        <v>I=2</v>
      </c>
    </row>
    <row collapsed="false" customFormat="false" customHeight="false" hidden="false" ht="14" outlineLevel="0" r="54">
      <c r="B54" s="0" t="str">
        <f aca="false">agent1!B54</f>
        <v>#1 grumpy</v>
      </c>
      <c r="C54" s="0" t="n">
        <f aca="false">agent1!C54</f>
        <v>0</v>
      </c>
      <c r="D54" s="0" t="n">
        <f aca="false">agent1!D54</f>
        <v>0</v>
      </c>
      <c r="E54" s="0" t="n">
        <f aca="false">agent1!E54</f>
        <v>0</v>
      </c>
      <c r="F54" s="0" t="n">
        <f aca="false">agent1!F54</f>
        <v>0</v>
      </c>
      <c r="G54" s="0" t="n">
        <f aca="false">agent1!G54</f>
        <v>0</v>
      </c>
      <c r="H54" s="0" t="n">
        <f aca="false">agent1!H54</f>
        <v>0</v>
      </c>
      <c r="K54" s="0" t="n">
        <f aca="false">agent1!K54</f>
        <v>0</v>
      </c>
      <c r="L54" s="0" t="n">
        <f aca="false">agent1!L54</f>
        <v>0</v>
      </c>
      <c r="M54" s="0" t="n">
        <f aca="false">agent1!M54</f>
        <v>0</v>
      </c>
      <c r="P54" s="0" t="n">
        <f aca="false">agent1!P54</f>
        <v>1</v>
      </c>
      <c r="Q54" s="0" t="n">
        <f aca="false">agent1!Q54</f>
        <v>1</v>
      </c>
      <c r="R54" s="0" t="n">
        <f aca="false">agent1!R54</f>
        <v>1</v>
      </c>
    </row>
    <row collapsed="false" customFormat="false" customHeight="false" hidden="false" ht="14" outlineLevel="0" r="55">
      <c r="B55" s="0" t="str">
        <f aca="false">agent1!B55</f>
        <v>#2 sleepy</v>
      </c>
      <c r="C55" s="0" t="n">
        <f aca="false">agent1!C55</f>
        <v>2</v>
      </c>
      <c r="D55" s="0" t="n">
        <f aca="false">agent1!D55</f>
        <v>2</v>
      </c>
      <c r="E55" s="0" t="n">
        <f aca="false">agent1!E55</f>
        <v>2</v>
      </c>
      <c r="F55" s="0" t="n">
        <f aca="false">agent1!F55</f>
        <v>2</v>
      </c>
      <c r="G55" s="0" t="n">
        <f aca="false">agent1!G55</f>
        <v>2</v>
      </c>
      <c r="H55" s="0" t="n">
        <f aca="false">agent1!H55</f>
        <v>2</v>
      </c>
      <c r="K55" s="0" t="n">
        <f aca="false">agent1!K55</f>
        <v>0</v>
      </c>
      <c r="L55" s="0" t="n">
        <f aca="false">agent1!L55</f>
        <v>0</v>
      </c>
      <c r="M55" s="0" t="n">
        <f aca="false">agent1!M55</f>
        <v>0</v>
      </c>
      <c r="P55" s="0" t="n">
        <f aca="false">agent1!P55</f>
        <v>1</v>
      </c>
      <c r="Q55" s="0" t="n">
        <f aca="false">agent1!Q55</f>
        <v>1</v>
      </c>
      <c r="R55" s="0" t="n">
        <f aca="false">agent1!R55</f>
        <v>1</v>
      </c>
    </row>
    <row collapsed="false" customFormat="false" customHeight="false" hidden="false" ht="14" outlineLevel="0" r="56">
      <c r="B56" s="0" t="str">
        <f aca="false">agent1!B56</f>
        <v>#3 happy</v>
      </c>
      <c r="C56" s="0" t="n">
        <f aca="false">agent1!C56</f>
        <v>4</v>
      </c>
      <c r="D56" s="0" t="n">
        <f aca="false">agent1!D56</f>
        <v>4</v>
      </c>
      <c r="E56" s="0" t="n">
        <f aca="false">agent1!E56</f>
        <v>4</v>
      </c>
      <c r="F56" s="0" t="n">
        <f aca="false">agent1!F56</f>
        <v>4</v>
      </c>
      <c r="G56" s="0" t="n">
        <f aca="false">agent1!G56</f>
        <v>4</v>
      </c>
      <c r="H56" s="0" t="n">
        <f aca="false">agent1!H56</f>
        <v>4</v>
      </c>
      <c r="K56" s="0" t="n">
        <f aca="false">agent1!K56</f>
        <v>0</v>
      </c>
      <c r="L56" s="0" t="n">
        <f aca="false">agent1!L56</f>
        <v>0</v>
      </c>
      <c r="M56" s="0" t="n">
        <f aca="false">agent1!M56</f>
        <v>0</v>
      </c>
      <c r="P56" s="0" t="n">
        <f aca="false">agent1!P56</f>
        <v>1</v>
      </c>
      <c r="Q56" s="0" t="n">
        <f aca="false">agent1!Q56</f>
        <v>1</v>
      </c>
      <c r="R56" s="0" t="n">
        <f aca="false">agent1!R56</f>
        <v>1</v>
      </c>
    </row>
    <row collapsed="false" customFormat="false" customHeight="false" hidden="false" ht="14" outlineLevel="0" r="57">
      <c r="B57" s="0" t="str">
        <f aca="false">agent1!B57</f>
        <v>#4 sneezy</v>
      </c>
      <c r="C57" s="0" t="n">
        <f aca="false">agent1!C57</f>
        <v>1</v>
      </c>
      <c r="D57" s="0" t="n">
        <f aca="false">agent1!D57</f>
        <v>2</v>
      </c>
      <c r="E57" s="0" t="n">
        <f aca="false">agent1!E57</f>
        <v>2</v>
      </c>
      <c r="F57" s="0" t="n">
        <f aca="false">agent1!F57</f>
        <v>3</v>
      </c>
      <c r="G57" s="0" t="n">
        <f aca="false">agent1!G57</f>
        <v>4</v>
      </c>
      <c r="H57" s="0" t="n">
        <f aca="false">agent1!H57</f>
        <v>3</v>
      </c>
      <c r="K57" s="0" t="n">
        <f aca="false">agent1!K57</f>
        <v>0</v>
      </c>
      <c r="L57" s="0" t="n">
        <f aca="false">agent1!L57</f>
        <v>0</v>
      </c>
      <c r="M57" s="0" t="n">
        <f aca="false">agent1!M57</f>
        <v>0</v>
      </c>
      <c r="P57" s="0" t="n">
        <f aca="false">agent1!P57</f>
        <v>1</v>
      </c>
      <c r="Q57" s="0" t="n">
        <f aca="false">agent1!Q57</f>
        <v>1</v>
      </c>
      <c r="R57" s="0" t="n">
        <f aca="false">agent1!R57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