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agent1" sheetId="1" state="visible" r:id="rId2"/>
    <sheet name="agent2" sheetId="2" state="visible" r:id="rId3"/>
    <sheet name="agent3" sheetId="3" state="visible" r:id="rId4"/>
  </sheets>
  <definedNames>
    <definedName function="false" hidden="false" name="__shared_1_0_0" vbProcedure="false">A25</definedName>
    <definedName function="false" hidden="false" name="__shared_1_0_1" vbProcedure="false">1/(1+EXP(($B$5*POWER(A$3/($B$4-A$3),$B$6))+($B$9*POWER(ABS(1-($B$2*A$8)),$B$10))-2))</definedName>
    <definedName function="false" hidden="false" name="__shared_1_0_2" vbProcedure="false">EXP(-$B$21*POWER(ABS($B$2*(A$15-$B1)),$B$22))/A$21</definedName>
    <definedName function="false" hidden="false" name="__shared_1_0_3" vbProcedure="false">EXP(-$K$21*POWER(ABS(($B$2*$K1)-A$15),$K$22))/A$21</definedName>
    <definedName function="false" hidden="false" name="__shared_1_0_4" vbProcedure="false">EXP(-$T$21*POWER(ABS(($B$2*$T1)-A$15),$T$22))/A$21</definedName>
    <definedName function="false" hidden="false" name="__shared_1_0_5" vbProcedure="false">EXP(-$B$21*POWER(ABS($B$2*(A$15-$B1)),$B$22))/A$21</definedName>
    <definedName function="false" hidden="false" name="__shared_1_0_6" vbProcedure="false">EXP(-$K$21*POWER(ABS(($B$2*$K1)-A$15),$K$22))/A$21</definedName>
    <definedName function="false" hidden="false" name="__shared_1_0_7" vbProcedure="false">EXP(-$T$21*POWER(ABS(($B$2*$T1)-A$15),$T$22))/A$21</definedName>
    <definedName function="false" hidden="false" name="__shared_1_0_8" vbProcedure="false">EXP(-$B$21*POWER(ABS($B$2*(A$15-#REF!)),$B$22))+EXP(-$B$21*POWER(ABS($B$2*(A$15-#REF!)),$B$22))+EXP(-$B$21*POWER(ABS($B$2*(A$15-#REF!)),$B$22))+EXP(-$B$21*POWER(ABS($B$2*(A$15-#REF!)),$B$22))+EXP(-$B$21*POWER(ABS($B$2*(A$15-$B1)),$B$22))))))</definedName>
    <definedName function="false" hidden="false" name="__shared_1_0_9" vbProcedure="false">EXP(-$K$21*POWER(ABS(($B$2*#REF!)-A$15),$K$22))+EXP(-$K$21*POWER(ABS(($B$2*#REF!)-A$15),$K$22))+EXP(-$K$21*POWER(ABS(($B$2*#REF!)-A$15),$K$22))+EXP(-$K$21*POWER(ABS(($B$2*#REF!)-A$15),$K$22))+EXP(-$K$21*POWER(ABS(($B$2*#REF!)-A$15),$K$22))))))</definedName>
    <definedName function="false" hidden="false" name="__shared_1_0_10" vbProcedure="false">EXP(-$T$21*POWER(ABS(($B$2*#REF!)-A$15),$T$22))+EXP(-$T$21*POWER(ABS(($B$2*#REF!)-A$15),$T$22))+EXP(-$T$21*POWER(ABS(($B$2*#REF!)-A$15),$T$22))+EXP(-$T$21*POWER(ABS(($B$2*#REF!)-A$15),$T$22))+EXP(-$T$21*POWER(ABS(($B$2*#REF!)-A$15),$T$22))))))</definedName>
    <definedName function="false" hidden="false" name="__shared_1_0_11" vbProcedure="false">A$15</definedName>
    <definedName function="false" hidden="false" name="__shared_1_0_12" vbProcedure="false">#REF!*#REF!*#REF!/A$30</definedName>
    <definedName function="false" hidden="false" name="__shared_1_0_13" vbProcedure="false">#REF!*#REF!*#REF!/A$30</definedName>
    <definedName function="false" hidden="false" name="__shared_1_0_14" vbProcedure="false">#REF!*#REF!*#REF!+#REF!*#REF!*#REF!+#REF!*#REF!*#REF!+#REF!*#REF!*#REF!+#REF!*#REF!*#REF!</definedName>
    <definedName function="false" hidden="false" name="__shared_1_0_15" vbProcedure="false">MAX(#REF!))</definedName>
    <definedName function="false" hidden="false" name="__shared_1_0_16" vbProcedure="false">IF(#REF!=A$31,#REF!,0)+IF(#REF!=A$31,#REF!,0)+IF(#REF!=A$31,#REF!,0)+IF(#REF!=A$31,#REF!,0)+IF(#REF!=A$31,#REF!,0))</definedName>
    <definedName function="false" hidden="false" name="__shared_1_0_17" vbProcedure="false">A$15</definedName>
    <definedName function="false" hidden="false" name="__shared_1_0_18" vbProcedure="false">EXP((-A$41*POWER(ABS(MIN(A$15+1,4)-$B1),$B$40))+(-$K$42*POWER(ABS(A$15-$B1),$P$42)))/A$40</definedName>
    <definedName function="false" hidden="false" name="__shared_1_0_19" vbProcedure="false">EXP((-A$41*POWER(ABS(MIN(A$15+1,4-#REF!),$B$40))+(-$K$42*POWER(ABS(A$15-#REF!),$P$42)))+EXP((-A$41*POWER(ABS(MIN(A$15+1,4)-#REF!),$B$40))+(-$K$42*POWER(ABS(A$15-#REF!),$P$42)))+EXP((-A$41*POWER(ABS(MIN(A$15+1,4)-#REF!),$B$40))+(-$K$42*POWER(ABS(A$15-#REF!),$P$42)))+EXP((-A$41*POWER(ABS(MIN(A$15+1,4)-#REF!),$B$40))+(-$K$42*POWER(ABS(A$15-#REF!),$P$42)))+EXP((-A$41*POWER(ABS(MIN(A$15+1,4)-#REF!),$B$40))+(-$K$42*POWER(ABS(A$15-#REF!),$P$42)))))))</definedName>
    <definedName function="false" hidden="false" name="__shared_1_0_20" vbProcedure="false">0.5+0.1*RAND()</definedName>
    <definedName function="false" hidden="false" name="__shared_1_0_21" vbProcedure="false">0.5+0.1*RAND()</definedName>
    <definedName function="false" hidden="false" name="__shared_1_0_22" vbProcedure="false">0.5+0.1*RAND()</definedName>
    <definedName function="false" hidden="false" name="__shared_2_0_0" vbProcedure="false">$B$2*((A18*$B18)+(A19*$B19)+(A20*$B20)+(A21*$B21)+(A22*$B22))</definedName>
    <definedName function="false" hidden="false" name="__shared_2_0_1" vbProcedure="false">(1/$B$2)*#REF!</definedName>
    <definedName function="false" hidden="false" name="__shared_2_0_2" vbProcedure="false">1/(1+EXP(($B$5*POWER(A$3/($B$4-A$3),$B$6))+($B$9*POWER(ABS(1-($B$2*A$8)),$B$10))-2))</definedName>
    <definedName function="false" hidden="false" name="__shared_2_0_3" vbProcedure="false">EXP(-$B$21*POWER(ABS($B$2*(A$15-$B1)),$B$22))/A$21</definedName>
    <definedName function="false" hidden="false" name="__shared_2_0_4" vbProcedure="false">EXP(-$K$21*POWER(ABS(($B$2*$K1)-A$15),$K$22))/A$21</definedName>
    <definedName function="false" hidden="false" name="__shared_2_0_5" vbProcedure="false">EXP(-$T$21*POWER(ABS(($B$2*$T1)-A$15),$T$22))/A$21</definedName>
    <definedName function="false" hidden="false" name="__shared_2_0_6" vbProcedure="false">EXP(-$B$21*POWER(ABS($B$2*(A$15-$B1)),$B$22))/A$21</definedName>
    <definedName function="false" hidden="false" name="__shared_2_0_7" vbProcedure="false">EXP(-$K$21*POWER(ABS(($B$2*$K1)-A$15),$K$22))/A$21</definedName>
    <definedName function="false" hidden="false" name="__shared_2_0_8" vbProcedure="false">EXP(-$T$21*POWER(ABS(($B$2*$T1)-A$15),$T$22))/A$21</definedName>
    <definedName function="false" hidden="false" name="__shared_2_0_9" vbProcedure="false">EXP(-$B$21*POWER(ABS($B$2*(A$15-#REF!)),$B$22))+EXP(-$B$21*POWER(ABS($B$2*(A$15-#REF!)),$B$22))+EXP(-$B$21*POWER(ABS($B$2*(A$15-#REF!)),$B$22))+EXP(-$B$21*POWER(ABS($B$2*(A$15-#REF!)),$B$22))+EXP(-$B$21*POWER(ABS($B$2*(A$15-$B1)),$B$22))))))</definedName>
    <definedName function="false" hidden="false" name="__shared_2_0_10" vbProcedure="false">EXP(-$K$21*POWER(ABS(($B$2*#REF!)-A$15),$K$22))+EXP(-$K$21*POWER(ABS(($B$2*#REF!)-A$15),$K$22))+EXP(-$K$21*POWER(ABS(($B$2*#REF!)-A$15),$K$22))+EXP(-$K$21*POWER(ABS(($B$2*#REF!)-A$15),$K$22))+EXP(-$K$21*POWER(ABS(($B$2*#REF!)-A$15),$K$22))))))</definedName>
    <definedName function="false" hidden="false" name="__shared_2_0_11" vbProcedure="false">EXP(-$T$21*POWER(ABS(($B$2*#REF!)-A$15),$T$22))+EXP(-$T$21*POWER(ABS(($B$2*#REF!)-A$15),$T$22))+EXP(-$T$21*POWER(ABS(($B$2*#REF!)-A$15),$T$22))+EXP(-$T$21*POWER(ABS(($B$2*#REF!)-A$15),$T$22))+EXP(-$T$21*POWER(ABS(($B$2*#REF!)-A$15),$T$22))))))</definedName>
    <definedName function="false" hidden="false" name="__shared_2_0_12" vbProcedure="false">A$15</definedName>
    <definedName function="false" hidden="false" name="__shared_2_0_13" vbProcedure="false">#REF!*#REF!*#REF!/A$30</definedName>
    <definedName function="false" hidden="false" name="__shared_2_0_14" vbProcedure="false">#REF!*#REF!*#REF!+#REF!*#REF!*#REF!+#REF!*#REF!*#REF!+#REF!*#REF!*#REF!+#REF!*#REF!*#REF!</definedName>
    <definedName function="false" hidden="false" name="__shared_2_0_15" vbProcedure="false">MAX(#REF!))</definedName>
    <definedName function="false" hidden="false" name="__shared_2_0_16" vbProcedure="false">IF(#REF!=A$31,#REF!,0)+IF(#REF!=A$31,#REF!,0)+IF(#REF!=A$31,#REF!,0)+IF(#REF!=A$31,#REF!,0)+IF(#REF!=A$31,#REF!,0))</definedName>
    <definedName function="false" hidden="false" name="__shared_2_0_17" vbProcedure="false">A$15</definedName>
    <definedName function="false" hidden="false" name="__shared_2_0_18" vbProcedure="false">EXP((-A$44*POWER(ABS(MIN(A$15+1,4)-$B1),$B$40))+(-$L$43*POWER(ABS(A$15-$B1),$Q$43)))/A$40</definedName>
    <definedName function="false" hidden="false" name="__shared_2_0_19" vbProcedure="false">EXP((-A$44*POWER(ABS(MIN(A$15+1,4)-$B1),$B$40))+(-$L$43*POWER(ABS(A$15-$B1),$Q$43)))/A$40</definedName>
    <definedName function="false" hidden="false" name="__shared_2_0_20" vbProcedure="false">EXP((-A$44*POWER(ABS(MIN(A$15+1,4-#REF!),$B$40))+(-$L$43*POWER(ABS(A$15-#REF!),$Q$43)))+EXP((-A$44*POWER(ABS(MIN(A$15+1,4)-#REF!),$B$40))+(-$L$43*POWER(ABS(A$15-#REF!),$Q$43)))+EXP((-A$44*POWER(ABS(MIN(A$15+1,4)-#REF!),$B$40))+(-$L$43*POWER(ABS(A$15-#REF!),$Q$43)))+EXP((-A$44*POWER(ABS(MIN(A$15+1,4)-#REF!),$B$40))+(-$L$43*POWER(ABS(A$15-#REF!),$Q$43)))+EXP((-A$44*POWER(ABS(MIN(A$15+1,4)-#REF!),$B$40))+(-$L$43*POWER(ABS(A$15-#REF!),$Q$43)))))))</definedName>
    <definedName function="false" hidden="false" name="__shared_3_0_0" vbProcedure="false">$B$2*((A18*$B18)+(A19*$B19)+(A20*$B20)+(A21*$B21)+(A22*$B22))</definedName>
    <definedName function="false" hidden="false" name="__shared_3_0_1" vbProcedure="false">(1/$B$2)*#REF!</definedName>
    <definedName function="false" hidden="false" name="__shared_3_0_2" vbProcedure="false">1/(1+EXP(($B$5*POWER(A$3/($B$4-A$3),$B$6))+($B$9*POWER(ABS(1-($B$2*A$8)),$B$10))-2))</definedName>
    <definedName function="false" hidden="false" name="__shared_3_0_3" vbProcedure="false">EXP(-$B$21*POWER(ABS($B$2*(A$15-$B1)),$B$22))/A$21</definedName>
    <definedName function="false" hidden="false" name="__shared_3_0_4" vbProcedure="false">EXP(-$K$21*POWER(ABS(($B$2*$K1)-A$15),$K$22))/A$21</definedName>
    <definedName function="false" hidden="false" name="__shared_3_0_5" vbProcedure="false">EXP(-$T$21*POWER(ABS(($B$2*$T1)-A$15),$T$22))/A$21</definedName>
    <definedName function="false" hidden="false" name="__shared_3_0_6" vbProcedure="false">EXP(-$B$21*POWER(ABS($B$2*(A$15-$B1)),$B$22))/A$21</definedName>
    <definedName function="false" hidden="false" name="__shared_3_0_7" vbProcedure="false">EXP(-$K$21*POWER(ABS(($B$2*$K1)-A$15),$K$22))/A$21</definedName>
    <definedName function="false" hidden="false" name="__shared_3_0_8" vbProcedure="false">EXP(-$T$21*POWER(ABS(($B$2*$T1)-A$15),$T$22))/A$21</definedName>
    <definedName function="false" hidden="false" name="__shared_3_0_9" vbProcedure="false">EXP(-$B$21*POWER(ABS($B$2*(A$15-#REF!)),$B$22))+EXP(-$B$21*POWER(ABS($B$2*(A$15-#REF!)),$B$22))+EXP(-$B$21*POWER(ABS($B$2*(A$15-#REF!)),$B$22))+EXP(-$B$21*POWER(ABS($B$2*(A$15-#REF!)),$B$22))+EXP(-$B$21*POWER(ABS($B$2*(A$15-$B1)),$B$22))))))</definedName>
    <definedName function="false" hidden="false" name="__shared_3_0_10" vbProcedure="false">EXP(-$K$21*POWER(ABS(($B$2*#REF!)-A$15),$K$22))+EXP(-$K$21*POWER(ABS(($B$2*#REF!)-A$15),$K$22))+EXP(-$K$21*POWER(ABS(($B$2*#REF!)-A$15),$K$22))+EXP(-$K$21*POWER(ABS(($B$2*#REF!)-A$15),$K$22))+EXP(-$K$21*POWER(ABS(($B$2*#REF!)-A$15),$K$22))))))</definedName>
    <definedName function="false" hidden="false" name="__shared_3_0_11" vbProcedure="false">EXP(-$T$21*POWER(ABS(($B$2*#REF!)-A$15),$T$22))+EXP(-$T$21*POWER(ABS(($B$2*#REF!)-A$15),$T$22))+EXP(-$T$21*POWER(ABS(($B$2*#REF!)-A$15),$T$22))+EXP(-$T$21*POWER(ABS(($B$2*#REF!)-A$15),$T$22))+EXP(-$T$21*POWER(ABS(($B$2*#REF!)-A$15),$T$22))))))</definedName>
    <definedName function="false" hidden="false" name="__shared_3_0_12" vbProcedure="false">A$15</definedName>
    <definedName function="false" hidden="false" name="__shared_3_0_13" vbProcedure="false">#REF!*#REF!*#REF!/A$30</definedName>
    <definedName function="false" hidden="false" name="__shared_3_0_14" vbProcedure="false">#REF!*#REF!*#REF!+#REF!*#REF!*#REF!+#REF!*#REF!*#REF!+#REF!*#REF!*#REF!+#REF!*#REF!*#REF!</definedName>
    <definedName function="false" hidden="false" name="__shared_3_0_15" vbProcedure="false">MAX(#REF!))</definedName>
    <definedName function="false" hidden="false" name="__shared_3_0_16" vbProcedure="false">IF(#REF!=A$31,#REF!,0)+IF(#REF!=A$31,#REF!,0)+IF(#REF!=A$31,#REF!,0)+IF(#REF!=A$31,#REF!,0)+IF(#REF!=A$31,#REF!,0))</definedName>
    <definedName function="false" hidden="false" name="__shared_3_0_17" vbProcedure="false">A$15</definedName>
    <definedName function="false" hidden="false" name="__shared_3_0_18" vbProcedure="false">EXP((-A$44*POWER(ABS(MIN(A$15+1,4)-$B1),$B$40))+(-$M$44*POWER(ABS(A$15-$B1),$R$44)))/A$40</definedName>
    <definedName function="false" hidden="false" name="__shared_3_0_19" vbProcedure="false">EXP((-A$44*POWER(ABS(MIN(A$15+1,4)-$B1),$B$40))+(-$M$44*POWER(ABS(A$15-$B1),$R$44)))/A$40</definedName>
    <definedName function="false" hidden="false" name="__shared_3_0_20" vbProcedure="false">EXP((-A$44*POWER(ABS(MIN(A$15+1,4-#REF!),$B$40))+(-$M$44*POWER(ABS(A$15-#REF!),$R$44)))+EXP((-A$44*POWER(ABS(MIN(A$15+1,4)-#REF!),$B$40))+(-$M$44*POWER(ABS(A$15-#REF!),$R$44)))+EXP((-A$44*POWER(ABS(MIN(A$15+1,4)-#REF!),$B$40))+(-$M$44*POWER(ABS(A$15-#REF!),$R$44)))+EXP((-A$44*POWER(ABS(MIN(A$15+1,4)-#REF!),$B$40))+(-$M$44*POWER(ABS(A$15-#REF!),$R$44)))+EXP((-A$44*POWER(ABS(MIN(A$15+1,4)-#REF!),$B$40))+(-$M$44*POWER(ABS(A$15-#REF!),$R$44))))))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<sst xmlns="http://schemas.openxmlformats.org/spreadsheetml/2006/main" count="191" uniqueCount="56">
  <si>
    <t>Brands</t>
  </si>
  <si>
    <t>Brand_C</t>
  </si>
  <si>
    <t>Brand_D</t>
  </si>
  <si>
    <t>Brand_E</t>
  </si>
  <si>
    <t>Brand_F</t>
  </si>
  <si>
    <t>Brand_G</t>
  </si>
  <si>
    <t>Brand_H</t>
  </si>
  <si>
    <t>state factor</t>
  </si>
  <si>
    <t>Price-Purchase</t>
  </si>
  <si>
    <t>Budget</t>
  </si>
  <si>
    <t>r=</t>
  </si>
  <si>
    <t>R=</t>
  </si>
  <si>
    <t>Like-Purchase</t>
  </si>
  <si>
    <t>l=</t>
  </si>
  <si>
    <t>L=</t>
  </si>
  <si>
    <t>Prob: Price-Like-Purchase=1 -&gt;</t>
  </si>
  <si>
    <t>Like-Fash --&gt;</t>
  </si>
  <si>
    <t>Trust-Like</t>
  </si>
  <si>
    <t>Fit-Like</t>
  </si>
  <si>
    <t>S_Like=</t>
  </si>
  <si>
    <t>g=</t>
  </si>
  <si>
    <t>Z</t>
  </si>
  <si>
    <t>t=</t>
  </si>
  <si>
    <t>f=</t>
  </si>
  <si>
    <t>G=</t>
  </si>
  <si>
    <t>T=</t>
  </si>
  <si>
    <t>F=</t>
  </si>
  <si>
    <t>Like=Fashion+Trust+Fit</t>
  </si>
  <si>
    <t>S_Like</t>
  </si>
  <si>
    <r>
      <t xml:space="preserve">Z</t>
    </r>
    <r>
      <rPr>
        <rFont val="Calibri"/>
        <family val="2"/>
        <b val="true"/>
        <color rgb="00000000"/>
        <sz val="9"/>
      </rPr>
      <t xml:space="preserve">like</t>
    </r>
  </si>
  <si>
    <t>max</t>
  </si>
  <si>
    <t>S^_Like_max</t>
  </si>
  <si>
    <t>Advertising-Fash(t-1),t=0  --&gt;</t>
  </si>
  <si>
    <t>S_Fash(t)</t>
  </si>
  <si>
    <t>D=</t>
  </si>
  <si>
    <t>Adv</t>
  </si>
  <si>
    <t>t=1</t>
  </si>
  <si>
    <t>alpha_ij</t>
  </si>
  <si>
    <t>j=1</t>
  </si>
  <si>
    <t>j=2</t>
  </si>
  <si>
    <t>j=3</t>
  </si>
  <si>
    <t>A_ij</t>
  </si>
  <si>
    <t>t=2</t>
  </si>
  <si>
    <t>i=1</t>
  </si>
  <si>
    <t>t=3</t>
  </si>
  <si>
    <t>i=2</t>
  </si>
  <si>
    <t>t=4</t>
  </si>
  <si>
    <t>i=3</t>
  </si>
  <si>
    <t>t=5</t>
  </si>
  <si>
    <t>t=6</t>
  </si>
  <si>
    <t>t=7</t>
  </si>
  <si>
    <t>t=8</t>
  </si>
  <si>
    <t>t=9</t>
  </si>
  <si>
    <t>t=10</t>
  </si>
  <si>
    <t>Like-Purchase:   &lt;Like&gt;--&gt;</t>
  </si>
  <si>
    <t>difference</t>
  </si>
</sst>
</file>

<file path=xl/styles.xml><?xml version="1.0" encoding="utf-8"?>
<styleSheet xmlns="http://schemas.openxmlformats.org/spreadsheetml/2006/main">
  <numFmts count="3">
    <numFmt formatCode="GENERAL" numFmtId="164"/>
    <numFmt formatCode="_(\$* #,##0.00_);_(\$* \(#,##0.00\);_(\$* \-??_);_(@_)" numFmtId="165"/>
    <numFmt formatCode="0.00" numFmtId="166"/>
  </numFmts>
  <fonts count="12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ymbol"/>
      <charset val="2"/>
      <family val="1"/>
      <color rgb="00000000"/>
      <sz val="11"/>
    </font>
    <font>
      <name val="Calibri"/>
      <family val="2"/>
      <b val="true"/>
      <color rgb="00000000"/>
      <sz val="11"/>
    </font>
    <font>
      <name val="Calibri"/>
      <family val="2"/>
      <b val="true"/>
      <color rgb="00000000"/>
      <sz val="9"/>
    </font>
    <font>
      <name val="Calibri"/>
      <family val="2"/>
      <color rgb="00000000"/>
      <sz val="9"/>
    </font>
    <font>
      <name val="Calibri"/>
      <family val="2"/>
      <b val="true"/>
      <color rgb="00FF0000"/>
      <sz val="14"/>
    </font>
    <font>
      <name val="Calibri"/>
      <family val="2"/>
      <b val="true"/>
      <color rgb="00000000"/>
      <sz val="14"/>
    </font>
    <font>
      <name val="Calibri"/>
      <family val="2"/>
      <color rgb="00000000"/>
      <sz val="14"/>
    </font>
    <font>
      <name val="Calibri"/>
      <family val="2"/>
      <b val="true"/>
      <color rgb="00000000"/>
      <sz val="12"/>
    </font>
  </fonts>
  <fills count="12">
    <fill>
      <patternFill patternType="none"/>
    </fill>
    <fill>
      <patternFill patternType="gray125"/>
    </fill>
    <fill>
      <patternFill patternType="solid">
        <fgColor rgb="00FF0066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66"/>
      </patternFill>
    </fill>
    <fill>
      <patternFill patternType="solid">
        <fgColor rgb="0000B050"/>
        <bgColor rgb="00008080"/>
      </patternFill>
    </fill>
    <fill>
      <patternFill patternType="solid">
        <fgColor rgb="007030A0"/>
        <bgColor rgb="00993366"/>
      </patternFill>
    </fill>
    <fill>
      <patternFill patternType="solid">
        <fgColor rgb="0000B0F0"/>
        <bgColor rgb="0033CCCC"/>
      </patternFill>
    </fill>
    <fill>
      <patternFill patternType="solid">
        <fgColor rgb="00C6D9F1"/>
        <bgColor rgb="00CAECCA"/>
      </patternFill>
    </fill>
    <fill>
      <patternFill patternType="solid">
        <fgColor rgb="00FCD5B5"/>
        <bgColor rgb="00EDF490"/>
      </patternFill>
    </fill>
    <fill>
      <patternFill patternType="solid">
        <fgColor rgb="00CAECCA"/>
        <bgColor rgb="00C6D9F1"/>
      </patternFill>
    </fill>
    <fill>
      <patternFill patternType="solid">
        <fgColor rgb="00EDF490"/>
        <bgColor rgb="00FFFFCC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true" applyBorder="true" applyFont="true" applyProtection="true" borderId="0" fillId="0" fontId="0" numFmtId="165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7">
    <xf applyAlignment="false" applyBorder="false" applyFont="false" applyProtection="false" borderId="0" fillId="0" fontId="0" numFmtId="164" xfId="0"/>
    <xf applyAlignment="false" applyBorder="true" applyFont="true" applyProtection="false" borderId="1" fillId="0" fontId="0" numFmtId="164" xfId="0"/>
    <xf applyAlignment="false" applyBorder="true" applyFont="true" applyProtection="false" borderId="1" fillId="2" fontId="0" numFmtId="164" xfId="0"/>
    <xf applyAlignment="false" applyBorder="true" applyFont="true" applyProtection="false" borderId="1" fillId="3" fontId="0" numFmtId="164" xfId="0"/>
    <xf applyAlignment="false" applyBorder="true" applyFont="true" applyProtection="false" borderId="1" fillId="4" fontId="0" numFmtId="164" xfId="0"/>
    <xf applyAlignment="false" applyBorder="true" applyFont="true" applyProtection="false" borderId="1" fillId="5" fontId="0" numFmtId="164" xfId="0"/>
    <xf applyAlignment="false" applyBorder="true" applyFont="true" applyProtection="false" borderId="1" fillId="6" fontId="0" numFmtId="164" xfId="0"/>
    <xf applyAlignment="false" applyBorder="true" applyFont="true" applyProtection="false" borderId="1" fillId="7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true" borderId="1" fillId="8" fontId="0" numFmtId="165" xfId="17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" fillId="8" fontId="0" numFmtId="165" xfId="17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8" fontId="0" numFmtId="165" xfId="17">
      <alignment horizontal="center" indent="0" shrinkToFit="false" textRotation="0" vertical="center" wrapText="false"/>
      <protection hidden="false" locked="true"/>
    </xf>
    <xf applyAlignment="false" applyBorder="tru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true" applyFont="false" applyProtection="false" borderId="1" fillId="8" fontId="0" numFmtId="164" xfId="0">
      <alignment horizontal="center" indent="0" shrinkToFit="false" textRotation="0" vertical="bottom" wrapText="fals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</xf>
    <xf applyAlignment="false" applyBorder="true" applyFont="false" applyProtection="false" borderId="1" fillId="9" fontId="0" numFmtId="164" xfId="0"/>
    <xf applyAlignment="false" applyBorder="true" applyFont="false" applyProtection="false" borderId="1" fillId="8" fontId="0" numFmtId="164" xfId="0"/>
    <xf applyAlignment="false" applyBorder="true" applyFont="false" applyProtection="false" borderId="1" fillId="0" fontId="0" numFmtId="164" xfId="0"/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</xf>
    <xf applyAlignment="true" applyBorder="true" applyFont="false" applyProtection="false" borderId="1" fillId="9" fontId="0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2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7" numFmtId="164" xfId="0">
      <alignment horizontal="center" indent="0" shrinkToFit="false" textRotation="0" vertical="bottom" wrapText="false"/>
    </xf>
    <xf applyAlignment="true" applyBorder="true" applyFont="true" applyProtection="true" borderId="1" fillId="10" fontId="0" numFmtId="165" xfId="17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" fillId="10" fontId="0" numFmtId="165" xfId="17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0" fontId="0" numFmtId="165" xfId="17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1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4" xfId="0"/>
    <xf applyAlignment="false" applyBorder="true" applyFont="false" applyProtection="false" borderId="1" fillId="10" fontId="0" numFmtId="164" xfId="0"/>
    <xf applyAlignment="true" applyBorder="true" applyFont="true" applyProtection="true" borderId="1" fillId="11" fontId="0" numFmtId="165" xfId="17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" fillId="11" fontId="0" numFmtId="165" xfId="17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1" fontId="0" numFmtId="165" xfId="17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11" fontId="0" numFmtId="164" xfId="0">
      <alignment horizontal="center" indent="0" shrinkToFit="false" textRotation="0" vertical="bottom" wrapText="false"/>
    </xf>
    <xf applyAlignment="false" applyBorder="true" applyFont="false" applyProtection="false" borderId="1" fillId="11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66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7030A0"/>
      <rgbColor rgb="00FFFFCC"/>
      <rgbColor rgb="00CCFFFF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AECCA"/>
      <rgbColor rgb="00EDF490"/>
      <rgbColor rgb="0099CCFF"/>
      <rgbColor rgb="00FF99CC"/>
      <rgbColor rgb="00CC99FF"/>
      <rgbColor rgb="00FCD5B5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9</xdr:col>
      <xdr:colOff>615960</xdr:colOff>
      <xdr:row>0</xdr:row>
      <xdr:rowOff>131040</xdr:rowOff>
    </xdr:from>
    <xdr:to>
      <xdr:col>10</xdr:col>
      <xdr:colOff>741600</xdr:colOff>
      <xdr:row>6</xdr:row>
      <xdr:rowOff>125280</xdr:rowOff>
    </xdr:to>
    <xdr:sp>
      <xdr:nvSpPr>
        <xdr:cNvPr id="0" name="CustomShape 1"/>
        <xdr:cNvSpPr/>
      </xdr:nvSpPr>
      <xdr:spPr>
        <a:xfrm>
          <a:off x="9783360" y="131040"/>
          <a:ext cx="884520" cy="1056960"/>
        </a:xfrm>
        <a:prstGeom prst="ellipse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9</xdr:col>
      <xdr:colOff>527040</xdr:colOff>
      <xdr:row>2</xdr:row>
      <xdr:rowOff>115200</xdr:rowOff>
    </xdr:from>
    <xdr:to>
      <xdr:col>10</xdr:col>
      <xdr:colOff>908280</xdr:colOff>
      <xdr:row>6</xdr:row>
      <xdr:rowOff>152280</xdr:rowOff>
    </xdr:to>
    <xdr:sp>
      <xdr:nvSpPr>
        <xdr:cNvPr id="1" name="CustomShape 1"/>
        <xdr:cNvSpPr/>
      </xdr:nvSpPr>
      <xdr:spPr>
        <a:xfrm>
          <a:off x="9694440" y="469440"/>
          <a:ext cx="1140120" cy="745560"/>
        </a:xfrm>
        <a:prstGeom prst="rect">
          <a:avLst/>
        </a:prstGeom>
      </xdr:spPr>
      <xdr:txBody>
        <a:bodyPr bIns="45000" lIns="90000" rIns="90000" tIns="45000"/>
        <a:p>
          <a:r>
            <a:rPr b="1" lang="en-US" sz="1400">
              <a:solidFill>
                <a:srgbClr val="ff0000"/>
              </a:solidFill>
              <a:latin typeface="Calibri"/>
            </a:rPr>
            <a:t>Price &amp; Budget</a:t>
          </a:r>
          <a:endParaRPr/>
        </a:p>
        <a:p>
          <a:endParaRPr/>
        </a:p>
      </xdr:txBody>
    </xdr:sp>
    <xdr:clientData/>
  </xdr:twoCellAnchor>
  <xdr:twoCellAnchor editAs="oneCell">
    <xdr:from>
      <xdr:col>10</xdr:col>
      <xdr:colOff>75240</xdr:colOff>
      <xdr:row>2</xdr:row>
      <xdr:rowOff>36720</xdr:rowOff>
    </xdr:from>
    <xdr:to>
      <xdr:col>10</xdr:col>
      <xdr:colOff>817560</xdr:colOff>
      <xdr:row>4</xdr:row>
      <xdr:rowOff>109440</xdr:rowOff>
    </xdr:to>
    <xdr:sp>
      <xdr:nvSpPr>
        <xdr:cNvPr id="2" name="CustomShape 1"/>
        <xdr:cNvSpPr/>
      </xdr:nvSpPr>
      <xdr:spPr>
        <a:xfrm>
          <a:off x="10001520" y="390960"/>
          <a:ext cx="742320" cy="426960"/>
        </a:xfrm>
        <a:prstGeom prst="ellipse">
          <a:avLst/>
        </a:prstGeom>
        <a:solidFill>
          <a:srgbClr val="7df62a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9</xdr:col>
      <xdr:colOff>279720</xdr:colOff>
      <xdr:row>1</xdr:row>
      <xdr:rowOff>96120</xdr:rowOff>
    </xdr:from>
    <xdr:to>
      <xdr:col>10</xdr:col>
      <xdr:colOff>477360</xdr:colOff>
      <xdr:row>3</xdr:row>
      <xdr:rowOff>51480</xdr:rowOff>
    </xdr:to>
    <xdr:sp>
      <xdr:nvSpPr>
        <xdr:cNvPr id="3" name="CustomShape 1"/>
        <xdr:cNvSpPr/>
      </xdr:nvSpPr>
      <xdr:spPr>
        <a:xfrm>
          <a:off x="9447120" y="273240"/>
          <a:ext cx="956520" cy="309600"/>
        </a:xfrm>
        <a:prstGeom prst="rect">
          <a:avLst/>
        </a:prstGeom>
        <a:solidFill>
          <a:srgbClr val="7df62a"/>
        </a:solidFill>
      </xdr:spPr>
      <xdr:txBody>
        <a:bodyPr bIns="45000" lIns="90000" rIns="90000" tIns="45000"/>
        <a:p>
          <a:r>
            <a:rPr b="1" lang="en-US" sz="1100">
              <a:solidFill>
                <a:srgbClr val="000000"/>
              </a:solidFill>
              <a:latin typeface="Calibri"/>
            </a:rPr>
            <a:t>Purchase</a:t>
          </a:r>
          <a:endParaRPr/>
        </a:p>
        <a:p>
          <a:endParaRPr/>
        </a:p>
      </xdr:txBody>
    </xdr:sp>
    <xdr:clientData/>
  </xdr:twoCellAnchor>
  <xdr:twoCellAnchor editAs="oneCell">
    <xdr:from>
      <xdr:col>9</xdr:col>
      <xdr:colOff>591840</xdr:colOff>
      <xdr:row>1</xdr:row>
      <xdr:rowOff>144360</xdr:rowOff>
    </xdr:from>
    <xdr:to>
      <xdr:col>10</xdr:col>
      <xdr:colOff>84240</xdr:colOff>
      <xdr:row>2</xdr:row>
      <xdr:rowOff>153720</xdr:rowOff>
    </xdr:to>
    <xdr:cxnSp>
      <xdr:nvCxnSpPr>
        <xdr:cNvPr id="4" name="Line 1"/>
        <xdr:cNvCxnSpPr/>
        <xdr:nvPr/>
      </xdr:nvCxnSpPr>
      <xdr:spPr>
        <a:xfrm flipV="1">
          <a:off x="9759240" y="321480"/>
          <a:ext cx="251640" cy="186840"/>
        </a:xfrm>
        <a:prstGeom prst="straightConnector1">
          <a:avLst/>
        </a:prstGeom>
        <a:ln w="28440">
          <a:solidFill>
            <a:srgbClr val="1f497d"/>
          </a:solidFill>
          <a:round/>
          <a:tailEnd len="med" type="triangle" w="med"/>
        </a:ln>
      </xdr:spPr>
    </xdr:cxnSp>
    <xdr:clientData/>
  </xdr:twoCellAnchor>
  <xdr:twoCellAnchor editAs="oneCell">
    <xdr:from>
      <xdr:col>9</xdr:col>
      <xdr:colOff>123840</xdr:colOff>
      <xdr:row>2</xdr:row>
      <xdr:rowOff>79200</xdr:rowOff>
    </xdr:from>
    <xdr:to>
      <xdr:col>9</xdr:col>
      <xdr:colOff>697320</xdr:colOff>
      <xdr:row>6</xdr:row>
      <xdr:rowOff>5760</xdr:rowOff>
    </xdr:to>
    <xdr:sp>
      <xdr:nvSpPr>
        <xdr:cNvPr id="5" name="CustomShape 1"/>
        <xdr:cNvSpPr/>
      </xdr:nvSpPr>
      <xdr:spPr>
        <a:xfrm>
          <a:off x="9291240" y="433440"/>
          <a:ext cx="573480" cy="635040"/>
        </a:xfrm>
        <a:prstGeom prst="ellipse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9</xdr:col>
      <xdr:colOff>222480</xdr:colOff>
      <xdr:row>4</xdr:row>
      <xdr:rowOff>34920</xdr:rowOff>
    </xdr:from>
    <xdr:to>
      <xdr:col>10</xdr:col>
      <xdr:colOff>202320</xdr:colOff>
      <xdr:row>6</xdr:row>
      <xdr:rowOff>119160</xdr:rowOff>
    </xdr:to>
    <xdr:sp>
      <xdr:nvSpPr>
        <xdr:cNvPr id="6" name="CustomShape 1"/>
        <xdr:cNvSpPr/>
      </xdr:nvSpPr>
      <xdr:spPr>
        <a:xfrm>
          <a:off x="9389880" y="743400"/>
          <a:ext cx="738720" cy="438480"/>
        </a:xfrm>
        <a:prstGeom prst="rect">
          <a:avLst/>
        </a:prstGeom>
      </xdr:spPr>
      <xdr:txBody>
        <a:bodyPr bIns="45000" lIns="90000" rIns="90000" tIns="45000"/>
        <a:p>
          <a:r>
            <a:rPr b="1" lang="en-US" sz="1400">
              <a:solidFill>
                <a:srgbClr val="000000"/>
              </a:solidFill>
              <a:latin typeface="Calibri"/>
            </a:rPr>
            <a:t>Like</a:t>
          </a:r>
          <a:endParaRPr/>
        </a:p>
        <a:p>
          <a:endParaRPr/>
        </a:p>
      </xdr:txBody>
    </xdr:sp>
    <xdr:clientData/>
  </xdr:twoCellAnchor>
  <xdr:twoCellAnchor editAs="oneCell">
    <xdr:from>
      <xdr:col>15</xdr:col>
      <xdr:colOff>609480</xdr:colOff>
      <xdr:row>26</xdr:row>
      <xdr:rowOff>14040</xdr:rowOff>
    </xdr:from>
    <xdr:to>
      <xdr:col>15</xdr:col>
      <xdr:colOff>609840</xdr:colOff>
      <xdr:row>27</xdr:row>
      <xdr:rowOff>141840</xdr:rowOff>
    </xdr:to>
    <xdr:cxnSp>
      <xdr:nvCxnSpPr>
        <xdr:cNvPr id="7" name="Line 1"/>
        <xdr:cNvCxnSpPr/>
        <xdr:nvPr/>
      </xdr:nvCxnSpPr>
      <xdr:spPr>
        <a:xfrm flipV="1">
          <a:off x="14525280" y="4619520"/>
          <a:ext cx="720" cy="305280"/>
        </a:xfrm>
        <a:prstGeom prst="straightConnector1">
          <a:avLst/>
        </a:prstGeom>
        <a:ln w="28440">
          <a:solidFill>
            <a:srgbClr val="1f497d"/>
          </a:solidFill>
          <a:round/>
          <a:tailEnd len="med" type="triangle" w="med"/>
        </a:ln>
      </xdr:spPr>
    </xdr:cxnSp>
    <xdr:clientData/>
  </xdr:twoCellAnchor>
  <xdr:twoCellAnchor editAs="oneCell">
    <xdr:from>
      <xdr:col>9</xdr:col>
      <xdr:colOff>656280</xdr:colOff>
      <xdr:row>3</xdr:row>
      <xdr:rowOff>18000</xdr:rowOff>
    </xdr:from>
    <xdr:to>
      <xdr:col>9</xdr:col>
      <xdr:colOff>656640</xdr:colOff>
      <xdr:row>4</xdr:row>
      <xdr:rowOff>146160</xdr:rowOff>
    </xdr:to>
    <xdr:cxnSp>
      <xdr:nvCxnSpPr>
        <xdr:cNvPr id="8" name="Line 1"/>
        <xdr:cNvCxnSpPr/>
        <xdr:nvPr/>
      </xdr:nvCxnSpPr>
      <xdr:spPr>
        <a:xfrm flipV="1">
          <a:off x="9823680" y="549360"/>
          <a:ext cx="720" cy="305640"/>
        </a:xfrm>
        <a:prstGeom prst="straightConnector1">
          <a:avLst/>
        </a:prstGeom>
        <a:ln w="28440">
          <a:solidFill>
            <a:srgbClr val="1f497d"/>
          </a:solidFill>
          <a:round/>
          <a:tailEnd len="med" type="triangle" w="med"/>
        </a:ln>
      </xdr:spPr>
    </xdr:cxnSp>
    <xdr:clientData/>
  </xdr:twoCellAnchor>
  <xdr:twoCellAnchor editAs="oneCell">
    <xdr:from>
      <xdr:col>8</xdr:col>
      <xdr:colOff>519840</xdr:colOff>
      <xdr:row>33</xdr:row>
      <xdr:rowOff>31680</xdr:rowOff>
    </xdr:from>
    <xdr:to>
      <xdr:col>9</xdr:col>
      <xdr:colOff>336960</xdr:colOff>
      <xdr:row>36</xdr:row>
      <xdr:rowOff>109080</xdr:rowOff>
    </xdr:to>
    <xdr:sp>
      <xdr:nvSpPr>
        <xdr:cNvPr id="9" name="CustomShape 1"/>
        <xdr:cNvSpPr/>
      </xdr:nvSpPr>
      <xdr:spPr>
        <a:xfrm>
          <a:off x="8928000" y="5888520"/>
          <a:ext cx="576360" cy="608760"/>
        </a:xfrm>
        <a:prstGeom prst="ellipse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8</xdr:col>
      <xdr:colOff>564480</xdr:colOff>
      <xdr:row>33</xdr:row>
      <xdr:rowOff>129240</xdr:rowOff>
    </xdr:from>
    <xdr:to>
      <xdr:col>9</xdr:col>
      <xdr:colOff>547920</xdr:colOff>
      <xdr:row>36</xdr:row>
      <xdr:rowOff>40680</xdr:rowOff>
    </xdr:to>
    <xdr:sp>
      <xdr:nvSpPr>
        <xdr:cNvPr id="10" name="CustomShape 1"/>
        <xdr:cNvSpPr/>
      </xdr:nvSpPr>
      <xdr:spPr>
        <a:xfrm>
          <a:off x="8972640" y="5986080"/>
          <a:ext cx="742680" cy="442800"/>
        </a:xfrm>
        <a:prstGeom prst="rect">
          <a:avLst/>
        </a:prstGeom>
      </xdr:spPr>
      <xdr:txBody>
        <a:bodyPr bIns="45000" lIns="90000" rIns="90000" tIns="45000"/>
        <a:p>
          <a:r>
            <a:rPr b="1" lang="en-US" sz="1400">
              <a:solidFill>
                <a:srgbClr val="000000"/>
              </a:solidFill>
              <a:latin typeface="Calibri"/>
            </a:rPr>
            <a:t>Like</a:t>
          </a:r>
          <a:endParaRPr/>
        </a:p>
        <a:p>
          <a:endParaRPr/>
        </a:p>
      </xdr:txBody>
    </xdr:sp>
    <xdr:clientData/>
  </xdr:twoCellAnchor>
  <xdr:twoCellAnchor editAs="oneCell">
    <xdr:from>
      <xdr:col>7</xdr:col>
      <xdr:colOff>657000</xdr:colOff>
      <xdr:row>36</xdr:row>
      <xdr:rowOff>84240</xdr:rowOff>
    </xdr:from>
    <xdr:to>
      <xdr:col>8</xdr:col>
      <xdr:colOff>473400</xdr:colOff>
      <xdr:row>39</xdr:row>
      <xdr:rowOff>159480</xdr:rowOff>
    </xdr:to>
    <xdr:sp>
      <xdr:nvSpPr>
        <xdr:cNvPr id="11" name="CustomShape 1"/>
        <xdr:cNvSpPr/>
      </xdr:nvSpPr>
      <xdr:spPr>
        <a:xfrm>
          <a:off x="8305920" y="6472440"/>
          <a:ext cx="575640" cy="606600"/>
        </a:xfrm>
        <a:prstGeom prst="ellipse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7</xdr:col>
      <xdr:colOff>690480</xdr:colOff>
      <xdr:row>37</xdr:row>
      <xdr:rowOff>3240</xdr:rowOff>
    </xdr:from>
    <xdr:to>
      <xdr:col>8</xdr:col>
      <xdr:colOff>506880</xdr:colOff>
      <xdr:row>39</xdr:row>
      <xdr:rowOff>93960</xdr:rowOff>
    </xdr:to>
    <xdr:sp>
      <xdr:nvSpPr>
        <xdr:cNvPr id="12" name="CustomShape 1"/>
        <xdr:cNvSpPr/>
      </xdr:nvSpPr>
      <xdr:spPr>
        <a:xfrm>
          <a:off x="8339400" y="6568560"/>
          <a:ext cx="575640" cy="444960"/>
        </a:xfrm>
        <a:prstGeom prst="rect">
          <a:avLst/>
        </a:prstGeom>
      </xdr:spPr>
      <xdr:txBody>
        <a:bodyPr bIns="45000" lIns="90000" rIns="90000" tIns="45000"/>
        <a:p>
          <a:r>
            <a:rPr b="1" lang="en-US" sz="1400">
              <a:solidFill>
                <a:srgbClr val="000000"/>
              </a:solidFill>
              <a:latin typeface="Calibri"/>
            </a:rPr>
            <a:t>Fash</a:t>
          </a:r>
          <a:r>
            <a:rPr lang="en-US" sz="1400">
              <a:solidFill>
                <a:srgbClr val="000000"/>
              </a:solidFill>
              <a:latin typeface="Calibri"/>
            </a:rPr>
            <a:t> </a:t>
          </a:r>
          <a:endParaRPr/>
        </a:p>
        <a:p>
          <a:endParaRPr/>
        </a:p>
      </xdr:txBody>
    </xdr:sp>
    <xdr:clientData/>
  </xdr:twoCellAnchor>
  <xdr:twoCellAnchor editAs="oneCell">
    <xdr:from>
      <xdr:col>8</xdr:col>
      <xdr:colOff>381600</xdr:colOff>
      <xdr:row>32</xdr:row>
      <xdr:rowOff>173520</xdr:rowOff>
    </xdr:from>
    <xdr:to>
      <xdr:col>8</xdr:col>
      <xdr:colOff>604800</xdr:colOff>
      <xdr:row>34</xdr:row>
      <xdr:rowOff>48240</xdr:rowOff>
    </xdr:to>
    <xdr:cxnSp>
      <xdr:nvCxnSpPr>
        <xdr:cNvPr id="13" name="Line 1"/>
        <xdr:cNvCxnSpPr/>
        <xdr:nvPr/>
      </xdr:nvCxnSpPr>
      <xdr:spPr>
        <a:xfrm flipV="1">
          <a:off x="8789760" y="5853240"/>
          <a:ext cx="223560" cy="229320"/>
        </a:xfrm>
        <a:prstGeom prst="straightConnector1">
          <a:avLst/>
        </a:prstGeom>
        <a:ln w="28440">
          <a:solidFill>
            <a:srgbClr val="1f497d"/>
          </a:solidFill>
          <a:round/>
          <a:tailEnd len="med" type="triangle" w="med"/>
        </a:ln>
      </xdr:spPr>
    </xdr:cxnSp>
    <xdr:clientData/>
  </xdr:twoCellAnchor>
  <xdr:twoCellAnchor editAs="oneCell">
    <xdr:from>
      <xdr:col>9</xdr:col>
      <xdr:colOff>557640</xdr:colOff>
      <xdr:row>35</xdr:row>
      <xdr:rowOff>81000</xdr:rowOff>
    </xdr:from>
    <xdr:to>
      <xdr:col>10</xdr:col>
      <xdr:colOff>374040</xdr:colOff>
      <xdr:row>38</xdr:row>
      <xdr:rowOff>163440</xdr:rowOff>
    </xdr:to>
    <xdr:sp>
      <xdr:nvSpPr>
        <xdr:cNvPr id="14" name="CustomShape 1"/>
        <xdr:cNvSpPr/>
      </xdr:nvSpPr>
      <xdr:spPr>
        <a:xfrm>
          <a:off x="9725040" y="6292080"/>
          <a:ext cx="575280" cy="613800"/>
        </a:xfrm>
        <a:prstGeom prst="ellipse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9</xdr:col>
      <xdr:colOff>600840</xdr:colOff>
      <xdr:row>36</xdr:row>
      <xdr:rowOff>1800</xdr:rowOff>
    </xdr:from>
    <xdr:to>
      <xdr:col>10</xdr:col>
      <xdr:colOff>417240</xdr:colOff>
      <xdr:row>38</xdr:row>
      <xdr:rowOff>95760</xdr:rowOff>
    </xdr:to>
    <xdr:sp>
      <xdr:nvSpPr>
        <xdr:cNvPr id="15" name="CustomShape 1"/>
        <xdr:cNvSpPr/>
      </xdr:nvSpPr>
      <xdr:spPr>
        <a:xfrm>
          <a:off x="9768240" y="6390000"/>
          <a:ext cx="575280" cy="448200"/>
        </a:xfrm>
        <a:prstGeom prst="rect">
          <a:avLst/>
        </a:prstGeom>
      </xdr:spPr>
      <xdr:txBody>
        <a:bodyPr bIns="45000" lIns="90000" rIns="90000" tIns="45000"/>
        <a:p>
          <a:r>
            <a:rPr b="1" lang="en-US" sz="1400">
              <a:solidFill>
                <a:srgbClr val="000000"/>
              </a:solidFill>
              <a:latin typeface="Calibri"/>
            </a:rPr>
            <a:t>Fit</a:t>
          </a:r>
          <a:r>
            <a:rPr lang="en-US" sz="1400">
              <a:solidFill>
                <a:srgbClr val="000000"/>
              </a:solidFill>
              <a:latin typeface="Calibri"/>
            </a:rPr>
            <a:t> </a:t>
          </a:r>
          <a:endParaRPr/>
        </a:p>
        <a:p>
          <a:endParaRPr/>
        </a:p>
      </xdr:txBody>
    </xdr:sp>
    <xdr:clientData/>
  </xdr:twoCellAnchor>
  <xdr:twoCellAnchor editAs="oneCell">
    <xdr:from>
      <xdr:col>9</xdr:col>
      <xdr:colOff>337680</xdr:colOff>
      <xdr:row>29</xdr:row>
      <xdr:rowOff>26640</xdr:rowOff>
    </xdr:from>
    <xdr:to>
      <xdr:col>9</xdr:col>
      <xdr:colOff>624600</xdr:colOff>
      <xdr:row>30</xdr:row>
      <xdr:rowOff>18720</xdr:rowOff>
    </xdr:to>
    <xdr:cxnSp>
      <xdr:nvCxnSpPr>
        <xdr:cNvPr id="16" name="Line 1"/>
        <xdr:cNvCxnSpPr/>
        <xdr:nvPr/>
      </xdr:nvCxnSpPr>
      <xdr:spPr>
        <a:xfrm flipH="1" flipV="1">
          <a:off x="9505080" y="5163480"/>
          <a:ext cx="287280" cy="180720"/>
        </a:xfrm>
        <a:prstGeom prst="straightConnector1">
          <a:avLst/>
        </a:prstGeom>
        <a:ln w="28440">
          <a:solidFill>
            <a:srgbClr val="1f497d"/>
          </a:solidFill>
          <a:round/>
          <a:tailEnd len="med" type="triangle" w="med"/>
        </a:ln>
      </xdr:spPr>
    </xdr:cxnSp>
    <xdr:clientData/>
  </xdr:twoCellAnchor>
  <xdr:twoCellAnchor editAs="oneCell">
    <xdr:from>
      <xdr:col>8</xdr:col>
      <xdr:colOff>664200</xdr:colOff>
      <xdr:row>38</xdr:row>
      <xdr:rowOff>1440</xdr:rowOff>
    </xdr:from>
    <xdr:to>
      <xdr:col>9</xdr:col>
      <xdr:colOff>480600</xdr:colOff>
      <xdr:row>41</xdr:row>
      <xdr:rowOff>99000</xdr:rowOff>
    </xdr:to>
    <xdr:sp>
      <xdr:nvSpPr>
        <xdr:cNvPr id="17" name="CustomShape 1"/>
        <xdr:cNvSpPr/>
      </xdr:nvSpPr>
      <xdr:spPr>
        <a:xfrm>
          <a:off x="9072360" y="6743880"/>
          <a:ext cx="575640" cy="628920"/>
        </a:xfrm>
        <a:prstGeom prst="ellipse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8</xdr:col>
      <xdr:colOff>621720</xdr:colOff>
      <xdr:row>38</xdr:row>
      <xdr:rowOff>114120</xdr:rowOff>
    </xdr:from>
    <xdr:to>
      <xdr:col>9</xdr:col>
      <xdr:colOff>604800</xdr:colOff>
      <xdr:row>41</xdr:row>
      <xdr:rowOff>30960</xdr:rowOff>
    </xdr:to>
    <xdr:sp>
      <xdr:nvSpPr>
        <xdr:cNvPr id="18" name="CustomShape 1"/>
        <xdr:cNvSpPr/>
      </xdr:nvSpPr>
      <xdr:spPr>
        <a:xfrm>
          <a:off x="9029880" y="6856560"/>
          <a:ext cx="742320" cy="448200"/>
        </a:xfrm>
        <a:prstGeom prst="rect">
          <a:avLst/>
        </a:prstGeom>
      </xdr:spPr>
      <xdr:txBody>
        <a:bodyPr bIns="45000" lIns="90000" rIns="90000" tIns="45000"/>
        <a:p>
          <a:r>
            <a:rPr b="1" lang="en-US" sz="1400">
              <a:solidFill>
                <a:srgbClr val="000000"/>
              </a:solidFill>
              <a:latin typeface="Calibri"/>
            </a:rPr>
            <a:t>Trust</a:t>
          </a:r>
          <a:r>
            <a:rPr lang="en-US" sz="1400">
              <a:solidFill>
                <a:srgbClr val="000000"/>
              </a:solidFill>
              <a:latin typeface="Calibri"/>
            </a:rPr>
            <a:t> </a:t>
          </a:r>
          <a:endParaRPr/>
        </a:p>
        <a:p>
          <a:endParaRPr/>
        </a:p>
      </xdr:txBody>
    </xdr:sp>
    <xdr:clientData/>
  </xdr:twoCellAnchor>
  <xdr:twoCellAnchor editAs="oneCell">
    <xdr:from>
      <xdr:col>9</xdr:col>
      <xdr:colOff>176400</xdr:colOff>
      <xdr:row>30</xdr:row>
      <xdr:rowOff>35280</xdr:rowOff>
    </xdr:from>
    <xdr:to>
      <xdr:col>9</xdr:col>
      <xdr:colOff>186480</xdr:colOff>
      <xdr:row>31</xdr:row>
      <xdr:rowOff>127080</xdr:rowOff>
    </xdr:to>
    <xdr:cxnSp>
      <xdr:nvCxnSpPr>
        <xdr:cNvPr id="19" name="Line 1"/>
        <xdr:cNvCxnSpPr/>
        <xdr:nvPr/>
      </xdr:nvCxnSpPr>
      <xdr:spPr>
        <a:xfrm flipH="1" flipV="1">
          <a:off x="9343800" y="5360400"/>
          <a:ext cx="10440" cy="269280"/>
        </a:xfrm>
        <a:prstGeom prst="straightConnector1">
          <a:avLst/>
        </a:prstGeom>
        <a:ln w="28440">
          <a:solidFill>
            <a:srgbClr val="1f497d"/>
          </a:solidFill>
          <a:round/>
          <a:tailEnd len="med" type="triangle" w="med"/>
        </a:ln>
      </xdr:spPr>
    </xdr:cxnSp>
    <xdr:clientData/>
  </xdr:twoCellAnchor>
  <xdr:twoCellAnchor editAs="oneCell">
    <xdr:from>
      <xdr:col>8</xdr:col>
      <xdr:colOff>191520</xdr:colOff>
      <xdr:row>45</xdr:row>
      <xdr:rowOff>95040</xdr:rowOff>
    </xdr:from>
    <xdr:to>
      <xdr:col>9</xdr:col>
      <xdr:colOff>271440</xdr:colOff>
      <xdr:row>51</xdr:row>
      <xdr:rowOff>45720</xdr:rowOff>
    </xdr:to>
    <xdr:sp>
      <xdr:nvSpPr>
        <xdr:cNvPr id="20" name="CustomShape 1"/>
        <xdr:cNvSpPr/>
      </xdr:nvSpPr>
      <xdr:spPr>
        <a:xfrm>
          <a:off x="8599680" y="8077320"/>
          <a:ext cx="839160" cy="1013400"/>
        </a:xfrm>
        <a:prstGeom prst="ellipse">
          <a:avLst/>
        </a:prstGeom>
        <a:solidFill>
          <a:srgbClr val="ffff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8</xdr:col>
      <xdr:colOff>129960</xdr:colOff>
      <xdr:row>46</xdr:row>
      <xdr:rowOff>91080</xdr:rowOff>
    </xdr:from>
    <xdr:to>
      <xdr:col>9</xdr:col>
      <xdr:colOff>452160</xdr:colOff>
      <xdr:row>50</xdr:row>
      <xdr:rowOff>97200</xdr:rowOff>
    </xdr:to>
    <xdr:sp>
      <xdr:nvSpPr>
        <xdr:cNvPr id="21" name="CustomShape 1"/>
        <xdr:cNvSpPr/>
      </xdr:nvSpPr>
      <xdr:spPr>
        <a:xfrm>
          <a:off x="8538120" y="8250480"/>
          <a:ext cx="1081440" cy="714600"/>
        </a:xfrm>
        <a:prstGeom prst="rect">
          <a:avLst/>
        </a:prstGeom>
      </xdr:spPr>
      <xdr:txBody>
        <a:bodyPr bIns="45000" lIns="90000" rIns="90000" tIns="45000"/>
        <a:p>
          <a:r>
            <a:rPr b="1" lang="en-US" sz="1400">
              <a:solidFill>
                <a:srgbClr val="000000"/>
              </a:solidFill>
              <a:latin typeface="Calibri"/>
            </a:rPr>
            <a:t>Advertise</a:t>
          </a:r>
          <a:endParaRPr/>
        </a:p>
        <a:p>
          <a:endParaRPr/>
        </a:p>
      </xdr:txBody>
    </xdr:sp>
    <xdr:clientData/>
  </xdr:twoCellAnchor>
  <xdr:twoCellAnchor editAs="oneCell">
    <xdr:from>
      <xdr:col>5</xdr:col>
      <xdr:colOff>670320</xdr:colOff>
      <xdr:row>45</xdr:row>
      <xdr:rowOff>174960</xdr:rowOff>
    </xdr:from>
    <xdr:to>
      <xdr:col>6</xdr:col>
      <xdr:colOff>649440</xdr:colOff>
      <xdr:row>48</xdr:row>
      <xdr:rowOff>130320</xdr:rowOff>
    </xdr:to>
    <xdr:sp>
      <xdr:nvSpPr>
        <xdr:cNvPr id="22" name="CustomShape 1"/>
        <xdr:cNvSpPr/>
      </xdr:nvSpPr>
      <xdr:spPr>
        <a:xfrm>
          <a:off x="6800760" y="8157240"/>
          <a:ext cx="738360" cy="486720"/>
        </a:xfrm>
        <a:prstGeom prst="rect">
          <a:avLst/>
        </a:prstGeom>
      </xdr:spPr>
      <xdr:txBody>
        <a:bodyPr bIns="45000" lIns="90000" rIns="90000" tIns="45000"/>
        <a:p>
          <a:r>
            <a:rPr b="1" lang="en-US" sz="1400">
              <a:solidFill>
                <a:srgbClr val="000000"/>
              </a:solidFill>
              <a:latin typeface="Calibri"/>
            </a:rPr>
            <a:t>Fash</a:t>
          </a:r>
          <a:endParaRPr/>
        </a:p>
        <a:p>
          <a:endParaRPr/>
        </a:p>
      </xdr:txBody>
    </xdr:sp>
    <xdr:clientData/>
  </xdr:twoCellAnchor>
  <xdr:twoCellAnchor editAs="oneCell">
    <xdr:from>
      <xdr:col>6</xdr:col>
      <xdr:colOff>469440</xdr:colOff>
      <xdr:row>43</xdr:row>
      <xdr:rowOff>35640</xdr:rowOff>
    </xdr:from>
    <xdr:to>
      <xdr:col>8</xdr:col>
      <xdr:colOff>742320</xdr:colOff>
      <xdr:row>44</xdr:row>
      <xdr:rowOff>104040</xdr:rowOff>
    </xdr:to>
    <xdr:cxnSp>
      <xdr:nvCxnSpPr>
        <xdr:cNvPr id="23" name="Line 1"/>
        <xdr:cNvCxnSpPr/>
        <xdr:nvPr/>
      </xdr:nvCxnSpPr>
      <xdr:spPr>
        <a:xfrm flipH="1" flipV="1">
          <a:off x="7359120" y="7663680"/>
          <a:ext cx="1791720" cy="245880"/>
        </a:xfrm>
        <a:prstGeom prst="straightConnector1">
          <a:avLst/>
        </a:prstGeom>
        <a:ln w="38160">
          <a:solidFill>
            <a:srgbClr val="ffff00"/>
          </a:solidFill>
          <a:round/>
          <a:tailEnd len="med" type="triangle" w="med"/>
        </a:ln>
      </xdr:spPr>
    </xdr:cxnSp>
    <xdr:clientData/>
  </xdr:twoCellAnchor>
  <xdr:twoCellAnchor editAs="oneCell">
    <xdr:from>
      <xdr:col>5</xdr:col>
      <xdr:colOff>670320</xdr:colOff>
      <xdr:row>44</xdr:row>
      <xdr:rowOff>159120</xdr:rowOff>
    </xdr:from>
    <xdr:to>
      <xdr:col>6</xdr:col>
      <xdr:colOff>486000</xdr:colOff>
      <xdr:row>48</xdr:row>
      <xdr:rowOff>138960</xdr:rowOff>
    </xdr:to>
    <xdr:sp>
      <xdr:nvSpPr>
        <xdr:cNvPr id="24" name="CustomShape 1"/>
        <xdr:cNvSpPr/>
      </xdr:nvSpPr>
      <xdr:spPr>
        <a:xfrm>
          <a:off x="6800760" y="7964280"/>
          <a:ext cx="574920" cy="688320"/>
        </a:xfrm>
        <a:prstGeom prst="ellips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6</xdr:col>
      <xdr:colOff>179280</xdr:colOff>
      <xdr:row>42</xdr:row>
      <xdr:rowOff>143640</xdr:rowOff>
    </xdr:from>
    <xdr:to>
      <xdr:col>7</xdr:col>
      <xdr:colOff>160920</xdr:colOff>
      <xdr:row>45</xdr:row>
      <xdr:rowOff>103680</xdr:rowOff>
    </xdr:to>
    <xdr:sp>
      <xdr:nvSpPr>
        <xdr:cNvPr id="25" name="CustomShape 1"/>
        <xdr:cNvSpPr/>
      </xdr:nvSpPr>
      <xdr:spPr>
        <a:xfrm>
          <a:off x="7068960" y="7594560"/>
          <a:ext cx="740880" cy="491400"/>
        </a:xfrm>
        <a:prstGeom prst="rect">
          <a:avLst/>
        </a:prstGeom>
      </xdr:spPr>
      <xdr:txBody>
        <a:bodyPr bIns="45000" lIns="90000" rIns="90000" tIns="45000"/>
        <a:p>
          <a:r>
            <a:rPr b="1" lang="en-US" sz="1200">
              <a:solidFill>
                <a:srgbClr val="000000"/>
              </a:solidFill>
              <a:latin typeface="Calibri"/>
            </a:rPr>
            <a:t>Time</a:t>
          </a:r>
          <a:endParaRPr/>
        </a:p>
        <a:p>
          <a:endParaRPr/>
        </a:p>
      </xdr:txBody>
    </xdr:sp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1.5254901960784"/>
    <col collapsed="false" hidden="false" max="2" min="2" style="0" width="27.8"/>
    <col collapsed="false" hidden="false" max="3" min="3" style="0" width="12.956862745098"/>
    <col collapsed="false" hidden="false" max="10" min="4" style="0" width="8.60392156862745"/>
    <col collapsed="false" hidden="false" max="11" min="11" style="0" width="10.8"/>
    <col collapsed="false" hidden="false" max="1025" min="12" style="0" width="8.60392156862745"/>
  </cols>
  <sheetData>
    <row collapsed="false" customFormat="false" customHeight="false" hidden="false" ht="14" outlineLevel="0"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</row>
    <row collapsed="false" customFormat="false" customHeight="false" hidden="false" ht="14" outlineLevel="0" r="2">
      <c r="A2" s="0" t="s">
        <v>7</v>
      </c>
      <c r="B2" s="8" t="n">
        <v>0.25</v>
      </c>
    </row>
    <row collapsed="false" customFormat="false" customHeight="false" hidden="false" ht="14" outlineLevel="0" r="3">
      <c r="B3" s="9" t="s">
        <v>8</v>
      </c>
      <c r="C3" s="10" t="n">
        <v>10</v>
      </c>
      <c r="D3" s="11" t="n">
        <v>12</v>
      </c>
      <c r="E3" s="11" t="n">
        <v>15</v>
      </c>
      <c r="F3" s="11" t="n">
        <v>17</v>
      </c>
      <c r="G3" s="11" t="n">
        <v>20</v>
      </c>
      <c r="H3" s="11" t="n">
        <v>25</v>
      </c>
    </row>
    <row collapsed="false" customFormat="false" customHeight="false" hidden="false" ht="14" outlineLevel="0" r="4">
      <c r="A4" s="0" t="s">
        <v>9</v>
      </c>
      <c r="B4" s="12" t="n">
        <v>30</v>
      </c>
      <c r="C4" s="13"/>
      <c r="D4" s="13"/>
      <c r="E4" s="13"/>
      <c r="F4" s="13"/>
      <c r="G4" s="13"/>
      <c r="H4" s="13"/>
      <c r="L4" s="13"/>
    </row>
    <row collapsed="false" customFormat="false" customHeight="false" hidden="false" ht="14" outlineLevel="0" r="5">
      <c r="A5" s="14" t="s">
        <v>10</v>
      </c>
      <c r="B5" s="15" t="n">
        <v>0.2</v>
      </c>
      <c r="L5" s="13"/>
    </row>
    <row collapsed="false" customFormat="false" customHeight="false" hidden="false" ht="14" outlineLevel="0" r="6">
      <c r="A6" s="14" t="s">
        <v>11</v>
      </c>
      <c r="B6" s="15" t="n">
        <v>1.1</v>
      </c>
    </row>
    <row collapsed="false" customFormat="false" customHeight="false" hidden="false" ht="14" outlineLevel="0" r="7">
      <c r="A7" s="14"/>
      <c r="B7" s="16"/>
    </row>
    <row collapsed="false" customFormat="false" customHeight="false" hidden="false" ht="14" outlineLevel="0" r="8">
      <c r="A8" s="14"/>
      <c r="B8" s="9" t="s">
        <v>12</v>
      </c>
      <c r="C8" s="9" t="n">
        <f aca="false">C32</f>
        <v>2</v>
      </c>
      <c r="D8" s="9" t="n">
        <f aca="false">D32</f>
        <v>2</v>
      </c>
      <c r="E8" s="9" t="n">
        <f aca="false">E32</f>
        <v>3</v>
      </c>
      <c r="F8" s="9" t="n">
        <f aca="false">F32</f>
        <v>3</v>
      </c>
      <c r="G8" s="9" t="n">
        <f aca="false">G32</f>
        <v>3</v>
      </c>
      <c r="H8" s="9" t="n">
        <f aca="false">H32</f>
        <v>4</v>
      </c>
    </row>
    <row collapsed="false" customFormat="false" customHeight="false" hidden="false" ht="14" outlineLevel="0" r="9">
      <c r="A9" s="14" t="s">
        <v>13</v>
      </c>
      <c r="B9" s="15" t="n">
        <v>1.5</v>
      </c>
      <c r="C9" s="13"/>
      <c r="D9" s="13"/>
      <c r="E9" s="13"/>
      <c r="F9" s="13"/>
      <c r="G9" s="13"/>
      <c r="H9" s="13"/>
    </row>
    <row collapsed="false" customFormat="false" customHeight="false" hidden="false" ht="14" outlineLevel="0" r="10">
      <c r="A10" s="14" t="s">
        <v>14</v>
      </c>
      <c r="B10" s="15" t="n">
        <v>2</v>
      </c>
    </row>
    <row collapsed="false" customFormat="false" customHeight="false" hidden="false" ht="14" outlineLevel="0" r="11">
      <c r="A11" s="14"/>
      <c r="B11" s="16"/>
      <c r="C11" s="14"/>
    </row>
    <row collapsed="false" customFormat="false" customHeight="false" hidden="false" ht="14" outlineLevel="0" r="12">
      <c r="A12" s="14"/>
      <c r="B12" s="9" t="s">
        <v>15</v>
      </c>
      <c r="C12" s="17" t="n">
        <f aca="false">1/(1+EXP(($B$5*POWER(C$3/($B$4-C$3),$B$6))+($B$9*POWER(ABS(1-($B$2*C$8)),$B$10))-2))</f>
        <v>0.822254426180236</v>
      </c>
      <c r="D12" s="17" t="n">
        <f aca="false">1/(1+EXP(($B$5*POWER(D$3/($B$4-D$3),$B$6))+($B$9*POWER(ABS(1-($B$2*D$8)),$B$10))-2))</f>
        <v>0.817121340483309</v>
      </c>
      <c r="E12" s="17" t="n">
        <f aca="false">1/(1+EXP(($B$5*POWER(E$3/($B$4-E$3),$B$6))+($B$9*POWER(ABS(1-($B$2*E$8)),$B$10))-2))</f>
        <v>0.846349259143479</v>
      </c>
      <c r="F12" s="17" t="n">
        <f aca="false">1/(1+EXP(($B$5*POWER(F$3/($B$4-F$3),$B$6))+($B$9*POWER(ABS(1-($B$2*F$8)),$B$10))-2))</f>
        <v>0.837208165392313</v>
      </c>
      <c r="G12" s="17" t="n">
        <f aca="false">1/(1+EXP(($B$5*POWER(G$3/($B$4-G$3),$B$6))+($B$9*POWER(ABS(1-($B$2*G$8)),$B$10))-2))</f>
        <v>0.814200817702977</v>
      </c>
      <c r="H12" s="17" t="n">
        <f aca="false">1/(1+EXP(($B$5*POWER(H$3/($B$4-H$3),$B$6))+($B$9*POWER(ABS(1-($B$2*H$8)),$B$10))-2))</f>
        <v>0.695377393755843</v>
      </c>
    </row>
    <row collapsed="false" customFormat="false" customHeight="false" hidden="false" ht="14" outlineLevel="0" r="13">
      <c r="A13" s="14"/>
      <c r="B13" s="16"/>
      <c r="C13" s="14"/>
    </row>
    <row collapsed="false" customFormat="false" customHeight="false" hidden="false" ht="14" outlineLevel="0" r="14">
      <c r="A14" s="14"/>
      <c r="B14" s="16"/>
    </row>
    <row collapsed="false" customFormat="false" customHeight="false" hidden="false" ht="14" outlineLevel="0" r="15">
      <c r="A15" s="8"/>
      <c r="B15" s="9" t="s">
        <v>16</v>
      </c>
      <c r="C15" s="15" t="n">
        <v>0</v>
      </c>
      <c r="D15" s="15" t="n">
        <v>1</v>
      </c>
      <c r="E15" s="15" t="n">
        <v>1</v>
      </c>
      <c r="F15" s="15" t="n">
        <v>3</v>
      </c>
      <c r="G15" s="15" t="n">
        <v>2</v>
      </c>
      <c r="H15" s="15" t="n">
        <v>4</v>
      </c>
      <c r="K15" s="1" t="s">
        <v>17</v>
      </c>
      <c r="L15" s="18" t="n">
        <v>0.6</v>
      </c>
      <c r="M15" s="18" t="n">
        <v>0.7</v>
      </c>
      <c r="N15" s="18" t="n">
        <v>0.5</v>
      </c>
      <c r="O15" s="18" t="n">
        <v>0.7</v>
      </c>
      <c r="P15" s="18" t="n">
        <v>0.9</v>
      </c>
      <c r="Q15" s="18" t="n">
        <v>0.9</v>
      </c>
      <c r="R15" s="13"/>
      <c r="T15" s="1" t="s">
        <v>18</v>
      </c>
      <c r="U15" s="18" t="n">
        <v>0.6</v>
      </c>
      <c r="V15" s="18" t="n">
        <v>0.4</v>
      </c>
      <c r="W15" s="18" t="n">
        <v>0.8</v>
      </c>
      <c r="X15" s="18" t="n">
        <v>0.8</v>
      </c>
      <c r="Y15" s="18" t="n">
        <v>0.7</v>
      </c>
      <c r="Z15" s="18" t="n">
        <v>0.9</v>
      </c>
    </row>
    <row collapsed="false" customFormat="false" customHeight="false" hidden="false" ht="14" outlineLevel="0" r="16">
      <c r="A16" s="8" t="s">
        <v>19</v>
      </c>
      <c r="B16" s="9" t="n">
        <v>0</v>
      </c>
      <c r="C16" s="17" t="n">
        <f aca="false">EXP(-$B$21*POWER(ABS($B$2*(C$15-$B16)),$B$22))/C$21</f>
        <v>0.20678240822088</v>
      </c>
      <c r="D16" s="17" t="n">
        <f aca="false">EXP(-$B$21*POWER(ABS($B$2*(D$15-$B16)),$B$22))/D$21</f>
        <v>0.201022740139605</v>
      </c>
      <c r="E16" s="17" t="n">
        <f aca="false">EXP(-$B$21*POWER(ABS($B$2*(E$15-$B16)),$B$22))/E$21</f>
        <v>0.201022740139605</v>
      </c>
      <c r="F16" s="17" t="n">
        <f aca="false">EXP(-$B$21*POWER(ABS($B$2*(F$15-$B16)),$B$22))/F$21</f>
        <v>0.194775523550955</v>
      </c>
      <c r="G16" s="17" t="n">
        <f aca="false">EXP(-$B$21*POWER(ABS($B$2*(G$15-$B16)),$B$22))/G$21</f>
        <v>0.197024157425963</v>
      </c>
      <c r="H16" s="17" t="n">
        <f aca="false">EXP(-$B$21*POWER(ABS($B$2*(H$15-$B16)),$B$22))/H$21</f>
        <v>0.192670193540843</v>
      </c>
      <c r="K16" s="9" t="n">
        <v>0</v>
      </c>
      <c r="L16" s="17" t="n">
        <f aca="false">EXP(-$K$21*POWER(ABS(($B$2*$K16)-L$15),$K$22))/L$21</f>
        <v>0.152121374534379</v>
      </c>
      <c r="M16" s="17" t="n">
        <f aca="false">EXP(-$K$21*POWER(ABS(($B$2*$K16)-M$15),$K$22))/M$21</f>
        <v>0.13753498161643</v>
      </c>
      <c r="N16" s="17" t="n">
        <f aca="false">EXP(-$K$21*POWER(ABS(($B$2*$K16)-N$15),$K$22))/N$21</f>
        <v>0.168415939404852</v>
      </c>
      <c r="O16" s="17" t="n">
        <f aca="false">EXP(-$K$21*POWER(ABS(($B$2*$K16)-O$15),$K$22))/O$21</f>
        <v>0.13753498161643</v>
      </c>
      <c r="P16" s="17" t="n">
        <f aca="false">EXP(-$K$21*POWER(ABS(($B$2*$K16)-P$15),$K$22))/P$21</f>
        <v>0.114865929122657</v>
      </c>
      <c r="Q16" s="17" t="n">
        <f aca="false">EXP(-$K$21*POWER(ABS(($B$2*$K16)-Q$15),$K$22))/Q$21</f>
        <v>0.114865929122657</v>
      </c>
      <c r="T16" s="9" t="n">
        <v>0</v>
      </c>
      <c r="U16" s="17" t="n">
        <f aca="false">EXP(-$T$21*POWER(ABS(($B$2*$T16)-U$15),$T$22))/U$21</f>
        <v>0.14944106150146</v>
      </c>
      <c r="V16" s="17" t="n">
        <f aca="false">EXP(-$T$21*POWER(ABS(($B$2*$T16)-V$15),$T$22))/V$21</f>
        <v>0.184123930379594</v>
      </c>
      <c r="W16" s="17" t="n">
        <f aca="false">EXP(-$T$21*POWER(ABS(($B$2*$T16)-W$15),$T$22))/W$21</f>
        <v>0.125516589164692</v>
      </c>
      <c r="X16" s="17" t="n">
        <f aca="false">EXP(-$T$21*POWER(ABS(($B$2*$T16)-X$15),$T$22))/X$21</f>
        <v>0.125516589164692</v>
      </c>
      <c r="Y16" s="17" t="n">
        <f aca="false">EXP(-$T$21*POWER(ABS(($B$2*$T16)-Y$15),$T$22))/Y$21</f>
        <v>0.136043288917856</v>
      </c>
      <c r="Z16" s="17" t="n">
        <f aca="false">EXP(-$T$21*POWER(ABS(($B$2*$T16)-Z$15),$T$22))/Z$21</f>
        <v>0.117585370353174</v>
      </c>
    </row>
    <row collapsed="false" customFormat="false" customHeight="false" hidden="false" ht="14" outlineLevel="0" r="17">
      <c r="A17" s="8"/>
      <c r="B17" s="9" t="n">
        <v>1</v>
      </c>
      <c r="C17" s="17" t="n">
        <f aca="false">EXP(-$B$21*POWER(ABS($B$2*(C$15-$B17)),$B$22))/C$21</f>
        <v>0.202330663747127</v>
      </c>
      <c r="D17" s="17" t="n">
        <f aca="false">EXP(-$B$21*POWER(ABS($B$2*(D$15-$B17)),$B$22))/D$21</f>
        <v>0.205445707256609</v>
      </c>
      <c r="E17" s="17" t="n">
        <f aca="false">EXP(-$B$21*POWER(ABS($B$2*(E$15-$B17)),$B$22))/E$21</f>
        <v>0.205445707256609</v>
      </c>
      <c r="F17" s="17" t="n">
        <f aca="false">EXP(-$B$21*POWER(ABS($B$2*(F$15-$B17)),$B$22))/F$21</f>
        <v>0.199950374638983</v>
      </c>
      <c r="G17" s="17" t="n">
        <f aca="false">EXP(-$B$21*POWER(ABS($B$2*(G$15-$B17)),$B$22))/G$21</f>
        <v>0.201989200528564</v>
      </c>
      <c r="H17" s="17" t="n">
        <f aca="false">EXP(-$B$21*POWER(ABS($B$2*(H$15-$B17)),$B$22))/H$21</f>
        <v>0.197968269157611</v>
      </c>
      <c r="K17" s="9" t="n">
        <v>1</v>
      </c>
      <c r="L17" s="17" t="n">
        <f aca="false">EXP(-$K$21*POWER(ABS(($B$2*$K17)-L$15),$K$22))/L$21</f>
        <v>0.196836597062178</v>
      </c>
      <c r="M17" s="17" t="n">
        <f aca="false">EXP(-$K$21*POWER(ABS(($B$2*$K17)-M$15),$K$22))/M$21</f>
        <v>0.182668153549569</v>
      </c>
      <c r="N17" s="17" t="n">
        <f aca="false">EXP(-$K$21*POWER(ABS(($B$2*$K17)-N$15),$K$22))/N$21</f>
        <v>0.211661889350045</v>
      </c>
      <c r="O17" s="17" t="n">
        <f aca="false">EXP(-$K$21*POWER(ABS(($B$2*$K17)-O$15),$K$22))/O$21</f>
        <v>0.182668153549569</v>
      </c>
      <c r="P17" s="17" t="n">
        <f aca="false">EXP(-$K$21*POWER(ABS(($B$2*$K17)-P$15),$K$22))/P$21</f>
        <v>0.159737817271845</v>
      </c>
      <c r="Q17" s="17" t="n">
        <f aca="false">EXP(-$K$21*POWER(ABS(($B$2*$K17)-Q$15),$K$22))/Q$21</f>
        <v>0.159737817271845</v>
      </c>
      <c r="T17" s="9" t="n">
        <v>1</v>
      </c>
      <c r="U17" s="17" t="n">
        <f aca="false">EXP(-$T$21*POWER(ABS(($B$2*$T17)-U$15),$T$22))/U$21</f>
        <v>0.193430015381578</v>
      </c>
      <c r="V17" s="17" t="n">
        <f aca="false">EXP(-$T$21*POWER(ABS(($B$2*$T17)-V$15),$T$22))/V$21</f>
        <v>0.231827146128637</v>
      </c>
      <c r="W17" s="17" t="n">
        <f aca="false">EXP(-$T$21*POWER(ABS(($B$2*$T17)-W$15),$T$22))/W$21</f>
        <v>0.165587974820455</v>
      </c>
      <c r="X17" s="17" t="n">
        <f aca="false">EXP(-$T$21*POWER(ABS(($B$2*$T17)-X$15),$T$22))/X$21</f>
        <v>0.165587974820455</v>
      </c>
      <c r="Y17" s="17" t="n">
        <f aca="false">EXP(-$T$21*POWER(ABS(($B$2*$T17)-Y$15),$T$22))/Y$21</f>
        <v>0.177895963595935</v>
      </c>
      <c r="Z17" s="17" t="n">
        <f aca="false">EXP(-$T$21*POWER(ABS(($B$2*$T17)-Z$15),$T$22))/Z$21</f>
        <v>0.156343465096114</v>
      </c>
    </row>
    <row collapsed="false" customFormat="false" customHeight="false" hidden="false" ht="14" outlineLevel="0" r="18">
      <c r="A18" s="8"/>
      <c r="B18" s="9" t="n">
        <v>2</v>
      </c>
      <c r="C18" s="17" t="n">
        <f aca="false">EXP(-$B$21*POWER(ABS($B$2*(C$15-$B18)),$B$22))/C$21</f>
        <v>0.197357227227484</v>
      </c>
      <c r="D18" s="17" t="n">
        <f aca="false">EXP(-$B$21*POWER(ABS($B$2*(D$15-$B18)),$B$22))/D$21</f>
        <v>0.201022740139605</v>
      </c>
      <c r="E18" s="17" t="n">
        <f aca="false">EXP(-$B$21*POWER(ABS($B$2*(E$15-$B18)),$B$22))/E$21</f>
        <v>0.201022740139605</v>
      </c>
      <c r="F18" s="17" t="n">
        <f aca="false">EXP(-$B$21*POWER(ABS($B$2*(F$15-$B18)),$B$22))/F$21</f>
        <v>0.204989158925305</v>
      </c>
      <c r="G18" s="17" t="n">
        <f aca="false">EXP(-$B$21*POWER(ABS($B$2*(G$15-$B18)),$B$22))/G$21</f>
        <v>0.206433432018531</v>
      </c>
      <c r="H18" s="17" t="n">
        <f aca="false">EXP(-$B$21*POWER(ABS($B$2*(H$15-$B18)),$B$22))/H$21</f>
        <v>0.203227946012118</v>
      </c>
      <c r="K18" s="9" t="n">
        <v>2</v>
      </c>
      <c r="L18" s="17" t="n">
        <f aca="false">EXP(-$K$21*POWER(ABS(($B$2*$K18)-L$15),$K$22))/L$21</f>
        <v>0.234584049524948</v>
      </c>
      <c r="M18" s="17" t="n">
        <f aca="false">EXP(-$K$21*POWER(ABS(($B$2*$K18)-M$15),$K$22))/M$21</f>
        <v>0.225901168471947</v>
      </c>
      <c r="N18" s="17" t="n">
        <f aca="false">EXP(-$K$21*POWER(ABS(($B$2*$K18)-N$15),$K$22))/N$21</f>
        <v>0.239844342490206</v>
      </c>
      <c r="O18" s="17" t="n">
        <f aca="false">EXP(-$K$21*POWER(ABS(($B$2*$K18)-O$15),$K$22))/O$21</f>
        <v>0.225901168471947</v>
      </c>
      <c r="P18" s="17" t="n">
        <f aca="false">EXP(-$K$21*POWER(ABS(($B$2*$K18)-P$15),$K$22))/P$21</f>
        <v>0.209473736757927</v>
      </c>
      <c r="Q18" s="17" t="n">
        <f aca="false">EXP(-$K$21*POWER(ABS(($B$2*$K18)-Q$15),$K$22))/Q$21</f>
        <v>0.209473736757927</v>
      </c>
      <c r="T18" s="9" t="n">
        <v>2</v>
      </c>
      <c r="U18" s="17" t="n">
        <f aca="false">EXP(-$T$21*POWER(ABS(($B$2*$T18)-U$15),$T$22))/U$21</f>
        <v>0.241177846608731</v>
      </c>
      <c r="V18" s="17" t="n">
        <f aca="false">EXP(-$T$21*POWER(ABS(($B$2*$T18)-V$15),$T$22))/V$21</f>
        <v>0.241177846608731</v>
      </c>
      <c r="W18" s="17" t="n">
        <f aca="false">EXP(-$T$21*POWER(ABS(($B$2*$T18)-W$15),$T$22))/W$21</f>
        <v>0.21309093693549</v>
      </c>
      <c r="X18" s="17" t="n">
        <f aca="false">EXP(-$T$21*POWER(ABS(($B$2*$T18)-X$15),$T$22))/X$21</f>
        <v>0.21309093693549</v>
      </c>
      <c r="Y18" s="17" t="n">
        <f aca="false">EXP(-$T$21*POWER(ABS(($B$2*$T18)-Y$15),$T$22))/Y$21</f>
        <v>0.225838952068985</v>
      </c>
      <c r="Z18" s="17" t="n">
        <f aca="false">EXP(-$T$21*POWER(ABS(($B$2*$T18)-Z$15),$T$22))/Z$21</f>
        <v>0.203441169380047</v>
      </c>
    </row>
    <row collapsed="false" customFormat="false" customHeight="false" hidden="false" ht="14" outlineLevel="0" r="19">
      <c r="A19" s="8"/>
      <c r="B19" s="9" t="n">
        <v>3</v>
      </c>
      <c r="C19" s="17" t="n">
        <f aca="false">EXP(-$B$21*POWER(ABS($B$2*(C$15-$B19)),$B$22))/C$21</f>
        <v>0.192249488550363</v>
      </c>
      <c r="D19" s="17" t="n">
        <f aca="false">EXP(-$B$21*POWER(ABS($B$2*(D$15-$B19)),$B$22))/D$21</f>
        <v>0.196081453344151</v>
      </c>
      <c r="E19" s="17" t="n">
        <f aca="false">EXP(-$B$21*POWER(ABS($B$2*(E$15-$B19)),$B$22))/E$21</f>
        <v>0.196081453344151</v>
      </c>
      <c r="F19" s="17" t="n">
        <f aca="false">EXP(-$B$21*POWER(ABS($B$2*(F$15-$B19)),$B$22))/F$21</f>
        <v>0.209499396466786</v>
      </c>
      <c r="G19" s="17" t="n">
        <f aca="false">EXP(-$B$21*POWER(ABS($B$2*(G$15-$B19)),$B$22))/G$21</f>
        <v>0.201989200528564</v>
      </c>
      <c r="H19" s="17" t="n">
        <f aca="false">EXP(-$B$21*POWER(ABS($B$2*(H$15-$B19)),$B$22))/H$21</f>
        <v>0.208349325668226</v>
      </c>
      <c r="K19" s="9" t="n">
        <v>3</v>
      </c>
      <c r="L19" s="17" t="n">
        <f aca="false">EXP(-$K$21*POWER(ABS(($B$2*$K19)-L$15),$K$22))/L$21</f>
        <v>0.228455620445725</v>
      </c>
      <c r="M19" s="17" t="n">
        <f aca="false">EXP(-$K$21*POWER(ABS(($B$2*$K19)-M$15),$K$22))/M$21</f>
        <v>0.244290960316749</v>
      </c>
      <c r="N19" s="17" t="n">
        <f aca="false">EXP(-$K$21*POWER(ABS(($B$2*$K19)-N$15),$K$22))/N$21</f>
        <v>0.211661889350045</v>
      </c>
      <c r="O19" s="17" t="n">
        <f aca="false">EXP(-$K$21*POWER(ABS(($B$2*$K19)-O$15),$K$22))/O$21</f>
        <v>0.244290960316749</v>
      </c>
      <c r="P19" s="17" t="n">
        <f aca="false">EXP(-$K$21*POWER(ABS(($B$2*$K19)-P$15),$K$22))/P$21</f>
        <v>0.254547085988977</v>
      </c>
      <c r="Q19" s="17" t="n">
        <f aca="false">EXP(-$K$21*POWER(ABS(($B$2*$K19)-Q$15),$K$22))/Q$21</f>
        <v>0.254547085988977</v>
      </c>
      <c r="T19" s="9" t="n">
        <v>3</v>
      </c>
      <c r="U19" s="17" t="n">
        <f aca="false">EXP(-$T$21*POWER(ABS(($B$2*$T19)-U$15),$T$22))/U$21</f>
        <v>0.231827146128637</v>
      </c>
      <c r="V19" s="17" t="n">
        <f aca="false">EXP(-$T$21*POWER(ABS(($B$2*$T19)-V$15),$T$22))/V$21</f>
        <v>0.193430015381578</v>
      </c>
      <c r="W19" s="17" t="n">
        <f aca="false">EXP(-$T$21*POWER(ABS(($B$2*$T19)-W$15),$T$22))/W$21</f>
        <v>0.262448775139919</v>
      </c>
      <c r="X19" s="17" t="n">
        <f aca="false">EXP(-$T$21*POWER(ABS(($B$2*$T19)-X$15),$T$22))/X$21</f>
        <v>0.262448775139919</v>
      </c>
      <c r="Y19" s="17" t="n">
        <f aca="false">EXP(-$T$21*POWER(ABS(($B$2*$T19)-Y$15),$T$22))/Y$21</f>
        <v>0.25399486821574</v>
      </c>
      <c r="Z19" s="17" t="n">
        <f aca="false">EXP(-$T$21*POWER(ABS(($B$2*$T19)-Z$15),$T$22))/Z$21</f>
        <v>0.256149136102061</v>
      </c>
    </row>
    <row collapsed="false" customFormat="false" customHeight="false" hidden="false" ht="14" outlineLevel="0" r="20">
      <c r="A20" s="8"/>
      <c r="B20" s="9" t="n">
        <v>4</v>
      </c>
      <c r="C20" s="17" t="n">
        <f aca="false">EXP(-$B$21*POWER(ABS($B$2*(C$15-$B20)),$B$22))/C$21</f>
        <v>0.187104460349839</v>
      </c>
      <c r="D20" s="17" t="n">
        <f aca="false">EXP(-$B$21*POWER(ABS($B$2*(D$15-$B20)),$B$22))/D$21</f>
        <v>0.191006732558995</v>
      </c>
      <c r="E20" s="17" t="n">
        <f aca="false">EXP(-$B$21*POWER(ABS($B$2*(E$15-$B20)),$B$22))/E$21</f>
        <v>0.191006732558995</v>
      </c>
      <c r="F20" s="17" t="n">
        <f aca="false">EXP(-$B$21*POWER(ABS($B$2*(F$15-$B20)),$B$22))/F$21</f>
        <v>0.204989158925305</v>
      </c>
      <c r="G20" s="17" t="n">
        <f aca="false">EXP(-$B$21*POWER(ABS($B$2*(G$15-$B20)),$B$22))/G$21</f>
        <v>0.197024157425963</v>
      </c>
      <c r="H20" s="17" t="n">
        <f aca="false">EXP(-$B$21*POWER(ABS($B$2*(H$15-$B20)),$B$22))/H$21</f>
        <v>0.212933494681347</v>
      </c>
      <c r="K20" s="9" t="n">
        <v>4</v>
      </c>
      <c r="L20" s="17" t="n">
        <f aca="false">EXP(-$K$21*POWER(ABS(($B$2*$K20)-L$15),$K$22))/L$21</f>
        <v>0.18800235843277</v>
      </c>
      <c r="M20" s="17" t="n">
        <f aca="false">EXP(-$K$21*POWER(ABS(($B$2*$K20)-M$15),$K$22))/M$21</f>
        <v>0.209604736045304</v>
      </c>
      <c r="N20" s="17" t="n">
        <f aca="false">EXP(-$K$21*POWER(ABS(($B$2*$K20)-N$15),$K$22))/N$21</f>
        <v>0.168415939404852</v>
      </c>
      <c r="O20" s="17" t="n">
        <f aca="false">EXP(-$K$21*POWER(ABS(($B$2*$K20)-O$15),$K$22))/O$21</f>
        <v>0.209604736045304</v>
      </c>
      <c r="P20" s="17" t="n">
        <f aca="false">EXP(-$K$21*POWER(ABS(($B$2*$K20)-P$15),$K$22))/P$21</f>
        <v>0.261375430858596</v>
      </c>
      <c r="Q20" s="17" t="n">
        <f aca="false">EXP(-$K$21*POWER(ABS(($B$2*$K20)-Q$15),$K$22))/Q$21</f>
        <v>0.261375430858596</v>
      </c>
      <c r="T20" s="9" t="n">
        <v>4</v>
      </c>
      <c r="U20" s="17" t="n">
        <f aca="false">EXP(-$T$21*POWER(ABS(($B$2*$T20)-U$15),$T$22))/U$21</f>
        <v>0.184123930379594</v>
      </c>
      <c r="V20" s="17" t="n">
        <f aca="false">EXP(-$T$21*POWER(ABS(($B$2*$T20)-V$15),$T$22))/V$21</f>
        <v>0.14944106150146</v>
      </c>
      <c r="W20" s="17" t="n">
        <f aca="false">EXP(-$T$21*POWER(ABS(($B$2*$T20)-W$15),$T$22))/W$21</f>
        <v>0.233355723939445</v>
      </c>
      <c r="X20" s="17" t="n">
        <f aca="false">EXP(-$T$21*POWER(ABS(($B$2*$T20)-X$15),$T$22))/X$21</f>
        <v>0.233355723939445</v>
      </c>
      <c r="Y20" s="17" t="n">
        <f aca="false">EXP(-$T$21*POWER(ABS(($B$2*$T20)-Y$15),$T$22))/Y$21</f>
        <v>0.206226927201483</v>
      </c>
      <c r="Z20" s="17" t="n">
        <f aca="false">EXP(-$T$21*POWER(ABS(($B$2*$T20)-Z$15),$T$22))/Z$21</f>
        <v>0.266480859068603</v>
      </c>
    </row>
    <row collapsed="false" customFormat="false" customHeight="false" hidden="false" ht="14" outlineLevel="0" r="21">
      <c r="A21" s="14" t="s">
        <v>20</v>
      </c>
      <c r="B21" s="15" t="n">
        <v>0.1</v>
      </c>
      <c r="C21" s="19" t="n">
        <f aca="false">EXP(-$B$21*POWER(ABS($B$2*(C$15-$B16)),$B$22))+EXP(-$B$21*POWER(ABS($B$2*(C$15-$B17)),$B$22))+EXP(-$B$21*POWER(ABS($B$2*(C$15-$B18)),$B$22))+EXP(-$B$21*POWER(ABS($B$2*(C$15-$B20)),$B$22))+EXP(-$B$21*POWER(ABS($B$2*(C$15-$B21)),$B$22))</f>
        <v>4.83600132430909</v>
      </c>
      <c r="D21" s="19" t="n">
        <f aca="false">EXP(-$B$21*POWER(ABS($B$2*(D$15-$B16)),$B$22))+EXP(-$B$21*POWER(ABS($B$2*(D$15-$B17)),$B$22))+EXP(-$B$21*POWER(ABS($B$2*(D$15-$B18)),$B$22))+EXP(-$B$21*POWER(ABS($B$2*(D$15-$B20)),$B$22))+EXP(-$B$21*POWER(ABS($B$2*(D$15-$B21)),$B$22))</f>
        <v>4.8674660247389</v>
      </c>
      <c r="E21" s="19" t="n">
        <f aca="false">EXP(-$B$21*POWER(ABS($B$2*(E$15-$B16)),$B$22))+EXP(-$B$21*POWER(ABS($B$2*(E$15-$B17)),$B$22))+EXP(-$B$21*POWER(ABS($B$2*(E$15-$B18)),$B$22))+EXP(-$B$21*POWER(ABS($B$2*(E$15-$B20)),$B$22))+EXP(-$B$21*POWER(ABS($B$2*(E$15-$B21)),$B$22))</f>
        <v>4.8674660247389</v>
      </c>
      <c r="F21" s="19" t="n">
        <f aca="false">EXP(-$B$21*POWER(ABS($B$2*(F$15-$B16)),$B$22))+EXP(-$B$21*POWER(ABS($B$2*(F$15-$B17)),$B$22))+EXP(-$B$21*POWER(ABS($B$2*(F$15-$B18)),$B$22))+EXP(-$B$21*POWER(ABS($B$2*(F$15-$B20)),$B$22))+EXP(-$B$21*POWER(ABS($B$2*(F$15-$B21)),$B$22))</f>
        <v>4.77328344074032</v>
      </c>
      <c r="G21" s="19" t="n">
        <f aca="false">EXP(-$B$21*POWER(ABS($B$2*(G$15-$B16)),$B$22))+EXP(-$B$21*POWER(ABS($B$2*(G$15-$B17)),$B$22))+EXP(-$B$21*POWER(ABS($B$2*(G$15-$B18)),$B$22))+EXP(-$B$21*POWER(ABS($B$2*(G$15-$B20)),$B$22))+EXP(-$B$21*POWER(ABS($B$2*(G$15-$B21)),$B$22))</f>
        <v>4.8441765959219</v>
      </c>
      <c r="H21" s="19" t="n">
        <f aca="false">EXP(-$B$21*POWER(ABS($B$2*(H$15-$B16)),$B$22))+EXP(-$B$21*POWER(ABS($B$2*(H$15-$B17)),$B$22))+EXP(-$B$21*POWER(ABS($B$2*(H$15-$B18)),$B$22))+EXP(-$B$21*POWER(ABS($B$2*(H$15-$B20)),$B$22))+EXP(-$B$21*POWER(ABS($B$2*(H$15-$B21)),$B$22))</f>
        <v>4.69630201437539</v>
      </c>
      <c r="I21" s="20" t="s">
        <v>21</v>
      </c>
      <c r="J21" s="14" t="s">
        <v>22</v>
      </c>
      <c r="K21" s="15" t="n">
        <v>1</v>
      </c>
      <c r="L21" s="1" t="n">
        <f aca="false">EXP(-$K$21*POWER(ABS(($B$2*$K16)-L$15),$K$22))+EXP(-$K$21*POWER(ABS(($B$2*$K17)-L$15),$K$22))+EXP(-$K$21*POWER(ABS(($B$2*$K18)-L$15),$K$22))+EXP(-$K$21*POWER(ABS(($B$2*$K19)-L$15),$K$22))+EXP(-$K$21*POWER(ABS(($B$2*$K20)-L$15),$K$22))</f>
        <v>4.13016995956085</v>
      </c>
      <c r="M21" s="1" t="n">
        <f aca="false">EXP(-$K$21*POWER(ABS(($B$2*$K16)-M$15),$K$22))+EXP(-$K$21*POWER(ABS(($B$2*$K17)-M$15),$K$22))+EXP(-$K$21*POWER(ABS(($B$2*$K18)-M$15),$K$22))+EXP(-$K$21*POWER(ABS(($B$2*$K19)-M$15),$K$22))+EXP(-$K$21*POWER(ABS(($B$2*$K20)-M$15),$K$22))</f>
        <v>4.04796774533184</v>
      </c>
      <c r="N21" s="1" t="n">
        <f aca="false">EXP(-$K$21*POWER(ABS(($B$2*$K16)-N$15),$K$22))+EXP(-$K$21*POWER(ABS(($B$2*$K17)-N$15),$K$22))+EXP(-$K$21*POWER(ABS(($B$2*$K18)-N$15),$K$22))+EXP(-$K$21*POWER(ABS(($B$2*$K19)-N$15),$K$22))+EXP(-$K$21*POWER(ABS(($B$2*$K20)-N$15),$K$22))</f>
        <v>4.16937080782231</v>
      </c>
      <c r="O21" s="1" t="n">
        <f aca="false">EXP(-$K$21*POWER(ABS(($B$2*$K16)-O$15),$K$22))+EXP(-$K$21*POWER(ABS(($B$2*$K17)-O$15),$K$22))+EXP(-$K$21*POWER(ABS(($B$2*$K18)-O$15),$K$22))+EXP(-$K$21*POWER(ABS(($B$2*$K19)-O$15),$K$22))+EXP(-$K$21*POWER(ABS(($B$2*$K20)-O$15),$K$22))</f>
        <v>4.04796774533184</v>
      </c>
      <c r="P21" s="1" t="n">
        <f aca="false">EXP(-$K$21*POWER(ABS(($B$2*$K16)-P$15),$K$22))+EXP(-$K$21*POWER(ABS(($B$2*$K17)-P$15),$K$22))+EXP(-$K$21*POWER(ABS(($B$2*$K18)-P$15),$K$22))+EXP(-$K$21*POWER(ABS(($B$2*$K19)-P$15),$K$22))+EXP(-$K$21*POWER(ABS(($B$2*$K20)-P$15),$K$22))</f>
        <v>3.70682122323975</v>
      </c>
      <c r="Q21" s="1" t="n">
        <f aca="false">EXP(-$K$21*POWER(ABS(($B$2*$K16)-Q$15),$K$22))+EXP(-$K$21*POWER(ABS(($B$2*$K17)-Q$15),$K$22))+EXP(-$K$21*POWER(ABS(($B$2*$K18)-Q$15),$K$22))+EXP(-$K$21*POWER(ABS(($B$2*$K19)-Q$15),$K$22))+EXP(-$K$21*POWER(ABS(($B$2*$K20)-Q$15),$K$22))</f>
        <v>3.70682122323975</v>
      </c>
      <c r="R21" s="20" t="s">
        <v>21</v>
      </c>
      <c r="S21" s="14" t="s">
        <v>23</v>
      </c>
      <c r="T21" s="15" t="n">
        <v>1</v>
      </c>
      <c r="U21" s="1" t="n">
        <f aca="false">EXP(-$T$21*POWER(ABS(($B$2*$T16)-U$15),$T$22))+EXP(-$T$21*POWER(ABS(($B$2*$T17)-U$15),$T$22))+EXP(-$T$21*POWER(ABS(($B$2*$T18)-U$15),$T$22))+EXP(-$T$21*POWER(ABS(($B$2*$T19)-U$15),$T$22))+EXP(-$T$21*POWER(ABS(($B$2*$T20)-U$15),$T$22))</f>
        <v>3.89278535304155</v>
      </c>
      <c r="V21" s="1" t="n">
        <f aca="false">EXP(-$T$21*POWER(ABS(($B$2*$T16)-V$15),$T$22))+EXP(-$T$21*POWER(ABS(($B$2*$T17)-V$15),$T$22))+EXP(-$T$21*POWER(ABS(($B$2*$T18)-V$15),$T$22))+EXP(-$T$21*POWER(ABS(($B$2*$T19)-V$15),$T$22))+EXP(-$T$21*POWER(ABS(($B$2*$T20)-V$15),$T$22))</f>
        <v>3.89278535304155</v>
      </c>
      <c r="W21" s="1" t="n">
        <f aca="false">EXP(-$T$21*POWER(ABS(($B$2*$T16)-W$15),$T$22))+EXP(-$T$21*POWER(ABS(($B$2*$T17)-W$15),$T$22))+EXP(-$T$21*POWER(ABS(($B$2*$T18)-W$15),$T$22))+EXP(-$T$21*POWER(ABS(($B$2*$T19)-W$15),$T$22))+EXP(-$T$21*POWER(ABS(($B$2*$T20)-W$15),$T$22))</f>
        <v>3.70704604332436</v>
      </c>
      <c r="X21" s="1" t="n">
        <f aca="false">EXP(-$T$21*POWER(ABS(($B$2*$T16)-X$15),$T$22))+EXP(-$T$21*POWER(ABS(($B$2*$T17)-X$15),$T$22))+EXP(-$T$21*POWER(ABS(($B$2*$T18)-X$15),$T$22))+EXP(-$T$21*POWER(ABS(($B$2*$T19)-X$15),$T$22))+EXP(-$T$21*POWER(ABS(($B$2*$T20)-X$15),$T$22))</f>
        <v>3.70704604332436</v>
      </c>
      <c r="Y21" s="1" t="n">
        <f aca="false">EXP(-$T$21*POWER(ABS(($B$2*$T16)-Y$15),$T$22))+EXP(-$T$21*POWER(ABS(($B$2*$T17)-Y$15),$T$22))+EXP(-$T$21*POWER(ABS(($B$2*$T18)-Y$15),$T$22))+EXP(-$T$21*POWER(ABS(($B$2*$T19)-Y$15),$T$22))+EXP(-$T$21*POWER(ABS(($B$2*$T20)-Y$15),$T$22))</f>
        <v>3.83043051338889</v>
      </c>
      <c r="Z21" s="1" t="n">
        <f aca="false">EXP(-$T$21*POWER(ABS(($B$2*$T16)-Z$15),$T$22))+EXP(-$T$21*POWER(ABS(($B$2*$T17)-Z$15),$T$22))+EXP(-$T$21*POWER(ABS(($B$2*$T18)-Z$15),$T$22))+EXP(-$T$21*POWER(ABS(($B$2*$T19)-Z$15),$T$22))+EXP(-$T$21*POWER(ABS(($B$2*$T20)-Z$15),$T$22))</f>
        <v>3.52315581703701</v>
      </c>
      <c r="AA21" s="20" t="s">
        <v>21</v>
      </c>
    </row>
    <row collapsed="false" customFormat="false" customHeight="false" hidden="false" ht="14" outlineLevel="0" r="22">
      <c r="A22" s="14" t="s">
        <v>24</v>
      </c>
      <c r="B22" s="15" t="n">
        <v>1.1</v>
      </c>
      <c r="C22" s="13"/>
      <c r="D22" s="13"/>
      <c r="E22" s="13"/>
      <c r="F22" s="13"/>
      <c r="G22" s="13"/>
      <c r="H22" s="13"/>
      <c r="J22" s="14" t="s">
        <v>25</v>
      </c>
      <c r="K22" s="15" t="n">
        <v>1.5</v>
      </c>
      <c r="L22" s="13"/>
      <c r="S22" s="14" t="s">
        <v>26</v>
      </c>
      <c r="T22" s="15" t="n">
        <v>1.2</v>
      </c>
      <c r="U22" s="13"/>
    </row>
    <row collapsed="false" customFormat="false" customHeight="false" hidden="false" ht="14" outlineLevel="0" r="23">
      <c r="A23" s="8"/>
      <c r="B23" s="21"/>
    </row>
    <row collapsed="false" customFormat="false" customHeight="false" hidden="false" ht="14" outlineLevel="0" r="24">
      <c r="A24" s="8"/>
      <c r="B24" s="1" t="s">
        <v>27</v>
      </c>
      <c r="C24" s="9" t="n">
        <f aca="false">C$15</f>
        <v>0</v>
      </c>
      <c r="D24" s="9" t="n">
        <f aca="false">D$15</f>
        <v>1</v>
      </c>
      <c r="E24" s="9" t="n">
        <f aca="false">E$15</f>
        <v>1</v>
      </c>
      <c r="F24" s="9" t="n">
        <f aca="false">F$15</f>
        <v>3</v>
      </c>
      <c r="G24" s="9" t="n">
        <f aca="false">G$15</f>
        <v>2</v>
      </c>
      <c r="H24" s="9" t="n">
        <f aca="false">H$15</f>
        <v>4</v>
      </c>
    </row>
    <row collapsed="false" customFormat="false" customHeight="false" hidden="false" ht="14" outlineLevel="0" r="25">
      <c r="A25" s="8" t="s">
        <v>28</v>
      </c>
      <c r="B25" s="9" t="n">
        <v>0</v>
      </c>
      <c r="C25" s="17" t="n">
        <f aca="false">C16*L16*U16/C$30</f>
        <v>0.116851932076485</v>
      </c>
      <c r="D25" s="17" t="n">
        <f aca="false">D16*M16*V16/D$30</f>
        <v>0.127292340449977</v>
      </c>
      <c r="E25" s="17" t="n">
        <f aca="false">E16*N16*W16/E$30</f>
        <v>0.105909411665227</v>
      </c>
      <c r="F25" s="17" t="n">
        <f aca="false">F16*O16*X16/F$30</f>
        <v>0.0786774837010639</v>
      </c>
      <c r="G25" s="17" t="n">
        <f aca="false">G16*P16*Y16/G$30</f>
        <v>0.0728479453264576</v>
      </c>
      <c r="H25" s="17" t="n">
        <f aca="false">H16*Q16*Z16/H$30</f>
        <v>0.0583177083289463</v>
      </c>
    </row>
    <row collapsed="false" customFormat="false" customHeight="false" hidden="false" ht="14" outlineLevel="0" r="26">
      <c r="A26" s="8"/>
      <c r="B26" s="9" t="n">
        <v>1</v>
      </c>
      <c r="C26" s="17" t="n">
        <f aca="false">C17*L17*U17/C$30</f>
        <v>0.191493283013598</v>
      </c>
      <c r="D26" s="17" t="n">
        <f aca="false">D17*M17*V17/D$30</f>
        <v>0.217549390777712</v>
      </c>
      <c r="E26" s="17" t="n">
        <f aca="false">E17*N17*W17/E$30</f>
        <v>0.179462444922603</v>
      </c>
      <c r="F26" s="17" t="n">
        <f aca="false">F17*O17*X17/F$30</f>
        <v>0.14151928775745</v>
      </c>
      <c r="G26" s="17" t="n">
        <f aca="false">G17*P17*Y17/G$30</f>
        <v>0.135809911363086</v>
      </c>
      <c r="H26" s="17" t="n">
        <f aca="false">H17*Q17*Z17/H$30</f>
        <v>0.110796096422818</v>
      </c>
    </row>
    <row collapsed="false" customFormat="false" customHeight="false" hidden="false" ht="14" outlineLevel="0" r="27">
      <c r="A27" s="8"/>
      <c r="B27" s="9" t="n">
        <v>2</v>
      </c>
      <c r="C27" s="17" t="n">
        <f aca="false">C18*L18*U18/C$30</f>
        <v>0.277556275524</v>
      </c>
      <c r="D27" s="17" t="n">
        <f aca="false">D18*M18*V18/D$30</f>
        <v>0.273863876666439</v>
      </c>
      <c r="E27" s="17" t="n">
        <f aca="false">E18*N18*W18/E$30</f>
        <v>0.256061739811685</v>
      </c>
      <c r="F27" s="17" t="n">
        <f aca="false">F18*O18*X18/F$30</f>
        <v>0.230895850557149</v>
      </c>
      <c r="G27" s="17" t="n">
        <f aca="false">G18*P18*Y18/G$30</f>
        <v>0.231067006737696</v>
      </c>
      <c r="H27" s="17" t="n">
        <f aca="false">H18*Q18*Z18/H$30</f>
        <v>0.194085569395849</v>
      </c>
    </row>
    <row collapsed="false" customFormat="false" customHeight="false" hidden="false" ht="14" outlineLevel="0" r="28">
      <c r="A28" s="8"/>
      <c r="B28" s="9" t="n">
        <v>3</v>
      </c>
      <c r="C28" s="17" t="n">
        <f aca="false">C19*L19*U19/C$30</f>
        <v>0.25310076221492</v>
      </c>
      <c r="D28" s="17" t="n">
        <f aca="false">D19*M19*V19/D$30</f>
        <v>0.231686886173712</v>
      </c>
      <c r="E28" s="17" t="n">
        <f aca="false">E19*N19*W19/E$30</f>
        <v>0.271474337341411</v>
      </c>
      <c r="F28" s="17" t="n">
        <f aca="false">F19*O19*X19/F$30</f>
        <v>0.314294297722882</v>
      </c>
      <c r="G28" s="17" t="n">
        <f aca="false">G19*P19*Y19/G$30</f>
        <v>0.308994463297861</v>
      </c>
      <c r="H28" s="17" t="n">
        <f aca="false">H19*Q19*Z19/H$30</f>
        <v>0.304434956845527</v>
      </c>
    </row>
    <row collapsed="false" customFormat="false" customHeight="false" hidden="false" ht="14" outlineLevel="0" r="29">
      <c r="A29" s="8"/>
      <c r="B29" s="9" t="n">
        <v>4</v>
      </c>
      <c r="C29" s="17" t="n">
        <f aca="false">C20*L20*U20/C$30</f>
        <v>0.160997747170996</v>
      </c>
      <c r="D29" s="17" t="n">
        <f aca="false">D20*M20*V20/D$30</f>
        <v>0.149607505932159</v>
      </c>
      <c r="E29" s="17" t="n">
        <f aca="false">E20*N20*W20/E$30</f>
        <v>0.187092066259074</v>
      </c>
      <c r="F29" s="17" t="n">
        <f aca="false">F20*O20*X20/F$30</f>
        <v>0.234613080261454</v>
      </c>
      <c r="G29" s="17" t="n">
        <f aca="false">G20*P20*Y20/G$30</f>
        <v>0.2512806732749</v>
      </c>
      <c r="H29" s="17" t="n">
        <f aca="false">H20*Q20*Z20/H$30</f>
        <v>0.33236566900686</v>
      </c>
    </row>
    <row collapsed="false" customFormat="false" customHeight="false" hidden="false" ht="14.9" outlineLevel="0" r="30">
      <c r="A30" s="8"/>
      <c r="B30" s="9"/>
      <c r="C30" s="19" t="n">
        <f aca="false">C16*L16*U16+C17*L17*U17+C18*L18*U18+C19*L19*U19+C20*L20*U20</f>
        <v>0.0402288739155631</v>
      </c>
      <c r="D30" s="19" t="n">
        <f aca="false">D16*M16*V16+D17*M17*V17+D18*M18*V18+D19*M19*V19+D20*M20*V20</f>
        <v>0.0399913741774801</v>
      </c>
      <c r="E30" s="19" t="n">
        <f aca="false">E16*N16*W16+E17*N17*W17+E18*N18*W18+E19*N19*W19+E20*N20*W20</f>
        <v>0.0401231437901005</v>
      </c>
      <c r="F30" s="19" t="n">
        <f aca="false">F16*O16*X16+F17*O17*X17+F18*O18*X18+F19*O19*X19+F20*O20*X20</f>
        <v>0.0427364281392292</v>
      </c>
      <c r="G30" s="19" t="n">
        <f aca="false">G16*P16*Y16+G17*P17*Y17+G18*P18*Y18+G19*P19*Y19+G20*P20*Y20</f>
        <v>0.0422639928707767</v>
      </c>
      <c r="H30" s="19" t="n">
        <f aca="false">H16*Q16*Z16+H17*Q17*Z17+H18*Q18*Z18+H19*Q19*Z19+H20*Q20*Z20</f>
        <v>0.0446229836504097</v>
      </c>
      <c r="I30" s="20" t="s">
        <v>29</v>
      </c>
    </row>
    <row collapsed="false" customFormat="false" customHeight="false" hidden="false" ht="14" outlineLevel="0" r="31">
      <c r="A31" s="8"/>
      <c r="B31" s="9" t="s">
        <v>30</v>
      </c>
      <c r="C31" s="17" t="n">
        <f aca="false">MAX(C25:C29)</f>
        <v>0.277556275524</v>
      </c>
      <c r="D31" s="17" t="n">
        <f aca="false">MAX(D25:D29)</f>
        <v>0.273863876666439</v>
      </c>
      <c r="E31" s="17" t="n">
        <f aca="false">MAX(E25:E29)</f>
        <v>0.271474337341411</v>
      </c>
      <c r="F31" s="17" t="n">
        <f aca="false">MAX(F25:F29)</f>
        <v>0.314294297722882</v>
      </c>
      <c r="G31" s="17" t="n">
        <f aca="false">MAX(G25:G29)</f>
        <v>0.308994463297861</v>
      </c>
      <c r="H31" s="17" t="n">
        <f aca="false">MAX(H25:H29)</f>
        <v>0.33236566900686</v>
      </c>
    </row>
    <row collapsed="false" customFormat="false" customHeight="false" hidden="false" ht="14" outlineLevel="0" r="32">
      <c r="A32" s="8"/>
      <c r="B32" s="9" t="s">
        <v>31</v>
      </c>
      <c r="C32" s="22" t="n">
        <f aca="false">IF(C25=C$31,$B25,0)+IF(C26=C$31,$B26,0)+IF(C27=C$31,$B27,0)+IF(C28=C$31,$B28,0)+IF(C29=C$31,$B29,0)</f>
        <v>2</v>
      </c>
      <c r="D32" s="22" t="n">
        <f aca="false">IF(D25=D$31,$B25,0)+IF(D26=D$31,$B26,0)+IF(D27=D$31,$B27,0)+IF(D28=D$31,$B28,0)+IF(D29=D$31,$B29,0)</f>
        <v>2</v>
      </c>
      <c r="E32" s="22" t="n">
        <f aca="false">IF(E25=E$31,$B25,0)+IF(E26=E$31,$B26,0)+IF(E27=E$31,$B27,0)+IF(E28=E$31,$B28,0)+IF(E29=E$31,$B29,0)</f>
        <v>3</v>
      </c>
      <c r="F32" s="22" t="n">
        <f aca="false">IF(F25=F$31,$B25,0)+IF(F26=F$31,$B26,0)+IF(F27=F$31,$B27,0)+IF(F28=F$31,$B28,0)+IF(F29=F$31,$B29,0)</f>
        <v>3</v>
      </c>
      <c r="G32" s="22" t="n">
        <f aca="false">IF(G25=G$31,$B25,0)+IF(G26=G$31,$B26,0)+IF(G27=G$31,$B27,0)+IF(G28=G$31,$B28,0)+IF(G29=G$31,$B29,0)</f>
        <v>3</v>
      </c>
      <c r="H32" s="22" t="n">
        <f aca="false">IF(H25=H$31,$B25,0)+IF(H26=H$31,$B26,0)+IF(H27=H$31,$B27,0)+IF(H28=H$31,$B28,0)+IF(H29=H$31,$B29,0)</f>
        <v>4</v>
      </c>
    </row>
    <row collapsed="false" customFormat="false" customHeight="false" hidden="false" ht="14" outlineLevel="0" r="33">
      <c r="J33" s="16"/>
      <c r="K33" s="13"/>
      <c r="L33" s="13"/>
      <c r="M33" s="13"/>
      <c r="N33" s="13"/>
      <c r="O33" s="13"/>
      <c r="P33" s="13"/>
      <c r="Q33" s="13"/>
      <c r="R33" s="16"/>
    </row>
    <row collapsed="false" customFormat="false" customHeight="false" hidden="false" ht="14" outlineLevel="0" r="34">
      <c r="B34" s="1" t="s">
        <v>32</v>
      </c>
      <c r="C34" s="9" t="n">
        <f aca="false">C$15</f>
        <v>0</v>
      </c>
      <c r="D34" s="9" t="n">
        <f aca="false">D$15</f>
        <v>1</v>
      </c>
      <c r="E34" s="9" t="n">
        <f aca="false">E$15</f>
        <v>1</v>
      </c>
      <c r="F34" s="9" t="n">
        <f aca="false">F$15</f>
        <v>3</v>
      </c>
      <c r="G34" s="9" t="n">
        <f aca="false">G$15</f>
        <v>2</v>
      </c>
      <c r="H34" s="9" t="n">
        <f aca="false">H$15</f>
        <v>4</v>
      </c>
      <c r="J34" s="13"/>
      <c r="K34" s="16"/>
      <c r="L34" s="16"/>
      <c r="M34" s="16"/>
      <c r="N34" s="16"/>
      <c r="O34" s="16"/>
      <c r="P34" s="16"/>
      <c r="Q34" s="13"/>
      <c r="R34" s="13"/>
      <c r="S34" s="16"/>
      <c r="T34" s="16"/>
      <c r="U34" s="16"/>
      <c r="V34" s="16"/>
      <c r="W34" s="16"/>
      <c r="X34" s="16"/>
    </row>
    <row collapsed="false" customFormat="false" customHeight="false" hidden="false" ht="14" outlineLevel="0" r="35">
      <c r="A35" s="8" t="s">
        <v>33</v>
      </c>
      <c r="B35" s="9" t="n">
        <v>0</v>
      </c>
      <c r="C35" s="22" t="n">
        <f aca="false">EXP((-C$41*POWER(ABS(MIN(C$15+1,4)-$B35),$B$40))+(-$K$42*POWER(ABS(C$15-$B35),$P$42)))/C$40</f>
        <v>0.412419623481954</v>
      </c>
      <c r="D35" s="22" t="n">
        <f aca="false">EXP((-D$41*POWER(ABS(MIN(D$15+1,4)-$B35),$B$40))+(-$K$42*POWER(ABS(D$15-$B35),$P$42)))/D$40</f>
        <v>0.102492146472971</v>
      </c>
      <c r="E35" s="22" t="n">
        <f aca="false">EXP((-E$41*POWER(ABS(MIN(E$15+1,4)-$B35),$B$40))+(-$K$42*POWER(ABS(E$15-$B35),$P$42)))/E$40</f>
        <v>0.103696075875112</v>
      </c>
      <c r="F35" s="22" t="n">
        <f aca="false">EXP((-F$41*POWER(ABS(MIN(F$15+1,4)-$B35),$B$40))+(-$K$42*POWER(ABS(F$15-$B35),$P$42)))/F$40</f>
        <v>0.00575984883477309</v>
      </c>
      <c r="G35" s="22" t="n">
        <f aca="false">EXP((-G$41*POWER(ABS(MIN(G$15+1,4)-$B35),$B$40))+(-$K$42*POWER(ABS(G$15-$B35),$P$42)))/G$40</f>
        <v>0.02354414975759</v>
      </c>
      <c r="H35" s="22" t="n">
        <f aca="false">EXP((-H$41*POWER(ABS(MIN(H$15+1,4)-$B35),$B$40))+(-$K$42*POWER(ABS(H$15-$B35),$P$42)))/H$40</f>
        <v>0.00157316473357589</v>
      </c>
      <c r="I35" s="16"/>
      <c r="J35" s="23"/>
      <c r="K35" s="16"/>
      <c r="L35" s="16"/>
      <c r="M35" s="16"/>
      <c r="N35" s="16"/>
      <c r="O35" s="16"/>
      <c r="P35" s="16"/>
      <c r="Q35" s="13"/>
      <c r="R35" s="23"/>
      <c r="S35" s="16"/>
      <c r="T35" s="16"/>
      <c r="U35" s="16"/>
      <c r="V35" s="16"/>
      <c r="W35" s="16"/>
      <c r="X35" s="16"/>
    </row>
    <row collapsed="false" customFormat="false" customHeight="false" hidden="false" ht="14" outlineLevel="0" r="36">
      <c r="A36" s="8"/>
      <c r="B36" s="9" t="n">
        <v>1</v>
      </c>
      <c r="C36" s="22" t="n">
        <f aca="false">EXP((-C$41*POWER(ABS(MIN(C$15+1,4)-$B36),$B$40))+(-$K$42*POWER(ABS(C$15-$B36),$P$42)))/C$40</f>
        <v>0.438117191305172</v>
      </c>
      <c r="D36" s="22" t="n">
        <f aca="false">EXP((-D$41*POWER(ABS(MIN(D$15+1,4)-$B36),$B$40))+(-$K$42*POWER(ABS(D$15-$B36),$P$42)))/D$40</f>
        <v>0.366279106906769</v>
      </c>
      <c r="E36" s="22" t="n">
        <f aca="false">EXP((-E$41*POWER(ABS(MIN(E$15+1,4)-$B36),$B$40))+(-$K$42*POWER(ABS(E$15-$B36),$P$42)))/E$40</f>
        <v>0.366949785410572</v>
      </c>
      <c r="F36" s="22" t="n">
        <f aca="false">EXP((-F$41*POWER(ABS(MIN(F$15+1,4)-$B36),$B$40))+(-$K$42*POWER(ABS(F$15-$B36),$P$42)))/F$40</f>
        <v>0.0298058357104573</v>
      </c>
      <c r="G36" s="22" t="n">
        <f aca="false">EXP((-G$41*POWER(ABS(MIN(G$15+1,4)-$B36),$B$40))+(-$K$42*POWER(ABS(G$15-$B36),$P$42)))/G$40</f>
        <v>0.108891370751213</v>
      </c>
      <c r="H36" s="22" t="n">
        <f aca="false">EXP((-H$41*POWER(ABS(MIN(H$15+1,4)-$B36),$B$40))+(-$K$42*POWER(ABS(H$15-$B36),$P$42)))/H$40</f>
        <v>0.00990758491797839</v>
      </c>
      <c r="I36" s="16"/>
      <c r="J36" s="23"/>
      <c r="K36" s="16"/>
      <c r="L36" s="16"/>
      <c r="M36" s="16"/>
      <c r="N36" s="16"/>
      <c r="O36" s="16"/>
      <c r="P36" s="16"/>
      <c r="Q36" s="13"/>
      <c r="R36" s="23"/>
      <c r="S36" s="16"/>
      <c r="T36" s="16"/>
      <c r="U36" s="16"/>
      <c r="V36" s="16"/>
      <c r="W36" s="16"/>
      <c r="X36" s="16"/>
    </row>
    <row collapsed="false" customFormat="false" customHeight="false" hidden="false" ht="14" outlineLevel="0" r="37">
      <c r="B37" s="9" t="n">
        <v>2</v>
      </c>
      <c r="C37" s="22" t="n">
        <f aca="false">EXP((-C$41*POWER(ABS(MIN(C$15+1,4)-$B37),$B$40))+(-$K$42*POWER(ABS(C$15-$B37),$P$42)))/C$40</f>
        <v>0.120409317924385</v>
      </c>
      <c r="D37" s="22" t="n">
        <f aca="false">EXP((-D$41*POWER(ABS(MIN(D$15+1,4)-$B37),$B$40))+(-$K$42*POWER(ABS(D$15-$B37),$P$42)))/D$40</f>
        <v>0.403297253172548</v>
      </c>
      <c r="E37" s="22" t="n">
        <f aca="false">EXP((-E$41*POWER(ABS(MIN(E$15+1,4)-$B37),$B$40))+(-$K$42*POWER(ABS(E$15-$B37),$P$42)))/E$40</f>
        <v>0.400980236455252</v>
      </c>
      <c r="F37" s="22" t="n">
        <f aca="false">EXP((-F$41*POWER(ABS(MIN(F$15+1,4)-$B37),$B$40))+(-$K$42*POWER(ABS(F$15-$B37),$P$42)))/F$40</f>
        <v>0.129468712762877</v>
      </c>
      <c r="G37" s="22" t="n">
        <f aca="false">EXP((-G$41*POWER(ABS(MIN(G$15+1,4)-$B37),$B$40))+(-$K$42*POWER(ABS(G$15-$B37),$P$42)))/G$40</f>
        <v>0.36926896064457</v>
      </c>
      <c r="H37" s="22" t="n">
        <f aca="false">EXP((-H$41*POWER(ABS(MIN(H$15+1,4)-$B37),$B$40))+(-$K$42*POWER(ABS(H$15-$B37),$P$42)))/H$40</f>
        <v>0.0537021367246609</v>
      </c>
      <c r="I37" s="24"/>
      <c r="J37" s="23"/>
      <c r="K37" s="16"/>
      <c r="L37" s="16"/>
      <c r="M37" s="16"/>
      <c r="N37" s="16"/>
      <c r="O37" s="16"/>
      <c r="P37" s="16"/>
      <c r="Q37" s="13"/>
      <c r="R37" s="23"/>
      <c r="S37" s="16"/>
      <c r="T37" s="16"/>
      <c r="U37" s="16"/>
      <c r="V37" s="16"/>
      <c r="W37" s="16"/>
      <c r="X37" s="16"/>
    </row>
    <row collapsed="false" customFormat="false" customHeight="false" hidden="false" ht="14" outlineLevel="0" r="38">
      <c r="B38" s="9" t="n">
        <v>3</v>
      </c>
      <c r="C38" s="22" t="n">
        <f aca="false">EXP((-C$41*POWER(ABS(MIN(C$15+1,4)-$B38),$B$40))+(-$K$42*POWER(ABS(C$15-$B38),$P$42)))/C$40</f>
        <v>0.0247626866659662</v>
      </c>
      <c r="D38" s="22" t="n">
        <f aca="false">EXP((-D$41*POWER(ABS(MIN(D$15+1,4)-$B38),$B$40))+(-$K$42*POWER(ABS(D$15-$B38),$P$42)))/D$40</f>
        <v>0.106938212736443</v>
      </c>
      <c r="E38" s="22" t="n">
        <f aca="false">EXP((-E$41*POWER(ABS(MIN(E$15+1,4)-$B38),$B$40))+(-$K$42*POWER(ABS(E$15-$B38),$P$42)))/E$40</f>
        <v>0.107134022869113</v>
      </c>
      <c r="F38" s="22" t="n">
        <f aca="false">EXP((-F$41*POWER(ABS(MIN(F$15+1,4)-$B38),$B$40))+(-$K$42*POWER(ABS(F$15-$B38),$P$42)))/F$40</f>
        <v>0.414917766263975</v>
      </c>
      <c r="G38" s="22" t="n">
        <f aca="false">EXP((-G$41*POWER(ABS(MIN(G$15+1,4)-$B38),$B$40))+(-$K$42*POWER(ABS(G$15-$B38),$P$42)))/G$40</f>
        <v>0.390484393598837</v>
      </c>
      <c r="H38" s="22" t="n">
        <f aca="false">EXP((-H$41*POWER(ABS(MIN(H$15+1,4)-$B38),$B$40))+(-$K$42*POWER(ABS(H$15-$B38),$P$42)))/H$40</f>
        <v>0.236904230336027</v>
      </c>
      <c r="J38" s="23"/>
      <c r="K38" s="16"/>
      <c r="L38" s="16"/>
      <c r="M38" s="16"/>
      <c r="N38" s="16"/>
      <c r="O38" s="16"/>
      <c r="P38" s="16"/>
      <c r="Q38" s="13"/>
      <c r="R38" s="23"/>
      <c r="S38" s="16"/>
      <c r="T38" s="16"/>
      <c r="U38" s="16"/>
      <c r="V38" s="16"/>
      <c r="W38" s="16"/>
      <c r="X38" s="16"/>
    </row>
    <row collapsed="false" customFormat="false" customHeight="false" hidden="false" ht="14" outlineLevel="0" r="39">
      <c r="B39" s="9" t="n">
        <v>4</v>
      </c>
      <c r="C39" s="22" t="n">
        <f aca="false">EXP((-C$41*POWER(ABS(MIN(C$15+1,4)-$B39),$B$40))+(-$K$42*POWER(ABS(C$15-$B39),$P$42)))/C$40</f>
        <v>0.00429118062252225</v>
      </c>
      <c r="D39" s="22" t="n">
        <f aca="false">EXP((-D$41*POWER(ABS(MIN(D$15+1,4)-$B39),$B$40))+(-$K$42*POWER(ABS(D$15-$B39),$P$42)))/D$40</f>
        <v>0.0209932807112684</v>
      </c>
      <c r="E39" s="22" t="n">
        <f aca="false">EXP((-E$41*POWER(ABS(MIN(E$15+1,4)-$B39),$B$40))+(-$K$42*POWER(ABS(E$15-$B39),$P$42)))/E$40</f>
        <v>0.021239879389952</v>
      </c>
      <c r="F39" s="22" t="n">
        <f aca="false">EXP((-F$41*POWER(ABS(MIN(F$15+1,4)-$B39),$B$40))+(-$K$42*POWER(ABS(F$15-$B39),$P$42)))/F$40</f>
        <v>0.420047836427918</v>
      </c>
      <c r="G39" s="22" t="n">
        <f aca="false">EXP((-G$41*POWER(ABS(MIN(G$15+1,4)-$B39),$B$40))+(-$K$42*POWER(ABS(G$15-$B39),$P$42)))/G$40</f>
        <v>0.10781112524779</v>
      </c>
      <c r="H39" s="22" t="n">
        <f aca="false">EXP((-H$41*POWER(ABS(MIN(H$15+1,4)-$B39),$B$40))+(-$K$42*POWER(ABS(H$15-$B39),$P$42)))/H$40</f>
        <v>0.697912883287758</v>
      </c>
      <c r="J39" s="23"/>
      <c r="K39" s="16"/>
      <c r="L39" s="16"/>
      <c r="M39" s="16"/>
      <c r="N39" s="16"/>
      <c r="O39" s="16"/>
      <c r="P39" s="16"/>
      <c r="Q39" s="13"/>
      <c r="R39" s="23"/>
      <c r="S39" s="16"/>
      <c r="T39" s="16"/>
      <c r="U39" s="16"/>
      <c r="V39" s="16"/>
      <c r="W39" s="16"/>
      <c r="X39" s="16"/>
    </row>
    <row collapsed="false" customFormat="false" customHeight="false" hidden="false" ht="14" outlineLevel="0" r="40">
      <c r="A40" s="14" t="s">
        <v>34</v>
      </c>
      <c r="B40" s="15" t="n">
        <v>1.2</v>
      </c>
      <c r="C40" s="1" t="n">
        <f aca="false">EXP((-C$41*POWER(ABS(MIN(C$15+1,4)-$B35),$B$40))+(-$K$42*POWER(ABS(C$15-$B35),$P$42)))+EXP((-C$41*POWER(ABS(MIN(C$15+1,4)-$B36),$B$40))+(-$K$42*POWER(ABS(C$15-$B36),$P$42)))+EXP((-C$41*POWER(ABS(MIN(C$15+1,4)-$B37),$B$40))+(-$K$42*POWER(ABS(C$15-$B37),$P$42)))+EXP((-C$41*POWER(ABS(MIN(C$15+1,4)-$B38),$B$40))+(-$K$42*POWER(ABS(C$15-$B38),$P$42)))+EXP((-C$41*POWER(ABS(MIN(C$15+1,4)-$B39),$B$40))+(-$K$42*POWER(ABS(C$15-$B39),$P$42)))</f>
        <v>1.38440278480228</v>
      </c>
      <c r="D40" s="1" t="n">
        <f aca="false">EXP((-D$41*POWER(ABS(MIN(D$15+1,4)-$B35),$B$40))+(-$K$42*POWER(ABS(D$15-$B35),$P$42)))+EXP((-D$41*POWER(ABS(MIN(D$15+1,4)-$B36),$B$40))+(-$K$42*POWER(ABS(D$15-$B36),$P$42)))+EXP((-D$41*POWER(ABS(MIN(D$15+1,4)-$B37),$B$40))+(-$K$42*POWER(ABS(D$15-$B37),$P$42)))+EXP((-D$41*POWER(ABS(MIN(D$15+1,4)-$B38),$B$40))+(-$K$42*POWER(ABS(D$15-$B38),$P$42)))+EXP((-D$41*POWER(ABS(MIN(D$15+1,4)-$B39),$B$40))+(-$K$42*POWER(ABS(D$15-$B39),$P$42)))</f>
        <v>1.50392955801545</v>
      </c>
      <c r="E40" s="1" t="n">
        <f aca="false">EXP((-E$41*POWER(ABS(MIN(E$15+1,4)-$B35),$B$40))+(-$K$42*POWER(ABS(E$15-$B35),$P$42)))+EXP((-E$41*POWER(ABS(MIN(E$15+1,4)-$B36),$B$40))+(-$K$42*POWER(ABS(E$15-$B36),$P$42)))+EXP((-E$41*POWER(ABS(MIN(E$15+1,4)-$B37),$B$40))+(-$K$42*POWER(ABS(E$15-$B37),$P$42)))+EXP((-E$41*POWER(ABS(MIN(E$15+1,4)-$B38),$B$40))+(-$K$42*POWER(ABS(E$15-$B38),$P$42)))+EXP((-E$41*POWER(ABS(MIN(E$15+1,4)-$B39),$B$40))+(-$K$42*POWER(ABS(E$15-$B39),$P$42)))</f>
        <v>1.51261983651486</v>
      </c>
      <c r="F40" s="1" t="n">
        <f aca="false">EXP((-F$41*POWER(ABS(MIN(F$15+1,4)-$B35),$B$40))+(-$K$42*POWER(ABS(F$15-$B35),$P$42)))+EXP((-F$41*POWER(ABS(MIN(F$15+1,4)-$B36),$B$40))+(-$K$42*POWER(ABS(F$15-$B36),$P$42)))+EXP((-F$41*POWER(ABS(MIN(F$15+1,4)-$B37),$B$40))+(-$K$42*POWER(ABS(F$15-$B37),$P$42)))+EXP((-F$41*POWER(ABS(MIN(F$15+1,4)-$B38),$B$40))+(-$K$42*POWER(ABS(F$15-$B38),$P$42)))+EXP((-F$41*POWER(ABS(MIN(F$15+1,4)-$B39),$B$40))+(-$K$42*POWER(ABS(F$15-$B39),$P$42)))</f>
        <v>1.44395615716192</v>
      </c>
      <c r="G40" s="1" t="n">
        <f aca="false">EXP((-G$41*POWER(ABS(MIN(G$15+1,4)-$B35),$B$40))+(-$K$42*POWER(ABS(G$15-$B35),$P$42)))+EXP((-G$41*POWER(ABS(MIN(G$15+1,4)-$B36),$B$40))+(-$K$42*POWER(ABS(G$15-$B36),$P$42)))+EXP((-G$41*POWER(ABS(MIN(G$15+1,4)-$B37),$B$40))+(-$K$42*POWER(ABS(G$15-$B37),$P$42)))+EXP((-G$41*POWER(ABS(MIN(G$15+1,4)-$B38),$B$40))+(-$K$42*POWER(ABS(G$15-$B38),$P$42)))+EXP((-G$41*POWER(ABS(MIN(G$15+1,4)-$B39),$B$40))+(-$K$42*POWER(ABS(G$15-$B39),$P$42)))</f>
        <v>1.55327759484224</v>
      </c>
      <c r="H40" s="1" t="n">
        <f aca="false">EXP((-H$41*POWER(ABS(MIN(H$15+1,4)-$B35),$B$40))+(-$K$42*POWER(ABS(H$15-$B35),$P$42)))+EXP((-H$41*POWER(ABS(MIN(H$15+1,4)-$B36),$B$40))+(-$K$42*POWER(ABS(H$15-$B36),$P$42)))+EXP((-H$41*POWER(ABS(MIN(H$15+1,4)-$B37),$B$40))+(-$K$42*POWER(ABS(H$15-$B37),$P$42)))+EXP((-H$41*POWER(ABS(MIN(H$15+1,4)-$B38),$B$40))+(-$K$42*POWER(ABS(H$15-$B38),$P$42)))+EXP((-H$41*POWER(ABS(MIN(H$15+1,4)-$B39),$B$40))+(-$K$42*POWER(ABS(H$15-$B39),$P$42)))</f>
        <v>1.43284358828448</v>
      </c>
      <c r="I40" s="20" t="s">
        <v>21</v>
      </c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collapsed="false" customFormat="false" customHeight="false" hidden="false" ht="14" outlineLevel="0" r="41">
      <c r="A41" s="8" t="s">
        <v>35</v>
      </c>
      <c r="B41" s="8" t="s">
        <v>36</v>
      </c>
      <c r="C41" s="15" t="n">
        <f aca="true">0.5+0.1*RAND()</f>
        <v>0.56044510002248</v>
      </c>
      <c r="D41" s="15" t="n">
        <f aca="true">0.5+0.1*RAND()</f>
        <v>0.59627826102078</v>
      </c>
      <c r="E41" s="15" t="n">
        <f aca="true">0.5+0.1*RAND()</f>
        <v>0.58868712624535</v>
      </c>
      <c r="F41" s="15" t="n">
        <f aca="true">0.5+0.1*RAND()</f>
        <v>0.512288254033774</v>
      </c>
      <c r="G41" s="15" t="n">
        <f aca="true">0.5+0.1*RAND()</f>
        <v>0.555862734140828</v>
      </c>
      <c r="H41" s="15" t="n">
        <f aca="true">0.5+0.1*RAND()</f>
        <v>0.580438317870721</v>
      </c>
      <c r="J41" s="25" t="s">
        <v>37</v>
      </c>
      <c r="K41" s="9" t="s">
        <v>38</v>
      </c>
      <c r="L41" s="9" t="s">
        <v>39</v>
      </c>
      <c r="M41" s="9" t="s">
        <v>40</v>
      </c>
      <c r="O41" s="25" t="s">
        <v>41</v>
      </c>
      <c r="P41" s="9" t="s">
        <v>38</v>
      </c>
      <c r="Q41" s="9" t="s">
        <v>39</v>
      </c>
      <c r="R41" s="9" t="s">
        <v>40</v>
      </c>
    </row>
    <row collapsed="false" customFormat="false" customHeight="false" hidden="false" ht="14" outlineLevel="0" r="42">
      <c r="A42" s="8"/>
      <c r="B42" s="8" t="s">
        <v>42</v>
      </c>
      <c r="C42" s="15" t="n">
        <v>0</v>
      </c>
      <c r="D42" s="15" t="n">
        <v>0</v>
      </c>
      <c r="E42" s="15" t="n">
        <v>0</v>
      </c>
      <c r="F42" s="15" t="n">
        <v>0</v>
      </c>
      <c r="G42" s="15" t="n">
        <v>0</v>
      </c>
      <c r="H42" s="15" t="n">
        <v>0</v>
      </c>
      <c r="J42" s="9" t="s">
        <v>43</v>
      </c>
      <c r="K42" s="15" t="n">
        <v>0.5</v>
      </c>
      <c r="L42" s="15" t="n">
        <v>0.5</v>
      </c>
      <c r="M42" s="15" t="n">
        <v>0.1</v>
      </c>
      <c r="O42" s="9" t="s">
        <v>43</v>
      </c>
      <c r="P42" s="15" t="n">
        <v>1.3</v>
      </c>
      <c r="Q42" s="15" t="n">
        <v>1.1</v>
      </c>
      <c r="R42" s="15" t="n">
        <v>1.1</v>
      </c>
    </row>
    <row collapsed="false" customFormat="false" customHeight="false" hidden="false" ht="14" outlineLevel="0" r="43">
      <c r="A43" s="8"/>
      <c r="B43" s="8" t="s">
        <v>44</v>
      </c>
      <c r="C43" s="15" t="n">
        <v>0</v>
      </c>
      <c r="D43" s="15" t="n">
        <v>0</v>
      </c>
      <c r="E43" s="15" t="n">
        <v>0</v>
      </c>
      <c r="F43" s="15" t="n">
        <v>0</v>
      </c>
      <c r="G43" s="15" t="n">
        <v>0</v>
      </c>
      <c r="H43" s="15" t="n">
        <v>0</v>
      </c>
      <c r="J43" s="9" t="s">
        <v>45</v>
      </c>
      <c r="K43" s="15" t="n">
        <v>0.1</v>
      </c>
      <c r="L43" s="15" t="n">
        <v>0.1</v>
      </c>
      <c r="M43" s="15" t="n">
        <v>0.1</v>
      </c>
      <c r="O43" s="9" t="s">
        <v>45</v>
      </c>
      <c r="P43" s="15" t="n">
        <v>1.1</v>
      </c>
      <c r="Q43" s="15" t="n">
        <v>1.5</v>
      </c>
      <c r="R43" s="15" t="n">
        <v>1.1</v>
      </c>
    </row>
    <row collapsed="false" customFormat="false" customHeight="false" hidden="false" ht="14" outlineLevel="0" r="44">
      <c r="A44" s="8"/>
      <c r="B44" s="8" t="s">
        <v>46</v>
      </c>
      <c r="C44" s="15" t="n">
        <f aca="true">0.5+0.1*RAND()</f>
        <v>0.576098961522803</v>
      </c>
      <c r="D44" s="15" t="n">
        <f aca="true">0.5+0.1*RAND()</f>
        <v>0.542094729514793</v>
      </c>
      <c r="E44" s="15" t="n">
        <f aca="true">0.5+0.1*RAND()</f>
        <v>0.520724000036716</v>
      </c>
      <c r="F44" s="15" t="n">
        <f aca="true">0.5+0.1*RAND()</f>
        <v>0.588970260042697</v>
      </c>
      <c r="G44" s="15" t="n">
        <f aca="true">0.5+0.1*RAND()</f>
        <v>0.513187851104885</v>
      </c>
      <c r="H44" s="15" t="n">
        <f aca="true">0.5+0.1*RAND()</f>
        <v>0.545291320327669</v>
      </c>
      <c r="J44" s="9" t="s">
        <v>47</v>
      </c>
      <c r="K44" s="15" t="n">
        <v>0.3</v>
      </c>
      <c r="L44" s="15" t="n">
        <v>0.1</v>
      </c>
      <c r="M44" s="15" t="n">
        <v>0.1</v>
      </c>
      <c r="O44" s="9" t="s">
        <v>47</v>
      </c>
      <c r="P44" s="15" t="n">
        <v>1.1</v>
      </c>
      <c r="Q44" s="15" t="n">
        <v>1.1</v>
      </c>
      <c r="R44" s="15" t="n">
        <v>1.1</v>
      </c>
    </row>
    <row collapsed="false" customFormat="false" customHeight="false" hidden="false" ht="14" outlineLevel="0" r="45">
      <c r="A45" s="8"/>
      <c r="B45" s="8" t="s">
        <v>48</v>
      </c>
      <c r="C45" s="15" t="n">
        <f aca="true">0.5+0.1*RAND()</f>
        <v>0.550858240341768</v>
      </c>
      <c r="D45" s="15" t="n">
        <f aca="true">0.5+0.1*RAND()</f>
        <v>0.567236266331747</v>
      </c>
      <c r="E45" s="15" t="n">
        <f aca="true">0.5+0.1*RAND()</f>
        <v>0.550546992337331</v>
      </c>
      <c r="F45" s="15" t="n">
        <f aca="true">0.5+0.1*RAND()</f>
        <v>0.539802527753636</v>
      </c>
      <c r="G45" s="15" t="n">
        <f aca="true">0.5+0.1*RAND()</f>
        <v>0.568287963233888</v>
      </c>
      <c r="H45" s="15" t="n">
        <f aca="true">0.5+0.1*RAND()</f>
        <v>0.503864612150937</v>
      </c>
      <c r="J45" s="8"/>
      <c r="K45" s="16"/>
      <c r="L45" s="16"/>
      <c r="M45" s="16"/>
    </row>
    <row collapsed="false" customFormat="false" customHeight="false" hidden="false" ht="14" outlineLevel="0" r="46">
      <c r="A46" s="8"/>
      <c r="B46" s="8" t="s">
        <v>49</v>
      </c>
      <c r="C46" s="15" t="n">
        <v>0</v>
      </c>
      <c r="D46" s="15" t="n">
        <v>0</v>
      </c>
      <c r="E46" s="15" t="n">
        <v>0</v>
      </c>
      <c r="F46" s="15" t="n">
        <v>0</v>
      </c>
      <c r="G46" s="15" t="n">
        <v>0</v>
      </c>
      <c r="H46" s="15" t="n">
        <v>0</v>
      </c>
    </row>
    <row collapsed="false" customFormat="false" customHeight="false" hidden="false" ht="14" outlineLevel="0" r="47">
      <c r="A47" s="8"/>
      <c r="B47" s="8" t="s">
        <v>50</v>
      </c>
      <c r="C47" s="15" t="n">
        <v>0</v>
      </c>
      <c r="D47" s="15" t="n">
        <v>0</v>
      </c>
      <c r="E47" s="15" t="n">
        <v>0</v>
      </c>
      <c r="F47" s="15" t="n">
        <v>0</v>
      </c>
      <c r="G47" s="15" t="n">
        <v>0</v>
      </c>
      <c r="H47" s="15" t="n">
        <v>0</v>
      </c>
    </row>
    <row collapsed="false" customFormat="false" customHeight="false" hidden="false" ht="14" outlineLevel="0" r="48">
      <c r="A48" s="8"/>
      <c r="B48" s="8" t="s">
        <v>51</v>
      </c>
      <c r="C48" s="15" t="n">
        <v>0</v>
      </c>
      <c r="D48" s="15" t="n">
        <v>0</v>
      </c>
      <c r="E48" s="15" t="n">
        <v>0</v>
      </c>
      <c r="F48" s="15" t="n">
        <v>0</v>
      </c>
      <c r="G48" s="15" t="n">
        <v>0</v>
      </c>
      <c r="H48" s="15" t="n">
        <v>0</v>
      </c>
    </row>
    <row collapsed="false" customFormat="false" customHeight="false" hidden="false" ht="14" outlineLevel="0" r="49">
      <c r="A49" s="8"/>
      <c r="B49" s="8" t="s">
        <v>52</v>
      </c>
      <c r="C49" s="15" t="n">
        <v>0</v>
      </c>
      <c r="D49" s="15" t="n">
        <v>0</v>
      </c>
      <c r="E49" s="15" t="n">
        <v>0</v>
      </c>
      <c r="F49" s="15" t="n">
        <v>0</v>
      </c>
      <c r="G49" s="15" t="n">
        <v>0</v>
      </c>
      <c r="H49" s="15" t="n">
        <v>0</v>
      </c>
    </row>
    <row collapsed="false" customFormat="false" customHeight="false" hidden="false" ht="14" outlineLevel="0" r="50">
      <c r="A50" s="8"/>
      <c r="B50" s="8" t="s">
        <v>53</v>
      </c>
      <c r="C50" s="15" t="n">
        <v>0</v>
      </c>
      <c r="D50" s="15" t="n">
        <v>0</v>
      </c>
      <c r="E50" s="15" t="n">
        <v>0</v>
      </c>
      <c r="F50" s="15" t="n">
        <v>0</v>
      </c>
      <c r="G50" s="15" t="n">
        <v>0</v>
      </c>
      <c r="H50" s="1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1.5254901960784"/>
    <col collapsed="false" hidden="false" max="2" min="2" style="0" width="27.8"/>
    <col collapsed="false" hidden="false" max="3" min="3" style="0" width="12.956862745098"/>
    <col collapsed="false" hidden="false" max="10" min="4" style="0" width="8.60392156862745"/>
    <col collapsed="false" hidden="false" max="11" min="11" style="0" width="10.8"/>
    <col collapsed="false" hidden="false" max="1025" min="12" style="0" width="8.60392156862745"/>
  </cols>
  <sheetData>
    <row collapsed="false" customFormat="false" customHeight="false" hidden="false" ht="14" outlineLevel="0"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</row>
    <row collapsed="false" customFormat="false" customHeight="false" hidden="false" ht="14" outlineLevel="0" r="2">
      <c r="A2" s="0" t="s">
        <v>7</v>
      </c>
      <c r="B2" s="8" t="n">
        <f aca="false">agent1!B2</f>
        <v>0.25</v>
      </c>
    </row>
    <row collapsed="false" customFormat="false" customHeight="false" hidden="false" ht="14" outlineLevel="0" r="3">
      <c r="B3" s="9" t="s">
        <v>8</v>
      </c>
      <c r="C3" s="26" t="n">
        <v>10</v>
      </c>
      <c r="D3" s="27" t="n">
        <v>12</v>
      </c>
      <c r="E3" s="27" t="n">
        <v>15</v>
      </c>
      <c r="F3" s="27" t="n">
        <v>17</v>
      </c>
      <c r="G3" s="27" t="n">
        <v>20</v>
      </c>
      <c r="H3" s="27" t="n">
        <v>25</v>
      </c>
    </row>
    <row collapsed="false" customFormat="false" customHeight="false" hidden="false" ht="14" outlineLevel="0" r="4">
      <c r="A4" s="0" t="s">
        <v>9</v>
      </c>
      <c r="B4" s="28" t="n">
        <v>30</v>
      </c>
      <c r="C4" s="13"/>
      <c r="D4" s="13"/>
      <c r="E4" s="13"/>
      <c r="F4" s="13"/>
      <c r="G4" s="13"/>
      <c r="H4" s="13"/>
      <c r="L4" s="13"/>
    </row>
    <row collapsed="false" customFormat="false" customHeight="false" hidden="false" ht="14" outlineLevel="0" r="5">
      <c r="A5" s="14" t="s">
        <v>10</v>
      </c>
      <c r="B5" s="29" t="n">
        <v>0.2</v>
      </c>
      <c r="L5" s="13"/>
    </row>
    <row collapsed="false" customFormat="false" customHeight="false" hidden="false" ht="14" outlineLevel="0" r="6">
      <c r="A6" s="14" t="s">
        <v>11</v>
      </c>
      <c r="B6" s="29" t="n">
        <v>0.1</v>
      </c>
    </row>
    <row collapsed="false" customFormat="false" customHeight="false" hidden="false" ht="14" outlineLevel="0" r="7">
      <c r="A7" s="14"/>
      <c r="B7" s="16"/>
    </row>
    <row collapsed="false" customFormat="false" customHeight="false" hidden="false" ht="14" outlineLevel="0" r="8">
      <c r="A8" s="14"/>
      <c r="B8" s="9" t="s">
        <v>54</v>
      </c>
      <c r="C8" s="9" t="n">
        <f aca="false">$B$2*((C25*$B25)+(C26*$B26)+(C27*$B27)+(C28*$B28)+(C29*$B29))</f>
        <v>0.450702482617565</v>
      </c>
      <c r="D8" s="9" t="n">
        <f aca="false">$B$2*((D25*$B25)+(D26*$B26)+(D27*$B27)+(D28*$B28)+(D29*$B29))</f>
        <v>0.461625115568101</v>
      </c>
      <c r="E8" s="9" t="n">
        <f aca="false">$B$2*((E25*$B25)+(E26*$B26)+(E27*$B27)+(E28*$B28)+(E29*$B29))</f>
        <v>0.506309844124319</v>
      </c>
      <c r="F8" s="9" t="n">
        <f aca="false">$B$2*((F25*$B25)+(F26*$B26)+(F27*$B27)+(F28*$B28)+(F29*$B29))</f>
        <v>0.658091983939395</v>
      </c>
      <c r="G8" s="9" t="n">
        <f aca="false">$B$2*((G25*$B25)+(G26*$B26)+(G27*$B27)+(G28*$B28)+(G29*$B29))</f>
        <v>0.616359823869111</v>
      </c>
      <c r="H8" s="9" t="n">
        <f aca="false">$B$2*((H25*$B25)+(H26*$B26)+(H27*$B27)+(H28*$B28)+(H29*$B29))</f>
        <v>0.755903752300262</v>
      </c>
    </row>
    <row collapsed="false" customFormat="false" customHeight="false" hidden="false" ht="14" outlineLevel="0" r="9">
      <c r="A9" s="14" t="s">
        <v>13</v>
      </c>
      <c r="B9" s="29" t="n">
        <v>1.5</v>
      </c>
      <c r="C9" s="13" t="n">
        <f aca="false">(1/$B$2)*C8</f>
        <v>1.80280993047026</v>
      </c>
      <c r="D9" s="13" t="n">
        <f aca="false">(1/$B$2)*D8</f>
        <v>1.8465004622724</v>
      </c>
      <c r="E9" s="13" t="n">
        <f aca="false">(1/$B$2)*E8</f>
        <v>2.02523937649728</v>
      </c>
      <c r="F9" s="13" t="n">
        <f aca="false">(1/$B$2)*F8</f>
        <v>2.63236793575758</v>
      </c>
      <c r="G9" s="13" t="n">
        <f aca="false">(1/$B$2)*G8</f>
        <v>2.46543929547644</v>
      </c>
      <c r="H9" s="13" t="n">
        <f aca="false">(1/$B$2)*H8</f>
        <v>3.02361500920105</v>
      </c>
    </row>
    <row collapsed="false" customFormat="false" customHeight="false" hidden="false" ht="14" outlineLevel="0" r="10">
      <c r="A10" s="14" t="s">
        <v>14</v>
      </c>
      <c r="B10" s="29" t="n">
        <v>2</v>
      </c>
    </row>
    <row collapsed="false" customFormat="false" customHeight="false" hidden="false" ht="14" outlineLevel="0" r="11">
      <c r="A11" s="14"/>
      <c r="B11" s="16"/>
      <c r="C11" s="14"/>
    </row>
    <row collapsed="false" customFormat="false" customHeight="false" hidden="false" ht="14" outlineLevel="0" r="12">
      <c r="A12" s="14"/>
      <c r="B12" s="9" t="s">
        <v>15</v>
      </c>
      <c r="C12" s="17" t="n">
        <f aca="false">1/(1+EXP(($B$5*POWER(C$3/($B$4-C$3),$B$6))+($B$9*POWER(ABS(1-($B$2*C$8)),$B$10))-2))</f>
        <v>0.653028146846345</v>
      </c>
      <c r="D12" s="17" t="n">
        <f aca="false">1/(1+EXP(($B$5*POWER(D$3/($B$4-D$3),$B$6))+($B$9*POWER(ABS(1-($B$2*D$8)),$B$10))-2))</f>
        <v>0.65343847617091</v>
      </c>
      <c r="E12" s="17" t="n">
        <f aca="false">1/(1+EXP(($B$5*POWER(E$3/($B$4-E$3),$B$6))+($B$9*POWER(ABS(1-($B$2*E$8)),$B$10))-2))</f>
        <v>0.658293703258374</v>
      </c>
      <c r="F12" s="17" t="n">
        <f aca="false">1/(1+EXP(($B$5*POWER(F$3/($B$4-F$3),$B$6))+($B$9*POWER(ABS(1-($B$2*F$8)),$B$10))-2))</f>
        <v>0.678640123226363</v>
      </c>
      <c r="G12" s="17" t="n">
        <f aca="false">1/(1+EXP(($B$5*POWER(G$3/($B$4-G$3),$B$6))+($B$9*POWER(ABS(1-($B$2*G$8)),$B$10))-2))</f>
        <v>0.670909088883315</v>
      </c>
      <c r="H12" s="17" t="n">
        <f aca="false">1/(1+EXP(($B$5*POWER(H$3/($B$4-H$3),$B$6))+($B$9*POWER(ABS(1-($B$2*H$8)),$B$10))-2))</f>
        <v>0.685342974478333</v>
      </c>
    </row>
    <row collapsed="false" customFormat="false" customHeight="false" hidden="false" ht="14" outlineLevel="0" r="13">
      <c r="A13" s="14"/>
      <c r="B13" s="16"/>
      <c r="C13" s="14" t="n">
        <f aca="false">($B$5*POWER(C$3/($B$4-C$3),$B$6))+($B$9*POWER(ABS(1-(C$8)),$B$10))-2</f>
        <v>-1.36080175778888</v>
      </c>
      <c r="D13" s="14" t="n">
        <f aca="false">($B$5*POWER(D$3/($B$4-D$3),$B$6))+($B$9*POWER(ABS(1-(D$8)),$B$10))-2</f>
        <v>-1.37317582556097</v>
      </c>
      <c r="E13" s="14" t="n">
        <f aca="false">($B$5*POWER(E$3/($B$4-E$3),$B$6))+($B$9*POWER(ABS(1-(E$8)),$B$10))-2</f>
        <v>-1.43440504498717</v>
      </c>
      <c r="F13" s="14" t="n">
        <f aca="false">($B$5*POWER(F$3/($B$4-F$3),$B$6))+($B$9*POWER(ABS(1-(F$8)),$B$10))-2</f>
        <v>-1.61921046966707</v>
      </c>
      <c r="G13" s="14" t="n">
        <f aca="false">($B$5*POWER(G$3/($B$4-G$3),$B$6))+($B$9*POWER(ABS(1-(G$8)),$B$10))-2</f>
        <v>-1.56487563038013</v>
      </c>
      <c r="H13" s="14" t="n">
        <f aca="false">($B$5*POWER(H$3/($B$4-H$3),$B$6))+($B$9*POWER(ABS(1-(H$8)),$B$10))-2</f>
        <v>-1.67570174417076</v>
      </c>
    </row>
    <row collapsed="false" customFormat="false" customHeight="false" hidden="false" ht="14" outlineLevel="0" r="14">
      <c r="A14" s="14"/>
      <c r="B14" s="16"/>
      <c r="C14" s="30" t="n">
        <f aca="false">1/(1+EXP(($B$5*POWER(C$3/($B$4-C$3),$B$6))+($B$9*POWER(ABS(1-(C$8)),$B$10))-2))</f>
        <v>0.795889973464663</v>
      </c>
      <c r="D14" s="30" t="n">
        <f aca="false">1/(1+EXP(($B$5*POWER(D$3/($B$4-D$3),$B$6))+($B$9*POWER(ABS(1-(D$8)),$B$10))-2))</f>
        <v>0.797892771404972</v>
      </c>
      <c r="E14" s="30" t="n">
        <f aca="false">1/(1+EXP(($B$5*POWER(E$3/($B$4-E$3),$B$6))+($B$9*POWER(ABS(1-(E$8)),$B$10))-2))</f>
        <v>0.807586745046819</v>
      </c>
      <c r="F14" s="30" t="n">
        <f aca="false">1/(1+EXP(($B$5*POWER(F$3/($B$4-F$3),$B$6))+($B$9*POWER(ABS(1-(F$8)),$B$10))-2))</f>
        <v>0.834686215143725</v>
      </c>
      <c r="G14" s="30" t="n">
        <f aca="false">1/(1+EXP(($B$5*POWER(G$3/($B$4-G$3),$B$6))+($B$9*POWER(ABS(1-(G$8)),$B$10))-2))</f>
        <v>0.827051861360183</v>
      </c>
      <c r="H14" s="30" t="n">
        <f aca="false">1/(1+EXP(($B$5*POWER(H$3/($B$4-H$3),$B$6))+($B$9*POWER(ABS(1-(H$8)),$B$10))-2))</f>
        <v>0.842334531957283</v>
      </c>
    </row>
    <row collapsed="false" customFormat="false" customHeight="false" hidden="false" ht="14" outlineLevel="0" r="15">
      <c r="A15" s="8"/>
      <c r="B15" s="9" t="s">
        <v>16</v>
      </c>
      <c r="C15" s="29" t="n">
        <v>0</v>
      </c>
      <c r="D15" s="29" t="n">
        <v>1</v>
      </c>
      <c r="E15" s="29" t="n">
        <v>1</v>
      </c>
      <c r="F15" s="29" t="n">
        <v>3</v>
      </c>
      <c r="G15" s="29" t="n">
        <v>2</v>
      </c>
      <c r="H15" s="29" t="n">
        <v>4</v>
      </c>
      <c r="K15" s="1" t="s">
        <v>17</v>
      </c>
      <c r="L15" s="31" t="n">
        <v>0.6</v>
      </c>
      <c r="M15" s="31" t="n">
        <v>0.7</v>
      </c>
      <c r="N15" s="31" t="n">
        <v>0.5</v>
      </c>
      <c r="O15" s="31" t="n">
        <v>0.7</v>
      </c>
      <c r="P15" s="31" t="n">
        <v>0.9</v>
      </c>
      <c r="Q15" s="31" t="n">
        <v>0.9</v>
      </c>
      <c r="R15" s="13"/>
      <c r="T15" s="1" t="s">
        <v>18</v>
      </c>
      <c r="U15" s="31" t="n">
        <v>0.6</v>
      </c>
      <c r="V15" s="31" t="n">
        <v>0.4</v>
      </c>
      <c r="W15" s="31" t="n">
        <v>0.8</v>
      </c>
      <c r="X15" s="31" t="n">
        <v>0.8</v>
      </c>
      <c r="Y15" s="31" t="n">
        <v>0.7</v>
      </c>
      <c r="Z15" s="31" t="n">
        <v>0.9</v>
      </c>
    </row>
    <row collapsed="false" customFormat="false" customHeight="false" hidden="false" ht="14" outlineLevel="0" r="16">
      <c r="A16" s="8" t="s">
        <v>19</v>
      </c>
      <c r="B16" s="9" t="n">
        <v>0</v>
      </c>
      <c r="C16" s="17" t="n">
        <f aca="false">EXP(-$B$21*POWER(ABS($B$2*(C$15-$B16)),$B$22))/C$21</f>
        <v>0.277477450256606</v>
      </c>
      <c r="D16" s="17" t="n">
        <f aca="false">EXP(-$B$21*POWER(ABS($B$2*(D$15-$B16)),$B$22))/D$21</f>
        <v>0.196613826922696</v>
      </c>
      <c r="E16" s="17" t="n">
        <f aca="false">EXP(-$B$21*POWER(ABS($B$2*(E$15-$B16)),$B$22))/E$21</f>
        <v>0.196613826922696</v>
      </c>
      <c r="F16" s="17" t="n">
        <f aca="false">EXP(-$B$21*POWER(ABS($B$2*(F$15-$B16)),$B$22))/F$21</f>
        <v>0.144220271638215</v>
      </c>
      <c r="G16" s="17" t="n">
        <f aca="false">EXP(-$B$21*POWER(ABS($B$2*(G$15-$B16)),$B$22))/G$21</f>
        <v>0.162348109742322</v>
      </c>
      <c r="H16" s="17" t="n">
        <f aca="false">EXP(-$B$21*POWER(ABS($B$2*(H$15-$B16)),$B$22))/H$21</f>
        <v>0.124279215376887</v>
      </c>
      <c r="K16" s="9" t="n">
        <v>0</v>
      </c>
      <c r="L16" s="17" t="n">
        <f aca="false">EXP(-$K$21*POWER(ABS(($B$2*$K16)-L$15),$K$22))/L$21</f>
        <v>0.152121374534379</v>
      </c>
      <c r="M16" s="17" t="n">
        <f aca="false">EXP(-$K$21*POWER(ABS(($B$2*$K16)-M$15),$K$22))/M$21</f>
        <v>0.13753498161643</v>
      </c>
      <c r="N16" s="17" t="n">
        <f aca="false">EXP(-$K$21*POWER(ABS(($B$2*$K16)-N$15),$K$22))/N$21</f>
        <v>0.168415939404852</v>
      </c>
      <c r="O16" s="17" t="n">
        <f aca="false">EXP(-$K$21*POWER(ABS(($B$2*$K16)-O$15),$K$22))/O$21</f>
        <v>0.13753498161643</v>
      </c>
      <c r="P16" s="17" t="n">
        <f aca="false">EXP(-$K$21*POWER(ABS(($B$2*$K16)-P$15),$K$22))/P$21</f>
        <v>0.114865929122657</v>
      </c>
      <c r="Q16" s="17" t="n">
        <f aca="false">EXP(-$K$21*POWER(ABS(($B$2*$K16)-Q$15),$K$22))/Q$21</f>
        <v>0.114865929122657</v>
      </c>
      <c r="T16" s="9" t="n">
        <v>0</v>
      </c>
      <c r="U16" s="17" t="n">
        <f aca="false">EXP(-$T$21*POWER(ABS(($B$2*$T16)-U$15),$T$22))/U$21</f>
        <v>0.14944106150146</v>
      </c>
      <c r="V16" s="17" t="n">
        <f aca="false">EXP(-$T$21*POWER(ABS(($B$2*$T16)-V$15),$T$22))/V$21</f>
        <v>0.184123930379594</v>
      </c>
      <c r="W16" s="17" t="n">
        <f aca="false">EXP(-$T$21*POWER(ABS(($B$2*$T16)-W$15),$T$22))/W$21</f>
        <v>0.125516589164692</v>
      </c>
      <c r="X16" s="17" t="n">
        <f aca="false">EXP(-$T$21*POWER(ABS(($B$2*$T16)-X$15),$T$22))/X$21</f>
        <v>0.125516589164692</v>
      </c>
      <c r="Y16" s="17" t="n">
        <f aca="false">EXP(-$T$21*POWER(ABS(($B$2*$T16)-Y$15),$T$22))/Y$21</f>
        <v>0.136043288917856</v>
      </c>
      <c r="Z16" s="17" t="n">
        <f aca="false">EXP(-$T$21*POWER(ABS(($B$2*$T16)-Z$15),$T$22))/Z$21</f>
        <v>0.117585370353174</v>
      </c>
    </row>
    <row collapsed="false" customFormat="false" customHeight="false" hidden="false" ht="14" outlineLevel="0" r="17">
      <c r="A17" s="8"/>
      <c r="B17" s="9" t="n">
        <v>1</v>
      </c>
      <c r="C17" s="17" t="n">
        <f aca="false">EXP(-$B$21*POWER(ABS($B$2*(C$15-$B17)),$B$22))/C$21</f>
        <v>0.223207543889507</v>
      </c>
      <c r="D17" s="17" t="n">
        <f aca="false">EXP(-$B$21*POWER(ABS($B$2*(D$15-$B17)),$B$22))/D$21</f>
        <v>0.244417829384431</v>
      </c>
      <c r="E17" s="17" t="n">
        <f aca="false">EXP(-$B$21*POWER(ABS($B$2*(E$15-$B17)),$B$22))/E$21</f>
        <v>0.244417829384431</v>
      </c>
      <c r="F17" s="17" t="n">
        <f aca="false">EXP(-$B$21*POWER(ABS($B$2*(F$15-$B17)),$B$22))/F$21</f>
        <v>0.187458322858432</v>
      </c>
      <c r="G17" s="17" t="n">
        <f aca="false">EXP(-$B$21*POWER(ABS($B$2*(G$15-$B17)),$B$22))/G$21</f>
        <v>0.208225517335992</v>
      </c>
      <c r="H17" s="17" t="n">
        <f aca="false">EXP(-$B$21*POWER(ABS($B$2*(H$15-$B17)),$B$22))/H$21</f>
        <v>0.163008040491326</v>
      </c>
      <c r="K17" s="9" t="n">
        <v>1</v>
      </c>
      <c r="L17" s="17" t="n">
        <f aca="false">EXP(-$K$21*POWER(ABS(($B$2*$K17)-L$15),$K$22))/L$21</f>
        <v>0.196836597062178</v>
      </c>
      <c r="M17" s="17" t="n">
        <f aca="false">EXP(-$K$21*POWER(ABS(($B$2*$K17)-M$15),$K$22))/M$21</f>
        <v>0.182668153549569</v>
      </c>
      <c r="N17" s="17" t="n">
        <f aca="false">EXP(-$K$21*POWER(ABS(($B$2*$K17)-N$15),$K$22))/N$21</f>
        <v>0.211661889350045</v>
      </c>
      <c r="O17" s="17" t="n">
        <f aca="false">EXP(-$K$21*POWER(ABS(($B$2*$K17)-O$15),$K$22))/O$21</f>
        <v>0.182668153549569</v>
      </c>
      <c r="P17" s="17" t="n">
        <f aca="false">EXP(-$K$21*POWER(ABS(($B$2*$K17)-P$15),$K$22))/P$21</f>
        <v>0.159737817271845</v>
      </c>
      <c r="Q17" s="17" t="n">
        <f aca="false">EXP(-$K$21*POWER(ABS(($B$2*$K17)-Q$15),$K$22))/Q$21</f>
        <v>0.159737817271845</v>
      </c>
      <c r="T17" s="9" t="n">
        <v>1</v>
      </c>
      <c r="U17" s="17" t="n">
        <f aca="false">EXP(-$T$21*POWER(ABS(($B$2*$T17)-U$15),$T$22))/U$21</f>
        <v>0.193430015381578</v>
      </c>
      <c r="V17" s="17" t="n">
        <f aca="false">EXP(-$T$21*POWER(ABS(($B$2*$T17)-V$15),$T$22))/V$21</f>
        <v>0.231827146128637</v>
      </c>
      <c r="W17" s="17" t="n">
        <f aca="false">EXP(-$T$21*POWER(ABS(($B$2*$T17)-W$15),$T$22))/W$21</f>
        <v>0.165587974820455</v>
      </c>
      <c r="X17" s="17" t="n">
        <f aca="false">EXP(-$T$21*POWER(ABS(($B$2*$T17)-X$15),$T$22))/X$21</f>
        <v>0.165587974820455</v>
      </c>
      <c r="Y17" s="17" t="n">
        <f aca="false">EXP(-$T$21*POWER(ABS(($B$2*$T17)-Y$15),$T$22))/Y$21</f>
        <v>0.177895963595935</v>
      </c>
      <c r="Z17" s="17" t="n">
        <f aca="false">EXP(-$T$21*POWER(ABS(($B$2*$T17)-Z$15),$T$22))/Z$21</f>
        <v>0.156343465096114</v>
      </c>
    </row>
    <row collapsed="false" customFormat="false" customHeight="false" hidden="false" ht="14" outlineLevel="0" r="18">
      <c r="A18" s="8"/>
      <c r="B18" s="9" t="n">
        <v>2</v>
      </c>
      <c r="C18" s="17" t="n">
        <f aca="false">EXP(-$B$21*POWER(ABS($B$2*(C$15-$B18)),$B$22))/C$21</f>
        <v>0.174029212626305</v>
      </c>
      <c r="D18" s="17" t="n">
        <f aca="false">EXP(-$B$21*POWER(ABS($B$2*(D$15-$B18)),$B$22))/D$21</f>
        <v>0.196613826922696</v>
      </c>
      <c r="E18" s="17" t="n">
        <f aca="false">EXP(-$B$21*POWER(ABS($B$2*(E$15-$B18)),$B$22))/E$21</f>
        <v>0.196613826922696</v>
      </c>
      <c r="F18" s="17" t="n">
        <f aca="false">EXP(-$B$21*POWER(ABS($B$2*(F$15-$B18)),$B$22))/F$21</f>
        <v>0.240431541322461</v>
      </c>
      <c r="G18" s="17" t="n">
        <f aca="false">EXP(-$B$21*POWER(ABS($B$2*(G$15-$B18)),$B$22))/G$21</f>
        <v>0.258852745843372</v>
      </c>
      <c r="H18" s="17" t="n">
        <f aca="false">EXP(-$B$21*POWER(ABS($B$2*(H$15-$B18)),$B$22))/H$21</f>
        <v>0.211878770826322</v>
      </c>
      <c r="K18" s="9" t="n">
        <v>2</v>
      </c>
      <c r="L18" s="17" t="n">
        <f aca="false">EXP(-$K$21*POWER(ABS(($B$2*$K18)-L$15),$K$22))/L$21</f>
        <v>0.234584049524948</v>
      </c>
      <c r="M18" s="17" t="n">
        <f aca="false">EXP(-$K$21*POWER(ABS(($B$2*$K18)-M$15),$K$22))/M$21</f>
        <v>0.225901168471947</v>
      </c>
      <c r="N18" s="17" t="n">
        <f aca="false">EXP(-$K$21*POWER(ABS(($B$2*$K18)-N$15),$K$22))/N$21</f>
        <v>0.239844342490206</v>
      </c>
      <c r="O18" s="17" t="n">
        <f aca="false">EXP(-$K$21*POWER(ABS(($B$2*$K18)-O$15),$K$22))/O$21</f>
        <v>0.225901168471947</v>
      </c>
      <c r="P18" s="17" t="n">
        <f aca="false">EXP(-$K$21*POWER(ABS(($B$2*$K18)-P$15),$K$22))/P$21</f>
        <v>0.209473736757927</v>
      </c>
      <c r="Q18" s="17" t="n">
        <f aca="false">EXP(-$K$21*POWER(ABS(($B$2*$K18)-Q$15),$K$22))/Q$21</f>
        <v>0.209473736757927</v>
      </c>
      <c r="T18" s="9" t="n">
        <v>2</v>
      </c>
      <c r="U18" s="17" t="n">
        <f aca="false">EXP(-$T$21*POWER(ABS(($B$2*$T18)-U$15),$T$22))/U$21</f>
        <v>0.241177846608731</v>
      </c>
      <c r="V18" s="17" t="n">
        <f aca="false">EXP(-$T$21*POWER(ABS(($B$2*$T18)-V$15),$T$22))/V$21</f>
        <v>0.241177846608731</v>
      </c>
      <c r="W18" s="17" t="n">
        <f aca="false">EXP(-$T$21*POWER(ABS(($B$2*$T18)-W$15),$T$22))/W$21</f>
        <v>0.21309093693549</v>
      </c>
      <c r="X18" s="17" t="n">
        <f aca="false">EXP(-$T$21*POWER(ABS(($B$2*$T18)-X$15),$T$22))/X$21</f>
        <v>0.21309093693549</v>
      </c>
      <c r="Y18" s="17" t="n">
        <f aca="false">EXP(-$T$21*POWER(ABS(($B$2*$T18)-Y$15),$T$22))/Y$21</f>
        <v>0.225838952068985</v>
      </c>
      <c r="Z18" s="17" t="n">
        <f aca="false">EXP(-$T$21*POWER(ABS(($B$2*$T18)-Z$15),$T$22))/Z$21</f>
        <v>0.203441169380047</v>
      </c>
    </row>
    <row collapsed="false" customFormat="false" customHeight="false" hidden="false" ht="14" outlineLevel="0" r="19">
      <c r="A19" s="8"/>
      <c r="B19" s="9" t="n">
        <v>3</v>
      </c>
      <c r="C19" s="17" t="n">
        <f aca="false">EXP(-$B$21*POWER(ABS($B$2*(C$15-$B19)),$B$22))/C$21</f>
        <v>0.133888642207178</v>
      </c>
      <c r="D19" s="17" t="n">
        <f aca="false">EXP(-$B$21*POWER(ABS($B$2*(D$15-$B19)),$B$22))/D$21</f>
        <v>0.153294771738268</v>
      </c>
      <c r="E19" s="17" t="n">
        <f aca="false">EXP(-$B$21*POWER(ABS($B$2*(E$15-$B19)),$B$22))/E$21</f>
        <v>0.153294771738268</v>
      </c>
      <c r="F19" s="17" t="n">
        <f aca="false">EXP(-$B$21*POWER(ABS($B$2*(F$15-$B19)),$B$22))/F$21</f>
        <v>0.298889230555968</v>
      </c>
      <c r="G19" s="17" t="n">
        <f aca="false">EXP(-$B$21*POWER(ABS($B$2*(G$15-$B19)),$B$22))/G$21</f>
        <v>0.208225517335992</v>
      </c>
      <c r="H19" s="17" t="n">
        <f aca="false">EXP(-$B$21*POWER(ABS($B$2*(H$15-$B19)),$B$22))/H$21</f>
        <v>0.271752881741894</v>
      </c>
      <c r="K19" s="9" t="n">
        <v>3</v>
      </c>
      <c r="L19" s="17" t="n">
        <f aca="false">EXP(-$K$21*POWER(ABS(($B$2*$K19)-L$15),$K$22))/L$21</f>
        <v>0.228455620445725</v>
      </c>
      <c r="M19" s="17" t="n">
        <f aca="false">EXP(-$K$21*POWER(ABS(($B$2*$K19)-M$15),$K$22))/M$21</f>
        <v>0.244290960316749</v>
      </c>
      <c r="N19" s="17" t="n">
        <f aca="false">EXP(-$K$21*POWER(ABS(($B$2*$K19)-N$15),$K$22))/N$21</f>
        <v>0.211661889350045</v>
      </c>
      <c r="O19" s="17" t="n">
        <f aca="false">EXP(-$K$21*POWER(ABS(($B$2*$K19)-O$15),$K$22))/O$21</f>
        <v>0.244290960316749</v>
      </c>
      <c r="P19" s="17" t="n">
        <f aca="false">EXP(-$K$21*POWER(ABS(($B$2*$K19)-P$15),$K$22))/P$21</f>
        <v>0.254547085988977</v>
      </c>
      <c r="Q19" s="17" t="n">
        <f aca="false">EXP(-$K$21*POWER(ABS(($B$2*$K19)-Q$15),$K$22))/Q$21</f>
        <v>0.254547085988977</v>
      </c>
      <c r="T19" s="9" t="n">
        <v>3</v>
      </c>
      <c r="U19" s="17" t="n">
        <f aca="false">EXP(-$T$21*POWER(ABS(($B$2*$T19)-U$15),$T$22))/U$21</f>
        <v>0.231827146128637</v>
      </c>
      <c r="V19" s="17" t="n">
        <f aca="false">EXP(-$T$21*POWER(ABS(($B$2*$T19)-V$15),$T$22))/V$21</f>
        <v>0.193430015381578</v>
      </c>
      <c r="W19" s="17" t="n">
        <f aca="false">EXP(-$T$21*POWER(ABS(($B$2*$T19)-W$15),$T$22))/W$21</f>
        <v>0.262448775139919</v>
      </c>
      <c r="X19" s="17" t="n">
        <f aca="false">EXP(-$T$21*POWER(ABS(($B$2*$T19)-X$15),$T$22))/X$21</f>
        <v>0.262448775139919</v>
      </c>
      <c r="Y19" s="17" t="n">
        <f aca="false">EXP(-$T$21*POWER(ABS(($B$2*$T19)-Y$15),$T$22))/Y$21</f>
        <v>0.25399486821574</v>
      </c>
      <c r="Z19" s="17" t="n">
        <f aca="false">EXP(-$T$21*POWER(ABS(($B$2*$T19)-Z$15),$T$22))/Z$21</f>
        <v>0.256149136102061</v>
      </c>
    </row>
    <row collapsed="false" customFormat="false" customHeight="false" hidden="false" ht="14" outlineLevel="0" r="20">
      <c r="A20" s="8"/>
      <c r="B20" s="9" t="n">
        <v>4</v>
      </c>
      <c r="C20" s="17" t="n">
        <f aca="false">EXP(-$B$21*POWER(ABS($B$2*(C$15-$B20)),$B$22))/C$21</f>
        <v>0.102078249338077</v>
      </c>
      <c r="D20" s="17" t="n">
        <f aca="false">EXP(-$B$21*POWER(ABS($B$2*(D$15-$B20)),$B$22))/D$21</f>
        <v>0.117936687385746</v>
      </c>
      <c r="E20" s="17" t="n">
        <f aca="false">EXP(-$B$21*POWER(ABS($B$2*(E$15-$B20)),$B$22))/E$21</f>
        <v>0.117936687385746</v>
      </c>
      <c r="F20" s="17" t="n">
        <f aca="false">EXP(-$B$21*POWER(ABS($B$2*(F$15-$B20)),$B$22))/F$21</f>
        <v>0.240431541322461</v>
      </c>
      <c r="G20" s="17" t="n">
        <f aca="false">EXP(-$B$21*POWER(ABS($B$2*(G$15-$B20)),$B$22))/G$21</f>
        <v>0.162348109742322</v>
      </c>
      <c r="H20" s="17" t="n">
        <f aca="false">EXP(-$B$21*POWER(ABS($B$2*(H$15-$B20)),$B$22))/H$21</f>
        <v>0.337825932814139</v>
      </c>
      <c r="K20" s="9" t="n">
        <v>4</v>
      </c>
      <c r="L20" s="17" t="n">
        <f aca="false">EXP(-$K$21*POWER(ABS(($B$2*$K20)-L$15),$K$22))/L$21</f>
        <v>0.18800235843277</v>
      </c>
      <c r="M20" s="17" t="n">
        <f aca="false">EXP(-$K$21*POWER(ABS(($B$2*$K20)-M$15),$K$22))/M$21</f>
        <v>0.209604736045304</v>
      </c>
      <c r="N20" s="17" t="n">
        <f aca="false">EXP(-$K$21*POWER(ABS(($B$2*$K20)-N$15),$K$22))/N$21</f>
        <v>0.168415939404852</v>
      </c>
      <c r="O20" s="17" t="n">
        <f aca="false">EXP(-$K$21*POWER(ABS(($B$2*$K20)-O$15),$K$22))/O$21</f>
        <v>0.209604736045304</v>
      </c>
      <c r="P20" s="17" t="n">
        <f aca="false">EXP(-$K$21*POWER(ABS(($B$2*$K20)-P$15),$K$22))/P$21</f>
        <v>0.261375430858596</v>
      </c>
      <c r="Q20" s="17" t="n">
        <f aca="false">EXP(-$K$21*POWER(ABS(($B$2*$K20)-Q$15),$K$22))/Q$21</f>
        <v>0.261375430858596</v>
      </c>
      <c r="T20" s="9" t="n">
        <v>4</v>
      </c>
      <c r="U20" s="17" t="n">
        <f aca="false">EXP(-$T$21*POWER(ABS(($B$2*$T20)-U$15),$T$22))/U$21</f>
        <v>0.184123930379594</v>
      </c>
      <c r="V20" s="17" t="n">
        <f aca="false">EXP(-$T$21*POWER(ABS(($B$2*$T20)-V$15),$T$22))/V$21</f>
        <v>0.14944106150146</v>
      </c>
      <c r="W20" s="17" t="n">
        <f aca="false">EXP(-$T$21*POWER(ABS(($B$2*$T20)-W$15),$T$22))/W$21</f>
        <v>0.233355723939445</v>
      </c>
      <c r="X20" s="17" t="n">
        <f aca="false">EXP(-$T$21*POWER(ABS(($B$2*$T20)-X$15),$T$22))/X$21</f>
        <v>0.233355723939445</v>
      </c>
      <c r="Y20" s="17" t="n">
        <f aca="false">EXP(-$T$21*POWER(ABS(($B$2*$T20)-Y$15),$T$22))/Y$21</f>
        <v>0.206226927201483</v>
      </c>
      <c r="Z20" s="17" t="n">
        <f aca="false">EXP(-$T$21*POWER(ABS(($B$2*$T20)-Z$15),$T$22))/Z$21</f>
        <v>0.266480859068603</v>
      </c>
    </row>
    <row collapsed="false" customFormat="false" customHeight="false" hidden="false" ht="14" outlineLevel="0" r="21">
      <c r="A21" s="14" t="s">
        <v>20</v>
      </c>
      <c r="B21" s="29" t="n">
        <v>1</v>
      </c>
      <c r="C21" s="19" t="n">
        <f aca="false">EXP(-$B$21*POWER(ABS($B$2*(C$15-$B16)),$B$22))+EXP(-$B$21*POWER(ABS($B$2*(C$15-$B17)),$B$22))+EXP(-$B$21*POWER(ABS($B$2*(C$15-$B18)),$B$22))+EXP(-$B$21*POWER(ABS($B$2*(C$15-$B20)),$B$22))+EXP(-$B$21*POWER(ABS($B$2*(C$15-$B21)),$B$22))</f>
        <v>3.60389645744265</v>
      </c>
      <c r="D21" s="19" t="n">
        <f aca="false">EXP(-$B$21*POWER(ABS($B$2*(D$15-$B16)),$B$22))+EXP(-$B$21*POWER(ABS($B$2*(D$15-$B17)),$B$22))+EXP(-$B$21*POWER(ABS($B$2*(D$15-$B18)),$B$22))+EXP(-$B$21*POWER(ABS($B$2*(D$15-$B20)),$B$22))+EXP(-$B$21*POWER(ABS($B$2*(D$15-$B21)),$B$22))</f>
        <v>4.09135455673799</v>
      </c>
      <c r="E21" s="19" t="n">
        <f aca="false">EXP(-$B$21*POWER(ABS($B$2*(E$15-$B16)),$B$22))+EXP(-$B$21*POWER(ABS($B$2*(E$15-$B17)),$B$22))+EXP(-$B$21*POWER(ABS($B$2*(E$15-$B18)),$B$22))+EXP(-$B$21*POWER(ABS($B$2*(E$15-$B20)),$B$22))+EXP(-$B$21*POWER(ABS($B$2*(E$15-$B21)),$B$22))</f>
        <v>4.09135455673799</v>
      </c>
      <c r="F21" s="19" t="n">
        <f aca="false">EXP(-$B$21*POWER(ABS($B$2*(F$15-$B16)),$B$22))+EXP(-$B$21*POWER(ABS($B$2*(F$15-$B17)),$B$22))+EXP(-$B$21*POWER(ABS($B$2*(F$15-$B18)),$B$22))+EXP(-$B$21*POWER(ABS($B$2*(F$15-$B20)),$B$22))+EXP(-$B$21*POWER(ABS($B$2*(F$15-$B21)),$B$22))</f>
        <v>3.34572108248894</v>
      </c>
      <c r="G21" s="19" t="n">
        <f aca="false">EXP(-$B$21*POWER(ABS($B$2*(G$15-$B16)),$B$22))+EXP(-$B$21*POWER(ABS($B$2*(G$15-$B17)),$B$22))+EXP(-$B$21*POWER(ABS($B$2*(G$15-$B18)),$B$22))+EXP(-$B$21*POWER(ABS($B$2*(G$15-$B20)),$B$22))+EXP(-$B$21*POWER(ABS($B$2*(G$15-$B21)),$B$22))</f>
        <v>3.86320027914668</v>
      </c>
      <c r="H21" s="19" t="n">
        <f aca="false">EXP(-$B$21*POWER(ABS($B$2*(H$15-$B16)),$B$22))+EXP(-$B$21*POWER(ABS($B$2*(H$15-$B17)),$B$22))+EXP(-$B$21*POWER(ABS($B$2*(H$15-$B18)),$B$22))+EXP(-$B$21*POWER(ABS($B$2*(H$15-$B20)),$B$22))+EXP(-$B$21*POWER(ABS($B$2*(H$15-$B21)),$B$22))</f>
        <v>2.96010431073143</v>
      </c>
      <c r="I21" s="20" t="s">
        <v>21</v>
      </c>
      <c r="J21" s="14" t="s">
        <v>22</v>
      </c>
      <c r="K21" s="29" t="n">
        <v>1</v>
      </c>
      <c r="L21" s="1" t="n">
        <f aca="false">EXP(-$K$21*POWER(ABS(($B$2*$K16)-L$15),$K$22))+EXP(-$K$21*POWER(ABS(($B$2*$K17)-L$15),$K$22))+EXP(-$K$21*POWER(ABS(($B$2*$K18)-L$15),$K$22))+EXP(-$K$21*POWER(ABS(($B$2*$K19)-L$15),$K$22))+EXP(-$K$21*POWER(ABS(($B$2*$K20)-L$15),$K$22))</f>
        <v>4.13016995956085</v>
      </c>
      <c r="M21" s="1" t="n">
        <f aca="false">EXP(-$K$21*POWER(ABS(($B$2*$K16)-M$15),$K$22))+EXP(-$K$21*POWER(ABS(($B$2*$K17)-M$15),$K$22))+EXP(-$K$21*POWER(ABS(($B$2*$K18)-M$15),$K$22))+EXP(-$K$21*POWER(ABS(($B$2*$K19)-M$15),$K$22))+EXP(-$K$21*POWER(ABS(($B$2*$K20)-M$15),$K$22))</f>
        <v>4.04796774533184</v>
      </c>
      <c r="N21" s="1" t="n">
        <f aca="false">EXP(-$K$21*POWER(ABS(($B$2*$K16)-N$15),$K$22))+EXP(-$K$21*POWER(ABS(($B$2*$K17)-N$15),$K$22))+EXP(-$K$21*POWER(ABS(($B$2*$K18)-N$15),$K$22))+EXP(-$K$21*POWER(ABS(($B$2*$K19)-N$15),$K$22))+EXP(-$K$21*POWER(ABS(($B$2*$K20)-N$15),$K$22))</f>
        <v>4.16937080782231</v>
      </c>
      <c r="O21" s="1" t="n">
        <f aca="false">EXP(-$K$21*POWER(ABS(($B$2*$K16)-O$15),$K$22))+EXP(-$K$21*POWER(ABS(($B$2*$K17)-O$15),$K$22))+EXP(-$K$21*POWER(ABS(($B$2*$K18)-O$15),$K$22))+EXP(-$K$21*POWER(ABS(($B$2*$K19)-O$15),$K$22))+EXP(-$K$21*POWER(ABS(($B$2*$K20)-O$15),$K$22))</f>
        <v>4.04796774533184</v>
      </c>
      <c r="P21" s="1" t="n">
        <f aca="false">EXP(-$K$21*POWER(ABS(($B$2*$K16)-P$15),$K$22))+EXP(-$K$21*POWER(ABS(($B$2*$K17)-P$15),$K$22))+EXP(-$K$21*POWER(ABS(($B$2*$K18)-P$15),$K$22))+EXP(-$K$21*POWER(ABS(($B$2*$K19)-P$15),$K$22))+EXP(-$K$21*POWER(ABS(($B$2*$K20)-P$15),$K$22))</f>
        <v>3.70682122323975</v>
      </c>
      <c r="Q21" s="1" t="n">
        <f aca="false">EXP(-$K$21*POWER(ABS(($B$2*$K16)-Q$15),$K$22))+EXP(-$K$21*POWER(ABS(($B$2*$K17)-Q$15),$K$22))+EXP(-$K$21*POWER(ABS(($B$2*$K18)-Q$15),$K$22))+EXP(-$K$21*POWER(ABS(($B$2*$K19)-Q$15),$K$22))+EXP(-$K$21*POWER(ABS(($B$2*$K20)-Q$15),$K$22))</f>
        <v>3.70682122323975</v>
      </c>
      <c r="R21" s="20" t="s">
        <v>21</v>
      </c>
      <c r="S21" s="14" t="s">
        <v>23</v>
      </c>
      <c r="T21" s="29" t="n">
        <v>1</v>
      </c>
      <c r="U21" s="1" t="n">
        <f aca="false">EXP(-$T$21*POWER(ABS(($B$2*$T16)-U$15),$T$22))+EXP(-$T$21*POWER(ABS(($B$2*$T17)-U$15),$T$22))+EXP(-$T$21*POWER(ABS(($B$2*$T18)-U$15),$T$22))+EXP(-$T$21*POWER(ABS(($B$2*$T19)-U$15),$T$22))+EXP(-$T$21*POWER(ABS(($B$2*$T20)-U$15),$T$22))</f>
        <v>3.89278535304155</v>
      </c>
      <c r="V21" s="1" t="n">
        <f aca="false">EXP(-$T$21*POWER(ABS(($B$2*$T16)-V$15),$T$22))+EXP(-$T$21*POWER(ABS(($B$2*$T17)-V$15),$T$22))+EXP(-$T$21*POWER(ABS(($B$2*$T18)-V$15),$T$22))+EXP(-$T$21*POWER(ABS(($B$2*$T19)-V$15),$T$22))+EXP(-$T$21*POWER(ABS(($B$2*$T20)-V$15),$T$22))</f>
        <v>3.89278535304155</v>
      </c>
      <c r="W21" s="1" t="n">
        <f aca="false">EXP(-$T$21*POWER(ABS(($B$2*$T16)-W$15),$T$22))+EXP(-$T$21*POWER(ABS(($B$2*$T17)-W$15),$T$22))+EXP(-$T$21*POWER(ABS(($B$2*$T18)-W$15),$T$22))+EXP(-$T$21*POWER(ABS(($B$2*$T19)-W$15),$T$22))+EXP(-$T$21*POWER(ABS(($B$2*$T20)-W$15),$T$22))</f>
        <v>3.70704604332436</v>
      </c>
      <c r="X21" s="1" t="n">
        <f aca="false">EXP(-$T$21*POWER(ABS(($B$2*$T16)-X$15),$T$22))+EXP(-$T$21*POWER(ABS(($B$2*$T17)-X$15),$T$22))+EXP(-$T$21*POWER(ABS(($B$2*$T18)-X$15),$T$22))+EXP(-$T$21*POWER(ABS(($B$2*$T19)-X$15),$T$22))+EXP(-$T$21*POWER(ABS(($B$2*$T20)-X$15),$T$22))</f>
        <v>3.70704604332436</v>
      </c>
      <c r="Y21" s="1" t="n">
        <f aca="false">EXP(-$T$21*POWER(ABS(($B$2*$T16)-Y$15),$T$22))+EXP(-$T$21*POWER(ABS(($B$2*$T17)-Y$15),$T$22))+EXP(-$T$21*POWER(ABS(($B$2*$T18)-Y$15),$T$22))+EXP(-$T$21*POWER(ABS(($B$2*$T19)-Y$15),$T$22))+EXP(-$T$21*POWER(ABS(($B$2*$T20)-Y$15),$T$22))</f>
        <v>3.83043051338889</v>
      </c>
      <c r="Z21" s="1" t="n">
        <f aca="false">EXP(-$T$21*POWER(ABS(($B$2*$T16)-Z$15),$T$22))+EXP(-$T$21*POWER(ABS(($B$2*$T17)-Z$15),$T$22))+EXP(-$T$21*POWER(ABS(($B$2*$T18)-Z$15),$T$22))+EXP(-$T$21*POWER(ABS(($B$2*$T19)-Z$15),$T$22))+EXP(-$T$21*POWER(ABS(($B$2*$T20)-Z$15),$T$22))</f>
        <v>3.52315581703701</v>
      </c>
      <c r="AA21" s="20" t="s">
        <v>21</v>
      </c>
    </row>
    <row collapsed="false" customFormat="false" customHeight="false" hidden="false" ht="14" outlineLevel="0" r="22">
      <c r="A22" s="14" t="s">
        <v>24</v>
      </c>
      <c r="B22" s="29" t="n">
        <v>1.1</v>
      </c>
      <c r="C22" s="13"/>
      <c r="D22" s="13"/>
      <c r="E22" s="13"/>
      <c r="F22" s="13"/>
      <c r="G22" s="13"/>
      <c r="H22" s="13"/>
      <c r="J22" s="14" t="s">
        <v>25</v>
      </c>
      <c r="K22" s="29" t="n">
        <v>1.5</v>
      </c>
      <c r="L22" s="13"/>
      <c r="S22" s="14" t="s">
        <v>26</v>
      </c>
      <c r="T22" s="29" t="n">
        <v>1.2</v>
      </c>
      <c r="U22" s="13"/>
    </row>
    <row collapsed="false" customFormat="false" customHeight="false" hidden="false" ht="14" outlineLevel="0" r="23">
      <c r="A23" s="8"/>
      <c r="B23" s="21"/>
    </row>
    <row collapsed="false" customFormat="false" customHeight="false" hidden="false" ht="14" outlineLevel="0" r="24">
      <c r="A24" s="8"/>
      <c r="B24" s="1" t="s">
        <v>27</v>
      </c>
      <c r="C24" s="9" t="n">
        <f aca="false">C$15</f>
        <v>0</v>
      </c>
      <c r="D24" s="9" t="n">
        <f aca="false">D$15</f>
        <v>1</v>
      </c>
      <c r="E24" s="9" t="n">
        <f aca="false">E$15</f>
        <v>1</v>
      </c>
      <c r="F24" s="9" t="n">
        <f aca="false">F$15</f>
        <v>3</v>
      </c>
      <c r="G24" s="9" t="n">
        <f aca="false">G$15</f>
        <v>2</v>
      </c>
      <c r="H24" s="9" t="n">
        <f aca="false">H$15</f>
        <v>4</v>
      </c>
    </row>
    <row collapsed="false" customFormat="false" customHeight="false" hidden="false" ht="14" outlineLevel="0" r="25">
      <c r="A25" s="8" t="s">
        <v>28</v>
      </c>
      <c r="B25" s="9" t="n">
        <v>0</v>
      </c>
      <c r="C25" s="17" t="n">
        <f aca="false">C16*L16*U16/C$30</f>
        <v>0.178812410509045</v>
      </c>
      <c r="D25" s="17" t="n">
        <f aca="false">D16*M16*V16/D$30</f>
        <v>0.134641576666055</v>
      </c>
      <c r="E25" s="17" t="n">
        <f aca="false">E16*N16*W16/E$30</f>
        <v>0.115701199633257</v>
      </c>
      <c r="F25" s="17" t="n">
        <f aca="false">F16*O16*X16/F$30</f>
        <v>0.0491478063991416</v>
      </c>
      <c r="G25" s="17" t="n">
        <f aca="false">G16*P16*Y16/G$30</f>
        <v>0.0591186436069517</v>
      </c>
      <c r="H25" s="17" t="n">
        <f aca="false">H16*Q16*Z16/H$30</f>
        <v>0.0299598304715038</v>
      </c>
    </row>
    <row collapsed="false" customFormat="false" customHeight="false" hidden="false" ht="14" outlineLevel="0" r="26">
      <c r="A26" s="8"/>
      <c r="B26" s="9" t="n">
        <v>1</v>
      </c>
      <c r="C26" s="17" t="n">
        <f aca="false">C17*L17*U17/C$30</f>
        <v>0.24090641303894</v>
      </c>
      <c r="D26" s="17" t="n">
        <f aca="false">D17*M17*V17/D$30</f>
        <v>0.279899248353645</v>
      </c>
      <c r="E26" s="17" t="n">
        <f aca="false">E17*N17*W17/E$30</f>
        <v>0.238475534206898</v>
      </c>
      <c r="F26" s="17" t="n">
        <f aca="false">F17*O17*X17/F$30</f>
        <v>0.111933449430977</v>
      </c>
      <c r="G26" s="17" t="n">
        <f aca="false">G17*P17*Y17/G$30</f>
        <v>0.137884885245858</v>
      </c>
      <c r="H26" s="17" t="n">
        <f aca="false">H17*Q17*Z17/H$30</f>
        <v>0.0726595716692711</v>
      </c>
    </row>
    <row collapsed="false" customFormat="false" customHeight="false" hidden="false" ht="14" outlineLevel="0" r="27">
      <c r="A27" s="8"/>
      <c r="B27" s="9" t="n">
        <v>2</v>
      </c>
      <c r="C27" s="17" t="n">
        <f aca="false">C18*L18*U18/C$30</f>
        <v>0.279105134200422</v>
      </c>
      <c r="D27" s="17" t="n">
        <f aca="false">D18*M18*V18/D$30</f>
        <v>0.289675435426045</v>
      </c>
      <c r="E27" s="17" t="n">
        <f aca="false">E18*N18*W18/E$30</f>
        <v>0.279735766732789</v>
      </c>
      <c r="F27" s="17" t="n">
        <f aca="false">F18*O18*X18/F$30</f>
        <v>0.228474861978149</v>
      </c>
      <c r="G27" s="17" t="n">
        <f aca="false">G18*P18*Y18/G$30</f>
        <v>0.285358017128283</v>
      </c>
      <c r="H27" s="17" t="n">
        <f aca="false">H18*Q18*Z18/H$30</f>
        <v>0.161158121311304</v>
      </c>
      <c r="J27" s="13"/>
    </row>
    <row collapsed="false" customFormat="false" customHeight="false" hidden="false" ht="14" outlineLevel="0" r="28">
      <c r="A28" s="8"/>
      <c r="B28" s="9" t="n">
        <v>3</v>
      </c>
      <c r="C28" s="17" t="n">
        <f aca="false">C19*L19*U19/C$30</f>
        <v>0.201010919975895</v>
      </c>
      <c r="D28" s="17" t="n">
        <f aca="false">D19*M19*V19/D$30</f>
        <v>0.195884615150351</v>
      </c>
      <c r="E28" s="17" t="n">
        <f aca="false">E19*N19*W19/E$30</f>
        <v>0.237057688883421</v>
      </c>
      <c r="F28" s="17" t="n">
        <f aca="false">F19*O19*X19/F$30</f>
        <v>0.378290766396623</v>
      </c>
      <c r="G28" s="17" t="n">
        <f aca="false">G19*P19*Y19/G$30</f>
        <v>0.31371544010161</v>
      </c>
      <c r="H28" s="17" t="n">
        <f aca="false">H19*Q19*Z19/H$30</f>
        <v>0.316250711282517</v>
      </c>
      <c r="J28" s="30" t="n">
        <f aca="false">IF(C28=C$31,B28,0)</f>
        <v>0</v>
      </c>
    </row>
    <row collapsed="false" customFormat="false" customHeight="false" hidden="false" ht="14" outlineLevel="0" r="29">
      <c r="A29" s="8"/>
      <c r="B29" s="9" t="n">
        <v>4</v>
      </c>
      <c r="C29" s="17" t="n">
        <f aca="false">C20*L20*U20/C$30</f>
        <v>0.100165122275698</v>
      </c>
      <c r="D29" s="17" t="n">
        <f aca="false">D20*M20*V20/D$30</f>
        <v>0.099899124403904</v>
      </c>
      <c r="E29" s="17" t="n">
        <f aca="false">E20*N20*W20/E$30</f>
        <v>0.129029810543634</v>
      </c>
      <c r="F29" s="17" t="n">
        <f aca="false">F20*O20*X20/F$30</f>
        <v>0.232153115795109</v>
      </c>
      <c r="G29" s="17" t="n">
        <f aca="false">G20*P20*Y20/G$30</f>
        <v>0.203923013917297</v>
      </c>
      <c r="H29" s="17" t="n">
        <f aca="false">H20*Q20*Z20/H$30</f>
        <v>0.419971765265404</v>
      </c>
    </row>
    <row collapsed="false" customFormat="false" customHeight="false" hidden="false" ht="14.9" outlineLevel="0" r="30">
      <c r="A30" s="8"/>
      <c r="B30" s="9"/>
      <c r="C30" s="19" t="n">
        <f aca="false">C16*L16*U16+C17*L17*U17+C18*L18*U18+C19*L19*U19+C20*L20*U20</f>
        <v>0.0352768844061178</v>
      </c>
      <c r="D30" s="19" t="n">
        <f aca="false">D16*M16*V16+D17*M17*V17+D18*M18*V18+D19*M19*V19+D20*M20*V20</f>
        <v>0.0369792653086444</v>
      </c>
      <c r="E30" s="19" t="n">
        <f aca="false">E16*N16*W16+E17*N17*W17+E18*N18*W18+E19*N19*W19+E20*N20*W20</f>
        <v>0.0359220005919687</v>
      </c>
      <c r="F30" s="19" t="n">
        <f aca="false">F16*O16*X16+F17*O17*X17+F18*O18*X18+F19*O19*X19+F20*O20*X20</f>
        <v>0.0506566508511266</v>
      </c>
      <c r="G30" s="19" t="n">
        <f aca="false">G16*P16*Y16+G17*P17*Y17+G18*P18*Y18+G19*P19*Y19+G20*P20*Y20</f>
        <v>0.0429132224283595</v>
      </c>
      <c r="H30" s="19" t="n">
        <f aca="false">H16*Q16*Z16+H17*Q17*Z17+H18*Q18*Z18+H19*Q19*Z19+H20*Q20*Z20</f>
        <v>0.0560278132455076</v>
      </c>
      <c r="I30" s="20" t="s">
        <v>29</v>
      </c>
    </row>
    <row collapsed="false" customFormat="false" customHeight="false" hidden="false" ht="14" outlineLevel="0" r="31">
      <c r="A31" s="8"/>
      <c r="B31" s="9" t="s">
        <v>30</v>
      </c>
      <c r="C31" s="17" t="n">
        <f aca="false">MAX(C25:C29)</f>
        <v>0.279105134200422</v>
      </c>
      <c r="D31" s="17" t="n">
        <f aca="false">MAX(D25:D29)</f>
        <v>0.289675435426045</v>
      </c>
      <c r="E31" s="17" t="n">
        <f aca="false">MAX(E25:E29)</f>
        <v>0.279735766732789</v>
      </c>
      <c r="F31" s="17" t="n">
        <f aca="false">MAX(F25:F29)</f>
        <v>0.378290766396623</v>
      </c>
      <c r="G31" s="17" t="n">
        <f aca="false">MAX(G25:G29)</f>
        <v>0.31371544010161</v>
      </c>
      <c r="H31" s="17" t="n">
        <f aca="false">MAX(H25:H29)</f>
        <v>0.419971765265404</v>
      </c>
    </row>
    <row collapsed="false" customFormat="false" customHeight="false" hidden="false" ht="14" outlineLevel="0" r="32">
      <c r="A32" s="8"/>
      <c r="B32" s="9" t="s">
        <v>31</v>
      </c>
      <c r="C32" s="22" t="n">
        <f aca="false">IF(C25=C$31,$B25,0)+IF(C26=C$31,$B26,0)+IF(C27=C$31,$B27,0)+IF(C28=C$31,$B28,0)+IF(C29=C$31,$B29,0)</f>
        <v>2</v>
      </c>
      <c r="D32" s="22" t="n">
        <f aca="false">IF(D25=D$31,$B25,0)+IF(D26=D$31,$B26,0)+IF(D27=D$31,$B27,0)+IF(D28=D$31,$B28,0)+IF(D29=D$31,$B29,0)</f>
        <v>2</v>
      </c>
      <c r="E32" s="22" t="n">
        <f aca="false">IF(E25=E$31,$B25,0)+IF(E26=E$31,$B26,0)+IF(E27=E$31,$B27,0)+IF(E28=E$31,$B28,0)+IF(E29=E$31,$B29,0)</f>
        <v>2</v>
      </c>
      <c r="F32" s="22" t="n">
        <f aca="false">IF(F25=F$31,$B25,0)+IF(F26=F$31,$B26,0)+IF(F27=F$31,$B27,0)+IF(F28=F$31,$B28,0)+IF(F29=F$31,$B29,0)</f>
        <v>3</v>
      </c>
      <c r="G32" s="22" t="n">
        <f aca="false">IF(G25=G$31,$B25,0)+IF(G26=G$31,$B26,0)+IF(G27=G$31,$B27,0)+IF(G28=G$31,$B28,0)+IF(G29=G$31,$B29,0)</f>
        <v>3</v>
      </c>
      <c r="H32" s="22" t="n">
        <f aca="false">IF(H25=H$31,$B25,0)+IF(H26=H$31,$B26,0)+IF(H27=H$31,$B27,0)+IF(H28=H$31,$B28,0)+IF(H29=H$31,$B29,0)</f>
        <v>4</v>
      </c>
    </row>
    <row collapsed="false" customFormat="false" customHeight="false" hidden="false" ht="14" outlineLevel="0" r="34">
      <c r="B34" s="1" t="s">
        <v>32</v>
      </c>
      <c r="C34" s="9" t="n">
        <f aca="false">C$15</f>
        <v>0</v>
      </c>
      <c r="D34" s="9" t="n">
        <f aca="false">D$15</f>
        <v>1</v>
      </c>
      <c r="E34" s="9" t="n">
        <f aca="false">E$15</f>
        <v>1</v>
      </c>
      <c r="F34" s="9" t="n">
        <f aca="false">F$15</f>
        <v>3</v>
      </c>
      <c r="G34" s="9" t="n">
        <f aca="false">G$15</f>
        <v>2</v>
      </c>
      <c r="H34" s="9" t="n">
        <f aca="false">H$15</f>
        <v>4</v>
      </c>
    </row>
    <row collapsed="false" customFormat="false" customHeight="false" hidden="false" ht="14" outlineLevel="0" r="35">
      <c r="A35" s="8" t="s">
        <v>33</v>
      </c>
      <c r="B35" s="9" t="n">
        <v>0</v>
      </c>
      <c r="C35" s="22" t="n">
        <f aca="false">EXP((-C$44*POWER(ABS(MIN(C$15+1,4)-$B35),$B$40))+(-$L$43*POWER(ABS(C$15-$B35),$Q$43)))/C$40</f>
        <v>0.266355887165445</v>
      </c>
      <c r="D35" s="22" t="n">
        <f aca="false">EXP((-D$44*POWER(ABS(MIN(D$15+1,4)-$B35),$B$40))+(-$L$43*POWER(ABS(D$15-$B35),$Q$43)))/D$40</f>
        <v>0.109313911311911</v>
      </c>
      <c r="E35" s="22" t="n">
        <f aca="false">EXP((-E$44*POWER(ABS(MIN(E$15+1,4)-$B35),$B$40))+(-$L$43*POWER(ABS(E$15-$B35),$Q$43)))/E$40</f>
        <v>0.112773996781592</v>
      </c>
      <c r="F35" s="22" t="n">
        <f aca="false">EXP((-F$44*POWER(ABS(MIN(F$15+1,4)-$B35),$B$40))+(-$L$43*POWER(ABS(F$15-$B35),$Q$43)))/F$40</f>
        <v>0.01440929356139</v>
      </c>
      <c r="G35" s="22" t="n">
        <f aca="false">EXP((-G$44*POWER(ABS(MIN(G$15+1,4)-$B35),$B$40))+(-$L$43*POWER(ABS(G$15-$B35),$Q$43)))/G$40</f>
        <v>0.0466391041332201</v>
      </c>
      <c r="H35" s="22" t="n">
        <f aca="false">EXP((-H$44*POWER(ABS(MIN(H$15+1,4)-$B35),$B$40))+(-$L$43*POWER(ABS(H$15-$B35),$Q$43)))/H$40</f>
        <v>0.0125681871136524</v>
      </c>
      <c r="I35" s="16"/>
      <c r="J35" s="16"/>
    </row>
    <row collapsed="false" customFormat="false" customHeight="false" hidden="false" ht="14" outlineLevel="0" r="36">
      <c r="A36" s="8"/>
      <c r="B36" s="9" t="n">
        <v>1</v>
      </c>
      <c r="C36" s="22" t="n">
        <f aca="false">EXP((-C$44*POWER(ABS(MIN(C$15+1,4)-$B36),$B$40))+(-$L$43*POWER(ABS(C$15-$B36),$Q$43)))/C$40</f>
        <v>0.43579768632894</v>
      </c>
      <c r="D36" s="22" t="n">
        <f aca="false">EXP((-D$44*POWER(ABS(MIN(D$15+1,4)-$B36),$B$40))+(-$L$43*POWER(ABS(D$15-$B36),$Q$43)))/D$40</f>
        <v>0.246522374988936</v>
      </c>
      <c r="E36" s="22" t="n">
        <f aca="false">EXP((-E$44*POWER(ABS(MIN(E$15+1,4)-$B36),$B$40))+(-$L$43*POWER(ABS(E$15-$B36),$Q$43)))/E$40</f>
        <v>0.2472921447679</v>
      </c>
      <c r="F36" s="22" t="n">
        <f aca="false">EXP((-F$44*POWER(ABS(MIN(F$15+1,4)-$B36),$B$40))+(-$L$43*POWER(ABS(F$15-$B36),$Q$43)))/F$40</f>
        <v>0.0455941903025362</v>
      </c>
      <c r="G36" s="22" t="n">
        <f aca="false">EXP((-G$44*POWER(ABS(MIN(G$15+1,4)-$B36),$B$40))+(-$L$43*POWER(ABS(G$15-$B36),$Q$43)))/G$40</f>
        <v>0.118002958968739</v>
      </c>
      <c r="H36" s="22" t="n">
        <f aca="false">EXP((-H$44*POWER(ABS(MIN(H$15+1,4)-$B36),$B$40))+(-$L$43*POWER(ABS(H$15-$B36),$Q$43)))/H$40</f>
        <v>0.0397105252959438</v>
      </c>
      <c r="I36" s="16"/>
      <c r="J36" s="16"/>
    </row>
    <row collapsed="false" customFormat="false" customHeight="false" hidden="false" ht="14" outlineLevel="0" r="37">
      <c r="B37" s="9" t="n">
        <v>2</v>
      </c>
      <c r="C37" s="22" t="n">
        <f aca="false">EXP((-C$44*POWER(ABS(MIN(C$15+1,4)-$B37),$B$40))+(-$L$43*POWER(ABS(C$15-$B37),$Q$43)))/C$40</f>
        <v>0.200736002378251</v>
      </c>
      <c r="D37" s="22" t="n">
        <f aca="false">EXP((-D$44*POWER(ABS(MIN(D$15+1,4)-$B37),$B$40))+(-$L$43*POWER(ABS(D$15-$B37),$Q$43)))/D$40</f>
        <v>0.386523007963855</v>
      </c>
      <c r="E37" s="22" t="n">
        <f aca="false">EXP((-E$44*POWER(ABS(MIN(E$15+1,4)-$B37),$B$40))+(-$L$43*POWER(ABS(E$15-$B37),$Q$43)))/E$40</f>
        <v>0.379438711669599</v>
      </c>
      <c r="F37" s="22" t="n">
        <f aca="false">EXP((-F$44*POWER(ABS(MIN(F$15+1,4)-$B37),$B$40))+(-$L$43*POWER(ABS(F$15-$B37),$Q$43)))/F$40</f>
        <v>0.128733728863626</v>
      </c>
      <c r="G37" s="22" t="n">
        <f aca="false">EXP((-G$44*POWER(ABS(MIN(G$15+1,4)-$B37),$B$40))+(-$L$43*POWER(ABS(G$15-$B37),$Q$43)))/G$40</f>
        <v>0.255293206517965</v>
      </c>
      <c r="H37" s="22" t="n">
        <f aca="false">EXP((-H$44*POWER(ABS(MIN(H$15+1,4)-$B37),$B$40))+(-$L$43*POWER(ABS(H$15-$B37),$Q$43)))/H$40</f>
        <v>0.113453824201154</v>
      </c>
      <c r="I37" s="24"/>
      <c r="J37" s="13"/>
    </row>
    <row collapsed="false" customFormat="false" customHeight="false" hidden="false" ht="14" outlineLevel="0" r="38">
      <c r="B38" s="9" t="n">
        <v>3</v>
      </c>
      <c r="C38" s="22" t="n">
        <f aca="false">EXP((-C$44*POWER(ABS(MIN(C$15+1,4)-$B38),$B$40))+(-$L$43*POWER(ABS(C$15-$B38),$Q$43)))/C$40</f>
        <v>0.07345786149312</v>
      </c>
      <c r="D38" s="22" t="n">
        <f aca="false">EXP((-D$44*POWER(ABS(MIN(D$15+1,4)-$B38),$B$40))+(-$L$43*POWER(ABS(D$15-$B38),$Q$43)))/D$40</f>
        <v>0.18578870765238</v>
      </c>
      <c r="E38" s="22" t="n">
        <f aca="false">EXP((-E$44*POWER(ABS(MIN(E$15+1,4)-$B38),$B$40))+(-$L$43*POWER(ABS(E$15-$B38),$Q$43)))/E$40</f>
        <v>0.186368835652648</v>
      </c>
      <c r="F38" s="22" t="n">
        <f aca="false">EXP((-F$44*POWER(ABS(MIN(F$15+1,4)-$B38),$B$40))+(-$L$43*POWER(ABS(F$15-$B38),$Q$43)))/F$40</f>
        <v>0.307444781085347</v>
      </c>
      <c r="G38" s="22" t="n">
        <f aca="false">EXP((-G$44*POWER(ABS(MIN(G$15+1,4)-$B38),$B$40))+(-$L$43*POWER(ABS(G$15-$B38),$Q$43)))/G$40</f>
        <v>0.387665988020346</v>
      </c>
      <c r="H38" s="22" t="n">
        <f aca="false">EXP((-H$44*POWER(ABS(MIN(H$15+1,4)-$B38),$B$40))+(-$L$43*POWER(ABS(H$15-$B38),$Q$43)))/H$40</f>
        <v>0.283393766353744</v>
      </c>
    </row>
    <row collapsed="false" customFormat="false" customHeight="false" hidden="false" ht="14" outlineLevel="0" r="39">
      <c r="B39" s="9" t="n">
        <v>4</v>
      </c>
      <c r="C39" s="22" t="n">
        <f aca="false">EXP((-C$44*POWER(ABS(MIN(C$15+1,4)-$B39),$B$40))+(-$L$43*POWER(ABS(C$15-$B39),$Q$43)))/C$40</f>
        <v>0.0236525626342437</v>
      </c>
      <c r="D39" s="22" t="n">
        <f aca="false">EXP((-D$44*POWER(ABS(MIN(D$15+1,4)-$B39),$B$40))+(-$L$43*POWER(ABS(D$15-$B39),$Q$43)))/D$40</f>
        <v>0.071851998082918</v>
      </c>
      <c r="E39" s="22" t="n">
        <f aca="false">EXP((-E$44*POWER(ABS(MIN(E$15+1,4)-$B39),$B$40))+(-$L$43*POWER(ABS(E$15-$B39),$Q$43)))/E$40</f>
        <v>0.0741263111282615</v>
      </c>
      <c r="F39" s="22" t="n">
        <f aca="false">EXP((-F$44*POWER(ABS(MIN(F$15+1,4)-$B39),$B$40))+(-$L$43*POWER(ABS(F$15-$B39),$Q$43)))/F$40</f>
        <v>0.503818006187101</v>
      </c>
      <c r="G39" s="22" t="n">
        <f aca="false">EXP((-G$44*POWER(ABS(MIN(G$15+1,4)-$B39),$B$40))+(-$L$43*POWER(ABS(G$15-$B39),$Q$43)))/G$40</f>
        <v>0.192398742359729</v>
      </c>
      <c r="H39" s="22" t="n">
        <f aca="false">EXP((-H$44*POWER(ABS(MIN(H$15+1,4)-$B39),$B$40))+(-$L$43*POWER(ABS(H$15-$B39),$Q$43)))/H$40</f>
        <v>0.550873697035506</v>
      </c>
    </row>
    <row collapsed="false" customFormat="false" customHeight="false" hidden="false" ht="14" outlineLevel="0" r="40">
      <c r="A40" s="14" t="s">
        <v>34</v>
      </c>
      <c r="B40" s="29" t="n">
        <v>1.2</v>
      </c>
      <c r="C40" s="1" t="n">
        <f aca="false">EXP((-C$44*POWER(ABS(MIN(C$15+1,4)-$B35),$B$40))+(-$L$43*POWER(ABS(C$15-$B35),$Q$43)))+EXP((-C$44*POWER(ABS(MIN(C$15+1,4)-$B36),$B$40))+(-$L$43*POWER(ABS(C$15-$B36),$Q$43)))+EXP((-C$44*POWER(ABS(MIN(C$15+1,4)-$B37),$B$40))+(-$L$43*POWER(ABS(C$15-$B37),$Q$43)))+EXP((-C$44*POWER(ABS(MIN(C$15+1,4)-$B38),$B$40))+(-$L$43*POWER(ABS(C$15-$B38),$Q$43)))+EXP((-C$44*POWER(ABS(MIN(C$15+1,4)-$B39),$B$40))+(-$L$43*POWER(ABS(C$15-$B39),$Q$43)))</f>
        <v>2.07627861831508</v>
      </c>
      <c r="D40" s="1" t="n">
        <f aca="false">EXP((-D$44*POWER(ABS(MIN(D$15+1,4)-$B35),$B$40))+(-$L$43*POWER(ABS(D$15-$B35),$Q$43)))+EXP((-D$44*POWER(ABS(MIN(D$15+1,4)-$B36),$B$40))+(-$L$43*POWER(ABS(D$15-$B36),$Q$43)))+EXP((-D$44*POWER(ABS(MIN(D$15+1,4)-$B37),$B$40))+(-$L$43*POWER(ABS(D$15-$B37),$Q$43)))+EXP((-D$44*POWER(ABS(MIN(D$15+1,4)-$B38),$B$40))+(-$L$43*POWER(ABS(D$15-$B38),$Q$43)))+EXP((-D$44*POWER(ABS(MIN(D$15+1,4)-$B39),$B$40))+(-$L$43*POWER(ABS(D$15-$B39),$Q$43)))</f>
        <v>2.34096651271164</v>
      </c>
      <c r="E40" s="1" t="n">
        <f aca="false">EXP((-E$44*POWER(ABS(MIN(E$15+1,4)-$B35),$B$40))+(-$L$43*POWER(ABS(E$15-$B35),$Q$43)))+EXP((-E$44*POWER(ABS(MIN(E$15+1,4)-$B36),$B$40))+(-$L$43*POWER(ABS(E$15-$B36),$Q$43)))+EXP((-E$44*POWER(ABS(MIN(E$15+1,4)-$B37),$B$40))+(-$L$43*POWER(ABS(E$15-$B37),$Q$43)))+EXP((-E$44*POWER(ABS(MIN(E$15+1,4)-$B38),$B$40))+(-$L$43*POWER(ABS(E$15-$B38),$Q$43)))+EXP((-E$44*POWER(ABS(MIN(E$15+1,4)-$B39),$B$40))+(-$L$43*POWER(ABS(E$15-$B39),$Q$43)))</f>
        <v>2.38467344055252</v>
      </c>
      <c r="F40" s="1" t="n">
        <f aca="false">EXP((-F$44*POWER(ABS(MIN(F$15+1,4)-$B35),$B$40))+(-$L$43*POWER(ABS(F$15-$B35),$Q$43)))+EXP((-F$44*POWER(ABS(MIN(F$15+1,4)-$B36),$B$40))+(-$L$43*POWER(ABS(F$15-$B36),$Q$43)))+EXP((-F$44*POWER(ABS(MIN(F$15+1,4)-$B37),$B$40))+(-$L$43*POWER(ABS(F$15-$B37),$Q$43)))+EXP((-F$44*POWER(ABS(MIN(F$15+1,4)-$B38),$B$40))+(-$L$43*POWER(ABS(F$15-$B38),$Q$43)))+EXP((-F$44*POWER(ABS(MIN(F$15+1,4)-$B39),$B$40))+(-$L$43*POWER(ABS(F$15-$B39),$Q$43)))</f>
        <v>1.79596085674622</v>
      </c>
      <c r="G40" s="1" t="n">
        <f aca="false">EXP((-G$44*POWER(ABS(MIN(G$15+1,4)-$B35),$B$40))+(-$L$43*POWER(ABS(G$15-$B35),$Q$43)))+EXP((-G$44*POWER(ABS(MIN(G$15+1,4)-$B36),$B$40))+(-$L$43*POWER(ABS(G$15-$B36),$Q$43)))+EXP((-G$44*POWER(ABS(MIN(G$15+1,4)-$B37),$B$40))+(-$L$43*POWER(ABS(G$15-$B37),$Q$43)))+EXP((-G$44*POWER(ABS(MIN(G$15+1,4)-$B38),$B$40))+(-$L$43*POWER(ABS(G$15-$B38),$Q$43)))+EXP((-G$44*POWER(ABS(MIN(G$15+1,4)-$B39),$B$40))+(-$L$43*POWER(ABS(G$15-$B39),$Q$43)))</f>
        <v>2.33406449365496</v>
      </c>
      <c r="H40" s="1" t="n">
        <f aca="false">EXP((-H$44*POWER(ABS(MIN(H$15+1,4)-$B35),$B$40))+(-$L$43*POWER(ABS(H$15-$B35),$Q$43)))+EXP((-H$44*POWER(ABS(MIN(H$15+1,4)-$B36),$B$40))+(-$L$43*POWER(ABS(H$15-$B36),$Q$43)))+EXP((-H$44*POWER(ABS(MIN(H$15+1,4)-$B37),$B$40))+(-$L$43*POWER(ABS(H$15-$B37),$Q$43)))+EXP((-H$44*POWER(ABS(MIN(H$15+1,4)-$B38),$B$40))+(-$L$43*POWER(ABS(H$15-$B38),$Q$43)))+EXP((-H$44*POWER(ABS(MIN(H$15+1,4)-$B39),$B$40))+(-$L$43*POWER(ABS(H$15-$B39),$Q$43)))</f>
        <v>1.8152981443504</v>
      </c>
      <c r="I40" s="20" t="s">
        <v>21</v>
      </c>
    </row>
    <row collapsed="false" customFormat="false" customHeight="false" hidden="false" ht="14" outlineLevel="0" r="41">
      <c r="A41" s="8" t="s">
        <v>35</v>
      </c>
      <c r="B41" s="8" t="s">
        <v>36</v>
      </c>
      <c r="C41" s="29" t="n">
        <f aca="true">agent1!C41+$A$43*RAND()</f>
        <v>0.570948166362941</v>
      </c>
      <c r="D41" s="29" t="n">
        <f aca="true">agent1!D41+$A$43*RAND()</f>
        <v>0.60865280685015</v>
      </c>
      <c r="E41" s="29" t="n">
        <f aca="true">agent1!E41+$A$43*RAND()</f>
        <v>0.607462161593139</v>
      </c>
      <c r="F41" s="29" t="n">
        <f aca="true">agent1!F41+$A$43*RAND()</f>
        <v>0.51313583063893</v>
      </c>
      <c r="G41" s="29" t="n">
        <f aca="true">agent1!G41+$A$43*RAND()</f>
        <v>0.569610959235579</v>
      </c>
      <c r="H41" s="29" t="n">
        <f aca="true">agent1!H41+$A$43*RAND()</f>
        <v>0.583612291701138</v>
      </c>
      <c r="J41" s="25" t="s">
        <v>37</v>
      </c>
      <c r="K41" s="9" t="s">
        <v>38</v>
      </c>
      <c r="L41" s="9" t="s">
        <v>39</v>
      </c>
      <c r="M41" s="9" t="s">
        <v>40</v>
      </c>
      <c r="O41" s="25" t="s">
        <v>41</v>
      </c>
      <c r="P41" s="9" t="s">
        <v>38</v>
      </c>
      <c r="Q41" s="9" t="s">
        <v>39</v>
      </c>
      <c r="R41" s="9" t="s">
        <v>40</v>
      </c>
    </row>
    <row collapsed="false" customFormat="false" customHeight="false" hidden="false" ht="14" outlineLevel="0" r="42">
      <c r="A42" s="8" t="s">
        <v>55</v>
      </c>
      <c r="B42" s="8" t="s">
        <v>42</v>
      </c>
      <c r="C42" s="29" t="n">
        <f aca="true">agent1!C42+$A$43*RAND()</f>
        <v>0.0132087489962578</v>
      </c>
      <c r="D42" s="29" t="n">
        <f aca="true">agent1!D42+$A$43*RAND()</f>
        <v>0.0083734183292836</v>
      </c>
      <c r="E42" s="29" t="n">
        <f aca="true">agent1!E42+$A$43*RAND()</f>
        <v>0.011246563186869</v>
      </c>
      <c r="F42" s="29" t="n">
        <f aca="true">agent1!F42+$A$43*RAND()</f>
        <v>0.00180607559159398</v>
      </c>
      <c r="G42" s="29" t="n">
        <f aca="true">agent1!G42+$A$43*RAND()</f>
        <v>0.0043849175516516</v>
      </c>
      <c r="H42" s="29" t="n">
        <f aca="true">agent1!H42+$A$43*RAND()</f>
        <v>0.0169631593674421</v>
      </c>
      <c r="J42" s="9" t="s">
        <v>43</v>
      </c>
      <c r="K42" s="29" t="n">
        <f aca="false">agent1!K42</f>
        <v>0.5</v>
      </c>
      <c r="L42" s="29" t="n">
        <f aca="false">agent1!L42</f>
        <v>0.5</v>
      </c>
      <c r="M42" s="29" t="n">
        <f aca="false">agent1!M42</f>
        <v>0.1</v>
      </c>
      <c r="O42" s="9" t="s">
        <v>43</v>
      </c>
      <c r="P42" s="29" t="n">
        <f aca="false">agent1!P42</f>
        <v>1.3</v>
      </c>
      <c r="Q42" s="29" t="n">
        <f aca="false">agent1!Q42</f>
        <v>1.1</v>
      </c>
      <c r="R42" s="29" t="n">
        <f aca="false">agent1!R42</f>
        <v>1.1</v>
      </c>
    </row>
    <row collapsed="false" customFormat="false" customHeight="false" hidden="false" ht="14" outlineLevel="0" r="43">
      <c r="A43" s="8" t="n">
        <v>0.02</v>
      </c>
      <c r="B43" s="8" t="s">
        <v>44</v>
      </c>
      <c r="C43" s="29" t="n">
        <f aca="true">agent1!C43+$A$43*RAND()</f>
        <v>0.0180518913175911</v>
      </c>
      <c r="D43" s="29" t="n">
        <f aca="true">agent1!D43+$A$43*RAND()</f>
        <v>0.012028823196888</v>
      </c>
      <c r="E43" s="29" t="n">
        <f aca="true">agent1!E43+$A$43*RAND()</f>
        <v>0.00436183551326394</v>
      </c>
      <c r="F43" s="29" t="n">
        <f aca="true">agent1!F43+$A$43*RAND()</f>
        <v>0.00274339857511222</v>
      </c>
      <c r="G43" s="29" t="n">
        <f aca="true">agent1!G43+$A$43*RAND()</f>
        <v>0.0166325680632144</v>
      </c>
      <c r="H43" s="29" t="n">
        <f aca="true">agent1!H43+$A$43*RAND()</f>
        <v>0.00337398217990994</v>
      </c>
      <c r="J43" s="9" t="s">
        <v>45</v>
      </c>
      <c r="K43" s="29" t="n">
        <f aca="false">agent1!K43</f>
        <v>0.1</v>
      </c>
      <c r="L43" s="29" t="n">
        <f aca="false">agent1!L43</f>
        <v>0.1</v>
      </c>
      <c r="M43" s="29" t="n">
        <f aca="false">agent1!M43</f>
        <v>0.1</v>
      </c>
      <c r="O43" s="9" t="s">
        <v>45</v>
      </c>
      <c r="P43" s="29" t="n">
        <f aca="false">agent1!P43</f>
        <v>1.1</v>
      </c>
      <c r="Q43" s="29" t="n">
        <f aca="false">agent1!Q43</f>
        <v>1.5</v>
      </c>
      <c r="R43" s="29" t="n">
        <f aca="false">agent1!R43</f>
        <v>1.1</v>
      </c>
    </row>
    <row collapsed="false" customFormat="false" customHeight="false" hidden="false" ht="14" outlineLevel="0" r="44">
      <c r="A44" s="8"/>
      <c r="B44" s="8" t="s">
        <v>46</v>
      </c>
      <c r="C44" s="29" t="n">
        <f aca="true">agent1!C44+$A$43*RAND()</f>
        <v>0.592344777239487</v>
      </c>
      <c r="D44" s="29" t="n">
        <f aca="true">agent1!D44+$A$43*RAND()</f>
        <v>0.549738635160029</v>
      </c>
      <c r="E44" s="29" t="n">
        <f aca="true">agent1!E44+$A$43*RAND()</f>
        <v>0.528122676173225</v>
      </c>
      <c r="F44" s="29" t="n">
        <f aca="true">agent1!F44+$A$43*RAND()</f>
        <v>0.59391960660927</v>
      </c>
      <c r="G44" s="29" t="n">
        <f aca="true">agent1!G44+$A$43*RAND()</f>
        <v>0.517731399163604</v>
      </c>
      <c r="H44" s="29" t="n">
        <f aca="true">agent1!H44+$A$43*RAND()</f>
        <v>0.564668226810172</v>
      </c>
      <c r="J44" s="9" t="s">
        <v>47</v>
      </c>
      <c r="K44" s="29" t="n">
        <f aca="false">agent1!K44</f>
        <v>0.3</v>
      </c>
      <c r="L44" s="29" t="n">
        <f aca="false">agent1!L44</f>
        <v>0.1</v>
      </c>
      <c r="M44" s="29" t="n">
        <f aca="false">agent1!M44</f>
        <v>0.1</v>
      </c>
      <c r="O44" s="9" t="s">
        <v>47</v>
      </c>
      <c r="P44" s="29" t="n">
        <f aca="false">agent1!P44</f>
        <v>1.1</v>
      </c>
      <c r="Q44" s="29" t="n">
        <f aca="false">agent1!Q44</f>
        <v>1.1</v>
      </c>
      <c r="R44" s="29" t="n">
        <f aca="false">agent1!R44</f>
        <v>1.1</v>
      </c>
    </row>
    <row collapsed="false" customFormat="false" customHeight="false" hidden="false" ht="14" outlineLevel="0" r="45">
      <c r="A45" s="8"/>
      <c r="B45" s="8" t="s">
        <v>48</v>
      </c>
      <c r="C45" s="29" t="n">
        <f aca="true">agent1!C45+$A$43*RAND()</f>
        <v>0.564104705266654</v>
      </c>
      <c r="D45" s="29" t="n">
        <f aca="true">agent1!D45+$A$43*RAND()</f>
        <v>0.576243380233645</v>
      </c>
      <c r="E45" s="29" t="n">
        <f aca="true">agent1!E45+$A$43*RAND()</f>
        <v>0.552696009874344</v>
      </c>
      <c r="F45" s="29" t="n">
        <f aca="true">agent1!F45+$A$43*RAND()</f>
        <v>0.54861060990952</v>
      </c>
      <c r="G45" s="29" t="n">
        <f aca="true">agent1!G45+$A$43*RAND()</f>
        <v>0.581291840532795</v>
      </c>
      <c r="H45" s="29" t="n">
        <f aca="true">agent1!H45+$A$43*RAND()</f>
        <v>0.520173135939986</v>
      </c>
      <c r="J45" s="8"/>
      <c r="K45" s="16"/>
      <c r="L45" s="16"/>
      <c r="M45" s="16"/>
    </row>
    <row collapsed="false" customFormat="false" customHeight="false" hidden="false" ht="14" outlineLevel="0" r="46">
      <c r="A46" s="8"/>
      <c r="B46" s="8" t="s">
        <v>49</v>
      </c>
      <c r="C46" s="29" t="n">
        <f aca="true">agent1!C46+$A$43*RAND()</f>
        <v>0.00201683116145432</v>
      </c>
      <c r="D46" s="29" t="n">
        <f aca="true">agent1!D46+$A$43*RAND()</f>
        <v>0.00137729563750327</v>
      </c>
      <c r="E46" s="29" t="n">
        <f aca="true">agent1!E46+$A$43*RAND()</f>
        <v>0.00755508697591722</v>
      </c>
      <c r="F46" s="29" t="n">
        <f aca="true">agent1!F46+$A$43*RAND()</f>
        <v>0.00595087559893727</v>
      </c>
      <c r="G46" s="29" t="n">
        <f aca="true">agent1!G46+$A$43*RAND()</f>
        <v>0.00212234281003475</v>
      </c>
      <c r="H46" s="29" t="n">
        <f aca="true">agent1!H46+$A$43*RAND()</f>
        <v>0.00410422901622951</v>
      </c>
    </row>
    <row collapsed="false" customFormat="false" customHeight="false" hidden="false" ht="14" outlineLevel="0" r="47">
      <c r="A47" s="8"/>
      <c r="B47" s="8" t="s">
        <v>50</v>
      </c>
      <c r="C47" s="29" t="n">
        <f aca="true">agent1!C47+$A$43*RAND()</f>
        <v>0.00400276691652834</v>
      </c>
      <c r="D47" s="29" t="n">
        <f aca="true">agent1!D47+$A$43*RAND()</f>
        <v>0.0141511660069227</v>
      </c>
      <c r="E47" s="29" t="n">
        <f aca="true">agent1!E47+$A$43*RAND()</f>
        <v>0.00846606452949345</v>
      </c>
      <c r="F47" s="29" t="n">
        <f aca="true">agent1!F47+$A$43*RAND()</f>
        <v>0.0128527970518917</v>
      </c>
      <c r="G47" s="29" t="n">
        <f aca="true">agent1!G47+$A$43*RAND()</f>
        <v>0.0190902188699693</v>
      </c>
      <c r="H47" s="29" t="n">
        <f aca="true">agent1!H47+$A$43*RAND()</f>
        <v>0.00984802060760558</v>
      </c>
    </row>
    <row collapsed="false" customFormat="false" customHeight="false" hidden="false" ht="14" outlineLevel="0" r="48">
      <c r="A48" s="8"/>
      <c r="B48" s="8" t="s">
        <v>51</v>
      </c>
      <c r="C48" s="29" t="n">
        <f aca="true">agent1!C48+$A$43*RAND()</f>
        <v>0.00609926197677851</v>
      </c>
      <c r="D48" s="29" t="n">
        <f aca="true">agent1!D48+$A$43*RAND()</f>
        <v>0.00809733277186751</v>
      </c>
      <c r="E48" s="29" t="n">
        <f aca="true">agent1!E48+$A$43*RAND()</f>
        <v>0.0119970381446183</v>
      </c>
      <c r="F48" s="29" t="n">
        <f aca="true">agent1!F48+$A$43*RAND()</f>
        <v>0.017227028068155</v>
      </c>
      <c r="G48" s="29" t="n">
        <f aca="true">agent1!G48+$A$43*RAND()</f>
        <v>0.00417642413638532</v>
      </c>
      <c r="H48" s="29" t="n">
        <f aca="true">agent1!H48+$A$43*RAND()</f>
        <v>0.000275910794734955</v>
      </c>
    </row>
    <row collapsed="false" customFormat="false" customHeight="false" hidden="false" ht="14" outlineLevel="0" r="49">
      <c r="A49" s="8"/>
      <c r="B49" s="8" t="s">
        <v>52</v>
      </c>
      <c r="C49" s="29" t="n">
        <f aca="true">agent1!C49+$A$43*RAND()</f>
        <v>0.0192438592296094</v>
      </c>
      <c r="D49" s="29" t="n">
        <f aca="true">agent1!D49+$A$43*RAND()</f>
        <v>0.00555371977388859</v>
      </c>
      <c r="E49" s="29" t="n">
        <f aca="true">agent1!E49+$A$43*RAND()</f>
        <v>0.00783099777065218</v>
      </c>
      <c r="F49" s="29" t="n">
        <f aca="true">agent1!F49+$A$43*RAND()</f>
        <v>0.0193981288652867</v>
      </c>
      <c r="G49" s="29" t="n">
        <f aca="true">agent1!G49+$A$43*RAND()</f>
        <v>0.018210006384179</v>
      </c>
      <c r="H49" s="29" t="n">
        <f aca="true">agent1!H49+$A$43*RAND()</f>
        <v>0.00615912870503962</v>
      </c>
    </row>
    <row collapsed="false" customFormat="false" customHeight="false" hidden="false" ht="14" outlineLevel="0" r="50">
      <c r="A50" s="8"/>
      <c r="B50" s="8" t="s">
        <v>53</v>
      </c>
      <c r="C50" s="29" t="n">
        <f aca="true">agent1!C50+$A$43*RAND()</f>
        <v>0.00340089579112828</v>
      </c>
      <c r="D50" s="29" t="n">
        <f aca="true">agent1!D50+$A$43*RAND()</f>
        <v>0.0123611723911017</v>
      </c>
      <c r="E50" s="29" t="n">
        <f aca="true">agent1!E50+$A$43*RAND()</f>
        <v>0.0146251932345331</v>
      </c>
      <c r="F50" s="29" t="n">
        <f aca="true">agent1!F50+$A$43*RAND()</f>
        <v>0.00807258935645223</v>
      </c>
      <c r="G50" s="29" t="n">
        <f aca="true">agent1!G50+$A$43*RAND()</f>
        <v>0.00814848294481635</v>
      </c>
      <c r="H50" s="29" t="n">
        <f aca="true">agent1!H50+$A$43*RAND()</f>
        <v>0.0156468675006181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1.5254901960784"/>
    <col collapsed="false" hidden="false" max="2" min="2" style="0" width="27.8"/>
    <col collapsed="false" hidden="false" max="3" min="3" style="0" width="12.956862745098"/>
    <col collapsed="false" hidden="false" max="10" min="4" style="0" width="8.60392156862745"/>
    <col collapsed="false" hidden="false" max="11" min="11" style="0" width="10.8"/>
    <col collapsed="false" hidden="false" max="1025" min="12" style="0" width="8.60392156862745"/>
  </cols>
  <sheetData>
    <row collapsed="false" customFormat="false" customHeight="false" hidden="false" ht="14" outlineLevel="0"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</row>
    <row collapsed="false" customFormat="false" customHeight="false" hidden="false" ht="14" outlineLevel="0" r="2">
      <c r="A2" s="0" t="s">
        <v>7</v>
      </c>
      <c r="B2" s="8" t="n">
        <f aca="false">agent1!B2</f>
        <v>0.25</v>
      </c>
    </row>
    <row collapsed="false" customFormat="false" customHeight="false" hidden="false" ht="14" outlineLevel="0" r="3">
      <c r="B3" s="9" t="s">
        <v>8</v>
      </c>
      <c r="C3" s="32" t="n">
        <v>10</v>
      </c>
      <c r="D3" s="33" t="n">
        <v>12</v>
      </c>
      <c r="E3" s="33" t="n">
        <v>15</v>
      </c>
      <c r="F3" s="33" t="n">
        <v>17</v>
      </c>
      <c r="G3" s="33" t="n">
        <v>20</v>
      </c>
      <c r="H3" s="33" t="n">
        <v>25</v>
      </c>
    </row>
    <row collapsed="false" customFormat="false" customHeight="false" hidden="false" ht="14" outlineLevel="0" r="4">
      <c r="A4" s="0" t="s">
        <v>9</v>
      </c>
      <c r="B4" s="34" t="n">
        <v>30</v>
      </c>
      <c r="C4" s="13"/>
      <c r="D4" s="13"/>
      <c r="E4" s="13"/>
      <c r="F4" s="13"/>
      <c r="G4" s="13"/>
      <c r="H4" s="13"/>
      <c r="L4" s="13"/>
    </row>
    <row collapsed="false" customFormat="false" customHeight="false" hidden="false" ht="14" outlineLevel="0" r="5">
      <c r="A5" s="14" t="s">
        <v>10</v>
      </c>
      <c r="B5" s="35" t="n">
        <v>0.2</v>
      </c>
      <c r="L5" s="13"/>
    </row>
    <row collapsed="false" customFormat="false" customHeight="false" hidden="false" ht="14" outlineLevel="0" r="6">
      <c r="A6" s="14" t="s">
        <v>11</v>
      </c>
      <c r="B6" s="35" t="n">
        <v>1.1</v>
      </c>
    </row>
    <row collapsed="false" customFormat="false" customHeight="false" hidden="false" ht="14" outlineLevel="0" r="7">
      <c r="A7" s="14"/>
      <c r="B7" s="16"/>
    </row>
    <row collapsed="false" customFormat="false" customHeight="false" hidden="false" ht="14" outlineLevel="0" r="8">
      <c r="A8" s="14"/>
      <c r="B8" s="9" t="s">
        <v>54</v>
      </c>
      <c r="C8" s="9" t="n">
        <f aca="false">$B$2*((C25*$B25)+(C26*$B26)+(C27*$B27)+(C28*$B28)+(C29*$B29))</f>
        <v>0.450702482617565</v>
      </c>
      <c r="D8" s="9" t="n">
        <f aca="false">$B$2*((D25*$B25)+(D26*$B26)+(D27*$B27)+(D28*$B28)+(D29*$B29))</f>
        <v>0.461625115568101</v>
      </c>
      <c r="E8" s="9" t="n">
        <f aca="false">$B$2*((E25*$B25)+(E26*$B26)+(E27*$B27)+(E28*$B28)+(E29*$B29))</f>
        <v>0.506309844124319</v>
      </c>
      <c r="F8" s="9" t="n">
        <f aca="false">$B$2*((F25*$B25)+(F26*$B26)+(F27*$B27)+(F28*$B28)+(F29*$B29))</f>
        <v>0.658091983939395</v>
      </c>
      <c r="G8" s="9" t="n">
        <f aca="false">$B$2*((G25*$B25)+(G26*$B26)+(G27*$B27)+(G28*$B28)+(G29*$B29))</f>
        <v>0.616359823869111</v>
      </c>
      <c r="H8" s="9" t="n">
        <f aca="false">$B$2*((H25*$B25)+(H26*$B26)+(H27*$B27)+(H28*$B28)+(H29*$B29))</f>
        <v>0.755903752300262</v>
      </c>
    </row>
    <row collapsed="false" customFormat="false" customHeight="false" hidden="false" ht="14" outlineLevel="0" r="9">
      <c r="A9" s="14" t="s">
        <v>13</v>
      </c>
      <c r="B9" s="35" t="n">
        <v>1.5</v>
      </c>
      <c r="C9" s="13" t="n">
        <f aca="false">(1/$B$2)*C8</f>
        <v>1.80280993047026</v>
      </c>
      <c r="D9" s="13" t="n">
        <f aca="false">(1/$B$2)*D8</f>
        <v>1.8465004622724</v>
      </c>
      <c r="E9" s="13" t="n">
        <f aca="false">(1/$B$2)*E8</f>
        <v>2.02523937649728</v>
      </c>
      <c r="F9" s="13" t="n">
        <f aca="false">(1/$B$2)*F8</f>
        <v>2.63236793575758</v>
      </c>
      <c r="G9" s="13" t="n">
        <f aca="false">(1/$B$2)*G8</f>
        <v>2.46543929547644</v>
      </c>
      <c r="H9" s="13" t="n">
        <f aca="false">(1/$B$2)*H8</f>
        <v>3.02361500920105</v>
      </c>
    </row>
    <row collapsed="false" customFormat="false" customHeight="false" hidden="false" ht="14" outlineLevel="0" r="10">
      <c r="A10" s="14" t="s">
        <v>14</v>
      </c>
      <c r="B10" s="35" t="n">
        <v>2</v>
      </c>
    </row>
    <row collapsed="false" customFormat="false" customHeight="false" hidden="false" ht="14" outlineLevel="0" r="11">
      <c r="A11" s="14"/>
      <c r="B11" s="16"/>
      <c r="C11" s="14"/>
    </row>
    <row collapsed="false" customFormat="false" customHeight="false" hidden="false" ht="14" outlineLevel="0" r="12">
      <c r="A12" s="14"/>
      <c r="B12" s="9" t="s">
        <v>15</v>
      </c>
      <c r="C12" s="17" t="n">
        <f aca="false">1/(1+EXP(($B$5*POWER(C$3/($B$4-C$3),$B$6))+($B$9*POWER(ABS(1-($B$2*C$8)),$B$10))-2))</f>
        <v>0.673856534703535</v>
      </c>
      <c r="D12" s="17" t="n">
        <f aca="false">1/(1+EXP(($B$5*POWER(D$3/($B$4-D$3),$B$6))+($B$9*POWER(ABS(1-($B$2*D$8)),$B$10))-2))</f>
        <v>0.667789823035712</v>
      </c>
      <c r="E12" s="17" t="n">
        <f aca="false">1/(1+EXP(($B$5*POWER(E$3/($B$4-E$3),$B$6))+($B$9*POWER(ABS(1-($B$2*E$8)),$B$10))-2))</f>
        <v>0.658293703258374</v>
      </c>
      <c r="F12" s="17" t="n">
        <f aca="false">1/(1+EXP(($B$5*POWER(F$3/($B$4-F$3),$B$6))+($B$9*POWER(ABS(1-($B$2*F$8)),$B$10))-2))</f>
        <v>0.664701683469173</v>
      </c>
      <c r="G12" s="17" t="n">
        <f aca="false">1/(1+EXP(($B$5*POWER(G$3/($B$4-G$3),$B$6))+($B$9*POWER(ABS(1-($B$2*G$8)),$B$10))-2))</f>
        <v>0.621976256276702</v>
      </c>
      <c r="H12" s="17" t="n">
        <f aca="false">1/(1+EXP(($B$5*POWER(H$3/($B$4-H$3),$B$6))+($B$9*POWER(ABS(1-($B$2*H$8)),$B$10))-2))</f>
        <v>0.459772390360912</v>
      </c>
    </row>
    <row collapsed="false" customFormat="false" customHeight="false" hidden="false" ht="14" outlineLevel="0" r="13">
      <c r="A13" s="14"/>
      <c r="B13" s="16"/>
      <c r="C13" s="14"/>
    </row>
    <row collapsed="false" customFormat="false" customHeight="false" hidden="false" ht="14" outlineLevel="0" r="14">
      <c r="A14" s="14"/>
      <c r="B14" s="16"/>
    </row>
    <row collapsed="false" customFormat="false" customHeight="false" hidden="false" ht="14" outlineLevel="0" r="15">
      <c r="A15" s="8"/>
      <c r="B15" s="9" t="s">
        <v>16</v>
      </c>
      <c r="C15" s="35" t="n">
        <v>0</v>
      </c>
      <c r="D15" s="35" t="n">
        <v>1</v>
      </c>
      <c r="E15" s="35" t="n">
        <v>1</v>
      </c>
      <c r="F15" s="35" t="n">
        <v>3</v>
      </c>
      <c r="G15" s="35" t="n">
        <v>2</v>
      </c>
      <c r="H15" s="35" t="n">
        <v>4</v>
      </c>
      <c r="K15" s="1" t="s">
        <v>17</v>
      </c>
      <c r="L15" s="36" t="n">
        <v>0.6</v>
      </c>
      <c r="M15" s="36" t="n">
        <v>0.7</v>
      </c>
      <c r="N15" s="36" t="n">
        <v>0.5</v>
      </c>
      <c r="O15" s="36" t="n">
        <v>0.7</v>
      </c>
      <c r="P15" s="36" t="n">
        <v>0.9</v>
      </c>
      <c r="Q15" s="36" t="n">
        <v>0.9</v>
      </c>
      <c r="R15" s="13"/>
      <c r="T15" s="1" t="s">
        <v>18</v>
      </c>
      <c r="U15" s="36" t="n">
        <v>0.6</v>
      </c>
      <c r="V15" s="36" t="n">
        <v>0.4</v>
      </c>
      <c r="W15" s="36" t="n">
        <v>0.8</v>
      </c>
      <c r="X15" s="36" t="n">
        <v>0.8</v>
      </c>
      <c r="Y15" s="36" t="n">
        <v>0.7</v>
      </c>
      <c r="Z15" s="36" t="n">
        <v>0.9</v>
      </c>
    </row>
    <row collapsed="false" customFormat="false" customHeight="false" hidden="false" ht="14" outlineLevel="0" r="16">
      <c r="A16" s="8" t="s">
        <v>19</v>
      </c>
      <c r="B16" s="9" t="n">
        <v>0</v>
      </c>
      <c r="C16" s="17" t="n">
        <f aca="false">EXP(-$B$21*POWER(ABS($B$2*(C$15-$B16)),$B$22))/C$21</f>
        <v>0.277477450256606</v>
      </c>
      <c r="D16" s="17" t="n">
        <f aca="false">EXP(-$B$21*POWER(ABS($B$2*(D$15-$B16)),$B$22))/D$21</f>
        <v>0.196613826922696</v>
      </c>
      <c r="E16" s="17" t="n">
        <f aca="false">EXP(-$B$21*POWER(ABS($B$2*(E$15-$B16)),$B$22))/E$21</f>
        <v>0.196613826922696</v>
      </c>
      <c r="F16" s="17" t="n">
        <f aca="false">EXP(-$B$21*POWER(ABS($B$2*(F$15-$B16)),$B$22))/F$21</f>
        <v>0.144220271638215</v>
      </c>
      <c r="G16" s="17" t="n">
        <f aca="false">EXP(-$B$21*POWER(ABS($B$2*(G$15-$B16)),$B$22))/G$21</f>
        <v>0.162348109742322</v>
      </c>
      <c r="H16" s="17" t="n">
        <f aca="false">EXP(-$B$21*POWER(ABS($B$2*(H$15-$B16)),$B$22))/H$21</f>
        <v>0.124279215376887</v>
      </c>
      <c r="K16" s="9" t="n">
        <v>0</v>
      </c>
      <c r="L16" s="17" t="n">
        <f aca="false">EXP(-$K$21*POWER(ABS(($B$2*$K16)-L$15),$K$22))/L$21</f>
        <v>0.152121374534379</v>
      </c>
      <c r="M16" s="17" t="n">
        <f aca="false">EXP(-$K$21*POWER(ABS(($B$2*$K16)-M$15),$K$22))/M$21</f>
        <v>0.13753498161643</v>
      </c>
      <c r="N16" s="17" t="n">
        <f aca="false">EXP(-$K$21*POWER(ABS(($B$2*$K16)-N$15),$K$22))/N$21</f>
        <v>0.168415939404852</v>
      </c>
      <c r="O16" s="17" t="n">
        <f aca="false">EXP(-$K$21*POWER(ABS(($B$2*$K16)-O$15),$K$22))/O$21</f>
        <v>0.13753498161643</v>
      </c>
      <c r="P16" s="17" t="n">
        <f aca="false">EXP(-$K$21*POWER(ABS(($B$2*$K16)-P$15),$K$22))/P$21</f>
        <v>0.114865929122657</v>
      </c>
      <c r="Q16" s="17" t="n">
        <f aca="false">EXP(-$K$21*POWER(ABS(($B$2*$K16)-Q$15),$K$22))/Q$21</f>
        <v>0.114865929122657</v>
      </c>
      <c r="T16" s="9" t="n">
        <v>0</v>
      </c>
      <c r="U16" s="17" t="n">
        <f aca="false">EXP(-$T$21*POWER(ABS(($B$2*$T16)-U$15),$T$22))/U$21</f>
        <v>0.14944106150146</v>
      </c>
      <c r="V16" s="17" t="n">
        <f aca="false">EXP(-$T$21*POWER(ABS(($B$2*$T16)-V$15),$T$22))/V$21</f>
        <v>0.184123930379594</v>
      </c>
      <c r="W16" s="17" t="n">
        <f aca="false">EXP(-$T$21*POWER(ABS(($B$2*$T16)-W$15),$T$22))/W$21</f>
        <v>0.125516589164692</v>
      </c>
      <c r="X16" s="17" t="n">
        <f aca="false">EXP(-$T$21*POWER(ABS(($B$2*$T16)-X$15),$T$22))/X$21</f>
        <v>0.125516589164692</v>
      </c>
      <c r="Y16" s="17" t="n">
        <f aca="false">EXP(-$T$21*POWER(ABS(($B$2*$T16)-Y$15),$T$22))/Y$21</f>
        <v>0.136043288917856</v>
      </c>
      <c r="Z16" s="17" t="n">
        <f aca="false">EXP(-$T$21*POWER(ABS(($B$2*$T16)-Z$15),$T$22))/Z$21</f>
        <v>0.117585370353174</v>
      </c>
    </row>
    <row collapsed="false" customFormat="false" customHeight="false" hidden="false" ht="14" outlineLevel="0" r="17">
      <c r="A17" s="8"/>
      <c r="B17" s="9" t="n">
        <v>1</v>
      </c>
      <c r="C17" s="17" t="n">
        <f aca="false">EXP(-$B$21*POWER(ABS($B$2*(C$15-$B17)),$B$22))/C$21</f>
        <v>0.223207543889507</v>
      </c>
      <c r="D17" s="17" t="n">
        <f aca="false">EXP(-$B$21*POWER(ABS($B$2*(D$15-$B17)),$B$22))/D$21</f>
        <v>0.244417829384431</v>
      </c>
      <c r="E17" s="17" t="n">
        <f aca="false">EXP(-$B$21*POWER(ABS($B$2*(E$15-$B17)),$B$22))/E$21</f>
        <v>0.244417829384431</v>
      </c>
      <c r="F17" s="17" t="n">
        <f aca="false">EXP(-$B$21*POWER(ABS($B$2*(F$15-$B17)),$B$22))/F$21</f>
        <v>0.187458322858432</v>
      </c>
      <c r="G17" s="17" t="n">
        <f aca="false">EXP(-$B$21*POWER(ABS($B$2*(G$15-$B17)),$B$22))/G$21</f>
        <v>0.208225517335992</v>
      </c>
      <c r="H17" s="17" t="n">
        <f aca="false">EXP(-$B$21*POWER(ABS($B$2*(H$15-$B17)),$B$22))/H$21</f>
        <v>0.163008040491326</v>
      </c>
      <c r="K17" s="9" t="n">
        <v>1</v>
      </c>
      <c r="L17" s="17" t="n">
        <f aca="false">EXP(-$K$21*POWER(ABS(($B$2*$K17)-L$15),$K$22))/L$21</f>
        <v>0.196836597062178</v>
      </c>
      <c r="M17" s="17" t="n">
        <f aca="false">EXP(-$K$21*POWER(ABS(($B$2*$K17)-M$15),$K$22))/M$21</f>
        <v>0.182668153549569</v>
      </c>
      <c r="N17" s="17" t="n">
        <f aca="false">EXP(-$K$21*POWER(ABS(($B$2*$K17)-N$15),$K$22))/N$21</f>
        <v>0.211661889350045</v>
      </c>
      <c r="O17" s="17" t="n">
        <f aca="false">EXP(-$K$21*POWER(ABS(($B$2*$K17)-O$15),$K$22))/O$21</f>
        <v>0.182668153549569</v>
      </c>
      <c r="P17" s="17" t="n">
        <f aca="false">EXP(-$K$21*POWER(ABS(($B$2*$K17)-P$15),$K$22))/P$21</f>
        <v>0.159737817271845</v>
      </c>
      <c r="Q17" s="17" t="n">
        <f aca="false">EXP(-$K$21*POWER(ABS(($B$2*$K17)-Q$15),$K$22))/Q$21</f>
        <v>0.159737817271845</v>
      </c>
      <c r="T17" s="9" t="n">
        <v>1</v>
      </c>
      <c r="U17" s="17" t="n">
        <f aca="false">EXP(-$T$21*POWER(ABS(($B$2*$T17)-U$15),$T$22))/U$21</f>
        <v>0.193430015381578</v>
      </c>
      <c r="V17" s="17" t="n">
        <f aca="false">EXP(-$T$21*POWER(ABS(($B$2*$T17)-V$15),$T$22))/V$21</f>
        <v>0.231827146128637</v>
      </c>
      <c r="W17" s="17" t="n">
        <f aca="false">EXP(-$T$21*POWER(ABS(($B$2*$T17)-W$15),$T$22))/W$21</f>
        <v>0.165587974820455</v>
      </c>
      <c r="X17" s="17" t="n">
        <f aca="false">EXP(-$T$21*POWER(ABS(($B$2*$T17)-X$15),$T$22))/X$21</f>
        <v>0.165587974820455</v>
      </c>
      <c r="Y17" s="17" t="n">
        <f aca="false">EXP(-$T$21*POWER(ABS(($B$2*$T17)-Y$15),$T$22))/Y$21</f>
        <v>0.177895963595935</v>
      </c>
      <c r="Z17" s="17" t="n">
        <f aca="false">EXP(-$T$21*POWER(ABS(($B$2*$T17)-Z$15),$T$22))/Z$21</f>
        <v>0.156343465096114</v>
      </c>
    </row>
    <row collapsed="false" customFormat="false" customHeight="false" hidden="false" ht="14" outlineLevel="0" r="18">
      <c r="A18" s="8"/>
      <c r="B18" s="9" t="n">
        <v>2</v>
      </c>
      <c r="C18" s="17" t="n">
        <f aca="false">EXP(-$B$21*POWER(ABS($B$2*(C$15-$B18)),$B$22))/C$21</f>
        <v>0.174029212626305</v>
      </c>
      <c r="D18" s="17" t="n">
        <f aca="false">EXP(-$B$21*POWER(ABS($B$2*(D$15-$B18)),$B$22))/D$21</f>
        <v>0.196613826922696</v>
      </c>
      <c r="E18" s="17" t="n">
        <f aca="false">EXP(-$B$21*POWER(ABS($B$2*(E$15-$B18)),$B$22))/E$21</f>
        <v>0.196613826922696</v>
      </c>
      <c r="F18" s="17" t="n">
        <f aca="false">EXP(-$B$21*POWER(ABS($B$2*(F$15-$B18)),$B$22))/F$21</f>
        <v>0.240431541322461</v>
      </c>
      <c r="G18" s="17" t="n">
        <f aca="false">EXP(-$B$21*POWER(ABS($B$2*(G$15-$B18)),$B$22))/G$21</f>
        <v>0.258852745843372</v>
      </c>
      <c r="H18" s="17" t="n">
        <f aca="false">EXP(-$B$21*POWER(ABS($B$2*(H$15-$B18)),$B$22))/H$21</f>
        <v>0.211878770826322</v>
      </c>
      <c r="K18" s="9" t="n">
        <v>2</v>
      </c>
      <c r="L18" s="17" t="n">
        <f aca="false">EXP(-$K$21*POWER(ABS(($B$2*$K18)-L$15),$K$22))/L$21</f>
        <v>0.234584049524948</v>
      </c>
      <c r="M18" s="17" t="n">
        <f aca="false">EXP(-$K$21*POWER(ABS(($B$2*$K18)-M$15),$K$22))/M$21</f>
        <v>0.225901168471947</v>
      </c>
      <c r="N18" s="17" t="n">
        <f aca="false">EXP(-$K$21*POWER(ABS(($B$2*$K18)-N$15),$K$22))/N$21</f>
        <v>0.239844342490206</v>
      </c>
      <c r="O18" s="17" t="n">
        <f aca="false">EXP(-$K$21*POWER(ABS(($B$2*$K18)-O$15),$K$22))/O$21</f>
        <v>0.225901168471947</v>
      </c>
      <c r="P18" s="17" t="n">
        <f aca="false">EXP(-$K$21*POWER(ABS(($B$2*$K18)-P$15),$K$22))/P$21</f>
        <v>0.209473736757927</v>
      </c>
      <c r="Q18" s="17" t="n">
        <f aca="false">EXP(-$K$21*POWER(ABS(($B$2*$K18)-Q$15),$K$22))/Q$21</f>
        <v>0.209473736757927</v>
      </c>
      <c r="T18" s="9" t="n">
        <v>2</v>
      </c>
      <c r="U18" s="17" t="n">
        <f aca="false">EXP(-$T$21*POWER(ABS(($B$2*$T18)-U$15),$T$22))/U$21</f>
        <v>0.241177846608731</v>
      </c>
      <c r="V18" s="17" t="n">
        <f aca="false">EXP(-$T$21*POWER(ABS(($B$2*$T18)-V$15),$T$22))/V$21</f>
        <v>0.241177846608731</v>
      </c>
      <c r="W18" s="17" t="n">
        <f aca="false">EXP(-$T$21*POWER(ABS(($B$2*$T18)-W$15),$T$22))/W$21</f>
        <v>0.21309093693549</v>
      </c>
      <c r="X18" s="17" t="n">
        <f aca="false">EXP(-$T$21*POWER(ABS(($B$2*$T18)-X$15),$T$22))/X$21</f>
        <v>0.21309093693549</v>
      </c>
      <c r="Y18" s="17" t="n">
        <f aca="false">EXP(-$T$21*POWER(ABS(($B$2*$T18)-Y$15),$T$22))/Y$21</f>
        <v>0.225838952068985</v>
      </c>
      <c r="Z18" s="17" t="n">
        <f aca="false">EXP(-$T$21*POWER(ABS(($B$2*$T18)-Z$15),$T$22))/Z$21</f>
        <v>0.203441169380047</v>
      </c>
    </row>
    <row collapsed="false" customFormat="false" customHeight="false" hidden="false" ht="14" outlineLevel="0" r="19">
      <c r="A19" s="8"/>
      <c r="B19" s="9" t="n">
        <v>3</v>
      </c>
      <c r="C19" s="17" t="n">
        <f aca="false">EXP(-$B$21*POWER(ABS($B$2*(C$15-$B19)),$B$22))/C$21</f>
        <v>0.133888642207178</v>
      </c>
      <c r="D19" s="17" t="n">
        <f aca="false">EXP(-$B$21*POWER(ABS($B$2*(D$15-$B19)),$B$22))/D$21</f>
        <v>0.153294771738268</v>
      </c>
      <c r="E19" s="17" t="n">
        <f aca="false">EXP(-$B$21*POWER(ABS($B$2*(E$15-$B19)),$B$22))/E$21</f>
        <v>0.153294771738268</v>
      </c>
      <c r="F19" s="17" t="n">
        <f aca="false">EXP(-$B$21*POWER(ABS($B$2*(F$15-$B19)),$B$22))/F$21</f>
        <v>0.298889230555968</v>
      </c>
      <c r="G19" s="17" t="n">
        <f aca="false">EXP(-$B$21*POWER(ABS($B$2*(G$15-$B19)),$B$22))/G$21</f>
        <v>0.208225517335992</v>
      </c>
      <c r="H19" s="17" t="n">
        <f aca="false">EXP(-$B$21*POWER(ABS($B$2*(H$15-$B19)),$B$22))/H$21</f>
        <v>0.271752881741894</v>
      </c>
      <c r="K19" s="9" t="n">
        <v>3</v>
      </c>
      <c r="L19" s="17" t="n">
        <f aca="false">EXP(-$K$21*POWER(ABS(($B$2*$K19)-L$15),$K$22))/L$21</f>
        <v>0.228455620445725</v>
      </c>
      <c r="M19" s="17" t="n">
        <f aca="false">EXP(-$K$21*POWER(ABS(($B$2*$K19)-M$15),$K$22))/M$21</f>
        <v>0.244290960316749</v>
      </c>
      <c r="N19" s="17" t="n">
        <f aca="false">EXP(-$K$21*POWER(ABS(($B$2*$K19)-N$15),$K$22))/N$21</f>
        <v>0.211661889350045</v>
      </c>
      <c r="O19" s="17" t="n">
        <f aca="false">EXP(-$K$21*POWER(ABS(($B$2*$K19)-O$15),$K$22))/O$21</f>
        <v>0.244290960316749</v>
      </c>
      <c r="P19" s="17" t="n">
        <f aca="false">EXP(-$K$21*POWER(ABS(($B$2*$K19)-P$15),$K$22))/P$21</f>
        <v>0.254547085988977</v>
      </c>
      <c r="Q19" s="17" t="n">
        <f aca="false">EXP(-$K$21*POWER(ABS(($B$2*$K19)-Q$15),$K$22))/Q$21</f>
        <v>0.254547085988977</v>
      </c>
      <c r="T19" s="9" t="n">
        <v>3</v>
      </c>
      <c r="U19" s="17" t="n">
        <f aca="false">EXP(-$T$21*POWER(ABS(($B$2*$T19)-U$15),$T$22))/U$21</f>
        <v>0.231827146128637</v>
      </c>
      <c r="V19" s="17" t="n">
        <f aca="false">EXP(-$T$21*POWER(ABS(($B$2*$T19)-V$15),$T$22))/V$21</f>
        <v>0.193430015381578</v>
      </c>
      <c r="W19" s="17" t="n">
        <f aca="false">EXP(-$T$21*POWER(ABS(($B$2*$T19)-W$15),$T$22))/W$21</f>
        <v>0.262448775139919</v>
      </c>
      <c r="X19" s="17" t="n">
        <f aca="false">EXP(-$T$21*POWER(ABS(($B$2*$T19)-X$15),$T$22))/X$21</f>
        <v>0.262448775139919</v>
      </c>
      <c r="Y19" s="17" t="n">
        <f aca="false">EXP(-$T$21*POWER(ABS(($B$2*$T19)-Y$15),$T$22))/Y$21</f>
        <v>0.25399486821574</v>
      </c>
      <c r="Z19" s="17" t="n">
        <f aca="false">EXP(-$T$21*POWER(ABS(($B$2*$T19)-Z$15),$T$22))/Z$21</f>
        <v>0.256149136102061</v>
      </c>
    </row>
    <row collapsed="false" customFormat="false" customHeight="false" hidden="false" ht="14" outlineLevel="0" r="20">
      <c r="A20" s="8"/>
      <c r="B20" s="9" t="n">
        <v>4</v>
      </c>
      <c r="C20" s="17" t="n">
        <f aca="false">EXP(-$B$21*POWER(ABS($B$2*(C$15-$B20)),$B$22))/C$21</f>
        <v>0.102078249338077</v>
      </c>
      <c r="D20" s="17" t="n">
        <f aca="false">EXP(-$B$21*POWER(ABS($B$2*(D$15-$B20)),$B$22))/D$21</f>
        <v>0.117936687385746</v>
      </c>
      <c r="E20" s="17" t="n">
        <f aca="false">EXP(-$B$21*POWER(ABS($B$2*(E$15-$B20)),$B$22))/E$21</f>
        <v>0.117936687385746</v>
      </c>
      <c r="F20" s="17" t="n">
        <f aca="false">EXP(-$B$21*POWER(ABS($B$2*(F$15-$B20)),$B$22))/F$21</f>
        <v>0.240431541322461</v>
      </c>
      <c r="G20" s="17" t="n">
        <f aca="false">EXP(-$B$21*POWER(ABS($B$2*(G$15-$B20)),$B$22))/G$21</f>
        <v>0.162348109742322</v>
      </c>
      <c r="H20" s="17" t="n">
        <f aca="false">EXP(-$B$21*POWER(ABS($B$2*(H$15-$B20)),$B$22))/H$21</f>
        <v>0.337825932814139</v>
      </c>
      <c r="K20" s="9" t="n">
        <v>4</v>
      </c>
      <c r="L20" s="17" t="n">
        <f aca="false">EXP(-$K$21*POWER(ABS(($B$2*$K20)-L$15),$K$22))/L$21</f>
        <v>0.18800235843277</v>
      </c>
      <c r="M20" s="17" t="n">
        <f aca="false">EXP(-$K$21*POWER(ABS(($B$2*$K20)-M$15),$K$22))/M$21</f>
        <v>0.209604736045304</v>
      </c>
      <c r="N20" s="17" t="n">
        <f aca="false">EXP(-$K$21*POWER(ABS(($B$2*$K20)-N$15),$K$22))/N$21</f>
        <v>0.168415939404852</v>
      </c>
      <c r="O20" s="17" t="n">
        <f aca="false">EXP(-$K$21*POWER(ABS(($B$2*$K20)-O$15),$K$22))/O$21</f>
        <v>0.209604736045304</v>
      </c>
      <c r="P20" s="17" t="n">
        <f aca="false">EXP(-$K$21*POWER(ABS(($B$2*$K20)-P$15),$K$22))/P$21</f>
        <v>0.261375430858596</v>
      </c>
      <c r="Q20" s="17" t="n">
        <f aca="false">EXP(-$K$21*POWER(ABS(($B$2*$K20)-Q$15),$K$22))/Q$21</f>
        <v>0.261375430858596</v>
      </c>
      <c r="T20" s="9" t="n">
        <v>4</v>
      </c>
      <c r="U20" s="17" t="n">
        <f aca="false">EXP(-$T$21*POWER(ABS(($B$2*$T20)-U$15),$T$22))/U$21</f>
        <v>0.184123930379594</v>
      </c>
      <c r="V20" s="17" t="n">
        <f aca="false">EXP(-$T$21*POWER(ABS(($B$2*$T20)-V$15),$T$22))/V$21</f>
        <v>0.14944106150146</v>
      </c>
      <c r="W20" s="17" t="n">
        <f aca="false">EXP(-$T$21*POWER(ABS(($B$2*$T20)-W$15),$T$22))/W$21</f>
        <v>0.233355723939445</v>
      </c>
      <c r="X20" s="17" t="n">
        <f aca="false">EXP(-$T$21*POWER(ABS(($B$2*$T20)-X$15),$T$22))/X$21</f>
        <v>0.233355723939445</v>
      </c>
      <c r="Y20" s="17" t="n">
        <f aca="false">EXP(-$T$21*POWER(ABS(($B$2*$T20)-Y$15),$T$22))/Y$21</f>
        <v>0.206226927201483</v>
      </c>
      <c r="Z20" s="17" t="n">
        <f aca="false">EXP(-$T$21*POWER(ABS(($B$2*$T20)-Z$15),$T$22))/Z$21</f>
        <v>0.266480859068603</v>
      </c>
    </row>
    <row collapsed="false" customFormat="false" customHeight="false" hidden="false" ht="14" outlineLevel="0" r="21">
      <c r="A21" s="14" t="s">
        <v>20</v>
      </c>
      <c r="B21" s="35" t="n">
        <v>1</v>
      </c>
      <c r="C21" s="19" t="n">
        <f aca="false">EXP(-$B$21*POWER(ABS($B$2*(C$15-$B16)),$B$22))+EXP(-$B$21*POWER(ABS($B$2*(C$15-$B17)),$B$22))+EXP(-$B$21*POWER(ABS($B$2*(C$15-$B18)),$B$22))+EXP(-$B$21*POWER(ABS($B$2*(C$15-$B20)),$B$22))+EXP(-$B$21*POWER(ABS($B$2*(C$15-$B21)),$B$22))</f>
        <v>3.60389645744265</v>
      </c>
      <c r="D21" s="19" t="n">
        <f aca="false">EXP(-$B$21*POWER(ABS($B$2*(D$15-$B16)),$B$22))+EXP(-$B$21*POWER(ABS($B$2*(D$15-$B17)),$B$22))+EXP(-$B$21*POWER(ABS($B$2*(D$15-$B18)),$B$22))+EXP(-$B$21*POWER(ABS($B$2*(D$15-$B20)),$B$22))+EXP(-$B$21*POWER(ABS($B$2*(D$15-$B21)),$B$22))</f>
        <v>4.09135455673799</v>
      </c>
      <c r="E21" s="19" t="n">
        <f aca="false">EXP(-$B$21*POWER(ABS($B$2*(E$15-$B16)),$B$22))+EXP(-$B$21*POWER(ABS($B$2*(E$15-$B17)),$B$22))+EXP(-$B$21*POWER(ABS($B$2*(E$15-$B18)),$B$22))+EXP(-$B$21*POWER(ABS($B$2*(E$15-$B20)),$B$22))+EXP(-$B$21*POWER(ABS($B$2*(E$15-$B21)),$B$22))</f>
        <v>4.09135455673799</v>
      </c>
      <c r="F21" s="19" t="n">
        <f aca="false">EXP(-$B$21*POWER(ABS($B$2*(F$15-$B16)),$B$22))+EXP(-$B$21*POWER(ABS($B$2*(F$15-$B17)),$B$22))+EXP(-$B$21*POWER(ABS($B$2*(F$15-$B18)),$B$22))+EXP(-$B$21*POWER(ABS($B$2*(F$15-$B20)),$B$22))+EXP(-$B$21*POWER(ABS($B$2*(F$15-$B21)),$B$22))</f>
        <v>3.34572108248894</v>
      </c>
      <c r="G21" s="19" t="n">
        <f aca="false">EXP(-$B$21*POWER(ABS($B$2*(G$15-$B16)),$B$22))+EXP(-$B$21*POWER(ABS($B$2*(G$15-$B17)),$B$22))+EXP(-$B$21*POWER(ABS($B$2*(G$15-$B18)),$B$22))+EXP(-$B$21*POWER(ABS($B$2*(G$15-$B20)),$B$22))+EXP(-$B$21*POWER(ABS($B$2*(G$15-$B21)),$B$22))</f>
        <v>3.86320027914668</v>
      </c>
      <c r="H21" s="19" t="n">
        <f aca="false">EXP(-$B$21*POWER(ABS($B$2*(H$15-$B16)),$B$22))+EXP(-$B$21*POWER(ABS($B$2*(H$15-$B17)),$B$22))+EXP(-$B$21*POWER(ABS($B$2*(H$15-$B18)),$B$22))+EXP(-$B$21*POWER(ABS($B$2*(H$15-$B20)),$B$22))+EXP(-$B$21*POWER(ABS($B$2*(H$15-$B21)),$B$22))</f>
        <v>2.96010431073143</v>
      </c>
      <c r="I21" s="20" t="s">
        <v>21</v>
      </c>
      <c r="J21" s="14" t="s">
        <v>22</v>
      </c>
      <c r="K21" s="35" t="n">
        <v>1</v>
      </c>
      <c r="L21" s="1" t="n">
        <f aca="false">EXP(-$K$21*POWER(ABS(($B$2*$K16)-L$15),$K$22))+EXP(-$K$21*POWER(ABS(($B$2*$K17)-L$15),$K$22))+EXP(-$K$21*POWER(ABS(($B$2*$K18)-L$15),$K$22))+EXP(-$K$21*POWER(ABS(($B$2*$K19)-L$15),$K$22))+EXP(-$K$21*POWER(ABS(($B$2*$K20)-L$15),$K$22))</f>
        <v>4.13016995956085</v>
      </c>
      <c r="M21" s="1" t="n">
        <f aca="false">EXP(-$K$21*POWER(ABS(($B$2*$K16)-M$15),$K$22))+EXP(-$K$21*POWER(ABS(($B$2*$K17)-M$15),$K$22))+EXP(-$K$21*POWER(ABS(($B$2*$K18)-M$15),$K$22))+EXP(-$K$21*POWER(ABS(($B$2*$K19)-M$15),$K$22))+EXP(-$K$21*POWER(ABS(($B$2*$K20)-M$15),$K$22))</f>
        <v>4.04796774533184</v>
      </c>
      <c r="N21" s="1" t="n">
        <f aca="false">EXP(-$K$21*POWER(ABS(($B$2*$K16)-N$15),$K$22))+EXP(-$K$21*POWER(ABS(($B$2*$K17)-N$15),$K$22))+EXP(-$K$21*POWER(ABS(($B$2*$K18)-N$15),$K$22))+EXP(-$K$21*POWER(ABS(($B$2*$K19)-N$15),$K$22))+EXP(-$K$21*POWER(ABS(($B$2*$K20)-N$15),$K$22))</f>
        <v>4.16937080782231</v>
      </c>
      <c r="O21" s="1" t="n">
        <f aca="false">EXP(-$K$21*POWER(ABS(($B$2*$K16)-O$15),$K$22))+EXP(-$K$21*POWER(ABS(($B$2*$K17)-O$15),$K$22))+EXP(-$K$21*POWER(ABS(($B$2*$K18)-O$15),$K$22))+EXP(-$K$21*POWER(ABS(($B$2*$K19)-O$15),$K$22))+EXP(-$K$21*POWER(ABS(($B$2*$K20)-O$15),$K$22))</f>
        <v>4.04796774533184</v>
      </c>
      <c r="P21" s="1" t="n">
        <f aca="false">EXP(-$K$21*POWER(ABS(($B$2*$K16)-P$15),$K$22))+EXP(-$K$21*POWER(ABS(($B$2*$K17)-P$15),$K$22))+EXP(-$K$21*POWER(ABS(($B$2*$K18)-P$15),$K$22))+EXP(-$K$21*POWER(ABS(($B$2*$K19)-P$15),$K$22))+EXP(-$K$21*POWER(ABS(($B$2*$K20)-P$15),$K$22))</f>
        <v>3.70682122323975</v>
      </c>
      <c r="Q21" s="1" t="n">
        <f aca="false">EXP(-$K$21*POWER(ABS(($B$2*$K16)-Q$15),$K$22))+EXP(-$K$21*POWER(ABS(($B$2*$K17)-Q$15),$K$22))+EXP(-$K$21*POWER(ABS(($B$2*$K18)-Q$15),$K$22))+EXP(-$K$21*POWER(ABS(($B$2*$K19)-Q$15),$K$22))+EXP(-$K$21*POWER(ABS(($B$2*$K20)-Q$15),$K$22))</f>
        <v>3.70682122323975</v>
      </c>
      <c r="R21" s="20" t="s">
        <v>21</v>
      </c>
      <c r="S21" s="14" t="s">
        <v>23</v>
      </c>
      <c r="T21" s="35" t="n">
        <v>1</v>
      </c>
      <c r="U21" s="1" t="n">
        <f aca="false">EXP(-$T$21*POWER(ABS(($B$2*$T16)-U$15),$T$22))+EXP(-$T$21*POWER(ABS(($B$2*$T17)-U$15),$T$22))+EXP(-$T$21*POWER(ABS(($B$2*$T18)-U$15),$T$22))+EXP(-$T$21*POWER(ABS(($B$2*$T19)-U$15),$T$22))+EXP(-$T$21*POWER(ABS(($B$2*$T20)-U$15),$T$22))</f>
        <v>3.89278535304155</v>
      </c>
      <c r="V21" s="1" t="n">
        <f aca="false">EXP(-$T$21*POWER(ABS(($B$2*$T16)-V$15),$T$22))+EXP(-$T$21*POWER(ABS(($B$2*$T17)-V$15),$T$22))+EXP(-$T$21*POWER(ABS(($B$2*$T18)-V$15),$T$22))+EXP(-$T$21*POWER(ABS(($B$2*$T19)-V$15),$T$22))+EXP(-$T$21*POWER(ABS(($B$2*$T20)-V$15),$T$22))</f>
        <v>3.89278535304155</v>
      </c>
      <c r="W21" s="1" t="n">
        <f aca="false">EXP(-$T$21*POWER(ABS(($B$2*$T16)-W$15),$T$22))+EXP(-$T$21*POWER(ABS(($B$2*$T17)-W$15),$T$22))+EXP(-$T$21*POWER(ABS(($B$2*$T18)-W$15),$T$22))+EXP(-$T$21*POWER(ABS(($B$2*$T19)-W$15),$T$22))+EXP(-$T$21*POWER(ABS(($B$2*$T20)-W$15),$T$22))</f>
        <v>3.70704604332436</v>
      </c>
      <c r="X21" s="1" t="n">
        <f aca="false">EXP(-$T$21*POWER(ABS(($B$2*$T16)-X$15),$T$22))+EXP(-$T$21*POWER(ABS(($B$2*$T17)-X$15),$T$22))+EXP(-$T$21*POWER(ABS(($B$2*$T18)-X$15),$T$22))+EXP(-$T$21*POWER(ABS(($B$2*$T19)-X$15),$T$22))+EXP(-$T$21*POWER(ABS(($B$2*$T20)-X$15),$T$22))</f>
        <v>3.70704604332436</v>
      </c>
      <c r="Y21" s="1" t="n">
        <f aca="false">EXP(-$T$21*POWER(ABS(($B$2*$T16)-Y$15),$T$22))+EXP(-$T$21*POWER(ABS(($B$2*$T17)-Y$15),$T$22))+EXP(-$T$21*POWER(ABS(($B$2*$T18)-Y$15),$T$22))+EXP(-$T$21*POWER(ABS(($B$2*$T19)-Y$15),$T$22))+EXP(-$T$21*POWER(ABS(($B$2*$T20)-Y$15),$T$22))</f>
        <v>3.83043051338889</v>
      </c>
      <c r="Z21" s="1" t="n">
        <f aca="false">EXP(-$T$21*POWER(ABS(($B$2*$T16)-Z$15),$T$22))+EXP(-$T$21*POWER(ABS(($B$2*$T17)-Z$15),$T$22))+EXP(-$T$21*POWER(ABS(($B$2*$T18)-Z$15),$T$22))+EXP(-$T$21*POWER(ABS(($B$2*$T19)-Z$15),$T$22))+EXP(-$T$21*POWER(ABS(($B$2*$T20)-Z$15),$T$22))</f>
        <v>3.52315581703701</v>
      </c>
      <c r="AA21" s="20" t="s">
        <v>21</v>
      </c>
    </row>
    <row collapsed="false" customFormat="false" customHeight="false" hidden="false" ht="14" outlineLevel="0" r="22">
      <c r="A22" s="14" t="s">
        <v>24</v>
      </c>
      <c r="B22" s="35" t="n">
        <v>1.1</v>
      </c>
      <c r="C22" s="13"/>
      <c r="D22" s="13"/>
      <c r="E22" s="13"/>
      <c r="F22" s="13"/>
      <c r="G22" s="13"/>
      <c r="H22" s="13"/>
      <c r="J22" s="14" t="s">
        <v>25</v>
      </c>
      <c r="K22" s="35" t="n">
        <v>1.5</v>
      </c>
      <c r="L22" s="13"/>
      <c r="S22" s="14" t="s">
        <v>26</v>
      </c>
      <c r="T22" s="35" t="n">
        <v>1.2</v>
      </c>
      <c r="U22" s="13"/>
    </row>
    <row collapsed="false" customFormat="false" customHeight="false" hidden="false" ht="14" outlineLevel="0" r="23">
      <c r="A23" s="8"/>
      <c r="B23" s="21"/>
    </row>
    <row collapsed="false" customFormat="false" customHeight="false" hidden="false" ht="14" outlineLevel="0" r="24">
      <c r="A24" s="8"/>
      <c r="B24" s="1" t="s">
        <v>27</v>
      </c>
      <c r="C24" s="9" t="n">
        <f aca="false">C$15</f>
        <v>0</v>
      </c>
      <c r="D24" s="9" t="n">
        <f aca="false">D$15</f>
        <v>1</v>
      </c>
      <c r="E24" s="9" t="n">
        <f aca="false">E$15</f>
        <v>1</v>
      </c>
      <c r="F24" s="9" t="n">
        <f aca="false">F$15</f>
        <v>3</v>
      </c>
      <c r="G24" s="9" t="n">
        <f aca="false">G$15</f>
        <v>2</v>
      </c>
      <c r="H24" s="9" t="n">
        <f aca="false">H$15</f>
        <v>4</v>
      </c>
    </row>
    <row collapsed="false" customFormat="false" customHeight="false" hidden="false" ht="14" outlineLevel="0" r="25">
      <c r="A25" s="8" t="s">
        <v>28</v>
      </c>
      <c r="B25" s="9" t="n">
        <v>0</v>
      </c>
      <c r="C25" s="17" t="n">
        <f aca="false">C16*L16*U16/C$30</f>
        <v>0.178812410509045</v>
      </c>
      <c r="D25" s="17" t="n">
        <f aca="false">D16*M16*V16/D$30</f>
        <v>0.134641576666055</v>
      </c>
      <c r="E25" s="17" t="n">
        <f aca="false">E16*N16*W16/E$30</f>
        <v>0.115701199633257</v>
      </c>
      <c r="F25" s="17" t="n">
        <f aca="false">F16*O16*X16/F$30</f>
        <v>0.0491478063991416</v>
      </c>
      <c r="G25" s="17" t="n">
        <f aca="false">G16*P16*Y16/G$30</f>
        <v>0.0591186436069517</v>
      </c>
      <c r="H25" s="17" t="n">
        <f aca="false">H16*Q16*Z16/H$30</f>
        <v>0.0299598304715038</v>
      </c>
    </row>
    <row collapsed="false" customFormat="false" customHeight="false" hidden="false" ht="14" outlineLevel="0" r="26">
      <c r="A26" s="8"/>
      <c r="B26" s="9" t="n">
        <v>1</v>
      </c>
      <c r="C26" s="17" t="n">
        <f aca="false">C17*L17*U17/C$30</f>
        <v>0.24090641303894</v>
      </c>
      <c r="D26" s="17" t="n">
        <f aca="false">D17*M17*V17/D$30</f>
        <v>0.279899248353645</v>
      </c>
      <c r="E26" s="17" t="n">
        <f aca="false">E17*N17*W17/E$30</f>
        <v>0.238475534206898</v>
      </c>
      <c r="F26" s="17" t="n">
        <f aca="false">F17*O17*X17/F$30</f>
        <v>0.111933449430977</v>
      </c>
      <c r="G26" s="17" t="n">
        <f aca="false">G17*P17*Y17/G$30</f>
        <v>0.137884885245858</v>
      </c>
      <c r="H26" s="17" t="n">
        <f aca="false">H17*Q17*Z17/H$30</f>
        <v>0.0726595716692711</v>
      </c>
    </row>
    <row collapsed="false" customFormat="false" customHeight="false" hidden="false" ht="14" outlineLevel="0" r="27">
      <c r="A27" s="8"/>
      <c r="B27" s="9" t="n">
        <v>2</v>
      </c>
      <c r="C27" s="17" t="n">
        <f aca="false">C18*L18*U18/C$30</f>
        <v>0.279105134200422</v>
      </c>
      <c r="D27" s="17" t="n">
        <f aca="false">D18*M18*V18/D$30</f>
        <v>0.289675435426045</v>
      </c>
      <c r="E27" s="17" t="n">
        <f aca="false">E18*N18*W18/E$30</f>
        <v>0.279735766732789</v>
      </c>
      <c r="F27" s="17" t="n">
        <f aca="false">F18*O18*X18/F$30</f>
        <v>0.228474861978149</v>
      </c>
      <c r="G27" s="17" t="n">
        <f aca="false">G18*P18*Y18/G$30</f>
        <v>0.285358017128283</v>
      </c>
      <c r="H27" s="17" t="n">
        <f aca="false">H18*Q18*Z18/H$30</f>
        <v>0.161158121311304</v>
      </c>
    </row>
    <row collapsed="false" customFormat="false" customHeight="false" hidden="false" ht="14" outlineLevel="0" r="28">
      <c r="A28" s="8"/>
      <c r="B28" s="9" t="n">
        <v>3</v>
      </c>
      <c r="C28" s="17" t="n">
        <f aca="false">C19*L19*U19/C$30</f>
        <v>0.201010919975895</v>
      </c>
      <c r="D28" s="17" t="n">
        <f aca="false">D19*M19*V19/D$30</f>
        <v>0.195884615150351</v>
      </c>
      <c r="E28" s="17" t="n">
        <f aca="false">E19*N19*W19/E$30</f>
        <v>0.237057688883421</v>
      </c>
      <c r="F28" s="17" t="n">
        <f aca="false">F19*O19*X19/F$30</f>
        <v>0.378290766396623</v>
      </c>
      <c r="G28" s="17" t="n">
        <f aca="false">G19*P19*Y19/G$30</f>
        <v>0.31371544010161</v>
      </c>
      <c r="H28" s="17" t="n">
        <f aca="false">H19*Q19*Z19/H$30</f>
        <v>0.316250711282517</v>
      </c>
    </row>
    <row collapsed="false" customFormat="false" customHeight="false" hidden="false" ht="14" outlineLevel="0" r="29">
      <c r="A29" s="8"/>
      <c r="B29" s="9" t="n">
        <v>4</v>
      </c>
      <c r="C29" s="17" t="n">
        <f aca="false">C20*L20*U20/C$30</f>
        <v>0.100165122275698</v>
      </c>
      <c r="D29" s="17" t="n">
        <f aca="false">D20*M20*V20/D$30</f>
        <v>0.099899124403904</v>
      </c>
      <c r="E29" s="17" t="n">
        <f aca="false">E20*N20*W20/E$30</f>
        <v>0.129029810543634</v>
      </c>
      <c r="F29" s="17" t="n">
        <f aca="false">F20*O20*X20/F$30</f>
        <v>0.232153115795109</v>
      </c>
      <c r="G29" s="17" t="n">
        <f aca="false">G20*P20*Y20/G$30</f>
        <v>0.203923013917297</v>
      </c>
      <c r="H29" s="17" t="n">
        <f aca="false">H20*Q20*Z20/H$30</f>
        <v>0.419971765265404</v>
      </c>
    </row>
    <row collapsed="false" customFormat="false" customHeight="false" hidden="false" ht="14.9" outlineLevel="0" r="30">
      <c r="A30" s="8"/>
      <c r="B30" s="9"/>
      <c r="C30" s="19" t="n">
        <f aca="false">C16*L16*U16+C17*L17*U17+C18*L18*U18+C19*L19*U19+C20*L20*U20</f>
        <v>0.0352768844061178</v>
      </c>
      <c r="D30" s="19" t="n">
        <f aca="false">D16*M16*V16+D17*M17*V17+D18*M18*V18+D19*M19*V19+D20*M20*V20</f>
        <v>0.0369792653086444</v>
      </c>
      <c r="E30" s="19" t="n">
        <f aca="false">E16*N16*W16+E17*N17*W17+E18*N18*W18+E19*N19*W19+E20*N20*W20</f>
        <v>0.0359220005919687</v>
      </c>
      <c r="F30" s="19" t="n">
        <f aca="false">F16*O16*X16+F17*O17*X17+F18*O18*X18+F19*O19*X19+F20*O20*X20</f>
        <v>0.0506566508511266</v>
      </c>
      <c r="G30" s="19" t="n">
        <f aca="false">G16*P16*Y16+G17*P17*Y17+G18*P18*Y18+G19*P19*Y19+G20*P20*Y20</f>
        <v>0.0429132224283595</v>
      </c>
      <c r="H30" s="19" t="n">
        <f aca="false">H16*Q16*Z16+H17*Q17*Z17+H18*Q18*Z18+H19*Q19*Z19+H20*Q20*Z20</f>
        <v>0.0560278132455076</v>
      </c>
      <c r="I30" s="20" t="s">
        <v>29</v>
      </c>
    </row>
    <row collapsed="false" customFormat="false" customHeight="false" hidden="false" ht="14" outlineLevel="0" r="31">
      <c r="A31" s="8"/>
      <c r="B31" s="9" t="s">
        <v>30</v>
      </c>
      <c r="C31" s="17" t="n">
        <f aca="false">MAX(C25:C29)</f>
        <v>0.279105134200422</v>
      </c>
      <c r="D31" s="17" t="n">
        <f aca="false">MAX(D25:D29)</f>
        <v>0.289675435426045</v>
      </c>
      <c r="E31" s="17" t="n">
        <f aca="false">MAX(E25:E29)</f>
        <v>0.279735766732789</v>
      </c>
      <c r="F31" s="17" t="n">
        <f aca="false">MAX(F25:F29)</f>
        <v>0.378290766396623</v>
      </c>
      <c r="G31" s="17" t="n">
        <f aca="false">MAX(G25:G29)</f>
        <v>0.31371544010161</v>
      </c>
      <c r="H31" s="17" t="n">
        <f aca="false">MAX(H25:H29)</f>
        <v>0.419971765265404</v>
      </c>
    </row>
    <row collapsed="false" customFormat="false" customHeight="false" hidden="false" ht="14" outlineLevel="0" r="32">
      <c r="A32" s="8"/>
      <c r="B32" s="9" t="s">
        <v>31</v>
      </c>
      <c r="C32" s="22" t="n">
        <f aca="false">IF(C25=C$31,$B25,0)+IF(C26=C$31,$B26,0)+IF(C27=C$31,$B27,0)+IF(C28=C$31,$B28,0)+IF(C29=C$31,$B29,0)</f>
        <v>2</v>
      </c>
      <c r="D32" s="22" t="n">
        <f aca="false">IF(D25=D$31,$B25,0)+IF(D26=D$31,$B26,0)+IF(D27=D$31,$B27,0)+IF(D28=D$31,$B28,0)+IF(D29=D$31,$B29,0)</f>
        <v>2</v>
      </c>
      <c r="E32" s="22" t="n">
        <f aca="false">IF(E25=E$31,$B25,0)+IF(E26=E$31,$B26,0)+IF(E27=E$31,$B27,0)+IF(E28=E$31,$B28,0)+IF(E29=E$31,$B29,0)</f>
        <v>2</v>
      </c>
      <c r="F32" s="22" t="n">
        <f aca="false">IF(F25=F$31,$B25,0)+IF(F26=F$31,$B26,0)+IF(F27=F$31,$B27,0)+IF(F28=F$31,$B28,0)+IF(F29=F$31,$B29,0)</f>
        <v>3</v>
      </c>
      <c r="G32" s="22" t="n">
        <f aca="false">IF(G25=G$31,$B25,0)+IF(G26=G$31,$B26,0)+IF(G27=G$31,$B27,0)+IF(G28=G$31,$B28,0)+IF(G29=G$31,$B29,0)</f>
        <v>3</v>
      </c>
      <c r="H32" s="22" t="n">
        <f aca="false">IF(H25=H$31,$B25,0)+IF(H26=H$31,$B26,0)+IF(H27=H$31,$B27,0)+IF(H28=H$31,$B28,0)+IF(H29=H$31,$B29,0)</f>
        <v>4</v>
      </c>
    </row>
    <row collapsed="false" customFormat="false" customHeight="false" hidden="false" ht="14" outlineLevel="0" r="34">
      <c r="B34" s="1" t="s">
        <v>32</v>
      </c>
      <c r="C34" s="9" t="n">
        <f aca="false">C$15</f>
        <v>0</v>
      </c>
      <c r="D34" s="9" t="n">
        <f aca="false">D$15</f>
        <v>1</v>
      </c>
      <c r="E34" s="9" t="n">
        <f aca="false">E$15</f>
        <v>1</v>
      </c>
      <c r="F34" s="9" t="n">
        <f aca="false">F$15</f>
        <v>3</v>
      </c>
      <c r="G34" s="9" t="n">
        <f aca="false">G$15</f>
        <v>2</v>
      </c>
      <c r="H34" s="9" t="n">
        <f aca="false">H$15</f>
        <v>4</v>
      </c>
    </row>
    <row collapsed="false" customFormat="false" customHeight="false" hidden="false" ht="14" outlineLevel="0" r="35">
      <c r="A35" s="8" t="s">
        <v>33</v>
      </c>
      <c r="B35" s="9" t="n">
        <v>0</v>
      </c>
      <c r="C35" s="22" t="n">
        <f aca="false">EXP((-C$44*POWER(ABS(MIN(C$15+1,4)-$B35),$B$40))+(-$M$44*POWER(ABS(C$15-$B35),$R$44)))/C$40</f>
        <v>0.256236454431493</v>
      </c>
      <c r="D35" s="22" t="n">
        <f aca="false">EXP((-D$44*POWER(ABS(MIN(D$15+1,4)-$B35),$B$40))+(-$M$44*POWER(ABS(D$15-$B35),$R$44)))/D$40</f>
        <v>0.0981730800323153</v>
      </c>
      <c r="E35" s="22" t="n">
        <f aca="false">EXP((-E$44*POWER(ABS(MIN(E$15+1,4)-$B35),$B$40))+(-$M$44*POWER(ABS(E$15-$B35),$R$44)))/E$40</f>
        <v>0.101741671211566</v>
      </c>
      <c r="F35" s="22" t="n">
        <f aca="false">EXP((-F$44*POWER(ABS(MIN(F$15+1,4)-$B35),$B$40))+(-$M$44*POWER(ABS(F$15-$B35),$R$44)))/F$40</f>
        <v>0.0166606426031565</v>
      </c>
      <c r="G35" s="22" t="n">
        <f aca="false">EXP((-G$44*POWER(ABS(MIN(G$15+1,4)-$B35),$B$40))+(-$M$44*POWER(ABS(G$15-$B35),$R$44)))/G$40</f>
        <v>0.0406632609099584</v>
      </c>
      <c r="H35" s="22" t="n">
        <f aca="false">EXP((-H$44*POWER(ABS(MIN(H$15+1,4)-$B35),$B$40))+(-$M$44*POWER(ABS(H$15-$B35),$R$44)))/H$40</f>
        <v>0.0137259297425833</v>
      </c>
      <c r="I35" s="16"/>
      <c r="J35" s="16"/>
    </row>
    <row collapsed="false" customFormat="false" customHeight="false" hidden="false" ht="14" outlineLevel="0" r="36">
      <c r="A36" s="8"/>
      <c r="B36" s="9" t="n">
        <v>1</v>
      </c>
      <c r="C36" s="22" t="n">
        <f aca="false">EXP((-C$44*POWER(ABS(MIN(C$15+1,4)-$B36),$B$40))+(-$M$44*POWER(ABS(C$15-$B36),$R$44)))/C$40</f>
        <v>0.420617642623894</v>
      </c>
      <c r="D36" s="22" t="n">
        <f aca="false">EXP((-D$44*POWER(ABS(MIN(D$15+1,4)-$B36),$B$40))+(-$M$44*POWER(ABS(D$15-$B36),$R$44)))/D$40</f>
        <v>0.237909661213244</v>
      </c>
      <c r="E36" s="22" t="n">
        <f aca="false">EXP((-E$44*POWER(ABS(MIN(E$15+1,4)-$B36),$B$40))+(-$M$44*POWER(ABS(E$15-$B36),$R$44)))/E$40</f>
        <v>0.238833861412762</v>
      </c>
      <c r="F36" s="22" t="n">
        <f aca="false">EXP((-F$44*POWER(ABS(MIN(F$15+1,4)-$B36),$B$40))+(-$M$44*POWER(ABS(F$15-$B36),$R$44)))/F$40</f>
        <v>0.047482182794718</v>
      </c>
      <c r="G36" s="22" t="n">
        <f aca="false">EXP((-G$44*POWER(ABS(MIN(G$15+1,4)-$B36),$B$40))+(-$M$44*POWER(ABS(G$15-$B36),$R$44)))/G$40</f>
        <v>0.105640278574617</v>
      </c>
      <c r="H36" s="22" t="n">
        <f aca="false">EXP((-H$44*POWER(ABS(MIN(H$15+1,4)-$B36),$B$40))+(-$M$44*POWER(ABS(H$15-$B36),$R$44)))/H$40</f>
        <v>0.0401779302579051</v>
      </c>
      <c r="I36" s="16"/>
      <c r="J36" s="16"/>
    </row>
    <row collapsed="false" customFormat="false" customHeight="false" hidden="false" ht="14" outlineLevel="0" r="37">
      <c r="B37" s="9" t="n">
        <v>2</v>
      </c>
      <c r="C37" s="22" t="n">
        <f aca="false">EXP((-C$44*POWER(ABS(MIN(C$15+1,4)-$B37),$B$40))+(-$M$44*POWER(ABS(C$15-$B37),$R$44)))/C$40</f>
        <v>0.206798724701163</v>
      </c>
      <c r="D37" s="22" t="n">
        <f aca="false">EXP((-D$44*POWER(ABS(MIN(D$15+1,4)-$B37),$B$40))+(-$M$44*POWER(ABS(D$15-$B37),$R$44)))/D$40</f>
        <v>0.394283962908036</v>
      </c>
      <c r="E37" s="22" t="n">
        <f aca="false">EXP((-E$44*POWER(ABS(MIN(E$15+1,4)-$B37),$B$40))+(-$M$44*POWER(ABS(E$15-$B37),$R$44)))/E$40</f>
        <v>0.386223600405754</v>
      </c>
      <c r="F37" s="22" t="n">
        <f aca="false">EXP((-F$44*POWER(ABS(MIN(F$15+1,4)-$B37),$B$40))+(-$M$44*POWER(ABS(F$15-$B37),$R$44)))/F$40</f>
        <v>0.126564815988499</v>
      </c>
      <c r="G37" s="22" t="n">
        <f aca="false">EXP((-G$44*POWER(ABS(MIN(G$15+1,4)-$B37),$B$40))+(-$M$44*POWER(ABS(G$15-$B37),$R$44)))/G$40</f>
        <v>0.248958462483168</v>
      </c>
      <c r="H37" s="22" t="n">
        <f aca="false">EXP((-H$44*POWER(ABS(MIN(H$15+1,4)-$B37),$B$40))+(-$M$44*POWER(ABS(H$15-$B37),$R$44)))/H$40</f>
        <v>0.110049614964763</v>
      </c>
      <c r="I37" s="24"/>
      <c r="J37" s="13"/>
    </row>
    <row collapsed="false" customFormat="false" customHeight="false" hidden="false" ht="14" outlineLevel="0" r="38">
      <c r="B38" s="9" t="n">
        <v>3</v>
      </c>
      <c r="C38" s="22" t="n">
        <f aca="false">EXP((-C$44*POWER(ABS(MIN(C$15+1,4)-$B38),$B$40))+(-$M$44*POWER(ABS(C$15-$B38),$R$44)))/C$40</f>
        <v>0.0846481873060752</v>
      </c>
      <c r="D38" s="22" t="n">
        <f aca="false">EXP((-D$44*POWER(ABS(MIN(D$15+1,4)-$B38),$B$40))+(-$M$44*POWER(ABS(D$15-$B38),$R$44)))/D$40</f>
        <v>0.192007864931407</v>
      </c>
      <c r="E38" s="22" t="n">
        <f aca="false">EXP((-E$44*POWER(ABS(MIN(E$15+1,4)-$B38),$B$40))+(-$M$44*POWER(ABS(E$15-$B38),$R$44)))/E$40</f>
        <v>0.192753751862495</v>
      </c>
      <c r="F38" s="22" t="n">
        <f aca="false">EXP((-F$44*POWER(ABS(MIN(F$15+1,4)-$B38),$B$40))+(-$M$44*POWER(ABS(F$15-$B38),$R$44)))/F$40</f>
        <v>0.305254499279639</v>
      </c>
      <c r="G38" s="22" t="n">
        <f aca="false">EXP((-G$44*POWER(ABS(MIN(G$15+1,4)-$B38),$B$40))+(-$M$44*POWER(ABS(G$15-$B38),$R$44)))/G$40</f>
        <v>0.403813064617499</v>
      </c>
      <c r="H38" s="22" t="n">
        <f aca="false">EXP((-H$44*POWER(ABS(MIN(H$15+1,4)-$B38),$B$40))+(-$M$44*POWER(ABS(H$15-$B38),$R$44)))/H$40</f>
        <v>0.274424926899489</v>
      </c>
    </row>
    <row collapsed="false" customFormat="false" customHeight="false" hidden="false" ht="14" outlineLevel="0" r="39">
      <c r="B39" s="9" t="n">
        <v>4</v>
      </c>
      <c r="C39" s="22" t="n">
        <f aca="false">EXP((-C$44*POWER(ABS(MIN(C$15+1,4)-$B39),$B$40))+(-$M$44*POWER(ABS(C$15-$B39),$R$44)))/C$40</f>
        <v>0.0316989909373751</v>
      </c>
      <c r="D39" s="22" t="n">
        <f aca="false">EXP((-D$44*POWER(ABS(MIN(D$15+1,4)-$B39),$B$40))+(-$M$44*POWER(ABS(D$15-$B39),$R$44)))/D$40</f>
        <v>0.0776254309149988</v>
      </c>
      <c r="E39" s="22" t="n">
        <f aca="false">EXP((-E$44*POWER(ABS(MIN(E$15+1,4)-$B39),$B$40))+(-$M$44*POWER(ABS(E$15-$B39),$R$44)))/E$40</f>
        <v>0.0804471151074232</v>
      </c>
      <c r="F39" s="22" t="n">
        <f aca="false">EXP((-F$44*POWER(ABS(MIN(F$15+1,4)-$B39),$B$40))+(-$M$44*POWER(ABS(F$15-$B39),$R$44)))/F$40</f>
        <v>0.504037859333988</v>
      </c>
      <c r="G39" s="22" t="n">
        <f aca="false">EXP((-G$44*POWER(ABS(MIN(G$15+1,4)-$B39),$B$40))+(-$M$44*POWER(ABS(G$15-$B39),$R$44)))/G$40</f>
        <v>0.200924933414758</v>
      </c>
      <c r="H39" s="22" t="n">
        <f aca="false">EXP((-H$44*POWER(ABS(MIN(H$15+1,4)-$B39),$B$40))+(-$M$44*POWER(ABS(H$15-$B39),$R$44)))/H$40</f>
        <v>0.56162159813526</v>
      </c>
    </row>
    <row collapsed="false" customFormat="false" customHeight="false" hidden="false" ht="14" outlineLevel="0" r="40">
      <c r="A40" s="14" t="s">
        <v>34</v>
      </c>
      <c r="B40" s="35" t="n">
        <v>1.2</v>
      </c>
      <c r="C40" s="1" t="n">
        <f aca="false">EXP((-C$44*POWER(ABS(MIN(C$15+1,4)-$B35),$B$40))+(-$M$44*POWER(ABS(C$15-$B35),$R$44)))+EXP((-C$44*POWER(ABS(MIN(C$15+1,4)-$B36),$B$40))+(-$M$44*POWER(ABS(C$15-$B36),$R$44)))+EXP((-C$44*POWER(ABS(MIN(C$15+1,4)-$B37),$B$40))+(-$M$44*POWER(ABS(C$15-$B37),$R$44)))+EXP((-C$44*POWER(ABS(MIN(C$15+1,4)-$B38),$B$40))+(-$M$44*POWER(ABS(C$15-$B38),$R$44)))+EXP((-C$44*POWER(ABS(MIN(C$15+1,4)-$B39),$B$40))+(-$M$44*POWER(ABS(C$15-$B39),$R$44)))</f>
        <v>2.15121128156063</v>
      </c>
      <c r="D40" s="1" t="n">
        <f aca="false">EXP((-D$44*POWER(ABS(MIN(D$15+1,4)-$B35),$B$40))+(-$M$44*POWER(ABS(D$15-$B35),$R$44)))+EXP((-D$44*POWER(ABS(MIN(D$15+1,4)-$B36),$B$40))+(-$M$44*POWER(ABS(D$15-$B36),$R$44)))+EXP((-D$44*POWER(ABS(MIN(D$15+1,4)-$B37),$B$40))+(-$M$44*POWER(ABS(D$15-$B37),$R$44)))+EXP((-D$44*POWER(ABS(MIN(D$15+1,4)-$B38),$B$40))+(-$M$44*POWER(ABS(D$15-$B38),$R$44)))+EXP((-D$44*POWER(ABS(MIN(D$15+1,4)-$B39),$B$40))+(-$M$44*POWER(ABS(D$15-$B39),$R$44)))</f>
        <v>2.29488770317297</v>
      </c>
      <c r="E40" s="1" t="n">
        <f aca="false">EXP((-E$44*POWER(ABS(MIN(E$15+1,4)-$B35),$B$40))+(-$M$44*POWER(ABS(E$15-$B35),$R$44)))+EXP((-E$44*POWER(ABS(MIN(E$15+1,4)-$B36),$B$40))+(-$M$44*POWER(ABS(E$15-$B36),$R$44)))+EXP((-E$44*POWER(ABS(MIN(E$15+1,4)-$B37),$B$40))+(-$M$44*POWER(ABS(E$15-$B37),$R$44)))+EXP((-E$44*POWER(ABS(MIN(E$15+1,4)-$B38),$B$40))+(-$M$44*POWER(ABS(E$15-$B38),$R$44)))+EXP((-E$44*POWER(ABS(MIN(E$15+1,4)-$B39),$B$40))+(-$M$44*POWER(ABS(E$15-$B39),$R$44)))</f>
        <v>2.34278127252029</v>
      </c>
      <c r="F40" s="1" t="n">
        <f aca="false">EXP((-F$44*POWER(ABS(MIN(F$15+1,4)-$B35),$B$40))+(-$M$44*POWER(ABS(F$15-$B35),$R$44)))+EXP((-F$44*POWER(ABS(MIN(F$15+1,4)-$B36),$B$40))+(-$M$44*POWER(ABS(F$15-$B36),$R$44)))+EXP((-F$44*POWER(ABS(MIN(F$15+1,4)-$B37),$B$40))+(-$M$44*POWER(ABS(F$15-$B37),$R$44)))+EXP((-F$44*POWER(ABS(MIN(F$15+1,4)-$B38),$B$40))+(-$M$44*POWER(ABS(F$15-$B38),$R$44)))+EXP((-F$44*POWER(ABS(MIN(F$15+1,4)-$B39),$B$40))+(-$M$44*POWER(ABS(F$15-$B39),$R$44)))</f>
        <v>1.79517748772199</v>
      </c>
      <c r="G40" s="1" t="n">
        <f aca="false">EXP((-G$44*POWER(ABS(MIN(G$15+1,4)-$B35),$B$40))+(-$M$44*POWER(ABS(G$15-$B35),$R$44)))+EXP((-G$44*POWER(ABS(MIN(G$15+1,4)-$B36),$B$40))+(-$M$44*POWER(ABS(G$15-$B36),$R$44)))+EXP((-G$44*POWER(ABS(MIN(G$15+1,4)-$B37),$B$40))+(-$M$44*POWER(ABS(G$15-$B37),$R$44)))+EXP((-G$44*POWER(ABS(MIN(G$15+1,4)-$B38),$B$40))+(-$M$44*POWER(ABS(G$15-$B38),$R$44)))+EXP((-G$44*POWER(ABS(MIN(G$15+1,4)-$B39),$B$40))+(-$M$44*POWER(ABS(G$15-$B39),$R$44)))</f>
        <v>2.24073339205368</v>
      </c>
      <c r="H40" s="1" t="n">
        <f aca="false">EXP((-H$44*POWER(ABS(MIN(H$15+1,4)-$B35),$B$40))+(-$M$44*POWER(ABS(H$15-$B35),$R$44)))+EXP((-H$44*POWER(ABS(MIN(H$15+1,4)-$B36),$B$40))+(-$M$44*POWER(ABS(H$15-$B36),$R$44)))+EXP((-H$44*POWER(ABS(MIN(H$15+1,4)-$B37),$B$40))+(-$M$44*POWER(ABS(H$15-$B37),$R$44)))+EXP((-H$44*POWER(ABS(MIN(H$15+1,4)-$B38),$B$40))+(-$M$44*POWER(ABS(H$15-$B38),$R$44)))+EXP((-H$44*POWER(ABS(MIN(H$15+1,4)-$B39),$B$40))+(-$M$44*POWER(ABS(H$15-$B39),$R$44)))</f>
        <v>1.78055830352728</v>
      </c>
      <c r="I40" s="20" t="s">
        <v>21</v>
      </c>
    </row>
    <row collapsed="false" customFormat="false" customHeight="false" hidden="false" ht="14" outlineLevel="0" r="41">
      <c r="A41" s="8" t="s">
        <v>35</v>
      </c>
      <c r="B41" s="8" t="s">
        <v>36</v>
      </c>
      <c r="C41" s="35" t="n">
        <f aca="true">agent1!C41+$A$43*RAND()</f>
        <v>0.597551460471004</v>
      </c>
      <c r="D41" s="35" t="n">
        <f aca="true">agent1!D41+$A$43*RAND()</f>
        <v>0.637225579936057</v>
      </c>
      <c r="E41" s="35" t="n">
        <f aca="true">agent1!E41+$A$43*RAND()</f>
        <v>0.655790661089122</v>
      </c>
      <c r="F41" s="35" t="n">
        <f aca="true">agent1!F41+$A$43*RAND()</f>
        <v>0.544934791559353</v>
      </c>
      <c r="G41" s="35" t="n">
        <f aca="true">agent1!G41+$A$43*RAND()</f>
        <v>0.575692196469754</v>
      </c>
      <c r="H41" s="35" t="n">
        <f aca="true">agent1!H41+$A$43*RAND()</f>
        <v>0.613650994701311</v>
      </c>
      <c r="J41" s="25" t="s">
        <v>37</v>
      </c>
      <c r="K41" s="9" t="s">
        <v>38</v>
      </c>
      <c r="L41" s="9" t="s">
        <v>39</v>
      </c>
      <c r="M41" s="9" t="s">
        <v>40</v>
      </c>
      <c r="O41" s="25" t="s">
        <v>41</v>
      </c>
      <c r="P41" s="9" t="s">
        <v>38</v>
      </c>
      <c r="Q41" s="9" t="s">
        <v>39</v>
      </c>
      <c r="R41" s="9" t="s">
        <v>40</v>
      </c>
    </row>
    <row collapsed="false" customFormat="false" customHeight="false" hidden="false" ht="14" outlineLevel="0" r="42">
      <c r="A42" s="8" t="s">
        <v>55</v>
      </c>
      <c r="B42" s="8" t="s">
        <v>42</v>
      </c>
      <c r="C42" s="35" t="n">
        <f aca="true">agent1!C42+$A$43*RAND()</f>
        <v>0.0239756284281611</v>
      </c>
      <c r="D42" s="35" t="n">
        <f aca="true">agent1!D42+$A$43*RAND()</f>
        <v>0.0938681032974273</v>
      </c>
      <c r="E42" s="35" t="n">
        <f aca="true">agent1!E42+$A$43*RAND()</f>
        <v>0.0180951442103833</v>
      </c>
      <c r="F42" s="35" t="n">
        <f aca="true">agent1!F42+$A$43*RAND()</f>
        <v>0.0995156436692923</v>
      </c>
      <c r="G42" s="35" t="n">
        <f aca="true">agent1!G42+$A$43*RAND()</f>
        <v>0.065895225526765</v>
      </c>
      <c r="H42" s="35" t="n">
        <f aca="true">agent1!H42+$A$43*RAND()</f>
        <v>0.010879655694589</v>
      </c>
      <c r="J42" s="9" t="s">
        <v>43</v>
      </c>
      <c r="K42" s="35" t="n">
        <f aca="false">agent1!K42</f>
        <v>0.5</v>
      </c>
      <c r="L42" s="35" t="n">
        <f aca="false">agent1!L42</f>
        <v>0.5</v>
      </c>
      <c r="M42" s="35" t="n">
        <f aca="false">agent1!M42</f>
        <v>0.1</v>
      </c>
      <c r="O42" s="9" t="s">
        <v>43</v>
      </c>
      <c r="P42" s="35" t="n">
        <f aca="false">agent1!P42</f>
        <v>1.3</v>
      </c>
      <c r="Q42" s="35" t="n">
        <f aca="false">agent1!Q42</f>
        <v>1.1</v>
      </c>
      <c r="R42" s="35" t="n">
        <f aca="false">agent1!R42</f>
        <v>1.1</v>
      </c>
    </row>
    <row collapsed="false" customFormat="false" customHeight="false" hidden="false" ht="14" outlineLevel="0" r="43">
      <c r="A43" s="8" t="n">
        <v>0.1</v>
      </c>
      <c r="B43" s="8" t="s">
        <v>44</v>
      </c>
      <c r="C43" s="35" t="n">
        <f aca="true">agent1!C43+$A$43*RAND()</f>
        <v>0.0190402226056904</v>
      </c>
      <c r="D43" s="35" t="n">
        <f aca="true">agent1!D43+$A$43*RAND()</f>
        <v>0.0289808368775994</v>
      </c>
      <c r="E43" s="35" t="n">
        <f aca="true">agent1!E43+$A$43*RAND()</f>
        <v>0.0708039633929729</v>
      </c>
      <c r="F43" s="35" t="n">
        <f aca="true">agent1!F43+$A$43*RAND()</f>
        <v>0.078579015377909</v>
      </c>
      <c r="G43" s="35" t="n">
        <f aca="true">agent1!G43+$A$43*RAND()</f>
        <v>0.0123452349100262</v>
      </c>
      <c r="H43" s="35" t="n">
        <f aca="true">agent1!H43+$A$43*RAND()</f>
        <v>0.0270920726004988</v>
      </c>
      <c r="J43" s="9" t="s">
        <v>45</v>
      </c>
      <c r="K43" s="35" t="n">
        <f aca="false">agent1!K43</f>
        <v>0.1</v>
      </c>
      <c r="L43" s="35" t="n">
        <f aca="false">agent1!L43</f>
        <v>0.1</v>
      </c>
      <c r="M43" s="35" t="n">
        <f aca="false">agent1!M43</f>
        <v>0.1</v>
      </c>
      <c r="O43" s="9" t="s">
        <v>45</v>
      </c>
      <c r="P43" s="35" t="n">
        <f aca="false">agent1!P43</f>
        <v>1.1</v>
      </c>
      <c r="Q43" s="35" t="n">
        <f aca="false">agent1!Q43</f>
        <v>1.5</v>
      </c>
      <c r="R43" s="35" t="n">
        <f aca="false">agent1!R43</f>
        <v>1.1</v>
      </c>
    </row>
    <row collapsed="false" customFormat="false" customHeight="false" hidden="false" ht="14" outlineLevel="0" r="44">
      <c r="A44" s="8"/>
      <c r="B44" s="8" t="s">
        <v>46</v>
      </c>
      <c r="C44" s="35" t="n">
        <f aca="true">agent1!C44+$A$43*RAND()</f>
        <v>0.595623540412635</v>
      </c>
      <c r="D44" s="35" t="n">
        <f aca="true">agent1!D44+$A$43*RAND()</f>
        <v>0.605180340865627</v>
      </c>
      <c r="E44" s="35" t="n">
        <f aca="true">agent1!E44+$A$43*RAND()</f>
        <v>0.5806483077351</v>
      </c>
      <c r="F44" s="35" t="n">
        <f aca="true">agent1!F44+$A$43*RAND()</f>
        <v>0.601505530439317</v>
      </c>
      <c r="G44" s="35" t="n">
        <f aca="true">agent1!G44+$A$43*RAND()</f>
        <v>0.583665994321927</v>
      </c>
      <c r="H44" s="35" t="n">
        <f aca="true">agent1!H44+$A$43*RAND()</f>
        <v>0.616150576993823</v>
      </c>
      <c r="J44" s="9" t="s">
        <v>47</v>
      </c>
      <c r="K44" s="35" t="n">
        <f aca="false">agent1!K44</f>
        <v>0.3</v>
      </c>
      <c r="L44" s="35" t="n">
        <f aca="false">agent1!L44</f>
        <v>0.1</v>
      </c>
      <c r="M44" s="35" t="n">
        <f aca="false">agent1!M44</f>
        <v>0.1</v>
      </c>
      <c r="O44" s="9" t="s">
        <v>47</v>
      </c>
      <c r="P44" s="35" t="n">
        <f aca="false">agent1!P44</f>
        <v>1.1</v>
      </c>
      <c r="Q44" s="35" t="n">
        <f aca="false">agent1!Q44</f>
        <v>1.1</v>
      </c>
      <c r="R44" s="35" t="n">
        <f aca="false">agent1!R44</f>
        <v>1.1</v>
      </c>
    </row>
    <row collapsed="false" customFormat="false" customHeight="false" hidden="false" ht="14" outlineLevel="0" r="45">
      <c r="A45" s="8"/>
      <c r="B45" s="8" t="s">
        <v>48</v>
      </c>
      <c r="C45" s="35" t="n">
        <f aca="true">agent1!C45+$A$43*RAND()</f>
        <v>0.566543616214767</v>
      </c>
      <c r="D45" s="35" t="n">
        <f aca="true">agent1!D45+$A$43*RAND()</f>
        <v>0.620528820157051</v>
      </c>
      <c r="E45" s="35" t="n">
        <f aca="true">agent1!E45+$A$43*RAND()</f>
        <v>0.644742599781603</v>
      </c>
      <c r="F45" s="35" t="n">
        <f aca="true">agent1!F45+$A$43*RAND()</f>
        <v>0.562708521867171</v>
      </c>
      <c r="G45" s="35" t="n">
        <f aca="true">agent1!G45+$A$43*RAND()</f>
        <v>0.64826154159382</v>
      </c>
      <c r="H45" s="35" t="n">
        <f aca="true">agent1!H45+$A$43*RAND()</f>
        <v>0.558886466547847</v>
      </c>
      <c r="J45" s="8"/>
      <c r="K45" s="16"/>
      <c r="L45" s="16"/>
      <c r="M45" s="16"/>
    </row>
    <row collapsed="false" customFormat="false" customHeight="false" hidden="false" ht="14" outlineLevel="0" r="46">
      <c r="A46" s="8"/>
      <c r="B46" s="8" t="s">
        <v>49</v>
      </c>
      <c r="C46" s="35" t="n">
        <f aca="true">agent1!C46+$A$43*RAND()</f>
        <v>0.046881622588262</v>
      </c>
      <c r="D46" s="35" t="n">
        <f aca="true">agent1!D46+$A$43*RAND()</f>
        <v>0.073841681657359</v>
      </c>
      <c r="E46" s="35" t="n">
        <f aca="true">agent1!E46+$A$43*RAND()</f>
        <v>0.0731169986072928</v>
      </c>
      <c r="F46" s="35" t="n">
        <f aca="true">agent1!F46+$A$43*RAND()</f>
        <v>0.0657479682937264</v>
      </c>
      <c r="G46" s="35" t="n">
        <f aca="true">agent1!G46+$A$43*RAND()</f>
        <v>0.0109307950362563</v>
      </c>
      <c r="H46" s="35" t="n">
        <f aca="true">agent1!H46+$A$43*RAND()</f>
        <v>0.0216247433796525</v>
      </c>
    </row>
    <row collapsed="false" customFormat="false" customHeight="false" hidden="false" ht="14" outlineLevel="0" r="47">
      <c r="A47" s="8"/>
      <c r="B47" s="8" t="s">
        <v>50</v>
      </c>
      <c r="C47" s="35" t="n">
        <f aca="true">agent1!C47+$A$43*RAND()</f>
        <v>0.0847881908994168</v>
      </c>
      <c r="D47" s="35" t="n">
        <f aca="true">agent1!D47+$A$43*RAND()</f>
        <v>0.0399116319604218</v>
      </c>
      <c r="E47" s="35" t="n">
        <f aca="true">agent1!E47+$A$43*RAND()</f>
        <v>0.0924287068191916</v>
      </c>
      <c r="F47" s="35" t="n">
        <f aca="true">agent1!F47+$A$43*RAND()</f>
        <v>0.0886631711851805</v>
      </c>
      <c r="G47" s="35" t="n">
        <f aca="true">agent1!G47+$A$43*RAND()</f>
        <v>0.0192317130975425</v>
      </c>
      <c r="H47" s="35" t="n">
        <f aca="true">agent1!H47+$A$43*RAND()</f>
        <v>0.0648675074800849</v>
      </c>
    </row>
    <row collapsed="false" customFormat="false" customHeight="false" hidden="false" ht="14" outlineLevel="0" r="48">
      <c r="A48" s="8"/>
      <c r="B48" s="8" t="s">
        <v>51</v>
      </c>
      <c r="C48" s="35" t="n">
        <f aca="true">agent1!C48+$A$43*RAND()</f>
        <v>0.00434854705817997</v>
      </c>
      <c r="D48" s="35" t="n">
        <f aca="true">agent1!D48+$A$43*RAND()</f>
        <v>0.0725242669228464</v>
      </c>
      <c r="E48" s="35" t="n">
        <f aca="true">agent1!E48+$A$43*RAND()</f>
        <v>0.0590631149709225</v>
      </c>
      <c r="F48" s="35" t="n">
        <f aca="true">agent1!F48+$A$43*RAND()</f>
        <v>0.0429198287427425</v>
      </c>
      <c r="G48" s="35" t="n">
        <f aca="true">agent1!G48+$A$43*RAND()</f>
        <v>0.0507294083945453</v>
      </c>
      <c r="H48" s="35" t="n">
        <f aca="true">agent1!H48+$A$43*RAND()</f>
        <v>0.0973521770443767</v>
      </c>
    </row>
    <row collapsed="false" customFormat="false" customHeight="false" hidden="false" ht="14" outlineLevel="0" r="49">
      <c r="A49" s="8"/>
      <c r="B49" s="8" t="s">
        <v>52</v>
      </c>
      <c r="C49" s="35" t="n">
        <f aca="true">agent1!C49+$A$43*RAND()</f>
        <v>0.0898014513310045</v>
      </c>
      <c r="D49" s="35" t="n">
        <f aca="true">agent1!D49+$A$43*RAND()</f>
        <v>0.0245710900519043</v>
      </c>
      <c r="E49" s="35" t="n">
        <f aca="true">agent1!E49+$A$43*RAND()</f>
        <v>0.0704691756982356</v>
      </c>
      <c r="F49" s="35" t="n">
        <f aca="true">agent1!F49+$A$43*RAND()</f>
        <v>0.096244278177619</v>
      </c>
      <c r="G49" s="35" t="n">
        <f aca="true">agent1!G49+$A$43*RAND()</f>
        <v>0.05141745894216</v>
      </c>
      <c r="H49" s="35" t="n">
        <f aca="true">agent1!H49+$A$43*RAND()</f>
        <v>0.0816099341027439</v>
      </c>
    </row>
    <row collapsed="false" customFormat="false" customHeight="false" hidden="false" ht="14" outlineLevel="0" r="50">
      <c r="A50" s="8"/>
      <c r="B50" s="8" t="s">
        <v>53</v>
      </c>
      <c r="C50" s="35" t="n">
        <f aca="true">agent1!C50+$A$43*RAND()</f>
        <v>0.0810324691236019</v>
      </c>
      <c r="D50" s="35" t="n">
        <f aca="true">agent1!D50+$A$43*RAND()</f>
        <v>0.0913290909025818</v>
      </c>
      <c r="E50" s="35" t="n">
        <f aca="true">agent1!E50+$A$43*RAND()</f>
        <v>0.0740386409219355</v>
      </c>
      <c r="F50" s="35" t="n">
        <f aca="true">agent1!F50+$A$43*RAND()</f>
        <v>0.0848824673332274</v>
      </c>
      <c r="G50" s="35" t="n">
        <f aca="true">agent1!G50+$A$43*RAND()</f>
        <v>0.0470003119669855</v>
      </c>
      <c r="H50" s="35" t="n">
        <f aca="true">agent1!H50+$A$43*RAND()</f>
        <v>0.0040224963799119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