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workspace\customAvd\upload\"/>
    </mc:Choice>
  </mc:AlternateContent>
  <xr:revisionPtr revIDLastSave="0" documentId="13_ncr:1_{38ADB0E6-20DB-44AA-98B2-C41855BCC6B0}" xr6:coauthVersionLast="47" xr6:coauthVersionMax="47" xr10:uidLastSave="{00000000-0000-0000-0000-000000000000}"/>
  <bookViews>
    <workbookView xWindow="30612" yWindow="-2388" windowWidth="30936" windowHeight="16776" tabRatio="671" activeTab="3" xr2:uid="{00000000-000D-0000-FFFF-FFFF00000000}"/>
  </bookViews>
  <sheets>
    <sheet name="info" sheetId="20" r:id="rId1"/>
    <sheet name="Note" sheetId="21" r:id="rId2"/>
    <sheet name="IP-MAC-VRF" sheetId="22" r:id="rId3"/>
    <sheet name="Var" sheetId="19" r:id="rId4"/>
    <sheet name="SwitchIPInfo" sheetId="17" r:id="rId5"/>
    <sheet name="Portmap" sheetId="18" r:id="rId6"/>
    <sheet name="init cfg" sheetId="24" r:id="rId7"/>
    <sheet name="P2P IP" sheetId="25" r:id="rId8"/>
    <sheet name="base cfg" sheetId="23" r:id="rId9"/>
    <sheet name="BGP" sheetId="5" r:id="rId10"/>
    <sheet name="EVPN" sheetId="7" r:id="rId11"/>
    <sheet name="vxlan" sheetId="6" r:id="rId12"/>
    <sheet name="L2-T" sheetId="8" r:id="rId13"/>
    <sheet name="L3-A-T " sheetId="10" r:id="rId14"/>
    <sheet name="ISP연동" sheetId="12" r:id="rId15"/>
    <sheet name="L3-A-T-ISP" sheetId="11" r:id="rId16"/>
    <sheet name="L2L3-B-T" sheetId="13" r:id="rId17"/>
    <sheet name="L3-T Shared" sheetId="14" r:id="rId18"/>
    <sheet name="HOST_ISP_cfg" sheetId="16" r:id="rId19"/>
    <sheet name="full cfg" sheetId="1" r:id="rId20"/>
  </sheets>
  <definedNames>
    <definedName name="Var_Arp_aging">Var!$B$19</definedName>
    <definedName name="Var_LeafP2P_Host_IP">Var!$E$23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Var!$E$22</definedName>
    <definedName name="Var_Password">Var!$B$14</definedName>
    <definedName name="Var_Privilege">Var!$B$15</definedName>
    <definedName name="Var_PTP_IPv4">Var!$E$20</definedName>
    <definedName name="Var_Spine_Num">Var!$E$8</definedName>
    <definedName name="Var_SpineP2P_Host_IP">Var!#REF!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I5" i="6"/>
  <c r="G5" i="6"/>
  <c r="E5" i="6"/>
  <c r="C5" i="6"/>
  <c r="A5" i="6"/>
  <c r="O3" i="7"/>
  <c r="M3" i="7"/>
  <c r="K3" i="7"/>
  <c r="I3" i="7"/>
  <c r="G3" i="7"/>
  <c r="E3" i="7"/>
  <c r="C3" i="7"/>
  <c r="A3" i="7"/>
  <c r="O32" i="5"/>
  <c r="M32" i="5"/>
  <c r="O9" i="5"/>
  <c r="M9" i="5"/>
  <c r="K9" i="5"/>
  <c r="I9" i="5"/>
  <c r="G9" i="5"/>
  <c r="E9" i="5"/>
  <c r="C9" i="5"/>
  <c r="A9" i="5"/>
  <c r="O7" i="5"/>
  <c r="M7" i="5"/>
  <c r="K7" i="5"/>
  <c r="I7" i="5"/>
  <c r="G7" i="5"/>
  <c r="E7" i="5"/>
  <c r="C7" i="5"/>
  <c r="A7" i="5"/>
  <c r="O5" i="5"/>
  <c r="M5" i="5"/>
  <c r="K5" i="5"/>
  <c r="I5" i="5"/>
  <c r="G5" i="5"/>
  <c r="E5" i="5"/>
  <c r="C5" i="5"/>
  <c r="A5" i="5"/>
  <c r="A41" i="23"/>
  <c r="A26" i="23"/>
  <c r="A24" i="23"/>
  <c r="A22" i="23"/>
  <c r="A20" i="23"/>
  <c r="A16" i="23"/>
  <c r="A11" i="23"/>
  <c r="A4" i="23"/>
  <c r="A3" i="23"/>
  <c r="O5" i="25"/>
  <c r="M5" i="25"/>
  <c r="K5" i="25"/>
  <c r="I5" i="25"/>
  <c r="G5" i="25"/>
  <c r="E5" i="25"/>
  <c r="O14" i="24"/>
  <c r="M14" i="24"/>
  <c r="K14" i="24"/>
  <c r="I14" i="24"/>
  <c r="G14" i="24"/>
  <c r="E14" i="24"/>
  <c r="C14" i="24"/>
  <c r="A14" i="24"/>
  <c r="O12" i="24"/>
  <c r="M12" i="24"/>
  <c r="K12" i="24"/>
  <c r="I12" i="24"/>
  <c r="G12" i="24"/>
  <c r="E12" i="24"/>
  <c r="C12" i="24"/>
  <c r="A12" i="24"/>
  <c r="O11" i="24"/>
  <c r="M11" i="24"/>
  <c r="K11" i="24"/>
  <c r="I11" i="24"/>
  <c r="G11" i="24"/>
  <c r="E11" i="24"/>
  <c r="C11" i="24"/>
  <c r="A11" i="24"/>
  <c r="O8" i="24"/>
  <c r="M8" i="24"/>
  <c r="K8" i="24"/>
  <c r="I8" i="24"/>
  <c r="G8" i="24"/>
  <c r="E8" i="24"/>
  <c r="C8" i="24"/>
  <c r="A8" i="24"/>
  <c r="O6" i="24"/>
  <c r="M6" i="24"/>
  <c r="K6" i="24"/>
  <c r="I6" i="24"/>
  <c r="G6" i="24"/>
  <c r="E6" i="24"/>
  <c r="C6" i="24"/>
  <c r="A6" i="24"/>
  <c r="E23" i="19"/>
  <c r="C5" i="25"/>
  <c r="I21" i="19"/>
  <c r="H21" i="19"/>
  <c r="G21" i="19"/>
  <c r="I20" i="19"/>
  <c r="H20" i="19"/>
  <c r="G20" i="19"/>
  <c r="A5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2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<sst xmlns="http://schemas.openxmlformats.org/spreadsheetml/2006/main" count="2879" uniqueCount="667">
  <si>
    <t>! Spine-01</t>
    <phoneticPr fontId="2" type="noConversion"/>
  </si>
  <si>
    <t>! Spine-02</t>
    <phoneticPr fontId="2" type="noConversion"/>
  </si>
  <si>
    <t>! Leaf-01</t>
    <phoneticPr fontId="2" type="noConversion"/>
  </si>
  <si>
    <t>! Leaf-02</t>
    <phoneticPr fontId="2" type="noConversion"/>
  </si>
  <si>
    <t>! Leaf-03</t>
    <phoneticPr fontId="2" type="noConversion"/>
  </si>
  <si>
    <t>! Leaf-04</t>
    <phoneticPr fontId="2" type="noConversion"/>
  </si>
  <si>
    <t>! Leaf-05</t>
    <phoneticPr fontId="2" type="noConversion"/>
  </si>
  <si>
    <t>! Leaf-06</t>
    <phoneticPr fontId="2" type="noConversion"/>
  </si>
  <si>
    <t>!</t>
  </si>
  <si>
    <t>! boot system flash:/vEOS-lab.swi</t>
  </si>
  <si>
    <t>terminal length 40</t>
  </si>
  <si>
    <t>transceiver qsfp default-mode 4x10G</t>
  </si>
  <si>
    <t>service routing protocols model multi-agent</t>
  </si>
  <si>
    <t>logging buffered 1000</t>
  </si>
  <si>
    <t>logging console informational</t>
  </si>
  <si>
    <t>logging monitor informational</t>
  </si>
  <si>
    <t>logging synchronous level all</t>
  </si>
  <si>
    <t>hostname Spine-01</t>
  </si>
  <si>
    <t>hostname Spine-02</t>
  </si>
  <si>
    <t>hostname Leaf-01</t>
  </si>
  <si>
    <t>hostname Leaf-02</t>
  </si>
  <si>
    <t>hostname Leaf-03</t>
  </si>
  <si>
    <t>hostname Leaf-04</t>
  </si>
  <si>
    <t>spanning-tree mode mstp</t>
  </si>
  <si>
    <t>no aaa root</t>
  </si>
  <si>
    <t>username admin privilege 15 secret admin</t>
    <phoneticPr fontId="2" type="noConversion"/>
  </si>
  <si>
    <t>clock timezone Asia/Seoul</t>
  </si>
  <si>
    <t>interface Ethernet1</t>
  </si>
  <si>
    <t>vlan 10-11,20</t>
  </si>
  <si>
    <t>vlan 10,12,20</t>
  </si>
  <si>
    <t>vlan 10,13,20</t>
  </si>
  <si>
    <t>vlan 200</t>
  </si>
  <si>
    <t xml:space="preserve">   no switchport</t>
  </si>
  <si>
    <t>vrf instance A-T</t>
  </si>
  <si>
    <t>vrf instance Shared</t>
  </si>
  <si>
    <t>vrf instance ISP</t>
  </si>
  <si>
    <t>vrf instance B-T</t>
  </si>
  <si>
    <t>interface Port-Channel1000</t>
  </si>
  <si>
    <t>interface Ethernet2</t>
  </si>
  <si>
    <t xml:space="preserve">   switchport mode trunk</t>
  </si>
  <si>
    <t>interface Ethernet3</t>
  </si>
  <si>
    <t>interface Ethernet4</t>
  </si>
  <si>
    <t xml:space="preserve">   vrf ISP</t>
  </si>
  <si>
    <t>interface Ethernet5</t>
  </si>
  <si>
    <t xml:space="preserve">   ip address 172.16.200.1/30</t>
  </si>
  <si>
    <t xml:space="preserve">   ip address 172.16.200.5/30</t>
  </si>
  <si>
    <t>interface Ethernet6</t>
  </si>
  <si>
    <t>interface Ethernet7</t>
  </si>
  <si>
    <t>interface Ethernet8</t>
  </si>
  <si>
    <t xml:space="preserve">   channel-group 1000 mode active</t>
  </si>
  <si>
    <t>interface Loopback0</t>
  </si>
  <si>
    <t xml:space="preserve">   description RouterID_EVPN</t>
  </si>
  <si>
    <t xml:space="preserve">   ip address 1.1.1.1/32</t>
  </si>
  <si>
    <t xml:space="preserve">   ip address 1.1.1.2/32</t>
  </si>
  <si>
    <t xml:space="preserve">   ip address 1.1.1.3/32</t>
  </si>
  <si>
    <t xml:space="preserve">   ip address 1.1.1.4/32</t>
  </si>
  <si>
    <t xml:space="preserve">   ip address 1.1.1.201/32</t>
  </si>
  <si>
    <t xml:space="preserve">   ip address 1.1.1.202/32</t>
  </si>
  <si>
    <t>interface Loopback1</t>
  </si>
  <si>
    <t xml:space="preserve">   ip address 1.1.1.5/32</t>
  </si>
  <si>
    <t xml:space="preserve">   ip address 1.1.1.6/32</t>
  </si>
  <si>
    <t>interface Management1</t>
  </si>
  <si>
    <t xml:space="preserve">   ip address 2.2.2.1/32</t>
  </si>
  <si>
    <t xml:space="preserve">   ip address 2.2.2.2/32</t>
  </si>
  <si>
    <t xml:space="preserve">   ip address 2.2.2.3/32</t>
  </si>
  <si>
    <t xml:space="preserve">   ip address 2.2.2.4/32</t>
  </si>
  <si>
    <t>ip routing</t>
  </si>
  <si>
    <t xml:space="preserve">   ip address 2.2.2.5/32</t>
  </si>
  <si>
    <t xml:space="preserve">   ip address 2.2.2.6/32</t>
  </si>
  <si>
    <t>ip prefix-list Loopback</t>
  </si>
  <si>
    <t xml:space="preserve">   seq 10 permit 1.1.1.0/24 eq 32</t>
  </si>
  <si>
    <t>interface Vlan11</t>
  </si>
  <si>
    <t>interface Vlan12</t>
  </si>
  <si>
    <t>interface Vlan13</t>
  </si>
  <si>
    <t xml:space="preserve">   vrf A-T</t>
  </si>
  <si>
    <t>route-map Loopback permit 10</t>
  </si>
  <si>
    <t xml:space="preserve">   ip address 11.11.11.1/24</t>
  </si>
  <si>
    <t xml:space="preserve">   ip address 12.12.12.1/24</t>
  </si>
  <si>
    <t xml:space="preserve">   ip address 13.13.13.1/24</t>
  </si>
  <si>
    <t>interface Vlan200</t>
  </si>
  <si>
    <t xml:space="preserve">   match ip address prefix-list Loopback</t>
  </si>
  <si>
    <t xml:space="preserve">   vrf Shared</t>
  </si>
  <si>
    <t>interface Vlan20</t>
  </si>
  <si>
    <t xml:space="preserve">   ip address 200.200.200.1/24</t>
  </si>
  <si>
    <t xml:space="preserve">   ip address 192.168.0.1/30</t>
  </si>
  <si>
    <t xml:space="preserve">   ip address 192.168.0.2/30</t>
  </si>
  <si>
    <t>peer-filter Leaf-ASs</t>
  </si>
  <si>
    <t xml:space="preserve">   vrf B-T</t>
  </si>
  <si>
    <t xml:space="preserve">   10 match as-range 65001-65200 result accept</t>
  </si>
  <si>
    <t xml:space="preserve">   ip address virtual 20.20.20.1/24</t>
  </si>
  <si>
    <t>interface Vxlan1</t>
  </si>
  <si>
    <t xml:space="preserve">   vxlan source-interface Loopback1</t>
  </si>
  <si>
    <t>router bgp 65000</t>
  </si>
  <si>
    <t xml:space="preserve">   vxlan udp-port 4789</t>
  </si>
  <si>
    <t xml:space="preserve">   bgp asn notation asdot</t>
  </si>
  <si>
    <t xml:space="preserve">   router-id 1.1.1.201</t>
  </si>
  <si>
    <t xml:space="preserve">   router-id 1.1.1.202</t>
  </si>
  <si>
    <t xml:space="preserve">   no bgp default ipv4-unicast</t>
  </si>
  <si>
    <t xml:space="preserve">   vxlan vrf A-T vni 5001</t>
  </si>
  <si>
    <t xml:space="preserve">   maximum-paths 8 ecmp 8</t>
  </si>
  <si>
    <t xml:space="preserve">   vxlan vrf B-T vni 5002</t>
  </si>
  <si>
    <t xml:space="preserve">   bgp listen range 1.1.1.0/24 peer-group EVPN peer-filter Leaf-ASs</t>
  </si>
  <si>
    <t xml:space="preserve">   neighbor EVPN peer group</t>
  </si>
  <si>
    <t>ip routing vrf Shared</t>
  </si>
  <si>
    <t xml:space="preserve">   neighbor EVPN next-hop-unchanged</t>
  </si>
  <si>
    <t xml:space="preserve">   neighbor EVPN update-source Loopback0</t>
  </si>
  <si>
    <t>ip routing vrf A-T</t>
  </si>
  <si>
    <t>ip routing vrf ISP</t>
  </si>
  <si>
    <t xml:space="preserve">   neighbor EVPN bfd</t>
  </si>
  <si>
    <t>ip routing vrf B-T</t>
  </si>
  <si>
    <t xml:space="preserve">   neighbor EVPN ebgp-multihop 3</t>
  </si>
  <si>
    <t>ip prefix-list Default-route</t>
  </si>
  <si>
    <t xml:space="preserve">   neighbor EVPN send-community</t>
  </si>
  <si>
    <t xml:space="preserve">   seq 20 permit 2.2.2.0/24 eq 32</t>
  </si>
  <si>
    <t xml:space="preserve">   seq 10 permit 0.0.0.0/0</t>
  </si>
  <si>
    <t xml:space="preserve">   neighbor EVPN maximum-routes 0</t>
  </si>
  <si>
    <t xml:space="preserve">   seq 20 permit 8.8.8.8/32</t>
  </si>
  <si>
    <t xml:space="preserve">   redistribute connected route-map Loopback</t>
  </si>
  <si>
    <t>router bgp 65004</t>
  </si>
  <si>
    <t xml:space="preserve">   !</t>
  </si>
  <si>
    <t xml:space="preserve">   address-family evpn</t>
  </si>
  <si>
    <t>router bgp 65001</t>
  </si>
  <si>
    <t>router bgp 65002</t>
  </si>
  <si>
    <t>router bgp 65003</t>
  </si>
  <si>
    <t xml:space="preserve">   router-id 1.1.1.4</t>
  </si>
  <si>
    <t>route-map Default-route permit 10</t>
  </si>
  <si>
    <t xml:space="preserve">      neighbor EVPN activate</t>
  </si>
  <si>
    <t xml:space="preserve">   match ip address prefix-list Default-route</t>
  </si>
  <si>
    <t xml:space="preserve">   router-id 1.1.1.1</t>
  </si>
  <si>
    <t xml:space="preserve">   router-id 1.1.1.2</t>
  </si>
  <si>
    <t xml:space="preserve">   router-id 1.1.1.3</t>
  </si>
  <si>
    <t xml:space="preserve">   address-family ipv4</t>
  </si>
  <si>
    <t xml:space="preserve">   neighbor EVPN remote-as 65000</t>
  </si>
  <si>
    <t>banner login</t>
  </si>
  <si>
    <t>router bgp 65005</t>
  </si>
  <si>
    <t xml:space="preserve">GlobalTelecom and Arista Networks </t>
  </si>
  <si>
    <t xml:space="preserve">   router-id 1.1.1.5</t>
  </si>
  <si>
    <t xml:space="preserve">   router-id 1.1.1.6</t>
  </si>
  <si>
    <t>EOF</t>
  </si>
  <si>
    <t>end</t>
  </si>
  <si>
    <t xml:space="preserve">   neighbor 1.1.1.201 peer group EVPN</t>
  </si>
  <si>
    <t xml:space="preserve">   neighbor 1.1.1.201 description Spine-01</t>
  </si>
  <si>
    <t xml:space="preserve">   neighbor 1.1.1.202 peer group EVPN</t>
  </si>
  <si>
    <t xml:space="preserve">   neighbor 1.1.1.202 description Spine-02</t>
  </si>
  <si>
    <t xml:space="preserve">   neighbor IBGP peer group</t>
  </si>
  <si>
    <t xml:space="preserve">   neighbor IBGP remote-as 65005</t>
  </si>
  <si>
    <t xml:space="preserve">   neighbor IBGP bfd</t>
  </si>
  <si>
    <t xml:space="preserve">   neighbor IBGP send-community</t>
  </si>
  <si>
    <t xml:space="preserve">   neighbor IBGP maximum-routes 12000</t>
  </si>
  <si>
    <t xml:space="preserve">   neighbor ISP peer group</t>
  </si>
  <si>
    <t xml:space="preserve">   neighbor ISP remote-as 1</t>
  </si>
  <si>
    <t xml:space="preserve">   neighbor ISP local-as 2 no-prepend replace-as</t>
  </si>
  <si>
    <t xml:space="preserve">   vlan 10</t>
  </si>
  <si>
    <t xml:space="preserve">   neighbor ISP maximum-routes 0</t>
  </si>
  <si>
    <t xml:space="preserve">      rd 1.1.1.1:10</t>
  </si>
  <si>
    <t xml:space="preserve">      rd 1.1.1.2:10</t>
  </si>
  <si>
    <t xml:space="preserve">      rd 1.1.1.3:10</t>
  </si>
  <si>
    <t xml:space="preserve">      redistribute learned</t>
  </si>
  <si>
    <t xml:space="preserve">   vlan 20</t>
  </si>
  <si>
    <t xml:space="preserve">      rd 1.1.1.1:20</t>
  </si>
  <si>
    <t xml:space="preserve">      rd 1.1.1.2:20</t>
  </si>
  <si>
    <t xml:space="preserve">      rd 1.1.1.3:20</t>
  </si>
  <si>
    <t xml:space="preserve">      redistribute connected</t>
  </si>
  <si>
    <t xml:space="preserve">   neighbor 192.168.0.2 peer group IBGP</t>
  </si>
  <si>
    <t xml:space="preserve">   neighbor 192.168.0.1 peer group IBGP</t>
  </si>
  <si>
    <t xml:space="preserve">   neighbor 192.168.0.2 description Leaf-06</t>
  </si>
  <si>
    <t xml:space="preserve">   neighbor 192.168.0.1 description Leaf-05</t>
  </si>
  <si>
    <t xml:space="preserve">      rd 1.1.1.1:5001</t>
  </si>
  <si>
    <t xml:space="preserve">      rd 1.1.1.2:5001</t>
  </si>
  <si>
    <t xml:space="preserve">      rd 1.1.1.3:5001</t>
  </si>
  <si>
    <t xml:space="preserve">      neighbor IBGP activate</t>
  </si>
  <si>
    <t xml:space="preserve">      neighbor ISP activate</t>
  </si>
  <si>
    <t xml:space="preserve">      rd 1.1.1.1:5002</t>
  </si>
  <si>
    <t xml:space="preserve">      rd 1.1.1.2:5002</t>
  </si>
  <si>
    <t xml:space="preserve">      rd 1.1.1.3:5002</t>
  </si>
  <si>
    <t xml:space="preserve">      rd 1.1.1.5:9999</t>
  </si>
  <si>
    <t xml:space="preserve">      rd 1.1.1.6:9999</t>
  </si>
  <si>
    <t xml:space="preserve">      route-target export evpn route-map Default-route</t>
  </si>
  <si>
    <t xml:space="preserve">      neighbor 172.16.200.2 peer group ISP</t>
  </si>
  <si>
    <t xml:space="preserve">      neighbor 172.16.200.6 peer group ISP</t>
  </si>
  <si>
    <t xml:space="preserve">      neighbor 192.168.0.2 peer group IBGP</t>
  </si>
  <si>
    <t xml:space="preserve">      neighbor 192.168.0.1 peer group IBGP</t>
  </si>
  <si>
    <t>vlan 10</t>
    <phoneticPr fontId="2" type="noConversion"/>
  </si>
  <si>
    <t xml:space="preserve">   vxlan vlan 10 vni 10</t>
    <phoneticPr fontId="2" type="noConversion"/>
  </si>
  <si>
    <t>vlan 11</t>
    <phoneticPr fontId="2" type="noConversion"/>
  </si>
  <si>
    <t>vlan 13</t>
    <phoneticPr fontId="2" type="noConversion"/>
  </si>
  <si>
    <t>vlan 12</t>
    <phoneticPr fontId="2" type="noConversion"/>
  </si>
  <si>
    <t>vlan 20</t>
    <phoneticPr fontId="2" type="noConversion"/>
  </si>
  <si>
    <t xml:space="preserve">   vxlan vlan 20 vni 20</t>
    <phoneticPr fontId="2" type="noConversion"/>
  </si>
  <si>
    <t>!</t>
    <phoneticPr fontId="2" type="noConversion"/>
  </si>
  <si>
    <t>! HOST-A</t>
    <phoneticPr fontId="2" type="noConversion"/>
  </si>
  <si>
    <t>! HOST-B</t>
    <phoneticPr fontId="2" type="noConversion"/>
  </si>
  <si>
    <t>! HOST-C</t>
    <phoneticPr fontId="2" type="noConversion"/>
  </si>
  <si>
    <t>! Shared</t>
    <phoneticPr fontId="2" type="noConversion"/>
  </si>
  <si>
    <t>! ISP</t>
    <phoneticPr fontId="2" type="noConversion"/>
  </si>
  <si>
    <t>hostname HOST-A</t>
  </si>
  <si>
    <t>hostname HOST-B</t>
  </si>
  <si>
    <t>hostname HOST-C</t>
  </si>
  <si>
    <t>hostname Shared</t>
  </si>
  <si>
    <t>hostname ISP</t>
  </si>
  <si>
    <t>username admin privilege 15 secret admin</t>
    <phoneticPr fontId="2" type="noConversion"/>
  </si>
  <si>
    <t>vlan 10-11,20</t>
    <phoneticPr fontId="2" type="noConversion"/>
  </si>
  <si>
    <t>vrf instance 10</t>
  </si>
  <si>
    <t xml:space="preserve">   ip address 172.16.200.2/30</t>
  </si>
  <si>
    <t xml:space="preserve">   ip address 172.16.200.6/30</t>
  </si>
  <si>
    <t xml:space="preserve">   ip address 8.8.8.8/32</t>
  </si>
  <si>
    <t xml:space="preserve">   ip address 200.200.200.200/24</t>
  </si>
  <si>
    <t>ip route 0.0.0.0/0 200.200.200.1</t>
  </si>
  <si>
    <t>no ip routing</t>
  </si>
  <si>
    <t>interface Vlan10</t>
  </si>
  <si>
    <t>router bgp 1</t>
  </si>
  <si>
    <t xml:space="preserve">   vrf 10</t>
  </si>
  <si>
    <t xml:space="preserve">   router-id 8.8.8.8</t>
  </si>
  <si>
    <t xml:space="preserve">   ip address 10.10.10.11/24</t>
  </si>
  <si>
    <t xml:space="preserve">   ip address 10.10.10.12/24</t>
  </si>
  <si>
    <t xml:space="preserve">   ip address 10.10.10.13/24</t>
  </si>
  <si>
    <t xml:space="preserve">   maximum-paths 2</t>
  </si>
  <si>
    <t xml:space="preserve">   neighbor GT peer group</t>
  </si>
  <si>
    <t xml:space="preserve">   neighbor GT remote-as 2</t>
  </si>
  <si>
    <t xml:space="preserve">   neighbor GT maximum-routes 12000</t>
  </si>
  <si>
    <t xml:space="preserve">   ip address 11.11.11.11/24</t>
  </si>
  <si>
    <t xml:space="preserve">   ip address 12.12.12.12/24</t>
  </si>
  <si>
    <t xml:space="preserve">   ip address 13.13.13.13/24</t>
  </si>
  <si>
    <t xml:space="preserve">   neighbor 172.16.200.1 peer group GT</t>
  </si>
  <si>
    <t xml:space="preserve">   neighbor 172.16.200.5 peer group GT</t>
  </si>
  <si>
    <t xml:space="preserve">   redistribute connected</t>
  </si>
  <si>
    <t xml:space="preserve">   ip address 20.20.20.11/24</t>
  </si>
  <si>
    <t xml:space="preserve">   ip address 20.20.20.12/24</t>
  </si>
  <si>
    <t xml:space="preserve">   ip address 20.20.20.13/24</t>
  </si>
  <si>
    <t>ip route vrf A-T 0.0.0.0/0 11.11.11.1</t>
  </si>
  <si>
    <t>ip route vrf A-T 0.0.0.0/0 12.12.12.1</t>
  </si>
  <si>
    <t>ip route vrf A-T 0.0.0.0/0 13.13.13.1</t>
  </si>
  <si>
    <t>ip route vrf B-T 0.0.0.0/0 20.20.20.1</t>
  </si>
  <si>
    <t>no ip routing vrf 10</t>
    <phoneticPr fontId="2" type="noConversion"/>
  </si>
  <si>
    <t>no ip routing vrf A-T</t>
  </si>
  <si>
    <t>no ip routing vrf B-T</t>
  </si>
  <si>
    <t>IP POOL</t>
    <phoneticPr fontId="2" type="noConversion"/>
  </si>
  <si>
    <t>Loopback1</t>
    <phoneticPr fontId="2" type="noConversion"/>
  </si>
  <si>
    <t>Spine-01</t>
    <phoneticPr fontId="2" type="noConversion"/>
  </si>
  <si>
    <t>Spine-02</t>
    <phoneticPr fontId="2" type="noConversion"/>
  </si>
  <si>
    <t>Leaf-01</t>
    <phoneticPr fontId="2" type="noConversion"/>
  </si>
  <si>
    <t>Leaf-02</t>
  </si>
  <si>
    <t>Leaf-03</t>
  </si>
  <si>
    <t>Leaf-04</t>
  </si>
  <si>
    <t>1.1.1.202</t>
    <phoneticPr fontId="2" type="noConversion"/>
  </si>
  <si>
    <t>1.1.1.1</t>
    <phoneticPr fontId="2" type="noConversion"/>
  </si>
  <si>
    <t>1.1.1.2</t>
    <phoneticPr fontId="2" type="noConversion"/>
  </si>
  <si>
    <t>1.1.1.3</t>
    <phoneticPr fontId="2" type="noConversion"/>
  </si>
  <si>
    <t>1.1.1.4</t>
    <phoneticPr fontId="2" type="noConversion"/>
  </si>
  <si>
    <t>1.1.1.5</t>
    <phoneticPr fontId="2" type="noConversion"/>
  </si>
  <si>
    <t>1.1.1.6</t>
    <phoneticPr fontId="2" type="noConversion"/>
  </si>
  <si>
    <t>2.2.2.201</t>
    <phoneticPr fontId="2" type="noConversion"/>
  </si>
  <si>
    <t>2.2.2.202</t>
    <phoneticPr fontId="2" type="noConversion"/>
  </si>
  <si>
    <t>2.2.2.1</t>
    <phoneticPr fontId="2" type="noConversion"/>
  </si>
  <si>
    <t>2.2.2.2</t>
  </si>
  <si>
    <t>2.2.2.3</t>
  </si>
  <si>
    <t>2.2.2.4</t>
  </si>
  <si>
    <t>2.2.2.5</t>
  </si>
  <si>
    <t>2.2.2.6</t>
  </si>
  <si>
    <t>2.2.2.0/24</t>
    <phoneticPr fontId="2" type="noConversion"/>
  </si>
  <si>
    <t>1.1.1.0/24</t>
    <phoneticPr fontId="2" type="noConversion"/>
  </si>
  <si>
    <t>192.168.22.0/24</t>
    <phoneticPr fontId="2" type="noConversion"/>
  </si>
  <si>
    <t>1.1.1.201</t>
    <phoneticPr fontId="2" type="noConversion"/>
  </si>
  <si>
    <t>FROM</t>
    <phoneticPr fontId="2" type="noConversion"/>
  </si>
  <si>
    <t>TO</t>
    <phoneticPr fontId="2" type="noConversion"/>
  </si>
  <si>
    <t>Mlag-domain</t>
    <phoneticPr fontId="2" type="noConversion"/>
  </si>
  <si>
    <t xml:space="preserve">clock timezone </t>
    <phoneticPr fontId="2" type="noConversion"/>
  </si>
  <si>
    <t>Asia/Seoul</t>
    <phoneticPr fontId="2" type="noConversion"/>
  </si>
  <si>
    <t>admin</t>
    <phoneticPr fontId="2" type="noConversion"/>
  </si>
  <si>
    <t>admin</t>
    <phoneticPr fontId="2" type="noConversion"/>
  </si>
  <si>
    <t>Privilege</t>
    <phoneticPr fontId="2" type="noConversion"/>
  </si>
  <si>
    <t>BGP Password</t>
    <phoneticPr fontId="2" type="noConversion"/>
  </si>
  <si>
    <t>GT</t>
    <phoneticPr fontId="2" type="noConversion"/>
  </si>
  <si>
    <t>virtual mac</t>
    <phoneticPr fontId="2" type="noConversion"/>
  </si>
  <si>
    <t>MGMT VRF</t>
    <phoneticPr fontId="2" type="noConversion"/>
  </si>
  <si>
    <t>MGMT</t>
    <phoneticPr fontId="2" type="noConversion"/>
  </si>
  <si>
    <t>Prefix &amp; Define</t>
    <phoneticPr fontId="2" type="noConversion"/>
  </si>
  <si>
    <t>Loopback0</t>
    <phoneticPr fontId="2" type="noConversion"/>
  </si>
  <si>
    <t>Spine</t>
    <phoneticPr fontId="2" type="noConversion"/>
  </si>
  <si>
    <t>Leaf</t>
    <phoneticPr fontId="2" type="noConversion"/>
  </si>
  <si>
    <t>P2P Subnet mask</t>
    <phoneticPr fontId="2" type="noConversion"/>
  </si>
  <si>
    <t>Leaf BGP ASN</t>
    <phoneticPr fontId="2" type="noConversion"/>
  </si>
  <si>
    <t>Spine BGP ASN</t>
    <phoneticPr fontId="2" type="noConversion"/>
  </si>
  <si>
    <t>Leaf Num</t>
    <phoneticPr fontId="2" type="noConversion"/>
  </si>
  <si>
    <t>Variables</t>
    <phoneticPr fontId="2" type="noConversion"/>
  </si>
  <si>
    <t>CVP IP</t>
    <phoneticPr fontId="2" type="noConversion"/>
  </si>
  <si>
    <t>Common-Common</t>
    <phoneticPr fontId="2" type="noConversion"/>
  </si>
  <si>
    <t>Common-Discrete</t>
  </si>
  <si>
    <t>Common-Discrete</t>
    <phoneticPr fontId="2" type="noConversion"/>
  </si>
  <si>
    <t>All-Common</t>
    <phoneticPr fontId="2" type="noConversion"/>
  </si>
  <si>
    <t>Spine Pre Hostname</t>
    <phoneticPr fontId="2" type="noConversion"/>
  </si>
  <si>
    <t>Leaf Pre Hostname</t>
    <phoneticPr fontId="2" type="noConversion"/>
  </si>
  <si>
    <t>Spine Start IP</t>
    <phoneticPr fontId="2" type="noConversion"/>
  </si>
  <si>
    <t>Leaf Start IP</t>
    <phoneticPr fontId="2" type="noConversion"/>
  </si>
  <si>
    <t>Spine Num</t>
    <phoneticPr fontId="2" type="noConversion"/>
  </si>
  <si>
    <t>100.101.1.0</t>
    <phoneticPr fontId="2" type="noConversion"/>
  </si>
  <si>
    <t>Spine Leaf PTP IPv4</t>
    <phoneticPr fontId="2" type="noConversion"/>
  </si>
  <si>
    <t>Spine Leaf PTP IPv6</t>
    <phoneticPr fontId="2" type="noConversion"/>
  </si>
  <si>
    <t>IPv4</t>
  </si>
  <si>
    <t>IPv4</t>
    <phoneticPr fontId="2" type="noConversion"/>
  </si>
  <si>
    <t>IPv6</t>
    <phoneticPr fontId="2" type="noConversion"/>
  </si>
  <si>
    <t>L3LS ASN rule</t>
    <phoneticPr fontId="2" type="noConversion"/>
  </si>
  <si>
    <t>L3LS ASN rule</t>
    <phoneticPr fontId="2" type="noConversion"/>
  </si>
  <si>
    <t>PTP IP addressing</t>
    <phoneticPr fontId="2" type="noConversion"/>
  </si>
  <si>
    <t>L3LS PTP addressing</t>
    <phoneticPr fontId="2" type="noConversion"/>
  </si>
  <si>
    <t>* Leaf MLAG 미사용 기준이며, VTEP Loopback 1은 추가하였음</t>
    <phoneticPr fontId="2" type="noConversion"/>
  </si>
  <si>
    <t>* Leaf MLAG 미사용시 loopback 0으로 VTEP 사용가능 (즉, loopback 1 사용 여부 협의 필요)</t>
    <phoneticPr fontId="2" type="noConversion"/>
  </si>
  <si>
    <t>* Leaf MLAG 추가시에는 사용 세트 만큼 Loopback 1 의 IP 수 와 AS 수는 조정됨</t>
    <phoneticPr fontId="2" type="noConversion"/>
  </si>
  <si>
    <t>Border Leaf Num</t>
    <phoneticPr fontId="2" type="noConversion"/>
  </si>
  <si>
    <t>Border Leaf BGP ASN</t>
    <phoneticPr fontId="2" type="noConversion"/>
  </si>
  <si>
    <t>L3LS ASN byte</t>
    <phoneticPr fontId="2" type="noConversion"/>
  </si>
  <si>
    <t>2byte</t>
  </si>
  <si>
    <t>2byte</t>
    <phoneticPr fontId="2" type="noConversion"/>
  </si>
  <si>
    <t>4byte-dot</t>
    <phoneticPr fontId="2" type="noConversion"/>
  </si>
  <si>
    <t>4byte</t>
    <phoneticPr fontId="2" type="noConversion"/>
  </si>
  <si>
    <t>192.168.22.231</t>
    <phoneticPr fontId="2" type="noConversion"/>
  </si>
  <si>
    <t>Border Start IP</t>
    <phoneticPr fontId="2" type="noConversion"/>
  </si>
  <si>
    <t>secret password</t>
    <phoneticPr fontId="2" type="noConversion"/>
  </si>
  <si>
    <t>12:34:12:34:12:34</t>
    <phoneticPr fontId="2" type="noConversion"/>
  </si>
  <si>
    <t>Mac aging</t>
    <phoneticPr fontId="2" type="noConversion"/>
  </si>
  <si>
    <t>NTP IP</t>
    <phoneticPr fontId="2" type="noConversion"/>
  </si>
  <si>
    <t>192.168.22.51</t>
    <phoneticPr fontId="2" type="noConversion"/>
  </si>
  <si>
    <t>Logging server</t>
    <phoneticPr fontId="2" type="noConversion"/>
  </si>
  <si>
    <t>Gateway</t>
    <phoneticPr fontId="2" type="noConversion"/>
  </si>
  <si>
    <t>Centralized</t>
    <phoneticPr fontId="2" type="noConversion"/>
  </si>
  <si>
    <t>Distributed</t>
  </si>
  <si>
    <t>Distributed</t>
    <phoneticPr fontId="2" type="noConversion"/>
  </si>
  <si>
    <t>* ID와 연동?</t>
    <phoneticPr fontId="2" type="noConversion"/>
  </si>
  <si>
    <t>BL-02</t>
    <phoneticPr fontId="2" type="noConversion"/>
  </si>
  <si>
    <t>BL-01</t>
    <phoneticPr fontId="2" type="noConversion"/>
  </si>
  <si>
    <t>Spine-02</t>
    <phoneticPr fontId="2" type="noConversion"/>
  </si>
  <si>
    <t>BL-01</t>
    <phoneticPr fontId="2" type="noConversion"/>
  </si>
  <si>
    <t>Leaf-02</t>
    <phoneticPr fontId="2" type="noConversion"/>
  </si>
  <si>
    <t>Leaf-03</t>
    <phoneticPr fontId="2" type="noConversion"/>
  </si>
  <si>
    <t>Leaf-04</t>
    <phoneticPr fontId="2" type="noConversion"/>
  </si>
  <si>
    <t>BL-02</t>
    <phoneticPr fontId="2" type="noConversion"/>
  </si>
  <si>
    <t>BL-02</t>
    <phoneticPr fontId="2" type="noConversion"/>
  </si>
  <si>
    <t>Fabric 규모 결정( 논리적 디자인 규모)       </t>
    <phoneticPr fontId="2" type="noConversion"/>
  </si>
  <si>
    <t xml:space="preserve"> 예:) Spine 8, Leaf 200</t>
    <phoneticPr fontId="2" type="noConversion"/>
  </si>
  <si>
    <t>                    </t>
  </si>
  <si>
    <t>Fabric 구성 리소스         </t>
    <phoneticPr fontId="2" type="noConversion"/>
  </si>
  <si>
    <t xml:space="preserve"> 1) AS number    : Spine and Leaf                       pool 사용시 범위 할당</t>
    <phoneticPr fontId="2" type="noConversion"/>
  </si>
  <si>
    <t xml:space="preserve"> 2) loopback 0 IP : RouterID 및 EVPN source IP       pool 사용시 범위 할당</t>
    <phoneticPr fontId="2" type="noConversion"/>
  </si>
  <si>
    <t xml:space="preserve"> 3) loopback 1 IP : vxlan vTEP IP                         pool 사용시 범위 할당</t>
    <phoneticPr fontId="2" type="noConversion"/>
  </si>
  <si>
    <t xml:space="preserve"> 4) MGMT IP : vrf 사용 유무                               pool 사용시 범위 할당</t>
    <phoneticPr fontId="2" type="noConversion"/>
  </si>
  <si>
    <t xml:space="preserve"> 5) P2P IP (Fabric IP)                                        pool 사용시 범위 할당</t>
    <phoneticPr fontId="2" type="noConversion"/>
  </si>
  <si>
    <t xml:space="preserve"> 6) up/down link port                                      pool 사용시 자동</t>
    <phoneticPr fontId="2" type="noConversion"/>
  </si>
  <si>
    <t xml:space="preserve"> 7) 호스트네임    </t>
    <phoneticPr fontId="2" type="noConversion"/>
  </si>
  <si>
    <t>구성/트래픽 Flow</t>
    <phoneticPr fontId="2" type="noConversion"/>
  </si>
  <si>
    <t xml:space="preserve"> 1) 물리 구성도 (fabric 외 연동 장비 포함)   </t>
    <phoneticPr fontId="2" type="noConversion"/>
  </si>
  <si>
    <t xml:space="preserve"> 2) 예상 되는 테넌트별 서비스 traffic flow</t>
    <phoneticPr fontId="2" type="noConversion"/>
  </si>
  <si>
    <t xml:space="preserve"> 3) 초기 배포 테넌트 사용 IP        </t>
    <phoneticPr fontId="2" type="noConversion"/>
  </si>
  <si>
    <t>내부 정책         </t>
    <phoneticPr fontId="2" type="noConversion"/>
  </si>
  <si>
    <t xml:space="preserve"> 1) L3 테넌트      </t>
    <phoneticPr fontId="2" type="noConversion"/>
  </si>
  <si>
    <t xml:space="preserve">    - vrf name        </t>
    <phoneticPr fontId="2" type="noConversion"/>
  </si>
  <si>
    <t xml:space="preserve">    - rd 규칙 : 장비 and vrf 당 구분 필요 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</si>
  <si>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</si>
  <si>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L3 vrf에서 사용할 vni range</t>
    <phoneticPr fontId="2" type="noConversion"/>
  </si>
  <si>
    <t xml:space="preserve">  2) L2 테넌트      </t>
    <phoneticPr fontId="2" type="noConversion"/>
  </si>
  <si>
    <t xml:space="preserve">    - macvrf name   </t>
    <phoneticPr fontId="2" type="noConversion"/>
  </si>
  <si>
    <t xml:space="preserve">    - rd 규칙 : 장비 and macvrf 별 별도 구분 필요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</si>
  <si>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</si>
  <si>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L2 에서 사용할 vni range         </t>
    <phoneticPr fontId="2" type="noConversion"/>
  </si>
  <si>
    <t>IP 대역</t>
    <phoneticPr fontId="2" type="noConversion"/>
  </si>
  <si>
    <t>10.10.10.0/24</t>
    <phoneticPr fontId="2" type="noConversion"/>
  </si>
  <si>
    <t>20.20.20.0/24</t>
    <phoneticPr fontId="2" type="noConversion"/>
  </si>
  <si>
    <t>30.30.30.0/24</t>
    <phoneticPr fontId="2" type="noConversion"/>
  </si>
  <si>
    <t>IP VRF</t>
    <phoneticPr fontId="2" type="noConversion"/>
  </si>
  <si>
    <t>VNI</t>
    <phoneticPr fontId="2" type="noConversion"/>
  </si>
  <si>
    <t>VLAN</t>
    <phoneticPr fontId="2" type="noConversion"/>
  </si>
  <si>
    <t>VRF NAME</t>
    <phoneticPr fontId="2" type="noConversion"/>
  </si>
  <si>
    <t>RT</t>
    <phoneticPr fontId="2" type="noConversion"/>
  </si>
  <si>
    <t>Pre L2 VNI NUM</t>
    <phoneticPr fontId="2" type="noConversion"/>
  </si>
  <si>
    <t>Pre L3 VNI NUM</t>
    <phoneticPr fontId="2" type="noConversion"/>
  </si>
  <si>
    <t>! Common config</t>
    <phoneticPr fontId="2" type="noConversion"/>
  </si>
  <si>
    <t>! interface defaults</t>
    <phoneticPr fontId="2" type="noConversion"/>
  </si>
  <si>
    <t>!   mtu 9214</t>
    <phoneticPr fontId="2" type="noConversion"/>
  </si>
  <si>
    <t>!</t>
    <phoneticPr fontId="2" type="noConversion"/>
  </si>
  <si>
    <t>aaa authorization exec default local none</t>
    <phoneticPr fontId="2" type="noConversion"/>
  </si>
  <si>
    <t>*******************************************</t>
    <phoneticPr fontId="2" type="noConversion"/>
  </si>
  <si>
    <t>router bfd</t>
  </si>
  <si>
    <t xml:space="preserve">   interval 1200 min-rx 1200 multiplier 3 default</t>
  </si>
  <si>
    <t>management api http-commands</t>
    <phoneticPr fontId="2" type="noConversion"/>
  </si>
  <si>
    <t xml:space="preserve">   no shutdown</t>
  </si>
  <si>
    <t>`</t>
    <phoneticPr fontId="2" type="noConversion"/>
  </si>
  <si>
    <t>! EVE-NG에서는 기본 IP MTU 인 1500 을 사용</t>
    <phoneticPr fontId="2" type="noConversion"/>
  </si>
  <si>
    <t>service routing protocols model multi-agent</t>
    <phoneticPr fontId="2" type="noConversion"/>
  </si>
  <si>
    <t>! service routing protocols model 변경시 재부팅 필요</t>
    <phoneticPr fontId="2" type="noConversion"/>
  </si>
  <si>
    <t>! 4.23.1 부터 MTU 디폴트 변경 가능</t>
    <phoneticPr fontId="2" type="noConversion"/>
  </si>
  <si>
    <t xml:space="preserve">! EVE-NG 사용시 bfd 타이머 조정, BGP peer가 많고 table 많을경우도 </t>
    <phoneticPr fontId="2" type="noConversion"/>
  </si>
  <si>
    <t>! 개인적인 스크립트 사용</t>
    <phoneticPr fontId="2" type="noConversion"/>
  </si>
  <si>
    <t>Min file ver</t>
    <phoneticPr fontId="2" type="noConversion"/>
  </si>
  <si>
    <t>Switches IP Info</t>
    <phoneticPr fontId="2" type="noConversion"/>
  </si>
  <si>
    <t>Start</t>
    <phoneticPr fontId="2" type="noConversion"/>
  </si>
  <si>
    <t>Port</t>
    <phoneticPr fontId="2" type="noConversion"/>
  </si>
  <si>
    <t>Speed</t>
    <phoneticPr fontId="2" type="noConversion"/>
  </si>
  <si>
    <t>End</t>
    <phoneticPr fontId="2" type="noConversion"/>
  </si>
  <si>
    <t>Port</t>
    <phoneticPr fontId="2" type="noConversion"/>
  </si>
  <si>
    <t>Port</t>
    <phoneticPr fontId="2" type="noConversion"/>
  </si>
  <si>
    <t>Speed</t>
    <phoneticPr fontId="2" type="noConversion"/>
  </si>
  <si>
    <t>End</t>
    <phoneticPr fontId="2" type="noConversion"/>
  </si>
  <si>
    <t>Port</t>
    <phoneticPr fontId="2" type="noConversion"/>
  </si>
  <si>
    <t>NUM</t>
    <phoneticPr fontId="2" type="noConversion"/>
  </si>
  <si>
    <t>HOSTNAME</t>
    <phoneticPr fontId="2" type="noConversion"/>
  </si>
  <si>
    <t>BGP_ASN</t>
    <phoneticPr fontId="2" type="noConversion"/>
  </si>
  <si>
    <t>Loopback0</t>
    <phoneticPr fontId="2" type="noConversion"/>
  </si>
  <si>
    <t>MGMT</t>
    <phoneticPr fontId="2" type="noConversion"/>
  </si>
  <si>
    <t>Mac VRF</t>
    <phoneticPr fontId="2" type="noConversion"/>
  </si>
  <si>
    <t>L3LS ASN byte</t>
    <phoneticPr fontId="2" type="noConversion"/>
  </si>
  <si>
    <t>Terminal width</t>
    <phoneticPr fontId="2" type="noConversion"/>
  </si>
  <si>
    <t>Uername</t>
    <phoneticPr fontId="2" type="noConversion"/>
  </si>
  <si>
    <t>Password</t>
    <phoneticPr fontId="2" type="noConversion"/>
  </si>
  <si>
    <t>Terminal length</t>
    <phoneticPr fontId="2" type="noConversion"/>
  </si>
  <si>
    <t>Logging buffered</t>
    <phoneticPr fontId="2" type="noConversion"/>
  </si>
  <si>
    <t>Load-interval default</t>
    <phoneticPr fontId="2" type="noConversion"/>
  </si>
  <si>
    <t>STP mode</t>
    <phoneticPr fontId="2" type="noConversion"/>
  </si>
  <si>
    <t>none</t>
    <phoneticPr fontId="2" type="noConversion"/>
  </si>
  <si>
    <t>Arp aging</t>
    <phoneticPr fontId="2" type="noConversion"/>
  </si>
  <si>
    <t>min-20.06.17.py</t>
    <phoneticPr fontId="2" type="noConversion"/>
  </si>
  <si>
    <t>Spine-01</t>
  </si>
  <si>
    <t>interface management 1</t>
    <phoneticPr fontId="2" type="noConversion"/>
  </si>
  <si>
    <t>MGMT GW</t>
    <phoneticPr fontId="2" type="noConversion"/>
  </si>
  <si>
    <t>192.168.22.254</t>
    <phoneticPr fontId="2" type="noConversion"/>
  </si>
  <si>
    <t>Spine-02</t>
  </si>
  <si>
    <t>Leaf-01</t>
  </si>
  <si>
    <t>IP</t>
    <phoneticPr fontId="2" type="noConversion"/>
  </si>
  <si>
    <t>IP</t>
    <phoneticPr fontId="2" type="noConversion"/>
  </si>
  <si>
    <t>Fabric IP Range (P2P link IP)</t>
    <phoneticPr fontId="2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</si>
  <si>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</si>
  <si>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</si>
  <si>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</si>
  <si>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</si>
  <si>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</si>
  <si>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</si>
  <si>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</si>
  <si>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2" type="noConversion"/>
  </si>
  <si>
    <t>LeafP2P Host IP</t>
    <phoneticPr fontId="2" type="noConversion"/>
  </si>
  <si>
    <t>interface Ethernet1-6</t>
    <phoneticPr fontId="2" type="noConversion"/>
  </si>
  <si>
    <t>interface Ethernet1-2</t>
    <phoneticPr fontId="2" type="noConversion"/>
  </si>
  <si>
    <t>BL-01</t>
  </si>
  <si>
    <t>BL-02</t>
  </si>
  <si>
    <t xml:space="preserve">   neighbor UNDERLAY peer group</t>
  </si>
  <si>
    <t xml:space="preserve">   neighbor UNDERLAY peer group</t>
    <phoneticPr fontId="2" type="noConversion"/>
  </si>
  <si>
    <t xml:space="preserve">   neighbor UNDERLAY send-community</t>
  </si>
  <si>
    <t xml:space="preserve">   neighbor UNDERLAY send-community</t>
    <phoneticPr fontId="2" type="noConversion"/>
  </si>
  <si>
    <t xml:space="preserve">      neighbor UNDERLAY activate</t>
  </si>
  <si>
    <t xml:space="preserve">      neighbor UNDERLAY activate</t>
    <phoneticPr fontId="2" type="noConversion"/>
  </si>
  <si>
    <t xml:space="preserve">   bgp listen range 100.64.0.0/10 peer-group UNDERLAY peer-filter Leaf-ASs</t>
  </si>
  <si>
    <t xml:space="preserve">   bgp listen range 100.64.0.0/10 peer-group UNDERLAY peer-filter Leaf-ASs</t>
    <phoneticPr fontId="2" type="noConversion"/>
  </si>
  <si>
    <t xml:space="preserve">   neighbor UNDERLAY remote-as 65000</t>
  </si>
  <si>
    <t xml:space="preserve">   neighbor UNDERLAY remote-as 65000</t>
    <phoneticPr fontId="2" type="noConversion"/>
  </si>
  <si>
    <t xml:space="preserve">   neighbor UNDERLAY send-community</t>
    <phoneticPr fontId="2" type="noConversion"/>
  </si>
  <si>
    <t xml:space="preserve">   neighbor UNDERLAY maximum-routes 12000</t>
  </si>
  <si>
    <t xml:space="preserve">   neighbor UNDERLAY maximum-routes 12000</t>
    <phoneticPr fontId="2" type="noConversion"/>
  </si>
  <si>
    <t xml:space="preserve">   !</t>
    <phoneticPr fontId="2" type="noConversion"/>
  </si>
  <si>
    <t xml:space="preserve">   neighbor 100.101.1.1 peer group UNDERLAY</t>
  </si>
  <si>
    <t xml:space="preserve">   neighbor 100.101.1.1 peer group UNDERLAY</t>
    <phoneticPr fontId="2" type="noConversion"/>
  </si>
  <si>
    <t xml:space="preserve">   neighbor 100.102.1.1 peer group UNDERLAY</t>
  </si>
  <si>
    <t xml:space="preserve">   neighbor 100.102.1.1 peer group UNDERLAY</t>
    <phoneticPr fontId="2" type="noConversion"/>
  </si>
  <si>
    <t xml:space="preserve">   neighbor 100.101.1.1 description Spine-01</t>
  </si>
  <si>
    <t xml:space="preserve">   neighbor 100.101.1.1 description Spine-01</t>
    <phoneticPr fontId="2" type="noConversion"/>
  </si>
  <si>
    <t xml:space="preserve">   neighbor 100.102.1.1 description Spine-02</t>
  </si>
  <si>
    <t xml:space="preserve">   neighbor 100.102.1.1 description Spine-02</t>
    <phoneticPr fontId="2" type="noConversion"/>
  </si>
  <si>
    <t>vlan 4093</t>
    <phoneticPr fontId="2" type="noConversion"/>
  </si>
  <si>
    <t>interface Vlan4093</t>
  </si>
  <si>
    <t>interface Vlan4093</t>
    <phoneticPr fontId="2" type="noConversion"/>
  </si>
  <si>
    <t>interface Vlan4093</t>
    <phoneticPr fontId="2" type="noConversion"/>
  </si>
  <si>
    <t xml:space="preserve">   !</t>
    <phoneticPr fontId="2" type="noConversion"/>
  </si>
  <si>
    <t>ip virtual-router mac-address 12:34:12:34:12:34</t>
  </si>
  <si>
    <t>ip virtual-router mac-address 12:34:12:34:12:34</t>
    <phoneticPr fontId="2" type="noConversion"/>
  </si>
  <si>
    <t xml:space="preserve">   description VTEP</t>
  </si>
  <si>
    <t xml:space="preserve">   description VTEP</t>
    <phoneticPr fontId="2" type="noConversion"/>
  </si>
  <si>
    <t>! service routing protocols model 변경시 재부팅 필요</t>
    <phoneticPr fontId="2" type="noConversion"/>
  </si>
  <si>
    <t xml:space="preserve">   neighbor 100.101.2.1 peer group UNDERLAY</t>
  </si>
  <si>
    <t xml:space="preserve">   neighbor 100.101.2.1 peer group UNDERLAY</t>
    <phoneticPr fontId="2" type="noConversion"/>
  </si>
  <si>
    <t xml:space="preserve">   neighbor 100.101.2.1 description Spine-01</t>
  </si>
  <si>
    <t xml:space="preserve">   neighbor 100.101.2.1 description Spine-01</t>
    <phoneticPr fontId="2" type="noConversion"/>
  </si>
  <si>
    <t xml:space="preserve">   neighbor 100.102.2.1 peer group UNDERLAY</t>
  </si>
  <si>
    <t xml:space="preserve">   neighbor 100.102.2.1 peer group UNDERLAY</t>
    <phoneticPr fontId="2" type="noConversion"/>
  </si>
  <si>
    <t xml:space="preserve">   neighbor 100.102.2.1 description Spine-02</t>
  </si>
  <si>
    <t xml:space="preserve">   neighbor 100.102.2.1 description Spine-02</t>
    <phoneticPr fontId="2" type="noConversion"/>
  </si>
  <si>
    <t xml:space="preserve">   neighbor 100.101.3.1 peer group UNDERLAY</t>
  </si>
  <si>
    <t xml:space="preserve">   neighbor 100.101.3.1 peer group UNDERLAY</t>
    <phoneticPr fontId="2" type="noConversion"/>
  </si>
  <si>
    <t xml:space="preserve">   neighbor 100.101.3.1 description Spine-01</t>
  </si>
  <si>
    <t xml:space="preserve">   neighbor 100.101.3.1 description Spine-01</t>
    <phoneticPr fontId="2" type="noConversion"/>
  </si>
  <si>
    <t xml:space="preserve">   neighbor 100.102.3.1 peer group UNDERLAY</t>
  </si>
  <si>
    <t xml:space="preserve">   neighbor 100.102.3.1 peer group UNDERLAY</t>
    <phoneticPr fontId="2" type="noConversion"/>
  </si>
  <si>
    <t xml:space="preserve">   neighbor 100.102.3.1 description Spine-02</t>
  </si>
  <si>
    <t xml:space="preserve">   neighbor 100.102.3.1 description Spine-02</t>
    <phoneticPr fontId="2" type="noConversion"/>
  </si>
  <si>
    <t xml:space="preserve">   neighbor 100.101.4.1 peer group UNDERLAY</t>
  </si>
  <si>
    <t xml:space="preserve">   neighbor 100.101.4.1 peer group UNDERLAY</t>
    <phoneticPr fontId="2" type="noConversion"/>
  </si>
  <si>
    <t xml:space="preserve">   neighbor 100.101.4.1 description Spine-01</t>
  </si>
  <si>
    <t xml:space="preserve">   neighbor 100.101.4.1 description Spine-01</t>
    <phoneticPr fontId="2" type="noConversion"/>
  </si>
  <si>
    <t xml:space="preserve">   neighbor 100.102.4.1 peer group UNDERLAY</t>
  </si>
  <si>
    <t xml:space="preserve">   neighbor 100.102.4.1 peer group UNDERLAY</t>
    <phoneticPr fontId="2" type="noConversion"/>
  </si>
  <si>
    <t xml:space="preserve">   neighbor 100.102.4.1 description Spine-02</t>
  </si>
  <si>
    <t xml:space="preserve">   neighbor 100.102.4.1 description Spine-02</t>
    <phoneticPr fontId="2" type="noConversion"/>
  </si>
  <si>
    <t xml:space="preserve">   neighbor 100.101.5.1 peer group UNDERLAY</t>
  </si>
  <si>
    <t xml:space="preserve">   neighbor 100.101.5.1 peer group UNDERLAY</t>
    <phoneticPr fontId="2" type="noConversion"/>
  </si>
  <si>
    <t xml:space="preserve">   neighbor 100.101.5.1 description Spine-01</t>
  </si>
  <si>
    <t xml:space="preserve">   neighbor 100.101.5.1 description Spine-01</t>
    <phoneticPr fontId="2" type="noConversion"/>
  </si>
  <si>
    <t xml:space="preserve">   neighbor 100.102.5.1 peer group UNDERLAY</t>
  </si>
  <si>
    <t xml:space="preserve">   neighbor 100.102.5.1 peer group UNDERLAY</t>
    <phoneticPr fontId="2" type="noConversion"/>
  </si>
  <si>
    <t xml:space="preserve">   neighbor 100.102.5.1 description Spine-02</t>
  </si>
  <si>
    <t xml:space="preserve">   neighbor 100.102.5.1 description Spine-02</t>
    <phoneticPr fontId="2" type="noConversion"/>
  </si>
  <si>
    <t xml:space="preserve">   neighbor 100.101.6.1 peer group UNDERLAY</t>
  </si>
  <si>
    <t xml:space="preserve">   neighbor 100.101.6.1 peer group UNDERLAY</t>
    <phoneticPr fontId="2" type="noConversion"/>
  </si>
  <si>
    <t xml:space="preserve">   neighbor 100.101.6.1 description Spine-01</t>
  </si>
  <si>
    <t xml:space="preserve">   neighbor 100.101.6.1 description Spine-01</t>
    <phoneticPr fontId="2" type="noConversion"/>
  </si>
  <si>
    <t xml:space="preserve">   neighbor 100.102.6.1 peer group UNDERLAY</t>
  </si>
  <si>
    <t xml:space="preserve">   neighbor 100.102.6.1 peer group UNDERLAY</t>
    <phoneticPr fontId="2" type="noConversion"/>
  </si>
  <si>
    <t xml:space="preserve">   neighbor 100.102.6.1 description Spine-02</t>
  </si>
  <si>
    <t xml:space="preserve">   neighbor 100.102.6.1 description Spine-02</t>
    <phoneticPr fontId="2" type="noConversion"/>
  </si>
  <si>
    <t xml:space="preserve">      route-target both 2:10</t>
  </si>
  <si>
    <t xml:space="preserve">      route-target both 2:10</t>
    <phoneticPr fontId="2" type="noConversion"/>
  </si>
  <si>
    <t xml:space="preserve">      route-target import evpn 3:5001</t>
  </si>
  <si>
    <t xml:space="preserve">      route-target import evpn 3:5001</t>
    <phoneticPr fontId="2" type="noConversion"/>
  </si>
  <si>
    <t xml:space="preserve">      route-target export evpn 3:5001</t>
  </si>
  <si>
    <t xml:space="preserve">      route-target export evpn 3:5001</t>
    <phoneticPr fontId="2" type="noConversion"/>
  </si>
  <si>
    <t>vlan 4091</t>
    <phoneticPr fontId="2" type="noConversion"/>
  </si>
  <si>
    <t>interface Vlan4091</t>
  </si>
  <si>
    <t>interface Vlan4091</t>
    <phoneticPr fontId="2" type="noConversion"/>
  </si>
  <si>
    <t xml:space="preserve">      route-target import evpn 3:8888</t>
  </si>
  <si>
    <t xml:space="preserve">      route-target import evpn 3:8888</t>
    <phoneticPr fontId="2" type="noConversion"/>
  </si>
  <si>
    <t xml:space="preserve">   vxlan vrf ISP vni 8888</t>
  </si>
  <si>
    <t xml:space="preserve">   vxlan vrf ISP vni 8888</t>
    <phoneticPr fontId="2" type="noConversion"/>
  </si>
  <si>
    <t xml:space="preserve">   vxlan vrf ISP vni 8888</t>
    <phoneticPr fontId="2" type="noConversion"/>
  </si>
  <si>
    <t xml:space="preserve">      route-target export evpn 3:8888</t>
  </si>
  <si>
    <t xml:space="preserve">      route-target export evpn 3:8888</t>
    <phoneticPr fontId="2" type="noConversion"/>
  </si>
  <si>
    <t xml:space="preserve">      route-target import evpn 3:8888</t>
    <phoneticPr fontId="2" type="noConversion"/>
  </si>
  <si>
    <t>BL-01</t>
    <phoneticPr fontId="2" type="noConversion"/>
  </si>
  <si>
    <t xml:space="preserve">      route-target both 2:20</t>
  </si>
  <si>
    <t xml:space="preserve">      route-target both 2:20</t>
    <phoneticPr fontId="2" type="noConversion"/>
  </si>
  <si>
    <t xml:space="preserve">      route-target export evpn 3:5002</t>
  </si>
  <si>
    <t xml:space="preserve">      route-target export evpn 3:5002</t>
    <phoneticPr fontId="2" type="noConversion"/>
  </si>
  <si>
    <t xml:space="preserve">      route-target import evpn 3:5002</t>
  </si>
  <si>
    <t xml:space="preserve">      route-target import evpn 3:5002</t>
    <phoneticPr fontId="2" type="noConversion"/>
  </si>
  <si>
    <t xml:space="preserve">      rd 1.1.1.4:9999</t>
  </si>
  <si>
    <t xml:space="preserve">      rd 1.1.1.4:9999</t>
    <phoneticPr fontId="2" type="noConversion"/>
  </si>
  <si>
    <t xml:space="preserve">   vxlan vrf Shared vni 9999</t>
  </si>
  <si>
    <t xml:space="preserve">   vxlan vrf Shared vni 9999</t>
    <phoneticPr fontId="2" type="noConversion"/>
  </si>
  <si>
    <t xml:space="preserve">      route-target export evpn 3:9999</t>
  </si>
  <si>
    <t xml:space="preserve">      route-target export evpn 3:9999</t>
    <phoneticPr fontId="2" type="noConversion"/>
  </si>
  <si>
    <t xml:space="preserve">      route-target import evpn 3:9999</t>
  </si>
  <si>
    <t xml:space="preserve">      route-target import evpn 3:9999</t>
    <phoneticPr fontId="2" type="noConversion"/>
  </si>
  <si>
    <t>interface Vlan200</t>
    <phoneticPr fontId="2" type="noConversion"/>
  </si>
  <si>
    <t>vlan 200</t>
    <phoneticPr fontId="2" type="noConversion"/>
  </si>
  <si>
    <t>! device: Spine-01 (vEOS-lab, EOS-4.28.1F)</t>
  </si>
  <si>
    <t>username admin privilege 15 role network-admin secret sha512 $6$RZG19deN6VHf3TKO$3vX5eB7K3srqvggvkbC3KJusb7z4A9wz7dl3FUB0CI6RIFpNPHIim4hq3k1Ul7yFmQXwUMlthinuHaxlxGH1t0</t>
  </si>
  <si>
    <t>terminal width 200</t>
  </si>
  <si>
    <t>alias gt bash python /mnt/flash/min-20.06.17.py %1</t>
  </si>
  <si>
    <t>spanning-tree mode none</t>
  </si>
  <si>
    <t>vrf instance MGMT</t>
  </si>
  <si>
    <t>*******************************************</t>
  </si>
  <si>
    <t>management api http-commands</t>
  </si>
  <si>
    <t>aaa authorization exec default local none</t>
  </si>
  <si>
    <t xml:space="preserve">   ip address 100.101.1.1/30</t>
  </si>
  <si>
    <t xml:space="preserve">   ip address 100.101.2.1/30</t>
  </si>
  <si>
    <t xml:space="preserve">   ip address 100.101.3.1/30</t>
  </si>
  <si>
    <t xml:space="preserve">   ip address 100.101.4.1/30</t>
  </si>
  <si>
    <t xml:space="preserve">   ip address 100.101.5.1/30</t>
  </si>
  <si>
    <t xml:space="preserve">   ip address 100.101.6.1/30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</si>
  <si>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</si>
  <si>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</si>
  <si>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</si>
  <si>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</si>
  <si>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</si>
  <si>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</si>
  <si>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 xml:space="preserve">   vrf MGMT</t>
  </si>
  <si>
    <t xml:space="preserve">   ip address 192.168.22.241/24</t>
  </si>
  <si>
    <t>no ip routing vrf MGMT</t>
  </si>
  <si>
    <t>ip route vrf MGMT 0.0.0.0/0 192.168.22.254</t>
  </si>
  <si>
    <t>! device: Spine-02 (vEOS-lab, EOS-4.28.1F)</t>
  </si>
  <si>
    <t>username admin privilege 15 role network-admin secret sha512 $6$CWQNygwMm9b.NoBJ$OCJJ4w10Hbet91BtWZ7DubQO.VfdAYWN28XOfIBrGV3LAPwBddvYi5l9TyAyPKApyGWiAPc0tIRDNdW4TVYdq1</t>
  </si>
  <si>
    <t xml:space="preserve">   ip address 100.102.1.1/30</t>
  </si>
  <si>
    <t xml:space="preserve">   ip address 100.102.2.1/30</t>
  </si>
  <si>
    <t xml:space="preserve">   ip address 100.102.3.1/30</t>
  </si>
  <si>
    <t xml:space="preserve">   ip address 100.102.4.1/30</t>
  </si>
  <si>
    <t xml:space="preserve">   ip address 100.102.5.1/30</t>
  </si>
  <si>
    <t xml:space="preserve">   ip address 100.102.6.1/30</t>
  </si>
  <si>
    <t xml:space="preserve">   ip address 192.168.22.242/24</t>
  </si>
  <si>
    <t>! device: Leaf-01 (vEOS-lab, EOS-4.28.1F)</t>
  </si>
  <si>
    <t>username admin privilege 15 role network-admin secret sha512 $6$G07f7Twzwwj2UzGu$WmoWvSw3KIWsNwOdy7QI6bTe96klVn8OKI4IK0i20QhWcpX8I0zIoStSdhZxXhIX93lYFoKH3n2A0LnSOKSTi0</t>
  </si>
  <si>
    <t xml:space="preserve">   ip address 100.101.1.2/30</t>
  </si>
  <si>
    <t xml:space="preserve">   ip address 100.102.1.2/30</t>
  </si>
  <si>
    <t xml:space="preserve">   ip address 192.168.22.243/24</t>
  </si>
  <si>
    <t xml:space="preserve">   vxlan vlan 10 vni 10</t>
  </si>
  <si>
    <t xml:space="preserve">   vxlan vlan 20 vni 20</t>
  </si>
  <si>
    <t>! device: Leaf-02 (vEOS-lab, EOS-4.28.1F)</t>
  </si>
  <si>
    <t>username admin privilege 15 role network-admin secret sha512 $6$3QrpXud8twYRkjQh$I.dOeAnkmJzZq4oqpp7mrVAd7vMkIAdXeTpTUGtry9BbeuArE6wcPICRkbMIm47amT3ecqIwUGyRAaA/y.rOu1</t>
  </si>
  <si>
    <t xml:space="preserve">   ip address 100.101.2.2/30</t>
  </si>
  <si>
    <t xml:space="preserve">   ip address 100.102.2.2/30</t>
  </si>
  <si>
    <t xml:space="preserve">   ip address 192.168.22.244/24</t>
  </si>
  <si>
    <t>! device: Leaf-03 (vEOS-lab, EOS-4.28.1F)</t>
  </si>
  <si>
    <t>username admin privilege 15 role network-admin secret sha512 $6$mfVqFFG8SUVRgXdR$8rCb32NhNnRLTO9UOm2puoCcYWpWeK/ipPC0uXL3qJpU9yfoFbwbJLtELdeYSDhMETfzhAjp6Guc3JXmytJgI0</t>
  </si>
  <si>
    <t xml:space="preserve">   ip address 100.101.3.2/30</t>
  </si>
  <si>
    <t xml:space="preserve">   ip address 100.102.3.2/30</t>
  </si>
  <si>
    <t xml:space="preserve">   ip address 192.168.22.245/24</t>
  </si>
  <si>
    <t>! device: Leaf-04 (vEOS-lab, EOS-4.28.1F)</t>
  </si>
  <si>
    <t>username admin privilege 15 role network-admin secret sha512 $6$8z7AAbEsYa4YvksO$Ag4.VYF85EeaOKNUnXjWt2Q.Avb9CfrExeXmn5rMjY6eYZwYzz100Cwunzhb1VfDUGi6bbtlUHuQFD8G4V/XL1</t>
  </si>
  <si>
    <t xml:space="preserve">   ip address 100.101.4.2/30</t>
  </si>
  <si>
    <t xml:space="preserve">   ip address 100.102.4.2/30</t>
  </si>
  <si>
    <t xml:space="preserve">   ip address 192.168.22.246/24</t>
  </si>
  <si>
    <t>! device: BL-01 (vEOS-lab, EOS-4.28.1F)</t>
  </si>
  <si>
    <t>username admin privilege 15 role network-admin secret sha512 $6$v1lODru1Q3WTOmsK$NvANTW7Dwk6vEyZrtuoFa9cDmUF/Ovb.si7DSK/iXpZ6Ui6bpO4M//eAx7w9xRh5Tl/IHv7V9asxs7sVHO/xe.</t>
  </si>
  <si>
    <t>hostname BL-01</t>
  </si>
  <si>
    <t>vlan 4091,4093</t>
  </si>
  <si>
    <t xml:space="preserve">   ip address 100.101.5.2/30</t>
  </si>
  <si>
    <t xml:space="preserve">   ip address 100.102.5.2/30</t>
  </si>
  <si>
    <t xml:space="preserve">   ip address 192.168.22.247/24</t>
  </si>
  <si>
    <t>! device: BL-02 (vEOS-lab, EOS-4.28.1F)</t>
  </si>
  <si>
    <t>username admin privilege 15 role network-admin secret sha512 $6$XcBhyQYfwRxZe7OW$6bVZuEfLTMR931R1MYs1YSKecASDymOT5Ax3cMU/GLlkY2w.znXZO7DsRtPEVR1tagNtSXbtt/KTjPsSz9I4g1</t>
  </si>
  <si>
    <t>hostname BL-02</t>
  </si>
  <si>
    <t xml:space="preserve">   ip address 100.101.6.2/30</t>
  </si>
  <si>
    <t xml:space="preserve">   ip address 100.102.6.2/30</t>
  </si>
  <si>
    <t xml:space="preserve">   ip address 192.168.22.248/24</t>
  </si>
  <si>
    <t>#####</t>
    <phoneticPr fontId="2" type="noConversion"/>
  </si>
  <si>
    <t>terminal length 40설정시 ansbile 멍때림? 세션 끊김?</t>
    <phoneticPr fontId="2" type="noConversion"/>
  </si>
  <si>
    <t xml:space="preserve">   bgp listen range 1.1.1.0/24 peer-group EVPN peer-filter Leaf-ASs</t>
    <phoneticPr fontId="2" type="noConversion"/>
  </si>
  <si>
    <t>Fabric Name</t>
    <phoneticPr fontId="2" type="noConversion"/>
  </si>
  <si>
    <t>DC</t>
    <phoneticPr fontId="2" type="noConversion"/>
  </si>
  <si>
    <t>Container</t>
    <phoneticPr fontId="2" type="noConversion"/>
  </si>
  <si>
    <t>BL</t>
    <phoneticPr fontId="2" type="noConversion"/>
  </si>
  <si>
    <t>SPINE1</t>
    <phoneticPr fontId="2" type="noConversion"/>
  </si>
  <si>
    <t>SPINE2</t>
    <phoneticPr fontId="2" type="noConversion"/>
  </si>
  <si>
    <t>DC_LEAF1</t>
    <phoneticPr fontId="2" type="noConversion"/>
  </si>
  <si>
    <t>DC_LEAF2</t>
    <phoneticPr fontId="2" type="noConversion"/>
  </si>
  <si>
    <t>DC_LEAF3</t>
    <phoneticPr fontId="2" type="noConversion"/>
  </si>
  <si>
    <t>DC_LEAF4</t>
    <phoneticPr fontId="2" type="noConversion"/>
  </si>
  <si>
    <t>1.1.1.0/30</t>
    <phoneticPr fontId="2" type="noConversion"/>
  </si>
  <si>
    <t>2.2.2.0/30</t>
    <phoneticPr fontId="2" type="noConversion"/>
  </si>
  <si>
    <t>192.168.22.191/24</t>
    <phoneticPr fontId="2" type="noConversion"/>
  </si>
  <si>
    <t>192.168.22.192/24</t>
    <phoneticPr fontId="2" type="noConversion"/>
  </si>
  <si>
    <t>192.168.22.193/24</t>
    <phoneticPr fontId="2" type="noConversion"/>
  </si>
  <si>
    <t>192.168.22.194/24</t>
    <phoneticPr fontId="2" type="noConversion"/>
  </si>
  <si>
    <t>192.168.22.195/24</t>
    <phoneticPr fontId="2" type="noConversion"/>
  </si>
  <si>
    <t>192.168.22.197/24</t>
    <phoneticPr fontId="2" type="noConversion"/>
  </si>
  <si>
    <t>192.168.22.196/24</t>
    <phoneticPr fontId="2" type="noConversion"/>
  </si>
  <si>
    <t>192.168.22.198/24</t>
    <phoneticPr fontId="2" type="noConversion"/>
  </si>
  <si>
    <t>Ethernet1</t>
  </si>
  <si>
    <t>Ethernet3/1/1</t>
  </si>
  <si>
    <t>Ethernet49/1</t>
  </si>
  <si>
    <t>Ethernet2</t>
  </si>
  <si>
    <t>Ethernet3/2/1</t>
  </si>
  <si>
    <t>Ethernet3</t>
  </si>
  <si>
    <t>Ethernet3/3/1</t>
  </si>
  <si>
    <t>Ethernet4</t>
  </si>
  <si>
    <t>Ethernet3/4/1</t>
  </si>
  <si>
    <t>Ethernet5</t>
  </si>
  <si>
    <t>Ethernet3/5/1</t>
  </si>
  <si>
    <t>Ethernet6</t>
  </si>
  <si>
    <t>Ethernet3/6/1</t>
  </si>
  <si>
    <t>Ethernet3/7/1</t>
  </si>
  <si>
    <t>Ethernet3/8/1</t>
  </si>
  <si>
    <t>Ethernet3/9/1</t>
  </si>
  <si>
    <t>Ethernet3/10/1</t>
  </si>
  <si>
    <t>Ethernet3/11/1</t>
  </si>
  <si>
    <t>Ethernet3/12/1</t>
  </si>
  <si>
    <t>Ethernet7</t>
  </si>
  <si>
    <t>Ethernet3/15/1</t>
  </si>
  <si>
    <t>Ethernet8</t>
  </si>
  <si>
    <t>Ethernet3/16/1</t>
  </si>
  <si>
    <t xml:space="preserve">  </t>
    <phoneticPr fontId="2" type="noConversion"/>
  </si>
  <si>
    <t>EOS Version</t>
    <phoneticPr fontId="2" type="noConversion"/>
  </si>
  <si>
    <t>4.27.4M</t>
    <phoneticPr fontId="2" type="noConversion"/>
  </si>
  <si>
    <t>Ansible IP</t>
    <phoneticPr fontId="2" type="noConversion"/>
  </si>
  <si>
    <t>192.168.22.17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</si>
</sst>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카카오 Regular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2" fillId="1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7" borderId="1" xfId="0" applyFont="1" applyFill="1" applyBorder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6" borderId="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0" fillId="8" borderId="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right" vertical="center" wrapText="1"/>
    </xf>
    <xf numFmtId="0" fontId="22" fillId="12" borderId="1" xfId="2" applyBorder="1" applyAlignment="1">
      <alignment vertical="center"/>
    </xf>
    <xf numFmtId="0" fontId="22" fillId="12" borderId="12" xfId="2" applyBorder="1" applyAlignment="1">
      <alignment horizontal="center" vertical="center"/>
    </xf>
    <xf numFmtId="0" fontId="22" fillId="12" borderId="0" xfId="2" applyAlignment="1">
      <alignment horizontal="center" vertical="center"/>
    </xf>
    <xf numFmtId="0" fontId="22" fillId="12" borderId="2" xfId="2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10" fillId="7" borderId="12" xfId="0" applyFont="1" applyFill="1" applyBorder="1">
      <alignment vertical="center"/>
    </xf>
    <xf numFmtId="0" fontId="0" fillId="0" borderId="12" xfId="0" applyFill="1" applyBorder="1" applyAlignment="1">
      <alignment horizontal="center" vertical="center"/>
    </xf>
  </cellXfs>
  <cellStyles count="3">
    <cellStyle name="좋음" xfId="2" builtinId="26"/>
    <cellStyle name="표준" xfId="0" builtinId="0"/>
    <cellStyle name="표준 2" xfId="1" xr:uid="{00000000-0005-0000-0000-000001000000}"/>
  </cellStyles>
  <dxfs count="1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3:H11" totalsRowShown="0" headerRowDxfId="9" dataDxfId="8" tableBorderDxfId="7">
  <autoFilter ref="B3:H11" xr:uid="{00000000-0009-0000-0100-000003000000}"/>
  <tableColumns count="7">
    <tableColumn id="1" xr3:uid="{00000000-0010-0000-0000-000001000000}" name="HOSTNAME" dataDxfId="6"/>
    <tableColumn id="2" xr3:uid="{00000000-0010-0000-0000-000002000000}" name="BGP_ASN" dataDxfId="5"/>
    <tableColumn id="3" xr3:uid="{00000000-0010-0000-0000-000003000000}" name="Loopback0" dataDxfId="4"/>
    <tableColumn id="4" xr3:uid="{00000000-0010-0000-0000-000004000000}" name="Loopback1" dataDxfId="3"/>
    <tableColumn id="5" xr3:uid="{00000000-0010-0000-0000-000005000000}" name="MGMT" dataDxfId="2"/>
    <tableColumn id="6" xr3:uid="{00000000-0010-0000-0000-000006000000}" name="Mlag-domain" dataDxfId="1"/>
    <tableColumn id="7" xr3:uid="{604D42C4-430B-4F0A-B8FB-2ED82D2CCEE4}" name="Container" dataDxfId="0" dataCellStyle="좋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28" sqref="C28"/>
    </sheetView>
  </sheetViews>
  <sheetFormatPr defaultRowHeight="16.5"/>
  <cols>
    <col min="1" max="1" width="18.5" bestFit="1" customWidth="1"/>
    <col min="2" max="2" width="17.5" bestFit="1" customWidth="1"/>
    <col min="3" max="3" width="14.125" bestFit="1" customWidth="1"/>
    <col min="4" max="4" width="10.875" bestFit="1" customWidth="1"/>
  </cols>
  <sheetData>
    <row r="1" spans="1:4">
      <c r="A1" s="25" t="s">
        <v>302</v>
      </c>
      <c r="B1" s="25" t="s">
        <v>303</v>
      </c>
      <c r="C1" s="25" t="s">
        <v>408</v>
      </c>
      <c r="D1" s="26" t="s">
        <v>323</v>
      </c>
    </row>
    <row r="2" spans="1:4">
      <c r="A2" t="s">
        <v>286</v>
      </c>
      <c r="B2" t="s">
        <v>299</v>
      </c>
      <c r="C2" t="s">
        <v>312</v>
      </c>
      <c r="D2" t="s">
        <v>324</v>
      </c>
    </row>
    <row r="3" spans="1:4">
      <c r="A3" t="s">
        <v>288</v>
      </c>
      <c r="B3" t="s">
        <v>300</v>
      </c>
      <c r="C3" t="s">
        <v>313</v>
      </c>
      <c r="D3" t="s">
        <v>326</v>
      </c>
    </row>
    <row r="4" spans="1:4">
      <c r="A4" t="s">
        <v>289</v>
      </c>
      <c r="C4" t="s">
        <v>314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O39"/>
  <sheetViews>
    <sheetView topLeftCell="G1" workbookViewId="0">
      <pane ySplit="1" topLeftCell="A5" activePane="bottomLeft" state="frozen"/>
      <selection pane="bottomLeft" activeCell="G27" sqref="G27"/>
    </sheetView>
  </sheetViews>
  <sheetFormatPr defaultRowHeight="16.5"/>
  <cols>
    <col min="1" max="1" width="66.375" customWidth="1"/>
    <col min="2" max="2" width="1.125" customWidth="1"/>
    <col min="3" max="3" width="66.37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439</v>
      </c>
      <c r="O1" t="s">
        <v>440</v>
      </c>
    </row>
    <row r="3" spans="1:15">
      <c r="A3" t="s">
        <v>50</v>
      </c>
      <c r="C3" t="s">
        <v>50</v>
      </c>
      <c r="E3" t="s">
        <v>50</v>
      </c>
      <c r="G3" t="s">
        <v>50</v>
      </c>
      <c r="I3" t="s">
        <v>50</v>
      </c>
      <c r="K3" t="s">
        <v>50</v>
      </c>
      <c r="M3" t="s">
        <v>50</v>
      </c>
      <c r="O3" t="s">
        <v>50</v>
      </c>
    </row>
    <row r="4" spans="1:15">
      <c r="A4" t="s">
        <v>51</v>
      </c>
      <c r="C4" t="s">
        <v>51</v>
      </c>
      <c r="E4" t="s">
        <v>51</v>
      </c>
      <c r="G4" t="s">
        <v>51</v>
      </c>
      <c r="I4" t="s">
        <v>51</v>
      </c>
      <c r="K4" t="s">
        <v>51</v>
      </c>
      <c r="M4" t="s">
        <v>51</v>
      </c>
      <c r="O4" t="s">
        <v>51</v>
      </c>
    </row>
    <row r="5" spans="1:15" s="1" customFormat="1">
      <c r="A5" s="1" t="str">
        <f>" ip address "&amp;VLOOKUP(A1,Table_SwitchIPInfo[],3,FALSE)&amp;"/32"</f>
        <v xml:space="preserve"> ip address 1.1.1.201/32</v>
      </c>
      <c r="C5" s="1" t="str">
        <f>" ip address "&amp;VLOOKUP(C1,Table_SwitchIPInfo[],3,FALSE)&amp;"/32"</f>
        <v xml:space="preserve"> ip address 1.1.1.202/32</v>
      </c>
      <c r="E5" s="1" t="str">
        <f>" ip address "&amp;VLOOKUP(E1,Table_SwitchIPInfo[],3,FALSE)&amp;"/32"</f>
        <v xml:space="preserve"> ip address 1.1.1.1/32</v>
      </c>
      <c r="G5" s="1" t="str">
        <f>" ip address "&amp;VLOOKUP(G1,Table_SwitchIPInfo[],3,FALSE)&amp;"/32"</f>
        <v xml:space="preserve"> ip address 1.1.1.2/32</v>
      </c>
      <c r="I5" s="1" t="str">
        <f>" ip address "&amp;VLOOKUP(I1,Table_SwitchIPInfo[],3,FALSE)&amp;"/32"</f>
        <v xml:space="preserve"> ip address 1.1.1.3/32</v>
      </c>
      <c r="K5" s="1" t="str">
        <f>" ip address "&amp;VLOOKUP(K1,Table_SwitchIPInfo[],3,FALSE)&amp;"/32"</f>
        <v xml:space="preserve"> ip address 1.1.1.4/32</v>
      </c>
      <c r="M5" s="1" t="str">
        <f>" ip address "&amp;VLOOKUP(M1,Table_SwitchIPInfo[],3,FALSE)&amp;"/32"</f>
        <v xml:space="preserve"> ip address 1.1.1.5/32</v>
      </c>
      <c r="O5" s="1" t="str">
        <f>" ip address "&amp;VLOOKUP(O1,Table_SwitchIPInfo[],3,FALSE)&amp;"/32"</f>
        <v xml:space="preserve"> ip address 1.1.1.6/32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 s="1" customFormat="1">
      <c r="A7" s="1" t="str">
        <f>"router bgp "&amp;VLOOKUP(A$1,Table_SwitchIPInfo[],2,FALSE)</f>
        <v>router bgp 65000</v>
      </c>
      <c r="C7" s="1" t="str">
        <f>"router bgp "&amp;VLOOKUP(C$1,Table_SwitchIPInfo[],2,FALSE)</f>
        <v>router bgp 65000</v>
      </c>
      <c r="E7" s="1" t="str">
        <f>"router bgp "&amp;VLOOKUP(E$1,Table_SwitchIPInfo[],2,FALSE)</f>
        <v>router bgp 65001</v>
      </c>
      <c r="G7" s="1" t="str">
        <f>"router bgp "&amp;VLOOKUP(G$1,Table_SwitchIPInfo[],2,FALSE)</f>
        <v>router bgp 65002</v>
      </c>
      <c r="I7" s="1" t="str">
        <f>"router bgp "&amp;VLOOKUP(I$1,Table_SwitchIPInfo[],2,FALSE)</f>
        <v>router bgp 65003</v>
      </c>
      <c r="K7" s="1" t="str">
        <f>"router bgp "&amp;VLOOKUP(K$1,Table_SwitchIPInfo[],2,FALSE)</f>
        <v>router bgp 65004</v>
      </c>
      <c r="M7" s="1" t="str">
        <f>"router bgp "&amp;VLOOKUP(M$1,Table_SwitchIPInfo[],2,FALSE)</f>
        <v>router bgp 65005</v>
      </c>
      <c r="O7" s="1" t="str">
        <f>"router bgp "&amp;VLOOKUP(O$1,Table_SwitchIPInfo[],2,FALSE)</f>
        <v>router bgp 65005</v>
      </c>
    </row>
    <row r="8" spans="1:15">
      <c r="A8" t="s">
        <v>94</v>
      </c>
      <c r="C8" t="s">
        <v>94</v>
      </c>
      <c r="E8" t="s">
        <v>94</v>
      </c>
      <c r="G8" t="s">
        <v>94</v>
      </c>
      <c r="I8" t="s">
        <v>94</v>
      </c>
      <c r="K8" t="s">
        <v>94</v>
      </c>
      <c r="M8" t="s">
        <v>94</v>
      </c>
      <c r="O8" t="s">
        <v>94</v>
      </c>
    </row>
    <row r="9" spans="1:15" s="1" customFormat="1">
      <c r="A9" s="1" t="str">
        <f>"   router-id "&amp;VLOOKUP(A1,Table_SwitchIPInfo[],3,FALSE)</f>
        <v xml:space="preserve">   router-id 1.1.1.201</v>
      </c>
      <c r="C9" s="1" t="str">
        <f>"   router-id "&amp;VLOOKUP(C1,Table_SwitchIPInfo[],3,FALSE)</f>
        <v xml:space="preserve">   router-id 1.1.1.202</v>
      </c>
      <c r="E9" s="1" t="str">
        <f>"   router-id "&amp;VLOOKUP(E1,Table_SwitchIPInfo[],3,FALSE)</f>
        <v xml:space="preserve">   router-id 1.1.1.1</v>
      </c>
      <c r="G9" s="1" t="str">
        <f>"   router-id "&amp;VLOOKUP(G1,Table_SwitchIPInfo[],3,FALSE)</f>
        <v xml:space="preserve">   router-id 1.1.1.2</v>
      </c>
      <c r="I9" s="1" t="str">
        <f>"   router-id "&amp;VLOOKUP(I1,Table_SwitchIPInfo[],3,FALSE)</f>
        <v xml:space="preserve">   router-id 1.1.1.3</v>
      </c>
      <c r="K9" s="1" t="str">
        <f>"   router-id "&amp;VLOOKUP(K1,Table_SwitchIPInfo[],3,FALSE)</f>
        <v xml:space="preserve">   router-id 1.1.1.4</v>
      </c>
      <c r="M9" s="1" t="str">
        <f>"   router-id "&amp;VLOOKUP(M1,Table_SwitchIPInfo[],3,FALSE)</f>
        <v xml:space="preserve">   router-id 1.1.1.5</v>
      </c>
      <c r="O9" s="1" t="str">
        <f>"   router-id "&amp;VLOOKUP(O1,Table_SwitchIPInfo[],3,FALSE)</f>
        <v xml:space="preserve">   router-id 1.1.1.6</v>
      </c>
    </row>
    <row r="10" spans="1:15">
      <c r="A10" t="s">
        <v>97</v>
      </c>
      <c r="C10" t="s">
        <v>97</v>
      </c>
      <c r="E10" t="s">
        <v>97</v>
      </c>
      <c r="G10" t="s">
        <v>97</v>
      </c>
      <c r="I10" t="s">
        <v>97</v>
      </c>
      <c r="K10" t="s">
        <v>97</v>
      </c>
      <c r="M10" t="s">
        <v>97</v>
      </c>
      <c r="O10" t="s">
        <v>97</v>
      </c>
    </row>
    <row r="11" spans="1:15">
      <c r="A11" t="s">
        <v>99</v>
      </c>
      <c r="C11" t="s">
        <v>99</v>
      </c>
      <c r="E11" t="s">
        <v>99</v>
      </c>
      <c r="G11" t="s">
        <v>99</v>
      </c>
      <c r="I11" t="s">
        <v>99</v>
      </c>
      <c r="K11" t="s">
        <v>99</v>
      </c>
      <c r="M11" t="s">
        <v>99</v>
      </c>
      <c r="O11" t="s">
        <v>99</v>
      </c>
    </row>
    <row r="12" spans="1:15">
      <c r="A12" t="s">
        <v>448</v>
      </c>
      <c r="C12" t="s">
        <v>448</v>
      </c>
      <c r="E12" t="s">
        <v>442</v>
      </c>
      <c r="G12" t="s">
        <v>442</v>
      </c>
      <c r="I12" t="s">
        <v>442</v>
      </c>
      <c r="K12" t="s">
        <v>442</v>
      </c>
      <c r="M12" t="s">
        <v>442</v>
      </c>
      <c r="O12" t="s">
        <v>442</v>
      </c>
    </row>
    <row r="13" spans="1:15">
      <c r="A13" t="s">
        <v>442</v>
      </c>
      <c r="C13" t="s">
        <v>442</v>
      </c>
      <c r="E13" t="s">
        <v>450</v>
      </c>
      <c r="G13" t="s">
        <v>450</v>
      </c>
      <c r="I13" t="s">
        <v>450</v>
      </c>
      <c r="K13" t="s">
        <v>450</v>
      </c>
      <c r="M13" t="s">
        <v>450</v>
      </c>
      <c r="O13" t="s">
        <v>450</v>
      </c>
    </row>
    <row r="14" spans="1:15">
      <c r="A14" t="s">
        <v>444</v>
      </c>
      <c r="C14" t="s">
        <v>444</v>
      </c>
      <c r="E14" t="s">
        <v>451</v>
      </c>
      <c r="G14" t="s">
        <v>451</v>
      </c>
      <c r="I14" t="s">
        <v>451</v>
      </c>
      <c r="K14" t="s">
        <v>451</v>
      </c>
      <c r="M14" t="s">
        <v>451</v>
      </c>
      <c r="O14" t="s">
        <v>451</v>
      </c>
    </row>
    <row r="15" spans="1:15">
      <c r="A15" t="s">
        <v>454</v>
      </c>
      <c r="C15" t="s">
        <v>454</v>
      </c>
      <c r="E15" t="s">
        <v>453</v>
      </c>
      <c r="G15" t="s">
        <v>453</v>
      </c>
      <c r="I15" t="s">
        <v>453</v>
      </c>
      <c r="K15" t="s">
        <v>453</v>
      </c>
      <c r="M15" t="s">
        <v>453</v>
      </c>
      <c r="O15" t="s">
        <v>453</v>
      </c>
    </row>
    <row r="16" spans="1:15">
      <c r="A16" t="s">
        <v>454</v>
      </c>
      <c r="C16" t="s">
        <v>454</v>
      </c>
      <c r="E16" s="1" t="s">
        <v>456</v>
      </c>
      <c r="F16" s="1"/>
      <c r="G16" s="1" t="s">
        <v>474</v>
      </c>
      <c r="I16" s="1" t="s">
        <v>482</v>
      </c>
      <c r="J16" s="1"/>
      <c r="K16" s="1" t="s">
        <v>490</v>
      </c>
      <c r="L16" s="1"/>
      <c r="M16" s="1" t="s">
        <v>498</v>
      </c>
      <c r="N16" s="1"/>
      <c r="O16" s="1" t="s">
        <v>506</v>
      </c>
    </row>
    <row r="17" spans="1:15">
      <c r="A17" t="s">
        <v>454</v>
      </c>
      <c r="C17" t="s">
        <v>454</v>
      </c>
      <c r="E17" s="2" t="s">
        <v>460</v>
      </c>
      <c r="F17" s="2"/>
      <c r="G17" s="2" t="s">
        <v>476</v>
      </c>
      <c r="I17" s="2" t="s">
        <v>484</v>
      </c>
      <c r="J17" s="2"/>
      <c r="K17" s="2" t="s">
        <v>492</v>
      </c>
      <c r="L17" s="2"/>
      <c r="M17" s="2" t="s">
        <v>500</v>
      </c>
      <c r="N17" s="2"/>
      <c r="O17" s="2" t="s">
        <v>508</v>
      </c>
    </row>
    <row r="18" spans="1:15">
      <c r="A18" t="s">
        <v>454</v>
      </c>
      <c r="C18" t="s">
        <v>454</v>
      </c>
      <c r="E18" s="1" t="s">
        <v>458</v>
      </c>
      <c r="F18" s="1"/>
      <c r="G18" s="1" t="s">
        <v>478</v>
      </c>
      <c r="I18" s="1" t="s">
        <v>486</v>
      </c>
      <c r="J18" s="1"/>
      <c r="K18" s="1" t="s">
        <v>494</v>
      </c>
      <c r="L18" s="1"/>
      <c r="M18" s="1" t="s">
        <v>502</v>
      </c>
      <c r="N18" s="2"/>
      <c r="O18" s="1" t="s">
        <v>510</v>
      </c>
    </row>
    <row r="19" spans="1:15">
      <c r="A19" t="s">
        <v>454</v>
      </c>
      <c r="C19" t="s">
        <v>454</v>
      </c>
      <c r="E19" s="2" t="s">
        <v>462</v>
      </c>
      <c r="F19" s="2"/>
      <c r="G19" s="2" t="s">
        <v>480</v>
      </c>
      <c r="I19" s="2" t="s">
        <v>488</v>
      </c>
      <c r="J19" s="2"/>
      <c r="K19" s="2" t="s">
        <v>496</v>
      </c>
      <c r="L19" s="2"/>
      <c r="M19" s="2" t="s">
        <v>504</v>
      </c>
      <c r="N19" s="2"/>
      <c r="O19" s="2" t="s">
        <v>512</v>
      </c>
    </row>
    <row r="20" spans="1:15">
      <c r="A20" t="s">
        <v>117</v>
      </c>
      <c r="C20" t="s">
        <v>117</v>
      </c>
      <c r="E20" t="s">
        <v>117</v>
      </c>
      <c r="G20" t="s">
        <v>117</v>
      </c>
      <c r="I20" t="s">
        <v>117</v>
      </c>
      <c r="K20" t="s">
        <v>117</v>
      </c>
      <c r="M20" t="s">
        <v>117</v>
      </c>
      <c r="O20" t="s">
        <v>117</v>
      </c>
    </row>
    <row r="21" spans="1:15">
      <c r="A21" t="s">
        <v>119</v>
      </c>
      <c r="C21" t="s">
        <v>119</v>
      </c>
      <c r="E21" t="s">
        <v>119</v>
      </c>
      <c r="G21" t="s">
        <v>119</v>
      </c>
      <c r="I21" t="s">
        <v>119</v>
      </c>
      <c r="K21" t="s">
        <v>119</v>
      </c>
      <c r="M21" t="s">
        <v>119</v>
      </c>
      <c r="O21" t="s">
        <v>119</v>
      </c>
    </row>
    <row r="22" spans="1:15">
      <c r="A22" t="s">
        <v>131</v>
      </c>
      <c r="C22" t="s">
        <v>131</v>
      </c>
      <c r="E22" t="s">
        <v>131</v>
      </c>
      <c r="G22" t="s">
        <v>131</v>
      </c>
      <c r="I22" t="s">
        <v>131</v>
      </c>
      <c r="K22" t="s">
        <v>131</v>
      </c>
      <c r="M22" t="s">
        <v>131</v>
      </c>
      <c r="O22" t="s">
        <v>131</v>
      </c>
    </row>
    <row r="23" spans="1:15">
      <c r="A23" t="s">
        <v>446</v>
      </c>
      <c r="C23" t="s">
        <v>446</v>
      </c>
      <c r="E23" t="s">
        <v>446</v>
      </c>
      <c r="G23" t="s">
        <v>446</v>
      </c>
      <c r="I23" t="s">
        <v>446</v>
      </c>
      <c r="K23" t="s">
        <v>446</v>
      </c>
      <c r="M23" t="s">
        <v>446</v>
      </c>
      <c r="O23" t="s">
        <v>446</v>
      </c>
    </row>
    <row r="24" spans="1:15">
      <c r="A24" t="s">
        <v>119</v>
      </c>
      <c r="C24" t="s">
        <v>119</v>
      </c>
      <c r="E24" t="s">
        <v>119</v>
      </c>
      <c r="G24" t="s">
        <v>119</v>
      </c>
      <c r="I24" t="s">
        <v>119</v>
      </c>
      <c r="K24" t="s">
        <v>119</v>
      </c>
      <c r="M24" t="s">
        <v>170</v>
      </c>
      <c r="O24" t="s">
        <v>170</v>
      </c>
    </row>
    <row r="25" spans="1:15">
      <c r="A25" t="s">
        <v>119</v>
      </c>
      <c r="C25" t="s">
        <v>119</v>
      </c>
      <c r="E25" t="s">
        <v>119</v>
      </c>
      <c r="G25" t="s">
        <v>119</v>
      </c>
      <c r="I25" t="s">
        <v>119</v>
      </c>
      <c r="K25" t="s">
        <v>119</v>
      </c>
      <c r="M25" t="s">
        <v>119</v>
      </c>
      <c r="O25" t="s">
        <v>119</v>
      </c>
    </row>
    <row r="26" spans="1:15">
      <c r="A26" t="s">
        <v>69</v>
      </c>
      <c r="C26" t="s">
        <v>69</v>
      </c>
      <c r="E26" t="s">
        <v>69</v>
      </c>
      <c r="G26" t="s">
        <v>69</v>
      </c>
      <c r="I26" t="s">
        <v>69</v>
      </c>
      <c r="K26" t="s">
        <v>69</v>
      </c>
      <c r="M26" t="s">
        <v>69</v>
      </c>
      <c r="O26" t="s">
        <v>69</v>
      </c>
    </row>
    <row r="27" spans="1:15">
      <c r="A27" t="s">
        <v>70</v>
      </c>
      <c r="C27" t="s">
        <v>70</v>
      </c>
      <c r="E27" t="s">
        <v>70</v>
      </c>
      <c r="G27" t="s">
        <v>70</v>
      </c>
      <c r="I27" t="s">
        <v>70</v>
      </c>
      <c r="K27" t="s">
        <v>70</v>
      </c>
      <c r="M27" t="s">
        <v>70</v>
      </c>
      <c r="O27" t="s">
        <v>70</v>
      </c>
    </row>
    <row r="28" spans="1:15">
      <c r="A28" t="s">
        <v>8</v>
      </c>
      <c r="C28" t="s">
        <v>8</v>
      </c>
      <c r="E28" t="s">
        <v>8</v>
      </c>
      <c r="G28" t="s">
        <v>8</v>
      </c>
      <c r="I28" t="s">
        <v>8</v>
      </c>
      <c r="K28" t="s">
        <v>8</v>
      </c>
      <c r="M28" t="s">
        <v>8</v>
      </c>
      <c r="O28" t="s">
        <v>8</v>
      </c>
    </row>
    <row r="29" spans="1:15">
      <c r="A29" t="s">
        <v>75</v>
      </c>
      <c r="C29" t="s">
        <v>75</v>
      </c>
      <c r="E29" t="s">
        <v>75</v>
      </c>
      <c r="G29" t="s">
        <v>75</v>
      </c>
      <c r="I29" t="s">
        <v>75</v>
      </c>
      <c r="K29" t="s">
        <v>75</v>
      </c>
      <c r="M29" t="s">
        <v>75</v>
      </c>
      <c r="O29" t="s">
        <v>75</v>
      </c>
    </row>
    <row r="30" spans="1:15">
      <c r="A30" t="s">
        <v>80</v>
      </c>
      <c r="C30" t="s">
        <v>80</v>
      </c>
      <c r="E30" t="s">
        <v>80</v>
      </c>
      <c r="G30" t="s">
        <v>80</v>
      </c>
      <c r="I30" t="s">
        <v>80</v>
      </c>
      <c r="K30" t="s">
        <v>80</v>
      </c>
      <c r="M30" t="s">
        <v>80</v>
      </c>
      <c r="O30" t="s">
        <v>80</v>
      </c>
    </row>
    <row r="31" spans="1:15">
      <c r="A31" t="s">
        <v>8</v>
      </c>
      <c r="C31" t="s">
        <v>8</v>
      </c>
      <c r="M31" t="s">
        <v>8</v>
      </c>
      <c r="O31" t="s">
        <v>8</v>
      </c>
    </row>
    <row r="32" spans="1:15">
      <c r="A32" t="s">
        <v>86</v>
      </c>
      <c r="C32" t="s">
        <v>86</v>
      </c>
      <c r="M32" s="1" t="str">
        <f>"router bgp "&amp;VLOOKUP(M$1,Table_SwitchIPInfo[],2,FALSE)</f>
        <v>router bgp 65005</v>
      </c>
      <c r="N32" s="1"/>
      <c r="O32" s="1" t="str">
        <f>"router bgp "&amp;VLOOKUP(O$1,Table_SwitchIPInfo[],2,FALSE)</f>
        <v>router bgp 65005</v>
      </c>
    </row>
    <row r="33" spans="1:15">
      <c r="A33" t="s">
        <v>88</v>
      </c>
      <c r="C33" t="s">
        <v>88</v>
      </c>
      <c r="M33" s="2" t="s">
        <v>163</v>
      </c>
      <c r="N33" s="2"/>
      <c r="O33" s="2" t="s">
        <v>164</v>
      </c>
    </row>
    <row r="34" spans="1:15">
      <c r="A34" t="s">
        <v>8</v>
      </c>
      <c r="C34" t="s">
        <v>8</v>
      </c>
      <c r="M34" s="2" t="s">
        <v>165</v>
      </c>
      <c r="N34" s="2"/>
      <c r="O34" s="2" t="s">
        <v>166</v>
      </c>
    </row>
    <row r="35" spans="1:15">
      <c r="M35" t="s">
        <v>144</v>
      </c>
      <c r="O35" t="s">
        <v>144</v>
      </c>
    </row>
    <row r="36" spans="1:15">
      <c r="M36" t="s">
        <v>145</v>
      </c>
      <c r="O36" t="s">
        <v>145</v>
      </c>
    </row>
    <row r="37" spans="1:15">
      <c r="M37" t="s">
        <v>146</v>
      </c>
      <c r="O37" t="s">
        <v>146</v>
      </c>
    </row>
    <row r="38" spans="1:15">
      <c r="M38" t="s">
        <v>147</v>
      </c>
      <c r="O38" t="s">
        <v>147</v>
      </c>
    </row>
    <row r="39" spans="1:15">
      <c r="M39" t="s">
        <v>148</v>
      </c>
      <c r="O39" t="s">
        <v>148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SwitchIPInfo!$B$4:$B$11</xm:f>
          </x14:formula1>
          <xm:sqref>A1:M1 O1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0"/>
  <sheetViews>
    <sheetView workbookViewId="0">
      <pane ySplit="1" topLeftCell="A2" activePane="bottomLeft" state="frozen"/>
      <selection pane="bottomLeft" activeCell="E16" sqref="E16"/>
    </sheetView>
  </sheetViews>
  <sheetFormatPr defaultRowHeight="16.5"/>
  <cols>
    <col min="1" max="1" width="58.625" customWidth="1"/>
    <col min="2" max="2" width="0.875" customWidth="1"/>
    <col min="3" max="3" width="59.25" customWidth="1"/>
    <col min="4" max="4" width="0.75" customWidth="1"/>
    <col min="5" max="5" width="42.5" bestFit="1" customWidth="1"/>
    <col min="6" max="6" width="1" customWidth="1"/>
    <col min="7" max="7" width="42.5" bestFit="1" customWidth="1"/>
    <col min="8" max="8" width="0.75" customWidth="1"/>
    <col min="9" max="9" width="42.5" bestFit="1" customWidth="1"/>
    <col min="10" max="10" width="1" customWidth="1"/>
    <col min="11" max="11" width="42.5" bestFit="1" customWidth="1"/>
    <col min="12" max="12" width="1" customWidth="1"/>
    <col min="13" max="13" width="42.5" bestFit="1" customWidth="1"/>
    <col min="14" max="14" width="1" customWidth="1"/>
    <col min="15" max="15" width="42.5" bestFit="1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439</v>
      </c>
      <c r="O1" t="s">
        <v>440</v>
      </c>
    </row>
    <row r="3" spans="1:15" s="1" customFormat="1">
      <c r="A3" s="1" t="str">
        <f>"router bgp "&amp;VLOOKUP(A$1,Table_SwitchIPInfo[],2,FALSE)</f>
        <v>router bgp 65000</v>
      </c>
      <c r="C3" s="1" t="str">
        <f>"router bgp "&amp;VLOOKUP(C$1,Table_SwitchIPInfo[],2,FALSE)</f>
        <v>router bgp 65000</v>
      </c>
      <c r="E3" s="1" t="str">
        <f>"router bgp "&amp;VLOOKUP(E$1,Table_SwitchIPInfo[],2,FALSE)</f>
        <v>router bgp 65001</v>
      </c>
      <c r="G3" s="1" t="str">
        <f>"router bgp "&amp;VLOOKUP(G$1,Table_SwitchIPInfo[],2,FALSE)</f>
        <v>router bgp 65002</v>
      </c>
      <c r="I3" s="1" t="str">
        <f>"router bgp "&amp;VLOOKUP(I$1,Table_SwitchIPInfo[],2,FALSE)</f>
        <v>router bgp 65003</v>
      </c>
      <c r="K3" s="1" t="str">
        <f>"router bgp "&amp;VLOOKUP(K$1,Table_SwitchIPInfo[],2,FALSE)</f>
        <v>router bgp 65004</v>
      </c>
      <c r="M3" s="1" t="str">
        <f>"router bgp "&amp;VLOOKUP(M$1,Table_SwitchIPInfo[],2,FALSE)</f>
        <v>router bgp 65005</v>
      </c>
      <c r="O3" s="1" t="str">
        <f>"router bgp "&amp;VLOOKUP(O$1,Table_SwitchIPInfo[],2,FALSE)</f>
        <v>router bgp 65005</v>
      </c>
    </row>
    <row r="4" spans="1:15">
      <c r="A4" t="s">
        <v>618</v>
      </c>
      <c r="C4" t="s">
        <v>101</v>
      </c>
      <c r="E4" s="1" t="s">
        <v>467</v>
      </c>
      <c r="F4" s="1"/>
      <c r="G4" s="1" t="s">
        <v>467</v>
      </c>
      <c r="I4" s="1" t="s">
        <v>467</v>
      </c>
      <c r="J4" s="1"/>
      <c r="K4" s="1" t="s">
        <v>467</v>
      </c>
      <c r="L4" s="1"/>
      <c r="M4" s="1" t="s">
        <v>467</v>
      </c>
      <c r="N4" s="1"/>
      <c r="O4" s="1" t="s">
        <v>467</v>
      </c>
    </row>
    <row r="5" spans="1:15">
      <c r="A5" t="s">
        <v>102</v>
      </c>
      <c r="C5" t="s">
        <v>102</v>
      </c>
      <c r="E5" t="s">
        <v>102</v>
      </c>
      <c r="G5" t="s">
        <v>102</v>
      </c>
      <c r="I5" t="s">
        <v>102</v>
      </c>
      <c r="K5" t="s">
        <v>102</v>
      </c>
      <c r="M5" t="s">
        <v>102</v>
      </c>
      <c r="O5" t="s">
        <v>102</v>
      </c>
    </row>
    <row r="6" spans="1:15">
      <c r="A6" t="s">
        <v>104</v>
      </c>
      <c r="C6" t="s">
        <v>104</v>
      </c>
      <c r="E6" t="s">
        <v>467</v>
      </c>
      <c r="G6" t="s">
        <v>467</v>
      </c>
      <c r="I6" t="s">
        <v>467</v>
      </c>
      <c r="K6" t="s">
        <v>467</v>
      </c>
      <c r="M6" t="s">
        <v>467</v>
      </c>
      <c r="O6" t="s">
        <v>467</v>
      </c>
    </row>
    <row r="7" spans="1:15">
      <c r="A7" t="s">
        <v>105</v>
      </c>
      <c r="C7" t="s">
        <v>105</v>
      </c>
      <c r="E7" t="s">
        <v>105</v>
      </c>
      <c r="G7" t="s">
        <v>105</v>
      </c>
      <c r="I7" t="s">
        <v>105</v>
      </c>
      <c r="K7" t="s">
        <v>105</v>
      </c>
      <c r="M7" t="s">
        <v>105</v>
      </c>
      <c r="O7" t="s">
        <v>105</v>
      </c>
    </row>
    <row r="8" spans="1:15">
      <c r="A8" t="s">
        <v>108</v>
      </c>
      <c r="C8" t="s">
        <v>108</v>
      </c>
      <c r="E8" t="s">
        <v>108</v>
      </c>
      <c r="G8" t="s">
        <v>108</v>
      </c>
      <c r="I8" t="s">
        <v>108</v>
      </c>
      <c r="K8" t="s">
        <v>108</v>
      </c>
      <c r="M8" t="s">
        <v>108</v>
      </c>
      <c r="O8" t="s">
        <v>108</v>
      </c>
    </row>
    <row r="9" spans="1:15">
      <c r="A9" t="s">
        <v>110</v>
      </c>
      <c r="C9" t="s">
        <v>110</v>
      </c>
      <c r="E9" t="s">
        <v>110</v>
      </c>
      <c r="G9" t="s">
        <v>110</v>
      </c>
      <c r="I9" t="s">
        <v>110</v>
      </c>
      <c r="K9" t="s">
        <v>110</v>
      </c>
      <c r="M9" t="s">
        <v>110</v>
      </c>
      <c r="O9" t="s">
        <v>110</v>
      </c>
    </row>
    <row r="10" spans="1:15">
      <c r="A10" t="s">
        <v>112</v>
      </c>
      <c r="C10" t="s">
        <v>112</v>
      </c>
      <c r="E10" t="s">
        <v>112</v>
      </c>
      <c r="G10" t="s">
        <v>112</v>
      </c>
      <c r="I10" t="s">
        <v>112</v>
      </c>
      <c r="K10" t="s">
        <v>112</v>
      </c>
      <c r="M10" t="s">
        <v>112</v>
      </c>
      <c r="O10" t="s">
        <v>112</v>
      </c>
    </row>
    <row r="11" spans="1:15">
      <c r="A11" t="s">
        <v>115</v>
      </c>
      <c r="C11" t="s">
        <v>115</v>
      </c>
      <c r="E11" t="s">
        <v>115</v>
      </c>
      <c r="G11" t="s">
        <v>115</v>
      </c>
      <c r="I11" t="s">
        <v>115</v>
      </c>
      <c r="K11" t="s">
        <v>115</v>
      </c>
      <c r="M11" t="s">
        <v>115</v>
      </c>
      <c r="O11" t="s">
        <v>115</v>
      </c>
    </row>
    <row r="12" spans="1:15">
      <c r="A12" t="s">
        <v>119</v>
      </c>
      <c r="C12" t="s">
        <v>119</v>
      </c>
      <c r="E12" t="s">
        <v>132</v>
      </c>
      <c r="G12" t="s">
        <v>132</v>
      </c>
      <c r="I12" t="s">
        <v>132</v>
      </c>
      <c r="K12" t="s">
        <v>132</v>
      </c>
      <c r="M12" t="s">
        <v>132</v>
      </c>
      <c r="O12" t="s">
        <v>132</v>
      </c>
    </row>
    <row r="13" spans="1:15">
      <c r="A13" t="s">
        <v>119</v>
      </c>
      <c r="C13" t="s">
        <v>119</v>
      </c>
      <c r="E13" t="s">
        <v>140</v>
      </c>
      <c r="G13" t="s">
        <v>140</v>
      </c>
      <c r="I13" t="s">
        <v>140</v>
      </c>
      <c r="K13" t="s">
        <v>140</v>
      </c>
      <c r="M13" t="s">
        <v>140</v>
      </c>
      <c r="O13" t="s">
        <v>140</v>
      </c>
    </row>
    <row r="14" spans="1:15">
      <c r="A14" t="s">
        <v>119</v>
      </c>
      <c r="C14" t="s">
        <v>119</v>
      </c>
      <c r="E14" t="s">
        <v>141</v>
      </c>
      <c r="G14" t="s">
        <v>141</v>
      </c>
      <c r="I14" t="s">
        <v>141</v>
      </c>
      <c r="K14" t="s">
        <v>141</v>
      </c>
      <c r="M14" t="s">
        <v>141</v>
      </c>
      <c r="O14" t="s">
        <v>141</v>
      </c>
    </row>
    <row r="15" spans="1:15">
      <c r="A15" t="s">
        <v>119</v>
      </c>
      <c r="C15" t="s">
        <v>119</v>
      </c>
      <c r="E15" t="s">
        <v>142</v>
      </c>
      <c r="G15" t="s">
        <v>142</v>
      </c>
      <c r="I15" t="s">
        <v>142</v>
      </c>
      <c r="K15" t="s">
        <v>142</v>
      </c>
      <c r="M15" t="s">
        <v>142</v>
      </c>
      <c r="O15" t="s">
        <v>142</v>
      </c>
    </row>
    <row r="16" spans="1:15">
      <c r="A16" t="s">
        <v>119</v>
      </c>
      <c r="C16" t="s">
        <v>119</v>
      </c>
      <c r="E16" t="s">
        <v>143</v>
      </c>
      <c r="G16" t="s">
        <v>143</v>
      </c>
      <c r="I16" t="s">
        <v>143</v>
      </c>
      <c r="K16" t="s">
        <v>143</v>
      </c>
      <c r="M16" t="s">
        <v>143</v>
      </c>
      <c r="O16" t="s">
        <v>143</v>
      </c>
    </row>
    <row r="17" spans="1:15">
      <c r="A17" t="s">
        <v>119</v>
      </c>
      <c r="C17" t="s">
        <v>119</v>
      </c>
      <c r="E17" t="s">
        <v>119</v>
      </c>
      <c r="G17" t="s">
        <v>119</v>
      </c>
      <c r="I17" t="s">
        <v>119</v>
      </c>
      <c r="K17" t="s">
        <v>119</v>
      </c>
      <c r="M17" t="s">
        <v>119</v>
      </c>
      <c r="O17" t="s">
        <v>119</v>
      </c>
    </row>
    <row r="18" spans="1:15">
      <c r="A18" t="s">
        <v>120</v>
      </c>
      <c r="C18" t="s">
        <v>120</v>
      </c>
      <c r="E18" t="s">
        <v>120</v>
      </c>
      <c r="G18" t="s">
        <v>120</v>
      </c>
      <c r="I18" t="s">
        <v>120</v>
      </c>
      <c r="K18" t="s">
        <v>120</v>
      </c>
      <c r="M18" t="s">
        <v>120</v>
      </c>
      <c r="O18" t="s">
        <v>120</v>
      </c>
    </row>
    <row r="19" spans="1:15">
      <c r="A19" t="s">
        <v>126</v>
      </c>
      <c r="C19" t="s">
        <v>126</v>
      </c>
      <c r="E19" t="s">
        <v>126</v>
      </c>
      <c r="G19" t="s">
        <v>126</v>
      </c>
      <c r="I19" t="s">
        <v>126</v>
      </c>
      <c r="K19" t="s">
        <v>126</v>
      </c>
      <c r="M19" t="s">
        <v>126</v>
      </c>
      <c r="O19" t="s">
        <v>126</v>
      </c>
    </row>
    <row r="20" spans="1:15">
      <c r="A20" t="s">
        <v>8</v>
      </c>
      <c r="C20" t="s">
        <v>8</v>
      </c>
      <c r="E20" t="s">
        <v>8</v>
      </c>
      <c r="G20" t="s">
        <v>8</v>
      </c>
      <c r="I20" t="s">
        <v>8</v>
      </c>
      <c r="K20" t="s">
        <v>8</v>
      </c>
      <c r="M20" t="s">
        <v>8</v>
      </c>
      <c r="O20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SwitchIPInfo!$B$4:$B$11</xm:f>
          </x14:formula1>
          <xm:sqref>A1:O1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K15"/>
  <sheetViews>
    <sheetView workbookViewId="0">
      <pane ySplit="1" topLeftCell="A2" activePane="bottomLeft" state="frozen"/>
      <selection pane="bottomLeft" activeCell="E33" sqref="E33"/>
    </sheetView>
  </sheetViews>
  <sheetFormatPr defaultRowHeight="16.5"/>
  <cols>
    <col min="1" max="1" width="43.875" bestFit="1" customWidth="1"/>
    <col min="2" max="2" width="1.125" customWidth="1"/>
    <col min="3" max="3" width="43.875" bestFit="1" customWidth="1"/>
    <col min="4" max="4" width="1.125" customWidth="1"/>
    <col min="5" max="5" width="43.875" bestFit="1" customWidth="1"/>
    <col min="6" max="6" width="1" customWidth="1"/>
    <col min="7" max="7" width="43.875" bestFit="1" customWidth="1"/>
    <col min="8" max="8" width="1.125" customWidth="1"/>
    <col min="9" max="9" width="43.875" bestFit="1" customWidth="1"/>
    <col min="10" max="10" width="1.125" customWidth="1"/>
    <col min="11" max="11" width="43.875" bestFit="1" customWidth="1"/>
  </cols>
  <sheetData>
    <row r="1" spans="1:11">
      <c r="A1" t="s">
        <v>424</v>
      </c>
      <c r="C1" t="s">
        <v>241</v>
      </c>
      <c r="E1" t="s">
        <v>242</v>
      </c>
      <c r="G1" t="s">
        <v>243</v>
      </c>
      <c r="I1" t="s">
        <v>439</v>
      </c>
      <c r="K1" t="s">
        <v>440</v>
      </c>
    </row>
    <row r="3" spans="1:11">
      <c r="A3" t="s">
        <v>58</v>
      </c>
      <c r="C3" t="s">
        <v>58</v>
      </c>
      <c r="E3" t="s">
        <v>58</v>
      </c>
      <c r="G3" t="s">
        <v>58</v>
      </c>
      <c r="I3" t="s">
        <v>58</v>
      </c>
      <c r="K3" t="s">
        <v>58</v>
      </c>
    </row>
    <row r="4" spans="1:11">
      <c r="A4" t="s">
        <v>471</v>
      </c>
      <c r="C4" t="s">
        <v>471</v>
      </c>
      <c r="E4" t="s">
        <v>471</v>
      </c>
      <c r="G4" t="s">
        <v>471</v>
      </c>
      <c r="I4" t="s">
        <v>471</v>
      </c>
      <c r="K4" t="s">
        <v>471</v>
      </c>
    </row>
    <row r="5" spans="1:11" s="1" customFormat="1">
      <c r="A5" s="1" t="str">
        <f>"   ip address "&amp;VLOOKUP(A$1,Table_SwitchIPInfo[],4,FALSE)&amp;"/32"</f>
        <v xml:space="preserve">   ip address 2.2.2.1/32</v>
      </c>
      <c r="C5" s="1" t="str">
        <f>"   ip address "&amp;VLOOKUP(C$1,Table_SwitchIPInfo[],4,FALSE)&amp;"/32"</f>
        <v xml:space="preserve">   ip address 2.2.2.2/32</v>
      </c>
      <c r="E5" s="1" t="str">
        <f>"   ip address "&amp;VLOOKUP(E$1,Table_SwitchIPInfo[],4,FALSE)&amp;"/32"</f>
        <v xml:space="preserve">   ip address 2.2.2.3/32</v>
      </c>
      <c r="G5" s="1" t="str">
        <f>"   ip address "&amp;VLOOKUP(G$1,Table_SwitchIPInfo[],4,FALSE)&amp;"/32"</f>
        <v xml:space="preserve">   ip address 2.2.2.4/32</v>
      </c>
      <c r="I5" s="1" t="str">
        <f>"   ip address "&amp;VLOOKUP(I$1,Table_SwitchIPInfo[],4,FALSE)&amp;"/32"</f>
        <v xml:space="preserve">   ip address 2.2.2.5/32</v>
      </c>
      <c r="K5" s="1" t="str">
        <f>"   ip address "&amp;VLOOKUP(K$1,Table_SwitchIPInfo[],4,FALSE)&amp;"/32"</f>
        <v xml:space="preserve">   ip address 2.2.2.6/32</v>
      </c>
    </row>
    <row r="6" spans="1:11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</row>
    <row r="7" spans="1:11">
      <c r="A7" t="s">
        <v>90</v>
      </c>
      <c r="C7" t="s">
        <v>90</v>
      </c>
      <c r="E7" t="s">
        <v>90</v>
      </c>
      <c r="G7" t="s">
        <v>90</v>
      </c>
      <c r="I7" t="s">
        <v>90</v>
      </c>
      <c r="K7" t="s">
        <v>90</v>
      </c>
    </row>
    <row r="8" spans="1:11">
      <c r="A8" t="s">
        <v>91</v>
      </c>
      <c r="C8" t="s">
        <v>91</v>
      </c>
      <c r="E8" t="s">
        <v>91</v>
      </c>
      <c r="G8" t="s">
        <v>91</v>
      </c>
      <c r="I8" t="s">
        <v>91</v>
      </c>
      <c r="K8" t="s">
        <v>91</v>
      </c>
    </row>
    <row r="9" spans="1:11">
      <c r="A9" t="s">
        <v>93</v>
      </c>
      <c r="C9" t="s">
        <v>93</v>
      </c>
      <c r="E9" t="s">
        <v>93</v>
      </c>
      <c r="G9" t="s">
        <v>93</v>
      </c>
      <c r="I9" t="s">
        <v>93</v>
      </c>
      <c r="K9" t="s">
        <v>93</v>
      </c>
    </row>
    <row r="10" spans="1:11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</row>
    <row r="11" spans="1:11">
      <c r="A11" t="s">
        <v>69</v>
      </c>
      <c r="C11" t="s">
        <v>69</v>
      </c>
      <c r="E11" t="s">
        <v>69</v>
      </c>
      <c r="G11" t="s">
        <v>69</v>
      </c>
      <c r="I11" t="s">
        <v>69</v>
      </c>
      <c r="K11" t="s">
        <v>69</v>
      </c>
    </row>
    <row r="12" spans="1:11">
      <c r="A12" t="s">
        <v>113</v>
      </c>
      <c r="C12" t="s">
        <v>113</v>
      </c>
      <c r="E12" t="s">
        <v>113</v>
      </c>
      <c r="G12" t="s">
        <v>113</v>
      </c>
      <c r="I12" t="s">
        <v>113</v>
      </c>
      <c r="K12" t="s">
        <v>113</v>
      </c>
    </row>
    <row r="13" spans="1:11">
      <c r="A13" t="s">
        <v>8</v>
      </c>
      <c r="C13" t="s">
        <v>8</v>
      </c>
      <c r="E13" t="s">
        <v>8</v>
      </c>
      <c r="G13" t="s">
        <v>8</v>
      </c>
      <c r="I13" t="s">
        <v>8</v>
      </c>
      <c r="K13" t="s">
        <v>8</v>
      </c>
    </row>
    <row r="14" spans="1:11">
      <c r="A14" t="s">
        <v>469</v>
      </c>
      <c r="C14" t="s">
        <v>469</v>
      </c>
      <c r="E14" t="s">
        <v>469</v>
      </c>
      <c r="G14" t="s">
        <v>469</v>
      </c>
      <c r="I14" t="s">
        <v>469</v>
      </c>
      <c r="K14" t="s">
        <v>469</v>
      </c>
    </row>
    <row r="15" spans="1:11">
      <c r="A15" t="s">
        <v>8</v>
      </c>
      <c r="C15" t="s">
        <v>8</v>
      </c>
      <c r="E15" t="s">
        <v>8</v>
      </c>
      <c r="G15" t="s">
        <v>8</v>
      </c>
      <c r="I15" t="s">
        <v>8</v>
      </c>
      <c r="K1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SwitchIPInfo!$B$4:$B$11</xm:f>
          </x14:formula1>
          <xm:sqref>A1:E1 G1:K1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E13"/>
  <sheetViews>
    <sheetView workbookViewId="0">
      <pane ySplit="1" topLeftCell="A2" activePane="bottomLeft" state="frozen"/>
      <selection pane="bottomLeft" activeCell="C11" sqref="C11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424</v>
      </c>
      <c r="C1" t="s">
        <v>241</v>
      </c>
      <c r="E1" t="s">
        <v>242</v>
      </c>
    </row>
    <row r="3" spans="1:5">
      <c r="A3" t="s">
        <v>182</v>
      </c>
      <c r="C3" t="s">
        <v>182</v>
      </c>
      <c r="E3" t="s">
        <v>182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90</v>
      </c>
      <c r="C5" t="s">
        <v>90</v>
      </c>
      <c r="E5" t="s">
        <v>90</v>
      </c>
    </row>
    <row r="6" spans="1:5">
      <c r="A6" t="s">
        <v>183</v>
      </c>
      <c r="C6" t="s">
        <v>183</v>
      </c>
      <c r="E6" t="s">
        <v>183</v>
      </c>
    </row>
    <row r="7" spans="1:5">
      <c r="A7" t="s">
        <v>8</v>
      </c>
      <c r="C7" t="s">
        <v>8</v>
      </c>
      <c r="E7" t="s">
        <v>8</v>
      </c>
    </row>
    <row r="8" spans="1:5" s="1" customFormat="1">
      <c r="A8" s="1" t="s">
        <v>121</v>
      </c>
      <c r="C8" s="1" t="s">
        <v>122</v>
      </c>
      <c r="E8" s="1" t="s">
        <v>123</v>
      </c>
    </row>
    <row r="9" spans="1:5">
      <c r="A9" t="s">
        <v>152</v>
      </c>
      <c r="C9" t="s">
        <v>152</v>
      </c>
      <c r="E9" t="s">
        <v>152</v>
      </c>
    </row>
    <row r="10" spans="1:5" s="1" customFormat="1">
      <c r="A10" s="1" t="s">
        <v>154</v>
      </c>
      <c r="C10" s="1" t="s">
        <v>155</v>
      </c>
      <c r="E10" s="1" t="s">
        <v>156</v>
      </c>
    </row>
    <row r="11" spans="1:5">
      <c r="A11" t="s">
        <v>514</v>
      </c>
      <c r="C11" t="s">
        <v>662</v>
      </c>
      <c r="E11" t="s">
        <v>514</v>
      </c>
    </row>
    <row r="12" spans="1:5">
      <c r="A12" t="s">
        <v>157</v>
      </c>
      <c r="C12" t="s">
        <v>157</v>
      </c>
      <c r="E12" t="s">
        <v>157</v>
      </c>
    </row>
    <row r="13" spans="1:5">
      <c r="A13" t="s">
        <v>8</v>
      </c>
      <c r="C13" t="s">
        <v>8</v>
      </c>
      <c r="E1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SwitchIPInfo!$B$4:$B$11</xm:f>
          </x14:formula1>
          <xm:sqref>A1:E1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E22"/>
  <sheetViews>
    <sheetView workbookViewId="0">
      <pane ySplit="1" topLeftCell="A2" activePane="bottomLeft" state="frozen"/>
      <selection pane="bottomLeft" activeCell="A10" sqref="A10:E10"/>
    </sheetView>
  </sheetViews>
  <sheetFormatPr defaultRowHeight="16.5"/>
  <cols>
    <col min="1" max="1" width="38.25" bestFit="1" customWidth="1"/>
    <col min="2" max="2" width="1.2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424</v>
      </c>
      <c r="C1" t="s">
        <v>241</v>
      </c>
      <c r="E1" t="s">
        <v>242</v>
      </c>
    </row>
    <row r="3" spans="1:5" s="1" customFormat="1">
      <c r="A3" s="1" t="s">
        <v>184</v>
      </c>
      <c r="C3" s="1" t="s">
        <v>186</v>
      </c>
      <c r="E3" s="1" t="s">
        <v>185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33</v>
      </c>
      <c r="C5" t="s">
        <v>33</v>
      </c>
      <c r="E5" t="s">
        <v>33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106</v>
      </c>
      <c r="C7" t="s">
        <v>106</v>
      </c>
      <c r="E7" t="s">
        <v>106</v>
      </c>
    </row>
    <row r="8" spans="1:5">
      <c r="A8" t="s">
        <v>8</v>
      </c>
      <c r="C8" t="s">
        <v>8</v>
      </c>
      <c r="E8" t="s">
        <v>8</v>
      </c>
    </row>
    <row r="9" spans="1:5" s="1" customFormat="1">
      <c r="A9" s="1" t="s">
        <v>71</v>
      </c>
      <c r="C9" s="1" t="s">
        <v>72</v>
      </c>
      <c r="E9" s="1" t="s">
        <v>73</v>
      </c>
    </row>
    <row r="10" spans="1:5" s="1" customFormat="1">
      <c r="A10" s="1" t="s">
        <v>74</v>
      </c>
      <c r="C10" s="1" t="s">
        <v>74</v>
      </c>
      <c r="E10" s="1" t="s">
        <v>74</v>
      </c>
    </row>
    <row r="11" spans="1:5" s="1" customFormat="1">
      <c r="A11" s="1" t="s">
        <v>76</v>
      </c>
      <c r="C11" s="1" t="s">
        <v>77</v>
      </c>
      <c r="E11" s="1" t="s">
        <v>78</v>
      </c>
    </row>
    <row r="12" spans="1:5">
      <c r="A12" t="s">
        <v>8</v>
      </c>
      <c r="C12" t="s">
        <v>8</v>
      </c>
      <c r="E12" t="s">
        <v>8</v>
      </c>
    </row>
    <row r="13" spans="1:5">
      <c r="A13" t="s">
        <v>90</v>
      </c>
      <c r="C13" t="s">
        <v>90</v>
      </c>
      <c r="E13" t="s">
        <v>90</v>
      </c>
    </row>
    <row r="14" spans="1:5">
      <c r="A14" t="s">
        <v>98</v>
      </c>
      <c r="C14" t="s">
        <v>98</v>
      </c>
      <c r="E14" t="s">
        <v>98</v>
      </c>
    </row>
    <row r="15" spans="1:5">
      <c r="A15" t="s">
        <v>8</v>
      </c>
      <c r="C15" t="s">
        <v>8</v>
      </c>
      <c r="E15" t="s">
        <v>8</v>
      </c>
    </row>
    <row r="16" spans="1:5" s="1" customFormat="1">
      <c r="A16" s="1" t="s">
        <v>121</v>
      </c>
      <c r="C16" s="1" t="s">
        <v>122</v>
      </c>
      <c r="E16" s="1" t="s">
        <v>123</v>
      </c>
    </row>
    <row r="17" spans="1:5">
      <c r="A17" t="s">
        <v>74</v>
      </c>
      <c r="C17" t="s">
        <v>74</v>
      </c>
      <c r="E17" t="s">
        <v>74</v>
      </c>
    </row>
    <row r="18" spans="1:5" s="1" customFormat="1">
      <c r="A18" s="1" t="s">
        <v>167</v>
      </c>
      <c r="C18" s="1" t="s">
        <v>168</v>
      </c>
      <c r="E18" s="1" t="s">
        <v>169</v>
      </c>
    </row>
    <row r="19" spans="1:5">
      <c r="A19" t="s">
        <v>516</v>
      </c>
      <c r="C19" t="s">
        <v>516</v>
      </c>
      <c r="E19" t="s">
        <v>516</v>
      </c>
    </row>
    <row r="20" spans="1:5">
      <c r="A20" t="s">
        <v>518</v>
      </c>
      <c r="C20" t="s">
        <v>518</v>
      </c>
      <c r="E20" t="s">
        <v>518</v>
      </c>
    </row>
    <row r="21" spans="1:5">
      <c r="A21" t="s">
        <v>162</v>
      </c>
      <c r="C21" t="s">
        <v>162</v>
      </c>
      <c r="E21" t="s">
        <v>162</v>
      </c>
    </row>
    <row r="22" spans="1:5">
      <c r="A22" t="s">
        <v>8</v>
      </c>
      <c r="C22" t="s">
        <v>8</v>
      </c>
      <c r="E22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SwitchIPInfo!$B$4:$B$11</xm:f>
          </x14:formula1>
          <xm:sqref>A1:E1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C31"/>
  <sheetViews>
    <sheetView workbookViewId="0">
      <pane ySplit="1" topLeftCell="A2" activePane="bottomLeft" state="frozen"/>
      <selection pane="bottomLeft" activeCell="C15" sqref="C15"/>
    </sheetView>
  </sheetViews>
  <sheetFormatPr defaultRowHeight="16.5"/>
  <cols>
    <col min="1" max="1" width="52.125" bestFit="1" customWidth="1"/>
    <col min="2" max="2" width="1.125" customWidth="1"/>
    <col min="3" max="3" width="52.125" bestFit="1" customWidth="1"/>
  </cols>
  <sheetData>
    <row r="1" spans="1:3">
      <c r="A1" t="s">
        <v>439</v>
      </c>
      <c r="C1" t="s">
        <v>440</v>
      </c>
    </row>
    <row r="3" spans="1:3">
      <c r="A3" t="s">
        <v>519</v>
      </c>
      <c r="C3" t="s">
        <v>519</v>
      </c>
    </row>
    <row r="4" spans="1:3">
      <c r="A4" t="s">
        <v>8</v>
      </c>
      <c r="C4" t="s">
        <v>8</v>
      </c>
    </row>
    <row r="5" spans="1:3">
      <c r="A5" t="s">
        <v>35</v>
      </c>
      <c r="C5" t="s">
        <v>35</v>
      </c>
    </row>
    <row r="6" spans="1:3">
      <c r="A6" t="s">
        <v>8</v>
      </c>
      <c r="C6" t="s">
        <v>8</v>
      </c>
    </row>
    <row r="7" spans="1:3">
      <c r="A7" t="s">
        <v>40</v>
      </c>
      <c r="C7" t="s">
        <v>40</v>
      </c>
    </row>
    <row r="8" spans="1:3">
      <c r="A8" t="s">
        <v>32</v>
      </c>
      <c r="C8" t="s">
        <v>32</v>
      </c>
    </row>
    <row r="9" spans="1:3">
      <c r="A9" t="s">
        <v>42</v>
      </c>
      <c r="C9" t="s">
        <v>42</v>
      </c>
    </row>
    <row r="10" spans="1:3">
      <c r="A10" t="s">
        <v>44</v>
      </c>
      <c r="C10" t="s">
        <v>45</v>
      </c>
    </row>
    <row r="11" spans="1:3">
      <c r="A11" t="s">
        <v>8</v>
      </c>
      <c r="C11" t="s">
        <v>8</v>
      </c>
    </row>
    <row r="12" spans="1:3">
      <c r="A12" t="s">
        <v>521</v>
      </c>
      <c r="C12" t="s">
        <v>521</v>
      </c>
    </row>
    <row r="13" spans="1:3">
      <c r="A13" t="s">
        <v>42</v>
      </c>
      <c r="C13" t="s">
        <v>42</v>
      </c>
    </row>
    <row r="14" spans="1:3">
      <c r="A14" t="s">
        <v>84</v>
      </c>
      <c r="C14" t="s">
        <v>85</v>
      </c>
    </row>
    <row r="15" spans="1:3">
      <c r="A15" t="s">
        <v>8</v>
      </c>
      <c r="C15" t="s">
        <v>8</v>
      </c>
    </row>
    <row r="16" spans="1:3">
      <c r="A16" t="s">
        <v>107</v>
      </c>
      <c r="C16" t="s">
        <v>107</v>
      </c>
    </row>
    <row r="17" spans="1:3">
      <c r="A17" t="s">
        <v>8</v>
      </c>
      <c r="C17" t="s">
        <v>8</v>
      </c>
    </row>
    <row r="18" spans="1:3">
      <c r="A18" t="s">
        <v>134</v>
      </c>
      <c r="C18" t="s">
        <v>134</v>
      </c>
    </row>
    <row r="19" spans="1:3">
      <c r="A19" t="s">
        <v>149</v>
      </c>
      <c r="C19" t="s">
        <v>149</v>
      </c>
    </row>
    <row r="20" spans="1:3">
      <c r="A20" t="s">
        <v>150</v>
      </c>
      <c r="C20" t="s">
        <v>150</v>
      </c>
    </row>
    <row r="21" spans="1:3">
      <c r="A21" t="s">
        <v>151</v>
      </c>
      <c r="C21" t="s">
        <v>151</v>
      </c>
    </row>
    <row r="22" spans="1:3">
      <c r="A22" t="s">
        <v>153</v>
      </c>
      <c r="C22" t="s">
        <v>153</v>
      </c>
    </row>
    <row r="23" spans="1:3">
      <c r="A23" t="s">
        <v>119</v>
      </c>
      <c r="C23" t="s">
        <v>119</v>
      </c>
    </row>
    <row r="24" spans="1:3">
      <c r="A24" t="s">
        <v>131</v>
      </c>
      <c r="C24" t="s">
        <v>131</v>
      </c>
    </row>
    <row r="25" spans="1:3">
      <c r="A25" t="s">
        <v>171</v>
      </c>
      <c r="C25" t="s">
        <v>171</v>
      </c>
    </row>
    <row r="26" spans="1:3">
      <c r="A26" t="s">
        <v>119</v>
      </c>
      <c r="C26" t="s">
        <v>119</v>
      </c>
    </row>
    <row r="27" spans="1:3">
      <c r="A27" t="s">
        <v>42</v>
      </c>
      <c r="C27" t="s">
        <v>42</v>
      </c>
    </row>
    <row r="28" spans="1:3">
      <c r="A28" t="s">
        <v>175</v>
      </c>
      <c r="C28" t="s">
        <v>176</v>
      </c>
    </row>
    <row r="29" spans="1:3">
      <c r="A29" t="s">
        <v>178</v>
      </c>
      <c r="C29" t="s">
        <v>179</v>
      </c>
    </row>
    <row r="30" spans="1:3">
      <c r="A30" t="s">
        <v>180</v>
      </c>
      <c r="C30" t="s">
        <v>181</v>
      </c>
    </row>
    <row r="31" spans="1:3">
      <c r="A31" t="s">
        <v>8</v>
      </c>
      <c r="C31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SwitchIPInfo!$B$4:$B$11</xm:f>
          </x14:formula1>
          <xm:sqref>A1:C1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I18"/>
  <sheetViews>
    <sheetView workbookViewId="0">
      <pane ySplit="1" topLeftCell="A2" activePane="bottomLeft" state="frozen"/>
      <selection pane="bottomLeft" activeCell="G24" sqref="G24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75" customWidth="1"/>
    <col min="7" max="7" width="52.125" bestFit="1" customWidth="1"/>
    <col min="8" max="8" width="1" customWidth="1"/>
    <col min="9" max="9" width="52.125" bestFit="1" customWidth="1"/>
  </cols>
  <sheetData>
    <row r="1" spans="1:9">
      <c r="A1" t="s">
        <v>424</v>
      </c>
      <c r="C1" t="s">
        <v>241</v>
      </c>
      <c r="E1" t="s">
        <v>242</v>
      </c>
      <c r="G1" t="s">
        <v>530</v>
      </c>
      <c r="I1" t="s">
        <v>440</v>
      </c>
    </row>
    <row r="3" spans="1:9">
      <c r="A3" t="s">
        <v>121</v>
      </c>
      <c r="C3" t="s">
        <v>122</v>
      </c>
      <c r="E3" t="s">
        <v>123</v>
      </c>
      <c r="G3" t="s">
        <v>90</v>
      </c>
      <c r="I3" t="s">
        <v>90</v>
      </c>
    </row>
    <row r="4" spans="1:9">
      <c r="A4" t="s">
        <v>74</v>
      </c>
      <c r="C4" t="s">
        <v>74</v>
      </c>
      <c r="E4" t="s">
        <v>74</v>
      </c>
      <c r="G4" t="s">
        <v>525</v>
      </c>
      <c r="I4" t="s">
        <v>526</v>
      </c>
    </row>
    <row r="5" spans="1:9">
      <c r="A5" t="s">
        <v>529</v>
      </c>
      <c r="C5" t="s">
        <v>523</v>
      </c>
      <c r="E5" t="s">
        <v>523</v>
      </c>
      <c r="G5" t="s">
        <v>8</v>
      </c>
      <c r="I5" t="s">
        <v>8</v>
      </c>
    </row>
    <row r="6" spans="1:9">
      <c r="A6" t="s">
        <v>8</v>
      </c>
      <c r="C6" t="s">
        <v>8</v>
      </c>
      <c r="E6" t="s">
        <v>8</v>
      </c>
      <c r="G6" t="s">
        <v>134</v>
      </c>
      <c r="I6" t="s">
        <v>134</v>
      </c>
    </row>
    <row r="7" spans="1:9">
      <c r="G7" t="s">
        <v>42</v>
      </c>
      <c r="I7" t="s">
        <v>42</v>
      </c>
    </row>
    <row r="8" spans="1:9">
      <c r="G8" t="s">
        <v>516</v>
      </c>
      <c r="I8" t="s">
        <v>516</v>
      </c>
    </row>
    <row r="9" spans="1:9">
      <c r="G9" t="s">
        <v>528</v>
      </c>
      <c r="I9" t="s">
        <v>528</v>
      </c>
    </row>
    <row r="10" spans="1:9">
      <c r="G10" t="s">
        <v>177</v>
      </c>
      <c r="I10" t="s">
        <v>177</v>
      </c>
    </row>
    <row r="11" spans="1:9">
      <c r="G11" t="s">
        <v>8</v>
      </c>
      <c r="I11" t="s">
        <v>8</v>
      </c>
    </row>
    <row r="12" spans="1:9">
      <c r="G12" t="s">
        <v>111</v>
      </c>
      <c r="I12" t="s">
        <v>111</v>
      </c>
    </row>
    <row r="13" spans="1:9">
      <c r="G13" t="s">
        <v>114</v>
      </c>
      <c r="I13" t="s">
        <v>114</v>
      </c>
    </row>
    <row r="14" spans="1:9">
      <c r="G14" t="s">
        <v>116</v>
      </c>
      <c r="I14" t="s">
        <v>116</v>
      </c>
    </row>
    <row r="15" spans="1:9">
      <c r="G15" t="s">
        <v>8</v>
      </c>
      <c r="I15" t="s">
        <v>8</v>
      </c>
    </row>
    <row r="16" spans="1:9">
      <c r="G16" t="s">
        <v>125</v>
      </c>
      <c r="I16" t="s">
        <v>125</v>
      </c>
    </row>
    <row r="17" spans="7:9">
      <c r="G17" t="s">
        <v>127</v>
      </c>
      <c r="I17" t="s">
        <v>127</v>
      </c>
    </row>
    <row r="18" spans="7:9">
      <c r="G18" t="s">
        <v>8</v>
      </c>
      <c r="I1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SwitchIPInfo!$B$4:$B$11</xm:f>
          </x14:formula1>
          <xm:sqref>G1:I1 A1:E1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1:I28"/>
  <sheetViews>
    <sheetView workbookViewId="0">
      <pane ySplit="1" topLeftCell="A2" activePane="bottomLeft" state="frozen"/>
      <selection pane="bottomLeft" activeCell="G29" sqref="G29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625" customWidth="1"/>
    <col min="7" max="7" width="35" bestFit="1" customWidth="1"/>
    <col min="8" max="8" width="1" customWidth="1"/>
    <col min="9" max="9" width="35" bestFit="1" customWidth="1"/>
  </cols>
  <sheetData>
    <row r="1" spans="1:9">
      <c r="A1" t="s">
        <v>2</v>
      </c>
      <c r="C1" t="s">
        <v>3</v>
      </c>
      <c r="E1" t="s">
        <v>4</v>
      </c>
      <c r="G1" t="s">
        <v>6</v>
      </c>
      <c r="I1" t="s">
        <v>7</v>
      </c>
    </row>
    <row r="3" spans="1:9">
      <c r="A3" t="s">
        <v>187</v>
      </c>
      <c r="C3" t="s">
        <v>187</v>
      </c>
      <c r="E3" t="s">
        <v>187</v>
      </c>
    </row>
    <row r="4" spans="1:9">
      <c r="A4" t="s">
        <v>8</v>
      </c>
      <c r="C4" t="s">
        <v>8</v>
      </c>
      <c r="E4" t="s">
        <v>8</v>
      </c>
    </row>
    <row r="5" spans="1:9">
      <c r="A5" t="s">
        <v>36</v>
      </c>
      <c r="C5" t="s">
        <v>36</v>
      </c>
      <c r="E5" t="s">
        <v>36</v>
      </c>
    </row>
    <row r="6" spans="1:9">
      <c r="A6" t="s">
        <v>8</v>
      </c>
      <c r="C6" t="s">
        <v>8</v>
      </c>
      <c r="E6" t="s">
        <v>8</v>
      </c>
    </row>
    <row r="7" spans="1:9">
      <c r="A7" t="s">
        <v>109</v>
      </c>
      <c r="C7" t="s">
        <v>109</v>
      </c>
      <c r="E7" t="s">
        <v>109</v>
      </c>
    </row>
    <row r="8" spans="1:9">
      <c r="A8" t="s">
        <v>8</v>
      </c>
      <c r="C8" t="s">
        <v>8</v>
      </c>
      <c r="E8" t="s">
        <v>8</v>
      </c>
    </row>
    <row r="9" spans="1:9">
      <c r="A9" t="s">
        <v>82</v>
      </c>
      <c r="C9" t="s">
        <v>82</v>
      </c>
      <c r="E9" t="s">
        <v>82</v>
      </c>
    </row>
    <row r="10" spans="1:9">
      <c r="A10" t="s">
        <v>87</v>
      </c>
      <c r="C10" t="s">
        <v>87</v>
      </c>
      <c r="E10" t="s">
        <v>87</v>
      </c>
    </row>
    <row r="11" spans="1:9">
      <c r="A11" t="s">
        <v>89</v>
      </c>
      <c r="C11" t="s">
        <v>89</v>
      </c>
      <c r="E11" t="s">
        <v>89</v>
      </c>
    </row>
    <row r="12" spans="1:9">
      <c r="A12" t="s">
        <v>8</v>
      </c>
      <c r="C12" t="s">
        <v>8</v>
      </c>
      <c r="E12" t="s">
        <v>8</v>
      </c>
    </row>
    <row r="13" spans="1:9">
      <c r="A13" t="s">
        <v>90</v>
      </c>
      <c r="C13" t="s">
        <v>90</v>
      </c>
      <c r="E13" t="s">
        <v>90</v>
      </c>
    </row>
    <row r="14" spans="1:9">
      <c r="A14" t="s">
        <v>188</v>
      </c>
      <c r="C14" t="s">
        <v>188</v>
      </c>
      <c r="E14" t="s">
        <v>188</v>
      </c>
    </row>
    <row r="15" spans="1:9">
      <c r="A15" t="s">
        <v>100</v>
      </c>
      <c r="C15" t="s">
        <v>100</v>
      </c>
      <c r="E15" t="s">
        <v>100</v>
      </c>
    </row>
    <row r="16" spans="1:9">
      <c r="A16" t="s">
        <v>8</v>
      </c>
      <c r="C16" t="s">
        <v>8</v>
      </c>
      <c r="E16" t="s">
        <v>8</v>
      </c>
      <c r="G16" t="s">
        <v>8</v>
      </c>
      <c r="I16" t="s">
        <v>8</v>
      </c>
    </row>
    <row r="17" spans="1:9" s="1" customFormat="1">
      <c r="A17" s="1" t="s">
        <v>121</v>
      </c>
      <c r="C17" s="1" t="s">
        <v>122</v>
      </c>
      <c r="E17" s="1" t="s">
        <v>123</v>
      </c>
      <c r="G17" s="1" t="s">
        <v>134</v>
      </c>
      <c r="I17" s="1" t="s">
        <v>134</v>
      </c>
    </row>
    <row r="18" spans="1:9">
      <c r="A18" t="s">
        <v>158</v>
      </c>
      <c r="C18" t="s">
        <v>158</v>
      </c>
      <c r="E18" t="s">
        <v>158</v>
      </c>
      <c r="G18" t="s">
        <v>42</v>
      </c>
      <c r="I18" t="s">
        <v>42</v>
      </c>
    </row>
    <row r="19" spans="1:9">
      <c r="A19" s="1" t="s">
        <v>159</v>
      </c>
      <c r="B19" s="1"/>
      <c r="C19" s="2" t="s">
        <v>160</v>
      </c>
      <c r="D19" s="2"/>
      <c r="E19" s="2" t="s">
        <v>161</v>
      </c>
      <c r="G19" t="s">
        <v>536</v>
      </c>
      <c r="I19" t="s">
        <v>536</v>
      </c>
    </row>
    <row r="20" spans="1:9">
      <c r="A20" t="s">
        <v>532</v>
      </c>
      <c r="C20" t="s">
        <v>532</v>
      </c>
      <c r="E20" t="s">
        <v>532</v>
      </c>
      <c r="G20" t="s">
        <v>8</v>
      </c>
      <c r="I20" t="s">
        <v>8</v>
      </c>
    </row>
    <row r="21" spans="1:9">
      <c r="A21" t="s">
        <v>157</v>
      </c>
      <c r="C21" t="s">
        <v>157</v>
      </c>
      <c r="E21" t="s">
        <v>157</v>
      </c>
    </row>
    <row r="22" spans="1:9">
      <c r="A22" t="s">
        <v>119</v>
      </c>
      <c r="C22" t="s">
        <v>119</v>
      </c>
      <c r="E22" t="s">
        <v>119</v>
      </c>
    </row>
    <row r="23" spans="1:9">
      <c r="A23" t="s">
        <v>87</v>
      </c>
      <c r="C23" t="s">
        <v>87</v>
      </c>
      <c r="E23" t="s">
        <v>87</v>
      </c>
    </row>
    <row r="24" spans="1:9">
      <c r="A24" s="1" t="s">
        <v>172</v>
      </c>
      <c r="B24" s="1"/>
      <c r="C24" s="2" t="s">
        <v>173</v>
      </c>
      <c r="D24" s="2"/>
      <c r="E24" s="2" t="s">
        <v>174</v>
      </c>
    </row>
    <row r="25" spans="1:9">
      <c r="A25" t="s">
        <v>529</v>
      </c>
      <c r="C25" t="s">
        <v>529</v>
      </c>
      <c r="E25" t="s">
        <v>529</v>
      </c>
    </row>
    <row r="26" spans="1:9">
      <c r="A26" t="s">
        <v>534</v>
      </c>
      <c r="C26" t="s">
        <v>534</v>
      </c>
      <c r="E26" t="s">
        <v>534</v>
      </c>
    </row>
    <row r="27" spans="1:9">
      <c r="A27" t="s">
        <v>162</v>
      </c>
      <c r="C27" t="s">
        <v>162</v>
      </c>
      <c r="E27" t="s">
        <v>162</v>
      </c>
    </row>
    <row r="28" spans="1:9">
      <c r="A28" t="s">
        <v>8</v>
      </c>
      <c r="C28" t="s">
        <v>8</v>
      </c>
      <c r="E2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/>
  <dimension ref="A1:G23"/>
  <sheetViews>
    <sheetView workbookViewId="0">
      <pane ySplit="1" topLeftCell="A2" activePane="bottomLeft" state="frozen"/>
      <selection pane="bottomLeft" activeCell="G29" sqref="G29"/>
    </sheetView>
  </sheetViews>
  <sheetFormatPr defaultRowHeight="16.5"/>
  <cols>
    <col min="1" max="1" width="38.25" bestFit="1" customWidth="1"/>
    <col min="2" max="2" width="1.375" customWidth="1"/>
    <col min="3" max="3" width="38.25" bestFit="1" customWidth="1"/>
    <col min="4" max="4" width="0.875" customWidth="1"/>
    <col min="5" max="5" width="38.25" bestFit="1" customWidth="1"/>
    <col min="6" max="6" width="1.25" customWidth="1"/>
    <col min="7" max="7" width="47" customWidth="1"/>
  </cols>
  <sheetData>
    <row r="1" spans="1:7">
      <c r="A1" t="s">
        <v>2</v>
      </c>
      <c r="C1" t="s">
        <v>3</v>
      </c>
      <c r="E1" t="s">
        <v>4</v>
      </c>
      <c r="G1" t="s">
        <v>5</v>
      </c>
    </row>
    <row r="3" spans="1:7">
      <c r="A3" t="s">
        <v>121</v>
      </c>
      <c r="C3" t="s">
        <v>122</v>
      </c>
      <c r="E3" t="s">
        <v>123</v>
      </c>
      <c r="G3" t="s">
        <v>546</v>
      </c>
    </row>
    <row r="4" spans="1:7">
      <c r="A4" t="s">
        <v>74</v>
      </c>
      <c r="C4" t="s">
        <v>74</v>
      </c>
      <c r="E4" t="s">
        <v>74</v>
      </c>
      <c r="G4" t="s">
        <v>8</v>
      </c>
    </row>
    <row r="5" spans="1:7">
      <c r="A5" t="s">
        <v>544</v>
      </c>
      <c r="C5" t="s">
        <v>544</v>
      </c>
      <c r="E5" t="s">
        <v>544</v>
      </c>
      <c r="G5" t="s">
        <v>34</v>
      </c>
    </row>
    <row r="6" spans="1:7">
      <c r="A6" t="s">
        <v>119</v>
      </c>
      <c r="C6" t="s">
        <v>119</v>
      </c>
      <c r="E6" t="s">
        <v>119</v>
      </c>
      <c r="G6" t="s">
        <v>8</v>
      </c>
    </row>
    <row r="7" spans="1:7">
      <c r="A7" t="s">
        <v>87</v>
      </c>
      <c r="C7" t="s">
        <v>87</v>
      </c>
      <c r="E7" t="s">
        <v>87</v>
      </c>
      <c r="G7" t="s">
        <v>545</v>
      </c>
    </row>
    <row r="8" spans="1:7">
      <c r="A8" t="s">
        <v>544</v>
      </c>
      <c r="C8" t="s">
        <v>544</v>
      </c>
      <c r="E8" t="s">
        <v>544</v>
      </c>
      <c r="G8" t="s">
        <v>81</v>
      </c>
    </row>
    <row r="9" spans="1:7">
      <c r="A9" t="s">
        <v>8</v>
      </c>
      <c r="C9" t="s">
        <v>8</v>
      </c>
      <c r="E9" t="s">
        <v>8</v>
      </c>
      <c r="G9" t="s">
        <v>83</v>
      </c>
    </row>
    <row r="10" spans="1:7">
      <c r="G10" t="s">
        <v>8</v>
      </c>
    </row>
    <row r="11" spans="1:7">
      <c r="G11" t="s">
        <v>90</v>
      </c>
    </row>
    <row r="12" spans="1:7">
      <c r="G12" t="s">
        <v>540</v>
      </c>
    </row>
    <row r="13" spans="1:7">
      <c r="G13" t="s">
        <v>189</v>
      </c>
    </row>
    <row r="14" spans="1:7">
      <c r="G14" t="s">
        <v>103</v>
      </c>
    </row>
    <row r="15" spans="1:7">
      <c r="G15" t="s">
        <v>8</v>
      </c>
    </row>
    <row r="16" spans="1:7">
      <c r="G16" t="s">
        <v>118</v>
      </c>
    </row>
    <row r="17" spans="7:7">
      <c r="G17" t="s">
        <v>81</v>
      </c>
    </row>
    <row r="18" spans="7:7">
      <c r="G18" t="s">
        <v>538</v>
      </c>
    </row>
    <row r="19" spans="7:7">
      <c r="G19" t="s">
        <v>516</v>
      </c>
    </row>
    <row r="20" spans="7:7">
      <c r="G20" t="s">
        <v>536</v>
      </c>
    </row>
    <row r="21" spans="7:7">
      <c r="G21" t="s">
        <v>542</v>
      </c>
    </row>
    <row r="22" spans="7:7">
      <c r="G22" t="s">
        <v>162</v>
      </c>
    </row>
    <row r="23" spans="7:7">
      <c r="G2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9"/>
  <sheetViews>
    <sheetView workbookViewId="0">
      <pane ySplit="1" topLeftCell="A2" activePane="bottomLeft" state="frozen"/>
      <selection pane="bottomLeft" activeCell="A4" sqref="A4"/>
    </sheetView>
  </sheetViews>
  <sheetFormatPr defaultRowHeight="16.5"/>
  <cols>
    <col min="1" max="1" width="40.75" bestFit="1" customWidth="1"/>
    <col min="2" max="2" width="0.875" customWidth="1"/>
    <col min="3" max="3" width="40.75" bestFit="1" customWidth="1"/>
    <col min="4" max="4" width="1.125" customWidth="1"/>
    <col min="5" max="5" width="40.75" bestFit="1" customWidth="1"/>
    <col min="6" max="6" width="0.75" customWidth="1"/>
    <col min="7" max="7" width="40.75" bestFit="1" customWidth="1"/>
    <col min="8" max="8" width="0.875" customWidth="1"/>
    <col min="9" max="9" width="40.75" bestFit="1" customWidth="1"/>
  </cols>
  <sheetData>
    <row r="1" spans="1:9">
      <c r="A1" t="s">
        <v>190</v>
      </c>
      <c r="C1" t="s">
        <v>191</v>
      </c>
      <c r="E1" t="s">
        <v>192</v>
      </c>
      <c r="G1" t="s">
        <v>193</v>
      </c>
      <c r="I1" t="s">
        <v>194</v>
      </c>
    </row>
    <row r="3" spans="1:9">
      <c r="A3" t="s">
        <v>8</v>
      </c>
      <c r="C3" t="s">
        <v>8</v>
      </c>
      <c r="E3" t="s">
        <v>8</v>
      </c>
      <c r="G3" t="s">
        <v>8</v>
      </c>
      <c r="I3" t="s">
        <v>8</v>
      </c>
    </row>
    <row r="4" spans="1:9">
      <c r="A4" t="s">
        <v>195</v>
      </c>
      <c r="C4" t="s">
        <v>196</v>
      </c>
      <c r="E4" t="s">
        <v>197</v>
      </c>
      <c r="G4" t="s">
        <v>198</v>
      </c>
      <c r="I4" t="s">
        <v>199</v>
      </c>
    </row>
    <row r="5" spans="1:9">
      <c r="A5" t="s">
        <v>8</v>
      </c>
      <c r="C5" t="s">
        <v>8</v>
      </c>
      <c r="E5" t="s">
        <v>8</v>
      </c>
      <c r="G5" t="s">
        <v>8</v>
      </c>
      <c r="I5" t="s">
        <v>8</v>
      </c>
    </row>
    <row r="6" spans="1:9">
      <c r="A6" t="s">
        <v>23</v>
      </c>
      <c r="C6" t="s">
        <v>23</v>
      </c>
      <c r="E6" t="s">
        <v>23</v>
      </c>
      <c r="G6" t="s">
        <v>23</v>
      </c>
      <c r="I6" t="s">
        <v>23</v>
      </c>
    </row>
    <row r="7" spans="1:9">
      <c r="A7" t="s">
        <v>8</v>
      </c>
      <c r="C7" t="s">
        <v>8</v>
      </c>
      <c r="E7" t="s">
        <v>8</v>
      </c>
      <c r="G7" t="s">
        <v>8</v>
      </c>
      <c r="I7" t="s">
        <v>8</v>
      </c>
    </row>
    <row r="8" spans="1:9">
      <c r="A8" t="s">
        <v>24</v>
      </c>
      <c r="C8" t="s">
        <v>24</v>
      </c>
      <c r="E8" t="s">
        <v>24</v>
      </c>
      <c r="G8" t="s">
        <v>24</v>
      </c>
      <c r="I8" t="s">
        <v>24</v>
      </c>
    </row>
    <row r="9" spans="1:9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>
      <c r="A10" t="s">
        <v>25</v>
      </c>
      <c r="C10" t="s">
        <v>200</v>
      </c>
      <c r="E10" t="s">
        <v>200</v>
      </c>
      <c r="G10" t="s">
        <v>200</v>
      </c>
      <c r="I10" t="s">
        <v>25</v>
      </c>
    </row>
    <row r="11" spans="1:9">
      <c r="A11" t="s">
        <v>8</v>
      </c>
      <c r="C11" t="s">
        <v>8</v>
      </c>
      <c r="E11" t="s">
        <v>8</v>
      </c>
      <c r="G11" t="s">
        <v>8</v>
      </c>
      <c r="I11" t="s">
        <v>8</v>
      </c>
    </row>
    <row r="12" spans="1:9">
      <c r="A12" t="s">
        <v>201</v>
      </c>
      <c r="C12" t="s">
        <v>29</v>
      </c>
      <c r="E12" t="s">
        <v>30</v>
      </c>
      <c r="G12" t="s">
        <v>31</v>
      </c>
      <c r="I12" t="s">
        <v>27</v>
      </c>
    </row>
    <row r="13" spans="1:9">
      <c r="A13" t="s">
        <v>8</v>
      </c>
      <c r="C13" t="s">
        <v>8</v>
      </c>
      <c r="E13" t="s">
        <v>8</v>
      </c>
      <c r="G13" t="s">
        <v>8</v>
      </c>
      <c r="I13" t="s">
        <v>32</v>
      </c>
    </row>
    <row r="14" spans="1:9">
      <c r="A14" t="s">
        <v>202</v>
      </c>
      <c r="C14" t="s">
        <v>202</v>
      </c>
      <c r="E14" t="s">
        <v>202</v>
      </c>
      <c r="G14" t="s">
        <v>27</v>
      </c>
      <c r="I14" t="s">
        <v>203</v>
      </c>
    </row>
    <row r="15" spans="1:9">
      <c r="A15" t="s">
        <v>8</v>
      </c>
      <c r="C15" t="s">
        <v>8</v>
      </c>
      <c r="E15" t="s">
        <v>8</v>
      </c>
      <c r="G15" t="s">
        <v>39</v>
      </c>
      <c r="I15" t="s">
        <v>8</v>
      </c>
    </row>
    <row r="16" spans="1:9">
      <c r="A16" t="s">
        <v>33</v>
      </c>
      <c r="C16" t="s">
        <v>33</v>
      </c>
      <c r="E16" t="s">
        <v>33</v>
      </c>
      <c r="G16" t="s">
        <v>8</v>
      </c>
      <c r="I16" t="s">
        <v>38</v>
      </c>
    </row>
    <row r="17" spans="1:9">
      <c r="A17" t="s">
        <v>8</v>
      </c>
      <c r="C17" t="s">
        <v>8</v>
      </c>
      <c r="E17" t="s">
        <v>8</v>
      </c>
      <c r="G17" t="s">
        <v>38</v>
      </c>
      <c r="I17" t="s">
        <v>32</v>
      </c>
    </row>
    <row r="18" spans="1:9">
      <c r="A18" t="s">
        <v>36</v>
      </c>
      <c r="C18" t="s">
        <v>36</v>
      </c>
      <c r="E18" t="s">
        <v>36</v>
      </c>
      <c r="G18" t="s">
        <v>8</v>
      </c>
      <c r="I18" t="s">
        <v>204</v>
      </c>
    </row>
    <row r="19" spans="1:9">
      <c r="A19" t="s">
        <v>8</v>
      </c>
      <c r="C19" t="s">
        <v>8</v>
      </c>
      <c r="E19" t="s">
        <v>8</v>
      </c>
      <c r="G19" t="s">
        <v>40</v>
      </c>
      <c r="I19" t="s">
        <v>8</v>
      </c>
    </row>
    <row r="20" spans="1:9">
      <c r="A20" t="s">
        <v>27</v>
      </c>
      <c r="C20" t="s">
        <v>27</v>
      </c>
      <c r="E20" t="s">
        <v>27</v>
      </c>
      <c r="G20" t="s">
        <v>8</v>
      </c>
      <c r="I20" t="s">
        <v>40</v>
      </c>
    </row>
    <row r="21" spans="1:9">
      <c r="A21" t="s">
        <v>39</v>
      </c>
      <c r="C21" t="s">
        <v>39</v>
      </c>
      <c r="E21" t="s">
        <v>39</v>
      </c>
      <c r="G21" t="s">
        <v>61</v>
      </c>
      <c r="I21" t="s">
        <v>8</v>
      </c>
    </row>
    <row r="22" spans="1:9">
      <c r="A22" t="s">
        <v>8</v>
      </c>
      <c r="C22" t="s">
        <v>8</v>
      </c>
      <c r="E22" t="s">
        <v>8</v>
      </c>
      <c r="G22" t="s">
        <v>8</v>
      </c>
      <c r="I22" t="s">
        <v>50</v>
      </c>
    </row>
    <row r="23" spans="1:9">
      <c r="A23" t="s">
        <v>38</v>
      </c>
      <c r="C23" t="s">
        <v>38</v>
      </c>
      <c r="E23" t="s">
        <v>38</v>
      </c>
      <c r="G23" t="s">
        <v>79</v>
      </c>
      <c r="I23" t="s">
        <v>205</v>
      </c>
    </row>
    <row r="24" spans="1:9">
      <c r="A24" t="s">
        <v>8</v>
      </c>
      <c r="C24" t="s">
        <v>8</v>
      </c>
      <c r="E24" t="s">
        <v>8</v>
      </c>
      <c r="G24" t="s">
        <v>206</v>
      </c>
      <c r="I24" t="s">
        <v>8</v>
      </c>
    </row>
    <row r="25" spans="1:9">
      <c r="A25" t="s">
        <v>40</v>
      </c>
      <c r="C25" t="s">
        <v>40</v>
      </c>
      <c r="E25" t="s">
        <v>40</v>
      </c>
      <c r="G25" t="s">
        <v>8</v>
      </c>
      <c r="I25" t="s">
        <v>61</v>
      </c>
    </row>
    <row r="26" spans="1:9">
      <c r="A26" t="s">
        <v>8</v>
      </c>
      <c r="C26" t="s">
        <v>8</v>
      </c>
      <c r="E26" t="s">
        <v>8</v>
      </c>
      <c r="G26" t="s">
        <v>207</v>
      </c>
      <c r="I26" t="s">
        <v>8</v>
      </c>
    </row>
    <row r="27" spans="1:9">
      <c r="A27" t="s">
        <v>61</v>
      </c>
      <c r="C27" t="s">
        <v>61</v>
      </c>
      <c r="E27" t="s">
        <v>61</v>
      </c>
      <c r="G27" t="s">
        <v>8</v>
      </c>
      <c r="I27" t="s">
        <v>66</v>
      </c>
    </row>
    <row r="28" spans="1:9">
      <c r="A28" t="s">
        <v>8</v>
      </c>
      <c r="C28" t="s">
        <v>8</v>
      </c>
      <c r="E28" t="s">
        <v>8</v>
      </c>
      <c r="G28" t="s">
        <v>208</v>
      </c>
      <c r="I28" t="s">
        <v>8</v>
      </c>
    </row>
    <row r="29" spans="1:9">
      <c r="A29" t="s">
        <v>209</v>
      </c>
      <c r="C29" t="s">
        <v>209</v>
      </c>
      <c r="E29" t="s">
        <v>209</v>
      </c>
      <c r="G29" t="s">
        <v>8</v>
      </c>
      <c r="I29" t="s">
        <v>210</v>
      </c>
    </row>
    <row r="30" spans="1:9">
      <c r="A30" t="s">
        <v>211</v>
      </c>
      <c r="C30" t="s">
        <v>211</v>
      </c>
      <c r="E30" t="s">
        <v>211</v>
      </c>
      <c r="G30" t="s">
        <v>139</v>
      </c>
      <c r="I30" t="s">
        <v>212</v>
      </c>
    </row>
    <row r="31" spans="1:9">
      <c r="A31" t="s">
        <v>213</v>
      </c>
      <c r="C31" t="s">
        <v>214</v>
      </c>
      <c r="E31" t="s">
        <v>215</v>
      </c>
      <c r="I31" t="s">
        <v>216</v>
      </c>
    </row>
    <row r="32" spans="1:9">
      <c r="A32" t="s">
        <v>8</v>
      </c>
      <c r="C32" t="s">
        <v>8</v>
      </c>
      <c r="E32" t="s">
        <v>8</v>
      </c>
      <c r="I32" t="s">
        <v>217</v>
      </c>
    </row>
    <row r="33" spans="1:9">
      <c r="A33" t="s">
        <v>71</v>
      </c>
      <c r="C33" t="s">
        <v>72</v>
      </c>
      <c r="E33" t="s">
        <v>73</v>
      </c>
      <c r="I33" t="s">
        <v>218</v>
      </c>
    </row>
    <row r="34" spans="1:9">
      <c r="A34" t="s">
        <v>74</v>
      </c>
      <c r="C34" t="s">
        <v>74</v>
      </c>
      <c r="E34" t="s">
        <v>74</v>
      </c>
      <c r="I34" t="s">
        <v>219</v>
      </c>
    </row>
    <row r="35" spans="1:9">
      <c r="A35" t="s">
        <v>220</v>
      </c>
      <c r="C35" t="s">
        <v>221</v>
      </c>
      <c r="E35" t="s">
        <v>222</v>
      </c>
      <c r="I35" t="s">
        <v>223</v>
      </c>
    </row>
    <row r="36" spans="1:9">
      <c r="A36" t="s">
        <v>8</v>
      </c>
      <c r="C36" t="s">
        <v>8</v>
      </c>
      <c r="E36" t="s">
        <v>8</v>
      </c>
      <c r="I36" t="s">
        <v>224</v>
      </c>
    </row>
    <row r="37" spans="1:9">
      <c r="A37" t="s">
        <v>82</v>
      </c>
      <c r="C37" t="s">
        <v>82</v>
      </c>
      <c r="E37" t="s">
        <v>82</v>
      </c>
      <c r="I37" t="s">
        <v>225</v>
      </c>
    </row>
    <row r="38" spans="1:9">
      <c r="A38" t="s">
        <v>87</v>
      </c>
      <c r="C38" t="s">
        <v>87</v>
      </c>
      <c r="E38" t="s">
        <v>87</v>
      </c>
      <c r="I38" t="s">
        <v>8</v>
      </c>
    </row>
    <row r="39" spans="1:9">
      <c r="A39" t="s">
        <v>226</v>
      </c>
      <c r="C39" t="s">
        <v>227</v>
      </c>
      <c r="E39" t="s">
        <v>228</v>
      </c>
      <c r="I39" t="s">
        <v>139</v>
      </c>
    </row>
    <row r="40" spans="1:9">
      <c r="A40" t="s">
        <v>8</v>
      </c>
      <c r="C40" t="s">
        <v>8</v>
      </c>
      <c r="E40" t="s">
        <v>8</v>
      </c>
    </row>
    <row r="41" spans="1:9">
      <c r="A41" t="s">
        <v>229</v>
      </c>
      <c r="C41" t="s">
        <v>230</v>
      </c>
      <c r="E41" t="s">
        <v>231</v>
      </c>
    </row>
    <row r="42" spans="1:9">
      <c r="A42" t="s">
        <v>232</v>
      </c>
      <c r="C42" t="s">
        <v>232</v>
      </c>
      <c r="E42" t="s">
        <v>232</v>
      </c>
    </row>
    <row r="43" spans="1:9">
      <c r="A43" t="s">
        <v>8</v>
      </c>
      <c r="C43" t="s">
        <v>8</v>
      </c>
      <c r="E43" t="s">
        <v>8</v>
      </c>
    </row>
    <row r="44" spans="1:9">
      <c r="A44" t="s">
        <v>208</v>
      </c>
      <c r="C44" t="s">
        <v>208</v>
      </c>
      <c r="E44" t="s">
        <v>208</v>
      </c>
    </row>
    <row r="45" spans="1:9">
      <c r="A45" t="s">
        <v>233</v>
      </c>
      <c r="C45" t="s">
        <v>233</v>
      </c>
      <c r="E45" t="s">
        <v>233</v>
      </c>
    </row>
    <row r="46" spans="1:9">
      <c r="A46" t="s">
        <v>234</v>
      </c>
      <c r="C46" t="s">
        <v>234</v>
      </c>
      <c r="E46" t="s">
        <v>234</v>
      </c>
    </row>
    <row r="47" spans="1:9">
      <c r="A47" t="s">
        <v>235</v>
      </c>
      <c r="C47" t="s">
        <v>235</v>
      </c>
      <c r="E47" t="s">
        <v>235</v>
      </c>
    </row>
    <row r="48" spans="1:9">
      <c r="A48" t="s">
        <v>8</v>
      </c>
      <c r="C48" t="s">
        <v>8</v>
      </c>
      <c r="E48" t="s">
        <v>8</v>
      </c>
    </row>
    <row r="49" spans="1:5">
      <c r="A49" t="s">
        <v>139</v>
      </c>
      <c r="C49" t="s">
        <v>139</v>
      </c>
      <c r="E4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9"/>
  <sheetViews>
    <sheetView zoomScaleNormal="100" workbookViewId="0">
      <selection activeCell="J20" sqref="J20"/>
    </sheetView>
  </sheetViews>
  <sheetFormatPr defaultColWidth="12" defaultRowHeight="16.5"/>
  <cols>
    <col min="1" max="1" width="12" style="18"/>
    <col min="2" max="2" width="90.75" style="18" customWidth="1"/>
    <col min="3" max="16384" width="12" style="18"/>
  </cols>
  <sheetData>
    <row r="2" spans="1:2">
      <c r="A2" s="18">
        <v>1</v>
      </c>
      <c r="B2" s="18" t="s">
        <v>337</v>
      </c>
    </row>
    <row r="3" spans="1:2">
      <c r="B3" s="18" t="s">
        <v>338</v>
      </c>
    </row>
    <row r="4" spans="1:2">
      <c r="B4" s="19" t="s">
        <v>339</v>
      </c>
    </row>
    <row r="5" spans="1:2">
      <c r="A5" s="18">
        <v>2</v>
      </c>
      <c r="B5" s="19" t="s">
        <v>340</v>
      </c>
    </row>
    <row r="6" spans="1:2">
      <c r="B6" s="19" t="s">
        <v>341</v>
      </c>
    </row>
    <row r="7" spans="1:2">
      <c r="B7" s="19" t="s">
        <v>342</v>
      </c>
    </row>
    <row r="8" spans="1:2">
      <c r="B8" s="19" t="s">
        <v>343</v>
      </c>
    </row>
    <row r="9" spans="1:2">
      <c r="B9" s="19" t="s">
        <v>344</v>
      </c>
    </row>
    <row r="10" spans="1:2">
      <c r="B10" s="19" t="s">
        <v>345</v>
      </c>
    </row>
    <row r="11" spans="1:2">
      <c r="B11" s="19" t="s">
        <v>346</v>
      </c>
    </row>
    <row r="12" spans="1:2">
      <c r="B12" s="19" t="s">
        <v>347</v>
      </c>
    </row>
    <row r="13" spans="1:2">
      <c r="B13" s="19" t="s">
        <v>339</v>
      </c>
    </row>
    <row r="14" spans="1:2">
      <c r="A14" s="18">
        <v>3</v>
      </c>
      <c r="B14" s="19" t="s">
        <v>348</v>
      </c>
    </row>
    <row r="15" spans="1:2">
      <c r="B15" s="19" t="s">
        <v>349</v>
      </c>
    </row>
    <row r="16" spans="1:2">
      <c r="B16" s="19" t="s">
        <v>350</v>
      </c>
    </row>
    <row r="17" spans="1:2">
      <c r="B17" s="19" t="s">
        <v>351</v>
      </c>
    </row>
    <row r="18" spans="1:2">
      <c r="B18" s="19" t="s">
        <v>339</v>
      </c>
    </row>
    <row r="19" spans="1:2">
      <c r="A19" s="18">
        <v>4</v>
      </c>
      <c r="B19" s="19" t="s">
        <v>352</v>
      </c>
    </row>
    <row r="20" spans="1:2">
      <c r="B20" s="19" t="s">
        <v>353</v>
      </c>
    </row>
    <row r="21" spans="1:2">
      <c r="B21" s="19" t="s">
        <v>354</v>
      </c>
    </row>
    <row r="22" spans="1:2">
      <c r="B22" s="18" t="s">
        <v>355</v>
      </c>
    </row>
    <row r="23" spans="1:2">
      <c r="B23" s="18" t="s">
        <v>356</v>
      </c>
    </row>
    <row r="24" spans="1:2">
      <c r="B24" s="18" t="s">
        <v>357</v>
      </c>
    </row>
    <row r="25" spans="1:2">
      <c r="B25" s="18" t="s">
        <v>358</v>
      </c>
    </row>
    <row r="26" spans="1:2">
      <c r="B26" s="18" t="s">
        <v>359</v>
      </c>
    </row>
    <row r="27" spans="1:2">
      <c r="B27" s="18" t="s">
        <v>360</v>
      </c>
    </row>
    <row r="28" spans="1:2">
      <c r="B28" s="18" t="s">
        <v>361</v>
      </c>
    </row>
    <row r="29" spans="1:2">
      <c r="B29" s="18" t="s">
        <v>362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/>
  <dimension ref="A1:H189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2" width="65.625" bestFit="1" customWidth="1"/>
    <col min="3" max="8" width="59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547</v>
      </c>
      <c r="B2" t="s">
        <v>572</v>
      </c>
      <c r="C2" t="s">
        <v>581</v>
      </c>
      <c r="D2" t="s">
        <v>588</v>
      </c>
      <c r="E2" t="s">
        <v>593</v>
      </c>
      <c r="F2" t="s">
        <v>598</v>
      </c>
      <c r="G2" t="s">
        <v>603</v>
      </c>
      <c r="H2" t="s">
        <v>610</v>
      </c>
    </row>
    <row r="3" spans="1:8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t="s">
        <v>548</v>
      </c>
      <c r="B8" t="s">
        <v>573</v>
      </c>
      <c r="C8" t="s">
        <v>582</v>
      </c>
      <c r="D8" t="s">
        <v>589</v>
      </c>
      <c r="E8" t="s">
        <v>594</v>
      </c>
      <c r="F8" t="s">
        <v>599</v>
      </c>
      <c r="G8" t="s">
        <v>604</v>
      </c>
      <c r="H8" t="s">
        <v>611</v>
      </c>
    </row>
    <row r="9" spans="1:8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>
      <c r="A11" t="s">
        <v>549</v>
      </c>
      <c r="B11" t="s">
        <v>549</v>
      </c>
      <c r="C11" t="s">
        <v>549</v>
      </c>
      <c r="D11" t="s">
        <v>549</v>
      </c>
      <c r="E11" t="s">
        <v>549</v>
      </c>
      <c r="F11" t="s">
        <v>549</v>
      </c>
      <c r="G11" t="s">
        <v>549</v>
      </c>
      <c r="H11" t="s">
        <v>549</v>
      </c>
    </row>
    <row r="12" spans="1:8">
      <c r="A12" t="s">
        <v>550</v>
      </c>
      <c r="B12" t="s">
        <v>550</v>
      </c>
      <c r="C12" t="s">
        <v>550</v>
      </c>
      <c r="D12" t="s">
        <v>550</v>
      </c>
      <c r="E12" t="s">
        <v>550</v>
      </c>
      <c r="F12" t="s">
        <v>550</v>
      </c>
      <c r="G12" t="s">
        <v>550</v>
      </c>
      <c r="H12" t="s">
        <v>550</v>
      </c>
    </row>
    <row r="13" spans="1:8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pans="1:8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605</v>
      </c>
      <c r="H23" t="s">
        <v>612</v>
      </c>
    </row>
    <row r="24" spans="1:8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t="s">
        <v>551</v>
      </c>
      <c r="B25" t="s">
        <v>551</v>
      </c>
      <c r="C25" t="s">
        <v>551</v>
      </c>
      <c r="D25" t="s">
        <v>551</v>
      </c>
      <c r="E25" t="s">
        <v>551</v>
      </c>
      <c r="F25" t="s">
        <v>551</v>
      </c>
      <c r="G25" t="s">
        <v>551</v>
      </c>
      <c r="H25" t="s">
        <v>551</v>
      </c>
    </row>
    <row r="26" spans="1:8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t="s">
        <v>552</v>
      </c>
      <c r="B29" t="s">
        <v>552</v>
      </c>
      <c r="C29" t="s">
        <v>28</v>
      </c>
      <c r="D29" t="s">
        <v>29</v>
      </c>
      <c r="E29" t="s">
        <v>30</v>
      </c>
      <c r="F29" t="s">
        <v>31</v>
      </c>
      <c r="G29" t="s">
        <v>606</v>
      </c>
      <c r="H29" t="s">
        <v>606</v>
      </c>
    </row>
    <row r="30" spans="1:8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t="s">
        <v>133</v>
      </c>
      <c r="B31" t="s">
        <v>133</v>
      </c>
      <c r="C31" t="s">
        <v>33</v>
      </c>
      <c r="D31" t="s">
        <v>33</v>
      </c>
      <c r="E31" t="s">
        <v>33</v>
      </c>
      <c r="F31" t="s">
        <v>552</v>
      </c>
      <c r="G31" t="s">
        <v>35</v>
      </c>
      <c r="H31" t="s">
        <v>35</v>
      </c>
    </row>
    <row r="32" spans="1:8">
      <c r="A32" t="s">
        <v>553</v>
      </c>
      <c r="B32" t="s">
        <v>553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t="s">
        <v>135</v>
      </c>
      <c r="B33" t="s">
        <v>135</v>
      </c>
      <c r="C33" t="s">
        <v>36</v>
      </c>
      <c r="D33" t="s">
        <v>36</v>
      </c>
      <c r="E33" t="s">
        <v>36</v>
      </c>
      <c r="F33" t="s">
        <v>34</v>
      </c>
      <c r="G33" t="s">
        <v>552</v>
      </c>
      <c r="H33" t="s">
        <v>552</v>
      </c>
    </row>
    <row r="34" spans="1:8">
      <c r="A34" t="s">
        <v>553</v>
      </c>
      <c r="B34" t="s">
        <v>553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t="s">
        <v>138</v>
      </c>
      <c r="B35" t="s">
        <v>138</v>
      </c>
      <c r="C35" t="s">
        <v>552</v>
      </c>
      <c r="D35" t="s">
        <v>552</v>
      </c>
      <c r="E35" t="s">
        <v>552</v>
      </c>
      <c r="F35" t="s">
        <v>133</v>
      </c>
      <c r="G35" t="s">
        <v>133</v>
      </c>
      <c r="H35" t="s">
        <v>133</v>
      </c>
    </row>
    <row r="36" spans="1:8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553</v>
      </c>
      <c r="G36" t="s">
        <v>553</v>
      </c>
      <c r="H36" t="s">
        <v>553</v>
      </c>
    </row>
    <row r="37" spans="1:8">
      <c r="A37" t="s">
        <v>554</v>
      </c>
      <c r="B37" t="s">
        <v>554</v>
      </c>
      <c r="C37" t="s">
        <v>133</v>
      </c>
      <c r="D37" t="s">
        <v>133</v>
      </c>
      <c r="E37" t="s">
        <v>133</v>
      </c>
      <c r="F37" t="s">
        <v>135</v>
      </c>
      <c r="G37" t="s">
        <v>135</v>
      </c>
      <c r="H37" t="s">
        <v>135</v>
      </c>
    </row>
    <row r="38" spans="1:8">
      <c r="A38" t="s">
        <v>383</v>
      </c>
      <c r="B38" t="s">
        <v>383</v>
      </c>
      <c r="C38" t="s">
        <v>553</v>
      </c>
      <c r="D38" t="s">
        <v>553</v>
      </c>
      <c r="E38" t="s">
        <v>553</v>
      </c>
      <c r="F38" t="s">
        <v>553</v>
      </c>
      <c r="G38" t="s">
        <v>553</v>
      </c>
      <c r="H38" t="s">
        <v>553</v>
      </c>
    </row>
    <row r="39" spans="1:8">
      <c r="A39" t="s">
        <v>8</v>
      </c>
      <c r="B39" t="s">
        <v>8</v>
      </c>
      <c r="C39" t="s">
        <v>135</v>
      </c>
      <c r="D39" t="s">
        <v>135</v>
      </c>
      <c r="E39" t="s">
        <v>135</v>
      </c>
      <c r="F39" t="s">
        <v>138</v>
      </c>
      <c r="G39" t="s">
        <v>138</v>
      </c>
      <c r="H39" t="s">
        <v>138</v>
      </c>
    </row>
    <row r="40" spans="1:8">
      <c r="A40" t="s">
        <v>555</v>
      </c>
      <c r="B40" t="s">
        <v>555</v>
      </c>
      <c r="C40" t="s">
        <v>553</v>
      </c>
      <c r="D40" t="s">
        <v>553</v>
      </c>
      <c r="E40" t="s">
        <v>553</v>
      </c>
      <c r="F40" t="s">
        <v>8</v>
      </c>
      <c r="G40" t="s">
        <v>8</v>
      </c>
      <c r="H40" t="s">
        <v>8</v>
      </c>
    </row>
    <row r="41" spans="1:8">
      <c r="A41" t="s">
        <v>8</v>
      </c>
      <c r="B41" t="s">
        <v>8</v>
      </c>
      <c r="C41" t="s">
        <v>138</v>
      </c>
      <c r="D41" t="s">
        <v>138</v>
      </c>
      <c r="E41" t="s">
        <v>138</v>
      </c>
      <c r="F41" t="s">
        <v>554</v>
      </c>
      <c r="G41" t="s">
        <v>554</v>
      </c>
      <c r="H41" t="s">
        <v>554</v>
      </c>
    </row>
    <row r="42" spans="1:8">
      <c r="A42" t="s">
        <v>27</v>
      </c>
      <c r="B42" t="s">
        <v>27</v>
      </c>
      <c r="C42" t="s">
        <v>8</v>
      </c>
      <c r="D42" t="s">
        <v>8</v>
      </c>
      <c r="E42" t="s">
        <v>8</v>
      </c>
      <c r="F42" t="s">
        <v>383</v>
      </c>
      <c r="G42" t="s">
        <v>383</v>
      </c>
      <c r="H42" t="s">
        <v>383</v>
      </c>
    </row>
    <row r="43" spans="1:8">
      <c r="A43" t="s">
        <v>32</v>
      </c>
      <c r="B43" t="s">
        <v>32</v>
      </c>
      <c r="C43" t="s">
        <v>554</v>
      </c>
      <c r="D43" t="s">
        <v>554</v>
      </c>
      <c r="E43" t="s">
        <v>554</v>
      </c>
      <c r="F43" t="s">
        <v>8</v>
      </c>
      <c r="G43" t="s">
        <v>8</v>
      </c>
      <c r="H43" t="s">
        <v>8</v>
      </c>
    </row>
    <row r="44" spans="1:8">
      <c r="A44" t="s">
        <v>556</v>
      </c>
      <c r="B44" t="s">
        <v>574</v>
      </c>
      <c r="C44" t="s">
        <v>383</v>
      </c>
      <c r="D44" t="s">
        <v>383</v>
      </c>
      <c r="E44" t="s">
        <v>383</v>
      </c>
      <c r="F44" t="s">
        <v>555</v>
      </c>
      <c r="G44" t="s">
        <v>555</v>
      </c>
      <c r="H44" t="s">
        <v>555</v>
      </c>
    </row>
    <row r="45" spans="1:8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>
      <c r="A46" t="s">
        <v>38</v>
      </c>
      <c r="B46" t="s">
        <v>38</v>
      </c>
      <c r="C46" t="s">
        <v>555</v>
      </c>
      <c r="D46" t="s">
        <v>555</v>
      </c>
      <c r="E46" t="s">
        <v>555</v>
      </c>
      <c r="F46" t="s">
        <v>27</v>
      </c>
      <c r="G46" t="s">
        <v>37</v>
      </c>
      <c r="H46" t="s">
        <v>37</v>
      </c>
    </row>
    <row r="47" spans="1:8">
      <c r="A47" t="s">
        <v>32</v>
      </c>
      <c r="B47" t="s">
        <v>32</v>
      </c>
      <c r="C47" t="s">
        <v>8</v>
      </c>
      <c r="D47" t="s">
        <v>8</v>
      </c>
      <c r="E47" t="s">
        <v>8</v>
      </c>
      <c r="F47" t="s">
        <v>32</v>
      </c>
      <c r="G47" t="s">
        <v>39</v>
      </c>
      <c r="H47" t="s">
        <v>39</v>
      </c>
    </row>
    <row r="48" spans="1:8">
      <c r="A48" t="s">
        <v>557</v>
      </c>
      <c r="B48" t="s">
        <v>575</v>
      </c>
      <c r="C48" t="s">
        <v>27</v>
      </c>
      <c r="D48" t="s">
        <v>27</v>
      </c>
      <c r="E48" t="s">
        <v>27</v>
      </c>
      <c r="F48" t="s">
        <v>600</v>
      </c>
      <c r="G48" t="s">
        <v>8</v>
      </c>
      <c r="H48" t="s">
        <v>8</v>
      </c>
    </row>
    <row r="49" spans="1:8">
      <c r="A49" t="s">
        <v>8</v>
      </c>
      <c r="B49" t="s">
        <v>8</v>
      </c>
      <c r="C49" t="s">
        <v>32</v>
      </c>
      <c r="D49" t="s">
        <v>32</v>
      </c>
      <c r="E49" t="s">
        <v>32</v>
      </c>
      <c r="F49" t="s">
        <v>8</v>
      </c>
      <c r="G49" t="s">
        <v>27</v>
      </c>
      <c r="H49" t="s">
        <v>27</v>
      </c>
    </row>
    <row r="50" spans="1:8">
      <c r="A50" t="s">
        <v>40</v>
      </c>
      <c r="B50" t="s">
        <v>40</v>
      </c>
      <c r="C50" t="s">
        <v>583</v>
      </c>
      <c r="D50" t="s">
        <v>590</v>
      </c>
      <c r="E50" t="s">
        <v>595</v>
      </c>
      <c r="F50" t="s">
        <v>38</v>
      </c>
      <c r="G50" t="s">
        <v>32</v>
      </c>
      <c r="H50" t="s">
        <v>32</v>
      </c>
    </row>
    <row r="51" spans="1:8">
      <c r="A51" t="s">
        <v>32</v>
      </c>
      <c r="B51" t="s">
        <v>32</v>
      </c>
      <c r="C51" t="s">
        <v>8</v>
      </c>
      <c r="D51" t="s">
        <v>8</v>
      </c>
      <c r="E51" t="s">
        <v>8</v>
      </c>
      <c r="F51" t="s">
        <v>32</v>
      </c>
      <c r="G51" t="s">
        <v>607</v>
      </c>
      <c r="H51" t="s">
        <v>613</v>
      </c>
    </row>
    <row r="52" spans="1:8">
      <c r="A52" t="s">
        <v>558</v>
      </c>
      <c r="B52" t="s">
        <v>576</v>
      </c>
      <c r="C52" t="s">
        <v>38</v>
      </c>
      <c r="D52" t="s">
        <v>38</v>
      </c>
      <c r="E52" t="s">
        <v>38</v>
      </c>
      <c r="F52" t="s">
        <v>601</v>
      </c>
      <c r="G52" t="s">
        <v>8</v>
      </c>
      <c r="H52" t="s">
        <v>8</v>
      </c>
    </row>
    <row r="53" spans="1:8">
      <c r="A53" t="s">
        <v>8</v>
      </c>
      <c r="B53" t="s">
        <v>8</v>
      </c>
      <c r="C53" t="s">
        <v>32</v>
      </c>
      <c r="D53" t="s">
        <v>32</v>
      </c>
      <c r="E53" t="s">
        <v>32</v>
      </c>
      <c r="F53" t="s">
        <v>8</v>
      </c>
      <c r="G53" t="s">
        <v>38</v>
      </c>
      <c r="H53" t="s">
        <v>38</v>
      </c>
    </row>
    <row r="54" spans="1:8">
      <c r="A54" t="s">
        <v>41</v>
      </c>
      <c r="B54" t="s">
        <v>41</v>
      </c>
      <c r="C54" t="s">
        <v>584</v>
      </c>
      <c r="D54" t="s">
        <v>591</v>
      </c>
      <c r="E54" t="s">
        <v>596</v>
      </c>
      <c r="F54" t="s">
        <v>40</v>
      </c>
      <c r="G54" t="s">
        <v>32</v>
      </c>
      <c r="H54" t="s">
        <v>32</v>
      </c>
    </row>
    <row r="55" spans="1:8">
      <c r="A55" t="s">
        <v>32</v>
      </c>
      <c r="B55" t="s">
        <v>32</v>
      </c>
      <c r="C55" t="s">
        <v>8</v>
      </c>
      <c r="D55" t="s">
        <v>8</v>
      </c>
      <c r="E55" t="s">
        <v>8</v>
      </c>
      <c r="F55" t="s">
        <v>39</v>
      </c>
      <c r="G55" t="s">
        <v>608</v>
      </c>
      <c r="H55" t="s">
        <v>614</v>
      </c>
    </row>
    <row r="56" spans="1:8">
      <c r="A56" t="s">
        <v>559</v>
      </c>
      <c r="B56" t="s">
        <v>577</v>
      </c>
      <c r="C56" t="s">
        <v>40</v>
      </c>
      <c r="D56" t="s">
        <v>40</v>
      </c>
      <c r="E56" t="s">
        <v>40</v>
      </c>
      <c r="F56" t="s">
        <v>8</v>
      </c>
      <c r="G56" t="s">
        <v>8</v>
      </c>
      <c r="H56" t="s">
        <v>8</v>
      </c>
    </row>
    <row r="57" spans="1:8">
      <c r="A57" t="s">
        <v>8</v>
      </c>
      <c r="B57" t="s">
        <v>8</v>
      </c>
      <c r="C57" t="s">
        <v>39</v>
      </c>
      <c r="D57" t="s">
        <v>39</v>
      </c>
      <c r="E57" t="s">
        <v>39</v>
      </c>
      <c r="F57" t="s">
        <v>41</v>
      </c>
      <c r="G57" t="s">
        <v>40</v>
      </c>
      <c r="H57" t="s">
        <v>40</v>
      </c>
    </row>
    <row r="58" spans="1:8">
      <c r="A58" t="s">
        <v>43</v>
      </c>
      <c r="B58" t="s">
        <v>43</v>
      </c>
      <c r="C58" t="s">
        <v>8</v>
      </c>
      <c r="D58" t="s">
        <v>8</v>
      </c>
      <c r="E58" t="s">
        <v>8</v>
      </c>
      <c r="F58" t="s">
        <v>8</v>
      </c>
      <c r="G58" t="s">
        <v>32</v>
      </c>
      <c r="H58" t="s">
        <v>32</v>
      </c>
    </row>
    <row r="59" spans="1:8">
      <c r="A59" t="s">
        <v>32</v>
      </c>
      <c r="B59" t="s">
        <v>32</v>
      </c>
      <c r="C59" t="s">
        <v>41</v>
      </c>
      <c r="D59" t="s">
        <v>41</v>
      </c>
      <c r="E59" t="s">
        <v>41</v>
      </c>
      <c r="F59" t="s">
        <v>43</v>
      </c>
      <c r="G59" t="s">
        <v>42</v>
      </c>
      <c r="H59" t="s">
        <v>42</v>
      </c>
    </row>
    <row r="60" spans="1:8">
      <c r="A60" t="s">
        <v>560</v>
      </c>
      <c r="B60" t="s">
        <v>578</v>
      </c>
      <c r="C60" t="s">
        <v>8</v>
      </c>
      <c r="D60" t="s">
        <v>8</v>
      </c>
      <c r="E60" t="s">
        <v>8</v>
      </c>
      <c r="F60" t="s">
        <v>8</v>
      </c>
      <c r="G60" t="s">
        <v>44</v>
      </c>
      <c r="H60" t="s">
        <v>45</v>
      </c>
    </row>
    <row r="61" spans="1:8">
      <c r="A61" t="s">
        <v>8</v>
      </c>
      <c r="B61" t="s">
        <v>8</v>
      </c>
      <c r="C61" t="s">
        <v>43</v>
      </c>
      <c r="D61" t="s">
        <v>43</v>
      </c>
      <c r="E61" t="s">
        <v>43</v>
      </c>
      <c r="F61" t="s">
        <v>46</v>
      </c>
      <c r="G61" t="s">
        <v>8</v>
      </c>
      <c r="H61" t="s">
        <v>8</v>
      </c>
    </row>
    <row r="62" spans="1:8">
      <c r="A62" t="s">
        <v>46</v>
      </c>
      <c r="B62" t="s">
        <v>46</v>
      </c>
      <c r="C62" t="s">
        <v>8</v>
      </c>
      <c r="D62" t="s">
        <v>8</v>
      </c>
      <c r="E62" t="s">
        <v>8</v>
      </c>
      <c r="F62" t="s">
        <v>8</v>
      </c>
      <c r="G62" t="s">
        <v>41</v>
      </c>
      <c r="H62" t="s">
        <v>41</v>
      </c>
    </row>
    <row r="63" spans="1:8">
      <c r="A63" t="s">
        <v>32</v>
      </c>
      <c r="B63" t="s">
        <v>32</v>
      </c>
      <c r="C63" t="s">
        <v>46</v>
      </c>
      <c r="D63" t="s">
        <v>46</v>
      </c>
      <c r="E63" t="s">
        <v>46</v>
      </c>
      <c r="F63" t="s">
        <v>47</v>
      </c>
      <c r="G63" t="s">
        <v>8</v>
      </c>
      <c r="H63" t="s">
        <v>8</v>
      </c>
    </row>
    <row r="64" spans="1:8">
      <c r="A64" t="s">
        <v>561</v>
      </c>
      <c r="B64" t="s">
        <v>579</v>
      </c>
      <c r="C64" t="s">
        <v>8</v>
      </c>
      <c r="D64" t="s">
        <v>8</v>
      </c>
      <c r="E64" t="s">
        <v>8</v>
      </c>
      <c r="F64" t="s">
        <v>8</v>
      </c>
      <c r="G64" t="s">
        <v>43</v>
      </c>
      <c r="H64" t="s">
        <v>43</v>
      </c>
    </row>
    <row r="65" spans="1:8">
      <c r="A65" t="s">
        <v>8</v>
      </c>
      <c r="B65" t="s">
        <v>8</v>
      </c>
      <c r="C65" t="s">
        <v>47</v>
      </c>
      <c r="D65" t="s">
        <v>47</v>
      </c>
      <c r="E65" t="s">
        <v>47</v>
      </c>
      <c r="F65" t="s">
        <v>48</v>
      </c>
      <c r="G65" t="s">
        <v>8</v>
      </c>
      <c r="H65" t="s">
        <v>8</v>
      </c>
    </row>
    <row r="66" spans="1:8">
      <c r="A66" t="s">
        <v>47</v>
      </c>
      <c r="B66" t="s">
        <v>47</v>
      </c>
      <c r="C66" t="s">
        <v>8</v>
      </c>
      <c r="D66" t="s">
        <v>8</v>
      </c>
      <c r="E66" t="s">
        <v>8</v>
      </c>
      <c r="F66" t="s">
        <v>8</v>
      </c>
      <c r="G66" t="s">
        <v>46</v>
      </c>
      <c r="H66" t="s">
        <v>46</v>
      </c>
    </row>
    <row r="67" spans="1:8">
      <c r="A67" t="s">
        <v>8</v>
      </c>
      <c r="B67" t="s">
        <v>8</v>
      </c>
      <c r="C67" t="s">
        <v>48</v>
      </c>
      <c r="D67" t="s">
        <v>48</v>
      </c>
      <c r="E67" t="s">
        <v>48</v>
      </c>
      <c r="F67" t="s">
        <v>562</v>
      </c>
      <c r="G67" t="s">
        <v>8</v>
      </c>
      <c r="H67" t="s">
        <v>8</v>
      </c>
    </row>
    <row r="68" spans="1:8">
      <c r="A68" t="s">
        <v>48</v>
      </c>
      <c r="B68" t="s">
        <v>48</v>
      </c>
      <c r="C68" t="s">
        <v>8</v>
      </c>
      <c r="D68" t="s">
        <v>8</v>
      </c>
      <c r="E68" t="s">
        <v>8</v>
      </c>
      <c r="F68" t="s">
        <v>8</v>
      </c>
      <c r="G68" t="s">
        <v>47</v>
      </c>
      <c r="H68" t="s">
        <v>47</v>
      </c>
    </row>
    <row r="69" spans="1:8">
      <c r="A69" t="s">
        <v>8</v>
      </c>
      <c r="B69" t="s">
        <v>8</v>
      </c>
      <c r="C69" t="s">
        <v>562</v>
      </c>
      <c r="D69" t="s">
        <v>562</v>
      </c>
      <c r="E69" t="s">
        <v>562</v>
      </c>
      <c r="F69" t="s">
        <v>563</v>
      </c>
      <c r="G69" t="s">
        <v>49</v>
      </c>
      <c r="H69" t="s">
        <v>49</v>
      </c>
    </row>
    <row r="70" spans="1:8">
      <c r="A70" t="s">
        <v>562</v>
      </c>
      <c r="B70" t="s">
        <v>562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>
      <c r="A71" t="s">
        <v>8</v>
      </c>
      <c r="B71" t="s">
        <v>8</v>
      </c>
      <c r="C71" t="s">
        <v>563</v>
      </c>
      <c r="D71" t="s">
        <v>563</v>
      </c>
      <c r="E71" t="s">
        <v>563</v>
      </c>
      <c r="F71" t="s">
        <v>564</v>
      </c>
      <c r="G71" t="s">
        <v>48</v>
      </c>
      <c r="H71" t="s">
        <v>48</v>
      </c>
    </row>
    <row r="72" spans="1:8">
      <c r="A72" t="s">
        <v>563</v>
      </c>
      <c r="B72" t="s">
        <v>563</v>
      </c>
      <c r="C72" t="s">
        <v>8</v>
      </c>
      <c r="D72" t="s">
        <v>8</v>
      </c>
      <c r="E72" t="s">
        <v>8</v>
      </c>
      <c r="F72" t="s">
        <v>8</v>
      </c>
      <c r="G72" t="s">
        <v>49</v>
      </c>
      <c r="H72" t="s">
        <v>49</v>
      </c>
    </row>
    <row r="73" spans="1:8">
      <c r="A73" t="s">
        <v>8</v>
      </c>
      <c r="B73" t="s">
        <v>8</v>
      </c>
      <c r="C73" t="s">
        <v>564</v>
      </c>
      <c r="D73" t="s">
        <v>564</v>
      </c>
      <c r="E73" t="s">
        <v>564</v>
      </c>
      <c r="F73" t="s">
        <v>565</v>
      </c>
      <c r="G73" t="s">
        <v>8</v>
      </c>
      <c r="H73" t="s">
        <v>8</v>
      </c>
    </row>
    <row r="74" spans="1:8">
      <c r="A74" t="s">
        <v>564</v>
      </c>
      <c r="B74" t="s">
        <v>564</v>
      </c>
      <c r="C74" t="s">
        <v>8</v>
      </c>
      <c r="D74" t="s">
        <v>8</v>
      </c>
      <c r="E74" t="s">
        <v>8</v>
      </c>
      <c r="F74" t="s">
        <v>8</v>
      </c>
      <c r="G74" t="s">
        <v>562</v>
      </c>
      <c r="H74" t="s">
        <v>562</v>
      </c>
    </row>
    <row r="75" spans="1:8">
      <c r="A75" t="s">
        <v>8</v>
      </c>
      <c r="B75" t="s">
        <v>8</v>
      </c>
      <c r="C75" t="s">
        <v>565</v>
      </c>
      <c r="D75" t="s">
        <v>565</v>
      </c>
      <c r="E75" t="s">
        <v>565</v>
      </c>
      <c r="F75" t="s">
        <v>566</v>
      </c>
      <c r="G75" t="s">
        <v>8</v>
      </c>
      <c r="H75" t="s">
        <v>8</v>
      </c>
    </row>
    <row r="76" spans="1:8">
      <c r="A76" t="s">
        <v>565</v>
      </c>
      <c r="B76" t="s">
        <v>565</v>
      </c>
      <c r="C76" t="s">
        <v>8</v>
      </c>
      <c r="D76" t="s">
        <v>8</v>
      </c>
      <c r="E76" t="s">
        <v>8</v>
      </c>
      <c r="F76" t="s">
        <v>8</v>
      </c>
      <c r="G76" t="s">
        <v>563</v>
      </c>
      <c r="H76" t="s">
        <v>563</v>
      </c>
    </row>
    <row r="77" spans="1:8">
      <c r="A77" t="s">
        <v>8</v>
      </c>
      <c r="B77" t="s">
        <v>8</v>
      </c>
      <c r="C77" t="s">
        <v>566</v>
      </c>
      <c r="D77" t="s">
        <v>566</v>
      </c>
      <c r="E77" t="s">
        <v>566</v>
      </c>
      <c r="F77" t="s">
        <v>567</v>
      </c>
      <c r="G77" t="s">
        <v>8</v>
      </c>
      <c r="H77" t="s">
        <v>8</v>
      </c>
    </row>
    <row r="78" spans="1:8">
      <c r="A78" t="s">
        <v>566</v>
      </c>
      <c r="B78" t="s">
        <v>566</v>
      </c>
      <c r="C78" t="s">
        <v>8</v>
      </c>
      <c r="D78" t="s">
        <v>8</v>
      </c>
      <c r="E78" t="s">
        <v>8</v>
      </c>
      <c r="F78" t="s">
        <v>8</v>
      </c>
      <c r="G78" t="s">
        <v>564</v>
      </c>
      <c r="H78" t="s">
        <v>564</v>
      </c>
    </row>
    <row r="79" spans="1:8">
      <c r="A79" t="s">
        <v>8</v>
      </c>
      <c r="B79" t="s">
        <v>8</v>
      </c>
      <c r="C79" t="s">
        <v>567</v>
      </c>
      <c r="D79" t="s">
        <v>567</v>
      </c>
      <c r="E79" t="s">
        <v>567</v>
      </c>
      <c r="F79" t="s">
        <v>50</v>
      </c>
      <c r="G79" t="s">
        <v>8</v>
      </c>
      <c r="H79" t="s">
        <v>8</v>
      </c>
    </row>
    <row r="80" spans="1:8">
      <c r="A80" t="s">
        <v>567</v>
      </c>
      <c r="B80" t="s">
        <v>567</v>
      </c>
      <c r="C80" t="s">
        <v>8</v>
      </c>
      <c r="D80" t="s">
        <v>8</v>
      </c>
      <c r="E80" t="s">
        <v>8</v>
      </c>
      <c r="F80" t="s">
        <v>51</v>
      </c>
      <c r="G80" t="s">
        <v>565</v>
      </c>
      <c r="H80" t="s">
        <v>565</v>
      </c>
    </row>
    <row r="81" spans="1:8">
      <c r="A81" t="s">
        <v>8</v>
      </c>
      <c r="B81" t="s">
        <v>8</v>
      </c>
      <c r="C81" t="s">
        <v>50</v>
      </c>
      <c r="D81" t="s">
        <v>50</v>
      </c>
      <c r="E81" t="s">
        <v>50</v>
      </c>
      <c r="F81" t="s">
        <v>55</v>
      </c>
      <c r="G81" t="s">
        <v>8</v>
      </c>
      <c r="H81" t="s">
        <v>8</v>
      </c>
    </row>
    <row r="82" spans="1:8">
      <c r="A82" t="s">
        <v>50</v>
      </c>
      <c r="B82" t="s">
        <v>50</v>
      </c>
      <c r="C82" t="s">
        <v>51</v>
      </c>
      <c r="D82" t="s">
        <v>51</v>
      </c>
      <c r="E82" t="s">
        <v>51</v>
      </c>
      <c r="F82" t="s">
        <v>8</v>
      </c>
      <c r="G82" t="s">
        <v>566</v>
      </c>
      <c r="H82" t="s">
        <v>566</v>
      </c>
    </row>
    <row r="83" spans="1:8">
      <c r="A83" t="s">
        <v>51</v>
      </c>
      <c r="B83" t="s">
        <v>51</v>
      </c>
      <c r="C83" t="s">
        <v>52</v>
      </c>
      <c r="D83" t="s">
        <v>53</v>
      </c>
      <c r="E83" t="s">
        <v>54</v>
      </c>
      <c r="F83" t="s">
        <v>58</v>
      </c>
      <c r="G83" t="s">
        <v>8</v>
      </c>
      <c r="H83" t="s">
        <v>8</v>
      </c>
    </row>
    <row r="84" spans="1:8">
      <c r="A84" t="s">
        <v>56</v>
      </c>
      <c r="B84" t="s">
        <v>57</v>
      </c>
      <c r="C84" t="s">
        <v>8</v>
      </c>
      <c r="D84" t="s">
        <v>8</v>
      </c>
      <c r="E84" t="s">
        <v>8</v>
      </c>
      <c r="F84" t="s">
        <v>470</v>
      </c>
      <c r="G84" t="s">
        <v>567</v>
      </c>
      <c r="H84" t="s">
        <v>567</v>
      </c>
    </row>
    <row r="85" spans="1:8">
      <c r="A85" t="s">
        <v>8</v>
      </c>
      <c r="B85" t="s">
        <v>8</v>
      </c>
      <c r="C85" t="s">
        <v>58</v>
      </c>
      <c r="D85" t="s">
        <v>58</v>
      </c>
      <c r="E85" t="s">
        <v>58</v>
      </c>
      <c r="F85" t="s">
        <v>65</v>
      </c>
      <c r="G85" t="s">
        <v>8</v>
      </c>
      <c r="H85" t="s">
        <v>8</v>
      </c>
    </row>
    <row r="86" spans="1:8">
      <c r="A86" t="s">
        <v>61</v>
      </c>
      <c r="B86" t="s">
        <v>61</v>
      </c>
      <c r="C86" t="s">
        <v>470</v>
      </c>
      <c r="D86" t="s">
        <v>470</v>
      </c>
      <c r="E86" t="s">
        <v>470</v>
      </c>
      <c r="F86" t="s">
        <v>8</v>
      </c>
      <c r="G86" t="s">
        <v>50</v>
      </c>
      <c r="H86" t="s">
        <v>50</v>
      </c>
    </row>
    <row r="87" spans="1:8">
      <c r="A87" t="s">
        <v>568</v>
      </c>
      <c r="B87" t="s">
        <v>568</v>
      </c>
      <c r="C87" t="s">
        <v>62</v>
      </c>
      <c r="D87" t="s">
        <v>63</v>
      </c>
      <c r="E87" t="s">
        <v>64</v>
      </c>
      <c r="F87" t="s">
        <v>61</v>
      </c>
      <c r="G87" t="s">
        <v>51</v>
      </c>
      <c r="H87" t="s">
        <v>51</v>
      </c>
    </row>
    <row r="88" spans="1:8">
      <c r="A88" t="s">
        <v>569</v>
      </c>
      <c r="B88" t="s">
        <v>580</v>
      </c>
      <c r="C88" t="s">
        <v>8</v>
      </c>
      <c r="D88" t="s">
        <v>8</v>
      </c>
      <c r="E88" t="s">
        <v>8</v>
      </c>
      <c r="F88" t="s">
        <v>568</v>
      </c>
      <c r="G88" t="s">
        <v>59</v>
      </c>
      <c r="H88" t="s">
        <v>60</v>
      </c>
    </row>
    <row r="89" spans="1:8">
      <c r="A89" t="s">
        <v>8</v>
      </c>
      <c r="B89" t="s">
        <v>8</v>
      </c>
      <c r="C89" t="s">
        <v>61</v>
      </c>
      <c r="D89" t="s">
        <v>61</v>
      </c>
      <c r="E89" t="s">
        <v>61</v>
      </c>
      <c r="F89" t="s">
        <v>602</v>
      </c>
      <c r="G89" t="s">
        <v>8</v>
      </c>
      <c r="H89" t="s">
        <v>8</v>
      </c>
    </row>
    <row r="90" spans="1:8">
      <c r="A90" t="s">
        <v>66</v>
      </c>
      <c r="B90" t="s">
        <v>66</v>
      </c>
      <c r="C90" t="s">
        <v>568</v>
      </c>
      <c r="D90" t="s">
        <v>568</v>
      </c>
      <c r="E90" t="s">
        <v>568</v>
      </c>
      <c r="F90" t="s">
        <v>8</v>
      </c>
      <c r="G90" t="s">
        <v>58</v>
      </c>
      <c r="H90" t="s">
        <v>58</v>
      </c>
    </row>
    <row r="91" spans="1:8">
      <c r="A91" t="s">
        <v>570</v>
      </c>
      <c r="B91" t="s">
        <v>570</v>
      </c>
      <c r="C91" t="s">
        <v>585</v>
      </c>
      <c r="D91" t="s">
        <v>592</v>
      </c>
      <c r="E91" t="s">
        <v>597</v>
      </c>
      <c r="F91" t="s">
        <v>79</v>
      </c>
      <c r="G91" t="s">
        <v>470</v>
      </c>
      <c r="H91" t="s">
        <v>470</v>
      </c>
    </row>
    <row r="92" spans="1:8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81</v>
      </c>
      <c r="G92" t="s">
        <v>67</v>
      </c>
      <c r="H92" t="s">
        <v>68</v>
      </c>
    </row>
    <row r="93" spans="1:8">
      <c r="A93" t="s">
        <v>69</v>
      </c>
      <c r="B93" t="s">
        <v>69</v>
      </c>
      <c r="C93" t="s">
        <v>71</v>
      </c>
      <c r="D93" t="s">
        <v>72</v>
      </c>
      <c r="E93" t="s">
        <v>73</v>
      </c>
      <c r="F93" t="s">
        <v>83</v>
      </c>
      <c r="G93" t="s">
        <v>8</v>
      </c>
      <c r="H93" t="s">
        <v>8</v>
      </c>
    </row>
    <row r="94" spans="1:8">
      <c r="A94" t="s">
        <v>70</v>
      </c>
      <c r="B94" t="s">
        <v>70</v>
      </c>
      <c r="C94" t="s">
        <v>74</v>
      </c>
      <c r="D94" t="s">
        <v>74</v>
      </c>
      <c r="E94" t="s">
        <v>74</v>
      </c>
      <c r="F94" t="s">
        <v>8</v>
      </c>
      <c r="G94" t="s">
        <v>61</v>
      </c>
      <c r="H94" t="s">
        <v>61</v>
      </c>
    </row>
    <row r="95" spans="1:8">
      <c r="A95" t="s">
        <v>8</v>
      </c>
      <c r="B95" t="s">
        <v>8</v>
      </c>
      <c r="C95" t="s">
        <v>76</v>
      </c>
      <c r="D95" t="s">
        <v>77</v>
      </c>
      <c r="E95" t="s">
        <v>78</v>
      </c>
      <c r="F95" t="s">
        <v>90</v>
      </c>
      <c r="G95" t="s">
        <v>568</v>
      </c>
      <c r="H95" t="s">
        <v>568</v>
      </c>
    </row>
    <row r="96" spans="1:8">
      <c r="A96" t="s">
        <v>571</v>
      </c>
      <c r="B96" t="s">
        <v>571</v>
      </c>
      <c r="C96" t="s">
        <v>8</v>
      </c>
      <c r="D96" t="s">
        <v>8</v>
      </c>
      <c r="E96" t="s">
        <v>8</v>
      </c>
      <c r="F96" t="s">
        <v>91</v>
      </c>
      <c r="G96" t="s">
        <v>609</v>
      </c>
      <c r="H96" t="s">
        <v>615</v>
      </c>
    </row>
    <row r="97" spans="1:8">
      <c r="A97" t="s">
        <v>8</v>
      </c>
      <c r="B97" t="s">
        <v>8</v>
      </c>
      <c r="C97" t="s">
        <v>82</v>
      </c>
      <c r="D97" t="s">
        <v>82</v>
      </c>
      <c r="E97" t="s">
        <v>82</v>
      </c>
      <c r="F97" t="s">
        <v>93</v>
      </c>
      <c r="G97" t="s">
        <v>8</v>
      </c>
      <c r="H97" t="s">
        <v>8</v>
      </c>
    </row>
    <row r="98" spans="1:8">
      <c r="A98" t="s">
        <v>75</v>
      </c>
      <c r="B98" t="s">
        <v>75</v>
      </c>
      <c r="C98" t="s">
        <v>87</v>
      </c>
      <c r="D98" t="s">
        <v>87</v>
      </c>
      <c r="E98" t="s">
        <v>87</v>
      </c>
      <c r="F98" t="s">
        <v>539</v>
      </c>
      <c r="G98" t="s">
        <v>520</v>
      </c>
      <c r="H98" t="s">
        <v>520</v>
      </c>
    </row>
    <row r="99" spans="1:8">
      <c r="A99" t="s">
        <v>80</v>
      </c>
      <c r="B99" t="s">
        <v>80</v>
      </c>
      <c r="C99" t="s">
        <v>89</v>
      </c>
      <c r="D99" t="s">
        <v>89</v>
      </c>
      <c r="E99" t="s">
        <v>89</v>
      </c>
      <c r="F99" t="s">
        <v>8</v>
      </c>
      <c r="G99" t="s">
        <v>42</v>
      </c>
      <c r="H99" t="s">
        <v>42</v>
      </c>
    </row>
    <row r="100" spans="1:8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468</v>
      </c>
      <c r="G100" t="s">
        <v>84</v>
      </c>
      <c r="H100" t="s">
        <v>85</v>
      </c>
    </row>
    <row r="101" spans="1:8">
      <c r="A101" t="s">
        <v>86</v>
      </c>
      <c r="B101" t="s">
        <v>86</v>
      </c>
      <c r="C101" t="s">
        <v>90</v>
      </c>
      <c r="D101" t="s">
        <v>90</v>
      </c>
      <c r="E101" t="s">
        <v>90</v>
      </c>
      <c r="F101" t="s">
        <v>8</v>
      </c>
      <c r="G101" t="s">
        <v>8</v>
      </c>
      <c r="H101" t="s">
        <v>8</v>
      </c>
    </row>
    <row r="102" spans="1:8">
      <c r="A102" t="s">
        <v>88</v>
      </c>
      <c r="B102" t="s">
        <v>88</v>
      </c>
      <c r="C102" t="s">
        <v>91</v>
      </c>
      <c r="D102" t="s">
        <v>91</v>
      </c>
      <c r="E102" t="s">
        <v>91</v>
      </c>
      <c r="F102" t="s">
        <v>66</v>
      </c>
      <c r="G102" t="s">
        <v>464</v>
      </c>
      <c r="H102" t="s">
        <v>464</v>
      </c>
    </row>
    <row r="103" spans="1:8">
      <c r="A103" t="s">
        <v>8</v>
      </c>
      <c r="B103" t="s">
        <v>8</v>
      </c>
      <c r="C103" t="s">
        <v>93</v>
      </c>
      <c r="D103" t="s">
        <v>93</v>
      </c>
      <c r="E103" t="s">
        <v>93</v>
      </c>
      <c r="F103" t="s">
        <v>570</v>
      </c>
      <c r="G103" t="s">
        <v>84</v>
      </c>
      <c r="H103" t="s">
        <v>85</v>
      </c>
    </row>
    <row r="104" spans="1:8">
      <c r="A104" t="s">
        <v>380</v>
      </c>
      <c r="B104" t="s">
        <v>380</v>
      </c>
      <c r="C104" t="s">
        <v>586</v>
      </c>
      <c r="D104" t="s">
        <v>586</v>
      </c>
      <c r="E104" t="s">
        <v>586</v>
      </c>
      <c r="F104" t="s">
        <v>103</v>
      </c>
      <c r="G104" t="s">
        <v>8</v>
      </c>
      <c r="H104" t="s">
        <v>8</v>
      </c>
    </row>
    <row r="105" spans="1:8">
      <c r="A105" t="s">
        <v>381</v>
      </c>
      <c r="B105" t="s">
        <v>381</v>
      </c>
      <c r="C105" t="s">
        <v>587</v>
      </c>
      <c r="D105" t="s">
        <v>587</v>
      </c>
      <c r="E105" t="s">
        <v>587</v>
      </c>
      <c r="F105" t="s">
        <v>8</v>
      </c>
      <c r="G105" t="s">
        <v>90</v>
      </c>
      <c r="H105" t="s">
        <v>90</v>
      </c>
    </row>
    <row r="106" spans="1:8">
      <c r="A106" t="s">
        <v>8</v>
      </c>
      <c r="B106" t="s">
        <v>8</v>
      </c>
      <c r="C106" t="s">
        <v>98</v>
      </c>
      <c r="D106" t="s">
        <v>98</v>
      </c>
      <c r="E106" t="s">
        <v>98</v>
      </c>
      <c r="F106" t="s">
        <v>69</v>
      </c>
      <c r="G106" t="s">
        <v>91</v>
      </c>
      <c r="H106" t="s">
        <v>91</v>
      </c>
    </row>
    <row r="107" spans="1:8">
      <c r="A107" t="s">
        <v>92</v>
      </c>
      <c r="B107" t="s">
        <v>92</v>
      </c>
      <c r="C107" t="s">
        <v>100</v>
      </c>
      <c r="D107" t="s">
        <v>100</v>
      </c>
      <c r="E107" t="s">
        <v>100</v>
      </c>
      <c r="F107" t="s">
        <v>70</v>
      </c>
      <c r="G107" t="s">
        <v>93</v>
      </c>
      <c r="H107" t="s">
        <v>93</v>
      </c>
    </row>
    <row r="108" spans="1:8">
      <c r="A108" t="s">
        <v>94</v>
      </c>
      <c r="B108" t="s">
        <v>94</v>
      </c>
      <c r="C108" t="s">
        <v>8</v>
      </c>
      <c r="D108" t="s">
        <v>8</v>
      </c>
      <c r="E108" t="s">
        <v>8</v>
      </c>
      <c r="F108" t="s">
        <v>113</v>
      </c>
      <c r="G108" t="s">
        <v>524</v>
      </c>
      <c r="H108" t="s">
        <v>524</v>
      </c>
    </row>
    <row r="109" spans="1:8">
      <c r="A109" t="s">
        <v>95</v>
      </c>
      <c r="B109" t="s">
        <v>96</v>
      </c>
      <c r="C109" t="s">
        <v>468</v>
      </c>
      <c r="D109" t="s">
        <v>468</v>
      </c>
      <c r="E109" t="s">
        <v>468</v>
      </c>
      <c r="F109" t="s">
        <v>8</v>
      </c>
      <c r="G109" t="s">
        <v>8</v>
      </c>
      <c r="H109" t="s">
        <v>8</v>
      </c>
    </row>
    <row r="110" spans="1:8">
      <c r="A110" t="s">
        <v>97</v>
      </c>
      <c r="B110" t="s">
        <v>97</v>
      </c>
      <c r="C110" t="s">
        <v>8</v>
      </c>
      <c r="D110" t="s">
        <v>8</v>
      </c>
      <c r="E110" t="s">
        <v>8</v>
      </c>
      <c r="F110" t="s">
        <v>571</v>
      </c>
      <c r="G110" t="s">
        <v>468</v>
      </c>
      <c r="H110" t="s">
        <v>468</v>
      </c>
    </row>
    <row r="111" spans="1:8">
      <c r="A111" t="s">
        <v>99</v>
      </c>
      <c r="B111" t="s">
        <v>99</v>
      </c>
      <c r="C111" t="s">
        <v>66</v>
      </c>
      <c r="D111" t="s">
        <v>66</v>
      </c>
      <c r="E111" t="s">
        <v>66</v>
      </c>
      <c r="F111" t="s">
        <v>8</v>
      </c>
      <c r="G111" t="s">
        <v>8</v>
      </c>
      <c r="H111" t="s">
        <v>8</v>
      </c>
    </row>
    <row r="112" spans="1:8">
      <c r="A112" t="s">
        <v>101</v>
      </c>
      <c r="B112" t="s">
        <v>101</v>
      </c>
      <c r="C112" t="s">
        <v>106</v>
      </c>
      <c r="D112" t="s">
        <v>106</v>
      </c>
      <c r="E112" t="s">
        <v>106</v>
      </c>
      <c r="F112" t="s">
        <v>75</v>
      </c>
      <c r="G112" t="s">
        <v>66</v>
      </c>
      <c r="H112" t="s">
        <v>66</v>
      </c>
    </row>
    <row r="113" spans="1:8">
      <c r="A113" t="s">
        <v>447</v>
      </c>
      <c r="B113" t="s">
        <v>447</v>
      </c>
      <c r="C113" t="s">
        <v>109</v>
      </c>
      <c r="D113" t="s">
        <v>109</v>
      </c>
      <c r="E113" t="s">
        <v>109</v>
      </c>
      <c r="F113" t="s">
        <v>80</v>
      </c>
      <c r="G113" t="s">
        <v>107</v>
      </c>
      <c r="H113" t="s">
        <v>107</v>
      </c>
    </row>
    <row r="114" spans="1:8">
      <c r="A114" t="s">
        <v>102</v>
      </c>
      <c r="B114" t="s">
        <v>102</v>
      </c>
      <c r="C114" t="s">
        <v>570</v>
      </c>
      <c r="D114" t="s">
        <v>570</v>
      </c>
      <c r="E114" t="s">
        <v>570</v>
      </c>
      <c r="F114" t="s">
        <v>8</v>
      </c>
      <c r="G114" t="s">
        <v>570</v>
      </c>
      <c r="H114" t="s">
        <v>570</v>
      </c>
    </row>
    <row r="115" spans="1:8">
      <c r="A115" t="s">
        <v>104</v>
      </c>
      <c r="B115" t="s">
        <v>104</v>
      </c>
      <c r="C115" t="s">
        <v>8</v>
      </c>
      <c r="D115" t="s">
        <v>8</v>
      </c>
      <c r="E115" t="s">
        <v>8</v>
      </c>
      <c r="F115" t="s">
        <v>380</v>
      </c>
      <c r="G115" t="s">
        <v>8</v>
      </c>
      <c r="H115" t="s">
        <v>8</v>
      </c>
    </row>
    <row r="116" spans="1:8">
      <c r="A116" t="s">
        <v>105</v>
      </c>
      <c r="B116" t="s">
        <v>105</v>
      </c>
      <c r="C116" t="s">
        <v>69</v>
      </c>
      <c r="D116" t="s">
        <v>69</v>
      </c>
      <c r="E116" t="s">
        <v>69</v>
      </c>
      <c r="F116" t="s">
        <v>381</v>
      </c>
      <c r="G116" t="s">
        <v>111</v>
      </c>
      <c r="H116" t="s">
        <v>111</v>
      </c>
    </row>
    <row r="117" spans="1:8">
      <c r="A117" t="s">
        <v>108</v>
      </c>
      <c r="B117" t="s">
        <v>108</v>
      </c>
      <c r="C117" t="s">
        <v>70</v>
      </c>
      <c r="D117" t="s">
        <v>70</v>
      </c>
      <c r="E117" t="s">
        <v>70</v>
      </c>
      <c r="F117" t="s">
        <v>8</v>
      </c>
      <c r="G117" t="s">
        <v>114</v>
      </c>
      <c r="H117" t="s">
        <v>114</v>
      </c>
    </row>
    <row r="118" spans="1:8">
      <c r="A118" t="s">
        <v>110</v>
      </c>
      <c r="B118" t="s">
        <v>110</v>
      </c>
      <c r="C118" t="s">
        <v>113</v>
      </c>
      <c r="D118" t="s">
        <v>113</v>
      </c>
      <c r="E118" t="s">
        <v>113</v>
      </c>
      <c r="F118" t="s">
        <v>118</v>
      </c>
      <c r="G118" t="s">
        <v>116</v>
      </c>
      <c r="H118" t="s">
        <v>116</v>
      </c>
    </row>
    <row r="119" spans="1:8">
      <c r="A119" t="s">
        <v>112</v>
      </c>
      <c r="B119" t="s">
        <v>112</v>
      </c>
      <c r="C119" t="s">
        <v>8</v>
      </c>
      <c r="D119" t="s">
        <v>8</v>
      </c>
      <c r="E119" t="s">
        <v>8</v>
      </c>
      <c r="F119" t="s">
        <v>94</v>
      </c>
      <c r="G119" t="s">
        <v>8</v>
      </c>
      <c r="H119" t="s">
        <v>8</v>
      </c>
    </row>
    <row r="120" spans="1:8">
      <c r="A120" t="s">
        <v>115</v>
      </c>
      <c r="B120" t="s">
        <v>115</v>
      </c>
      <c r="C120" t="s">
        <v>571</v>
      </c>
      <c r="D120" t="s">
        <v>571</v>
      </c>
      <c r="E120" t="s">
        <v>571</v>
      </c>
      <c r="F120" t="s">
        <v>124</v>
      </c>
      <c r="G120" t="s">
        <v>69</v>
      </c>
      <c r="H120" t="s">
        <v>69</v>
      </c>
    </row>
    <row r="121" spans="1:8">
      <c r="A121" t="s">
        <v>441</v>
      </c>
      <c r="B121" t="s">
        <v>441</v>
      </c>
      <c r="C121" t="s">
        <v>8</v>
      </c>
      <c r="D121" t="s">
        <v>8</v>
      </c>
      <c r="E121" t="s">
        <v>8</v>
      </c>
      <c r="F121" t="s">
        <v>97</v>
      </c>
      <c r="G121" t="s">
        <v>70</v>
      </c>
      <c r="H121" t="s">
        <v>70</v>
      </c>
    </row>
    <row r="122" spans="1:8">
      <c r="A122" t="s">
        <v>443</v>
      </c>
      <c r="B122" t="s">
        <v>443</v>
      </c>
      <c r="C122" t="s">
        <v>75</v>
      </c>
      <c r="D122" t="s">
        <v>75</v>
      </c>
      <c r="E122" t="s">
        <v>75</v>
      </c>
      <c r="F122" t="s">
        <v>99</v>
      </c>
      <c r="G122" t="s">
        <v>113</v>
      </c>
      <c r="H122" t="s">
        <v>113</v>
      </c>
    </row>
    <row r="123" spans="1:8">
      <c r="A123" t="s">
        <v>117</v>
      </c>
      <c r="B123" t="s">
        <v>117</v>
      </c>
      <c r="C123" t="s">
        <v>80</v>
      </c>
      <c r="D123" t="s">
        <v>80</v>
      </c>
      <c r="E123" t="s">
        <v>80</v>
      </c>
      <c r="F123" t="s">
        <v>102</v>
      </c>
      <c r="G123" t="s">
        <v>8</v>
      </c>
      <c r="H123" t="s">
        <v>8</v>
      </c>
    </row>
    <row r="124" spans="1:8">
      <c r="A124" t="s">
        <v>119</v>
      </c>
      <c r="B124" t="s">
        <v>119</v>
      </c>
      <c r="C124" t="s">
        <v>8</v>
      </c>
      <c r="D124" t="s">
        <v>8</v>
      </c>
      <c r="E124" t="s">
        <v>8</v>
      </c>
      <c r="F124" t="s">
        <v>132</v>
      </c>
      <c r="G124" t="s">
        <v>571</v>
      </c>
      <c r="H124" t="s">
        <v>571</v>
      </c>
    </row>
    <row r="125" spans="1:8">
      <c r="A125" t="s">
        <v>120</v>
      </c>
      <c r="B125" t="s">
        <v>120</v>
      </c>
      <c r="C125" t="s">
        <v>380</v>
      </c>
      <c r="D125" t="s">
        <v>380</v>
      </c>
      <c r="E125" t="s">
        <v>380</v>
      </c>
      <c r="F125" t="s">
        <v>105</v>
      </c>
      <c r="G125" t="s">
        <v>8</v>
      </c>
      <c r="H125" t="s">
        <v>8</v>
      </c>
    </row>
    <row r="126" spans="1:8">
      <c r="A126" t="s">
        <v>126</v>
      </c>
      <c r="B126" t="s">
        <v>126</v>
      </c>
      <c r="C126" t="s">
        <v>381</v>
      </c>
      <c r="D126" t="s">
        <v>381</v>
      </c>
      <c r="E126" t="s">
        <v>381</v>
      </c>
      <c r="F126" t="s">
        <v>108</v>
      </c>
      <c r="G126" t="s">
        <v>125</v>
      </c>
      <c r="H126" t="s">
        <v>125</v>
      </c>
    </row>
    <row r="127" spans="1:8">
      <c r="A127" t="s">
        <v>119</v>
      </c>
      <c r="B127" t="s">
        <v>119</v>
      </c>
      <c r="C127" t="s">
        <v>8</v>
      </c>
      <c r="D127" t="s">
        <v>8</v>
      </c>
      <c r="E127" t="s">
        <v>8</v>
      </c>
      <c r="F127" t="s">
        <v>110</v>
      </c>
      <c r="G127" t="s">
        <v>127</v>
      </c>
      <c r="H127" t="s">
        <v>127</v>
      </c>
    </row>
    <row r="128" spans="1:8">
      <c r="A128" t="s">
        <v>131</v>
      </c>
      <c r="B128" t="s">
        <v>131</v>
      </c>
      <c r="C128" t="s">
        <v>121</v>
      </c>
      <c r="D128" t="s">
        <v>122</v>
      </c>
      <c r="E128" t="s">
        <v>123</v>
      </c>
      <c r="F128" t="s">
        <v>112</v>
      </c>
      <c r="G128" t="s">
        <v>8</v>
      </c>
      <c r="H128" t="s">
        <v>8</v>
      </c>
    </row>
    <row r="129" spans="1:8">
      <c r="A129" t="s">
        <v>445</v>
      </c>
      <c r="B129" t="s">
        <v>445</v>
      </c>
      <c r="C129" t="s">
        <v>94</v>
      </c>
      <c r="D129" t="s">
        <v>94</v>
      </c>
      <c r="E129" t="s">
        <v>94</v>
      </c>
      <c r="F129" t="s">
        <v>115</v>
      </c>
      <c r="G129" t="s">
        <v>75</v>
      </c>
      <c r="H129" t="s">
        <v>75</v>
      </c>
    </row>
    <row r="130" spans="1:8">
      <c r="A130" t="s">
        <v>8</v>
      </c>
      <c r="B130" t="s">
        <v>8</v>
      </c>
      <c r="C130" t="s">
        <v>128</v>
      </c>
      <c r="D130" t="s">
        <v>129</v>
      </c>
      <c r="E130" t="s">
        <v>130</v>
      </c>
      <c r="F130" t="s">
        <v>441</v>
      </c>
      <c r="G130" t="s">
        <v>80</v>
      </c>
      <c r="H130" t="s">
        <v>80</v>
      </c>
    </row>
    <row r="131" spans="1:8">
      <c r="A131" t="s">
        <v>139</v>
      </c>
      <c r="B131" t="s">
        <v>139</v>
      </c>
      <c r="C131" t="s">
        <v>97</v>
      </c>
      <c r="D131" t="s">
        <v>97</v>
      </c>
      <c r="E131" t="s">
        <v>97</v>
      </c>
      <c r="F131" t="s">
        <v>449</v>
      </c>
      <c r="G131" t="s">
        <v>8</v>
      </c>
      <c r="H131" t="s">
        <v>8</v>
      </c>
    </row>
    <row r="132" spans="1:8">
      <c r="C132" t="s">
        <v>99</v>
      </c>
      <c r="D132" t="s">
        <v>99</v>
      </c>
      <c r="E132" t="s">
        <v>99</v>
      </c>
      <c r="F132" t="s">
        <v>443</v>
      </c>
      <c r="G132" t="s">
        <v>380</v>
      </c>
      <c r="H132" t="s">
        <v>380</v>
      </c>
    </row>
    <row r="133" spans="1:8">
      <c r="C133" t="s">
        <v>102</v>
      </c>
      <c r="D133" t="s">
        <v>102</v>
      </c>
      <c r="E133" t="s">
        <v>102</v>
      </c>
      <c r="F133" t="s">
        <v>452</v>
      </c>
      <c r="G133" t="s">
        <v>381</v>
      </c>
      <c r="H133" t="s">
        <v>381</v>
      </c>
    </row>
    <row r="134" spans="1:8">
      <c r="C134" t="s">
        <v>132</v>
      </c>
      <c r="D134" t="s">
        <v>132</v>
      </c>
      <c r="E134" t="s">
        <v>132</v>
      </c>
      <c r="F134" t="s">
        <v>140</v>
      </c>
      <c r="G134" t="s">
        <v>8</v>
      </c>
      <c r="H134" t="s">
        <v>8</v>
      </c>
    </row>
    <row r="135" spans="1:8">
      <c r="C135" t="s">
        <v>105</v>
      </c>
      <c r="D135" t="s">
        <v>105</v>
      </c>
      <c r="E135" t="s">
        <v>105</v>
      </c>
      <c r="F135" t="s">
        <v>141</v>
      </c>
      <c r="G135" t="s">
        <v>134</v>
      </c>
      <c r="H135" t="s">
        <v>134</v>
      </c>
    </row>
    <row r="136" spans="1:8">
      <c r="C136" t="s">
        <v>108</v>
      </c>
      <c r="D136" t="s">
        <v>108</v>
      </c>
      <c r="E136" t="s">
        <v>108</v>
      </c>
      <c r="F136" t="s">
        <v>142</v>
      </c>
      <c r="G136" t="s">
        <v>94</v>
      </c>
      <c r="H136" t="s">
        <v>94</v>
      </c>
    </row>
    <row r="137" spans="1:8">
      <c r="C137" t="s">
        <v>110</v>
      </c>
      <c r="D137" t="s">
        <v>110</v>
      </c>
      <c r="E137" t="s">
        <v>110</v>
      </c>
      <c r="F137" t="s">
        <v>143</v>
      </c>
      <c r="G137" t="s">
        <v>136</v>
      </c>
      <c r="H137" t="s">
        <v>137</v>
      </c>
    </row>
    <row r="138" spans="1:8">
      <c r="C138" t="s">
        <v>112</v>
      </c>
      <c r="D138" t="s">
        <v>112</v>
      </c>
      <c r="E138" t="s">
        <v>112</v>
      </c>
      <c r="F138" t="s">
        <v>489</v>
      </c>
      <c r="G138" t="s">
        <v>97</v>
      </c>
      <c r="H138" t="s">
        <v>97</v>
      </c>
    </row>
    <row r="139" spans="1:8">
      <c r="C139" t="s">
        <v>115</v>
      </c>
      <c r="D139" t="s">
        <v>115</v>
      </c>
      <c r="E139" t="s">
        <v>115</v>
      </c>
      <c r="F139" t="s">
        <v>491</v>
      </c>
      <c r="G139" t="s">
        <v>99</v>
      </c>
      <c r="H139" t="s">
        <v>99</v>
      </c>
    </row>
    <row r="140" spans="1:8">
      <c r="C140" t="s">
        <v>441</v>
      </c>
      <c r="D140" t="s">
        <v>441</v>
      </c>
      <c r="E140" t="s">
        <v>441</v>
      </c>
      <c r="F140" t="s">
        <v>493</v>
      </c>
      <c r="G140" t="s">
        <v>102</v>
      </c>
      <c r="H140" t="s">
        <v>102</v>
      </c>
    </row>
    <row r="141" spans="1:8">
      <c r="C141" t="s">
        <v>449</v>
      </c>
      <c r="D141" t="s">
        <v>449</v>
      </c>
      <c r="E141" t="s">
        <v>449</v>
      </c>
      <c r="F141" t="s">
        <v>495</v>
      </c>
      <c r="G141" t="s">
        <v>132</v>
      </c>
      <c r="H141" t="s">
        <v>132</v>
      </c>
    </row>
    <row r="142" spans="1:8">
      <c r="C142" t="s">
        <v>443</v>
      </c>
      <c r="D142" t="s">
        <v>443</v>
      </c>
      <c r="E142" t="s">
        <v>443</v>
      </c>
      <c r="F142" t="s">
        <v>117</v>
      </c>
      <c r="G142" t="s">
        <v>105</v>
      </c>
      <c r="H142" t="s">
        <v>105</v>
      </c>
    </row>
    <row r="143" spans="1:8">
      <c r="C143" t="s">
        <v>452</v>
      </c>
      <c r="D143" t="s">
        <v>452</v>
      </c>
      <c r="E143" t="s">
        <v>452</v>
      </c>
      <c r="F143" t="s">
        <v>119</v>
      </c>
      <c r="G143" t="s">
        <v>108</v>
      </c>
      <c r="H143" t="s">
        <v>108</v>
      </c>
    </row>
    <row r="144" spans="1:8">
      <c r="C144" t="s">
        <v>140</v>
      </c>
      <c r="D144" t="s">
        <v>140</v>
      </c>
      <c r="E144" t="s">
        <v>140</v>
      </c>
      <c r="F144" t="s">
        <v>120</v>
      </c>
      <c r="G144" t="s">
        <v>110</v>
      </c>
      <c r="H144" t="s">
        <v>110</v>
      </c>
    </row>
    <row r="145" spans="3:8">
      <c r="C145" t="s">
        <v>141</v>
      </c>
      <c r="D145" t="s">
        <v>141</v>
      </c>
      <c r="E145" t="s">
        <v>141</v>
      </c>
      <c r="F145" t="s">
        <v>126</v>
      </c>
      <c r="G145" t="s">
        <v>112</v>
      </c>
      <c r="H145" t="s">
        <v>112</v>
      </c>
    </row>
    <row r="146" spans="3:8">
      <c r="C146" t="s">
        <v>142</v>
      </c>
      <c r="D146" t="s">
        <v>142</v>
      </c>
      <c r="E146" t="s">
        <v>142</v>
      </c>
      <c r="F146" t="s">
        <v>119</v>
      </c>
      <c r="G146" t="s">
        <v>115</v>
      </c>
      <c r="H146" t="s">
        <v>115</v>
      </c>
    </row>
    <row r="147" spans="3:8">
      <c r="C147" t="s">
        <v>143</v>
      </c>
      <c r="D147" t="s">
        <v>143</v>
      </c>
      <c r="E147" t="s">
        <v>143</v>
      </c>
      <c r="F147" t="s">
        <v>131</v>
      </c>
      <c r="G147" t="s">
        <v>144</v>
      </c>
      <c r="H147" t="s">
        <v>144</v>
      </c>
    </row>
    <row r="148" spans="3:8">
      <c r="C148" t="s">
        <v>455</v>
      </c>
      <c r="D148" t="s">
        <v>473</v>
      </c>
      <c r="E148" t="s">
        <v>481</v>
      </c>
      <c r="F148" t="s">
        <v>445</v>
      </c>
      <c r="G148" t="s">
        <v>145</v>
      </c>
      <c r="H148" t="s">
        <v>145</v>
      </c>
    </row>
    <row r="149" spans="3:8">
      <c r="C149" t="s">
        <v>459</v>
      </c>
      <c r="D149" t="s">
        <v>475</v>
      </c>
      <c r="E149" t="s">
        <v>483</v>
      </c>
      <c r="F149" t="s">
        <v>119</v>
      </c>
      <c r="G149" t="s">
        <v>146</v>
      </c>
      <c r="H149" t="s">
        <v>146</v>
      </c>
    </row>
    <row r="150" spans="3:8">
      <c r="C150" t="s">
        <v>457</v>
      </c>
      <c r="D150" t="s">
        <v>477</v>
      </c>
      <c r="E150" t="s">
        <v>485</v>
      </c>
      <c r="F150" t="s">
        <v>81</v>
      </c>
      <c r="G150" t="s">
        <v>147</v>
      </c>
      <c r="H150" t="s">
        <v>147</v>
      </c>
    </row>
    <row r="151" spans="3:8">
      <c r="C151" t="s">
        <v>461</v>
      </c>
      <c r="D151" t="s">
        <v>479</v>
      </c>
      <c r="E151" t="s">
        <v>487</v>
      </c>
      <c r="F151" t="s">
        <v>537</v>
      </c>
      <c r="G151" t="s">
        <v>148</v>
      </c>
      <c r="H151" t="s">
        <v>148</v>
      </c>
    </row>
    <row r="152" spans="3:8">
      <c r="C152" t="s">
        <v>117</v>
      </c>
      <c r="D152" t="s">
        <v>117</v>
      </c>
      <c r="E152" t="s">
        <v>117</v>
      </c>
      <c r="F152" t="s">
        <v>515</v>
      </c>
      <c r="G152" t="s">
        <v>149</v>
      </c>
      <c r="H152" t="s">
        <v>149</v>
      </c>
    </row>
    <row r="153" spans="3:8">
      <c r="C153" t="s">
        <v>119</v>
      </c>
      <c r="D153" t="s">
        <v>119</v>
      </c>
      <c r="E153" t="s">
        <v>119</v>
      </c>
      <c r="F153" t="s">
        <v>535</v>
      </c>
      <c r="G153" t="s">
        <v>150</v>
      </c>
      <c r="H153" t="s">
        <v>150</v>
      </c>
    </row>
    <row r="154" spans="3:8">
      <c r="C154" t="s">
        <v>152</v>
      </c>
      <c r="D154" t="s">
        <v>152</v>
      </c>
      <c r="E154" t="s">
        <v>152</v>
      </c>
      <c r="F154" t="s">
        <v>541</v>
      </c>
      <c r="G154" t="s">
        <v>151</v>
      </c>
      <c r="H154" t="s">
        <v>151</v>
      </c>
    </row>
    <row r="155" spans="3:8">
      <c r="C155" t="s">
        <v>154</v>
      </c>
      <c r="D155" t="s">
        <v>155</v>
      </c>
      <c r="E155" t="s">
        <v>156</v>
      </c>
      <c r="F155" t="s">
        <v>162</v>
      </c>
      <c r="G155" t="s">
        <v>153</v>
      </c>
      <c r="H155" t="s">
        <v>153</v>
      </c>
    </row>
    <row r="156" spans="3:8">
      <c r="C156" t="s">
        <v>513</v>
      </c>
      <c r="D156" t="s">
        <v>513</v>
      </c>
      <c r="E156" t="s">
        <v>513</v>
      </c>
      <c r="F156" t="s">
        <v>8</v>
      </c>
      <c r="G156" t="s">
        <v>441</v>
      </c>
      <c r="H156" t="s">
        <v>441</v>
      </c>
    </row>
    <row r="157" spans="3:8">
      <c r="C157" t="s">
        <v>157</v>
      </c>
      <c r="D157" t="s">
        <v>157</v>
      </c>
      <c r="E157" t="s">
        <v>157</v>
      </c>
      <c r="F157" t="s">
        <v>139</v>
      </c>
      <c r="G157" t="s">
        <v>449</v>
      </c>
      <c r="H157" t="s">
        <v>449</v>
      </c>
    </row>
    <row r="158" spans="3:8">
      <c r="C158" t="s">
        <v>119</v>
      </c>
      <c r="D158" t="s">
        <v>119</v>
      </c>
      <c r="E158" t="s">
        <v>119</v>
      </c>
      <c r="G158" t="s">
        <v>443</v>
      </c>
      <c r="H158" t="s">
        <v>443</v>
      </c>
    </row>
    <row r="159" spans="3:8">
      <c r="C159" t="s">
        <v>158</v>
      </c>
      <c r="D159" t="s">
        <v>158</v>
      </c>
      <c r="E159" t="s">
        <v>158</v>
      </c>
      <c r="G159" t="s">
        <v>452</v>
      </c>
      <c r="H159" t="s">
        <v>452</v>
      </c>
    </row>
    <row r="160" spans="3:8">
      <c r="C160" t="s">
        <v>159</v>
      </c>
      <c r="D160" t="s">
        <v>160</v>
      </c>
      <c r="E160" t="s">
        <v>161</v>
      </c>
      <c r="G160" t="s">
        <v>140</v>
      </c>
      <c r="H160" t="s">
        <v>140</v>
      </c>
    </row>
    <row r="161" spans="3:8">
      <c r="C161" t="s">
        <v>531</v>
      </c>
      <c r="D161" t="s">
        <v>531</v>
      </c>
      <c r="E161" t="s">
        <v>531</v>
      </c>
      <c r="G161" t="s">
        <v>141</v>
      </c>
      <c r="H161" t="s">
        <v>141</v>
      </c>
    </row>
    <row r="162" spans="3:8">
      <c r="C162" t="s">
        <v>157</v>
      </c>
      <c r="D162" t="s">
        <v>157</v>
      </c>
      <c r="E162" t="s">
        <v>157</v>
      </c>
      <c r="G162" t="s">
        <v>142</v>
      </c>
      <c r="H162" t="s">
        <v>142</v>
      </c>
    </row>
    <row r="163" spans="3:8">
      <c r="C163" t="s">
        <v>119</v>
      </c>
      <c r="D163" t="s">
        <v>119</v>
      </c>
      <c r="E163" t="s">
        <v>119</v>
      </c>
      <c r="G163" t="s">
        <v>143</v>
      </c>
      <c r="H163" t="s">
        <v>143</v>
      </c>
    </row>
    <row r="164" spans="3:8">
      <c r="C164" t="s">
        <v>120</v>
      </c>
      <c r="D164" t="s">
        <v>120</v>
      </c>
      <c r="E164" t="s">
        <v>120</v>
      </c>
      <c r="G164" t="s">
        <v>497</v>
      </c>
      <c r="H164" t="s">
        <v>505</v>
      </c>
    </row>
    <row r="165" spans="3:8">
      <c r="C165" t="s">
        <v>126</v>
      </c>
      <c r="D165" t="s">
        <v>126</v>
      </c>
      <c r="E165" t="s">
        <v>126</v>
      </c>
      <c r="G165" t="s">
        <v>499</v>
      </c>
      <c r="H165" t="s">
        <v>507</v>
      </c>
    </row>
    <row r="166" spans="3:8">
      <c r="C166" t="s">
        <v>119</v>
      </c>
      <c r="D166" t="s">
        <v>119</v>
      </c>
      <c r="E166" t="s">
        <v>119</v>
      </c>
      <c r="G166" t="s">
        <v>501</v>
      </c>
      <c r="H166" t="s">
        <v>509</v>
      </c>
    </row>
    <row r="167" spans="3:8">
      <c r="C167" t="s">
        <v>131</v>
      </c>
      <c r="D167" t="s">
        <v>131</v>
      </c>
      <c r="E167" t="s">
        <v>131</v>
      </c>
      <c r="G167" t="s">
        <v>503</v>
      </c>
      <c r="H167" t="s">
        <v>511</v>
      </c>
    </row>
    <row r="168" spans="3:8">
      <c r="C168" t="s">
        <v>445</v>
      </c>
      <c r="D168" t="s">
        <v>445</v>
      </c>
      <c r="E168" t="s">
        <v>445</v>
      </c>
      <c r="G168" t="s">
        <v>163</v>
      </c>
      <c r="H168" t="s">
        <v>164</v>
      </c>
    </row>
    <row r="169" spans="3:8">
      <c r="C169" t="s">
        <v>119</v>
      </c>
      <c r="D169" t="s">
        <v>119</v>
      </c>
      <c r="E169" t="s">
        <v>119</v>
      </c>
      <c r="G169" t="s">
        <v>165</v>
      </c>
      <c r="H169" t="s">
        <v>166</v>
      </c>
    </row>
    <row r="170" spans="3:8">
      <c r="C170" t="s">
        <v>74</v>
      </c>
      <c r="D170" t="s">
        <v>74</v>
      </c>
      <c r="E170" t="s">
        <v>74</v>
      </c>
      <c r="G170" t="s">
        <v>117</v>
      </c>
      <c r="H170" t="s">
        <v>117</v>
      </c>
    </row>
    <row r="171" spans="3:8">
      <c r="C171" t="s">
        <v>167</v>
      </c>
      <c r="D171" t="s">
        <v>168</v>
      </c>
      <c r="E171" t="s">
        <v>169</v>
      </c>
      <c r="G171" t="s">
        <v>119</v>
      </c>
      <c r="H171" t="s">
        <v>119</v>
      </c>
    </row>
    <row r="172" spans="3:8">
      <c r="C172" t="s">
        <v>515</v>
      </c>
      <c r="D172" t="s">
        <v>515</v>
      </c>
      <c r="E172" t="s">
        <v>515</v>
      </c>
      <c r="G172" t="s">
        <v>120</v>
      </c>
      <c r="H172" t="s">
        <v>120</v>
      </c>
    </row>
    <row r="173" spans="3:8">
      <c r="C173" t="s">
        <v>522</v>
      </c>
      <c r="D173" t="s">
        <v>522</v>
      </c>
      <c r="E173" t="s">
        <v>522</v>
      </c>
      <c r="G173" t="s">
        <v>126</v>
      </c>
      <c r="H173" t="s">
        <v>126</v>
      </c>
    </row>
    <row r="174" spans="3:8">
      <c r="C174" t="s">
        <v>543</v>
      </c>
      <c r="D174" t="s">
        <v>543</v>
      </c>
      <c r="E174" t="s">
        <v>543</v>
      </c>
      <c r="G174" t="s">
        <v>119</v>
      </c>
      <c r="H174" t="s">
        <v>119</v>
      </c>
    </row>
    <row r="175" spans="3:8">
      <c r="C175" t="s">
        <v>517</v>
      </c>
      <c r="D175" t="s">
        <v>517</v>
      </c>
      <c r="E175" t="s">
        <v>517</v>
      </c>
      <c r="G175" t="s">
        <v>131</v>
      </c>
      <c r="H175" t="s">
        <v>131</v>
      </c>
    </row>
    <row r="176" spans="3:8">
      <c r="C176" t="s">
        <v>162</v>
      </c>
      <c r="D176" t="s">
        <v>162</v>
      </c>
      <c r="E176" t="s">
        <v>162</v>
      </c>
      <c r="G176" t="s">
        <v>170</v>
      </c>
      <c r="H176" t="s">
        <v>170</v>
      </c>
    </row>
    <row r="177" spans="3:8">
      <c r="C177" t="s">
        <v>119</v>
      </c>
      <c r="D177" t="s">
        <v>119</v>
      </c>
      <c r="E177" t="s">
        <v>119</v>
      </c>
      <c r="G177" t="s">
        <v>171</v>
      </c>
      <c r="H177" t="s">
        <v>171</v>
      </c>
    </row>
    <row r="178" spans="3:8">
      <c r="C178" t="s">
        <v>87</v>
      </c>
      <c r="D178" t="s">
        <v>87</v>
      </c>
      <c r="E178" t="s">
        <v>87</v>
      </c>
      <c r="G178" t="s">
        <v>445</v>
      </c>
      <c r="H178" t="s">
        <v>445</v>
      </c>
    </row>
    <row r="179" spans="3:8">
      <c r="C179" t="s">
        <v>172</v>
      </c>
      <c r="D179" t="s">
        <v>173</v>
      </c>
      <c r="E179" t="s">
        <v>174</v>
      </c>
      <c r="G179" t="s">
        <v>119</v>
      </c>
      <c r="H179" t="s">
        <v>119</v>
      </c>
    </row>
    <row r="180" spans="3:8">
      <c r="C180" t="s">
        <v>522</v>
      </c>
      <c r="D180" t="s">
        <v>522</v>
      </c>
      <c r="E180" t="s">
        <v>522</v>
      </c>
      <c r="G180" t="s">
        <v>42</v>
      </c>
      <c r="H180" t="s">
        <v>42</v>
      </c>
    </row>
    <row r="181" spans="3:8">
      <c r="C181" t="s">
        <v>543</v>
      </c>
      <c r="D181" t="s">
        <v>543</v>
      </c>
      <c r="E181" t="s">
        <v>543</v>
      </c>
      <c r="G181" t="s">
        <v>175</v>
      </c>
      <c r="H181" t="s">
        <v>176</v>
      </c>
    </row>
    <row r="182" spans="3:8">
      <c r="C182" t="s">
        <v>533</v>
      </c>
      <c r="D182" t="s">
        <v>533</v>
      </c>
      <c r="E182" t="s">
        <v>533</v>
      </c>
      <c r="G182" t="s">
        <v>515</v>
      </c>
      <c r="H182" t="s">
        <v>515</v>
      </c>
    </row>
    <row r="183" spans="3:8">
      <c r="C183" t="s">
        <v>162</v>
      </c>
      <c r="D183" t="s">
        <v>162</v>
      </c>
      <c r="E183" t="s">
        <v>162</v>
      </c>
      <c r="G183" t="s">
        <v>535</v>
      </c>
      <c r="H183" t="s">
        <v>535</v>
      </c>
    </row>
    <row r="184" spans="3:8">
      <c r="C184" t="s">
        <v>8</v>
      </c>
      <c r="D184" t="s">
        <v>8</v>
      </c>
      <c r="E184" t="s">
        <v>8</v>
      </c>
      <c r="G184" t="s">
        <v>527</v>
      </c>
      <c r="H184" t="s">
        <v>527</v>
      </c>
    </row>
    <row r="185" spans="3:8">
      <c r="C185" t="s">
        <v>139</v>
      </c>
      <c r="D185" t="s">
        <v>139</v>
      </c>
      <c r="E185" t="s">
        <v>139</v>
      </c>
      <c r="G185" t="s">
        <v>177</v>
      </c>
      <c r="H185" t="s">
        <v>177</v>
      </c>
    </row>
    <row r="186" spans="3:8">
      <c r="G186" t="s">
        <v>178</v>
      </c>
      <c r="H186" t="s">
        <v>179</v>
      </c>
    </row>
    <row r="187" spans="3:8">
      <c r="G187" t="s">
        <v>180</v>
      </c>
      <c r="H187" t="s">
        <v>181</v>
      </c>
    </row>
    <row r="188" spans="3:8">
      <c r="G188" t="s">
        <v>8</v>
      </c>
      <c r="H188" t="s">
        <v>8</v>
      </c>
    </row>
    <row r="189" spans="3:8">
      <c r="G189" t="s">
        <v>139</v>
      </c>
      <c r="H18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C8" sqref="C8"/>
    </sheetView>
  </sheetViews>
  <sheetFormatPr defaultRowHeight="16.5"/>
  <cols>
    <col min="1" max="1" width="7.5" bestFit="1" customWidth="1"/>
    <col min="2" max="2" width="9.5" bestFit="1" customWidth="1"/>
    <col min="3" max="4" width="9.5" customWidth="1"/>
    <col min="5" max="5" width="16.125" bestFit="1" customWidth="1"/>
    <col min="6" max="6" width="6" customWidth="1"/>
    <col min="7" max="7" width="5.5" bestFit="1" customWidth="1"/>
    <col min="8" max="8" width="9.5" bestFit="1" customWidth="1"/>
    <col min="9" max="9" width="9.5" customWidth="1"/>
    <col min="10" max="10" width="15" bestFit="1" customWidth="1"/>
  </cols>
  <sheetData>
    <row r="1" spans="1:10">
      <c r="A1" s="44" t="s">
        <v>367</v>
      </c>
      <c r="B1" s="45"/>
      <c r="C1" s="45"/>
      <c r="D1" s="45"/>
      <c r="E1" s="46"/>
      <c r="G1" s="44" t="s">
        <v>407</v>
      </c>
      <c r="H1" s="45"/>
      <c r="I1" s="45"/>
      <c r="J1" s="45"/>
    </row>
    <row r="2" spans="1:10">
      <c r="A2" s="15" t="s">
        <v>369</v>
      </c>
      <c r="B2" s="15" t="s">
        <v>370</v>
      </c>
      <c r="C2" s="15" t="s">
        <v>368</v>
      </c>
      <c r="D2" s="15" t="s">
        <v>371</v>
      </c>
      <c r="E2" s="15" t="s">
        <v>363</v>
      </c>
      <c r="G2" s="15" t="s">
        <v>369</v>
      </c>
      <c r="H2" s="15" t="s">
        <v>370</v>
      </c>
      <c r="I2" s="15"/>
      <c r="J2" s="15" t="s">
        <v>368</v>
      </c>
    </row>
    <row r="3" spans="1:10">
      <c r="A3" s="16">
        <v>10</v>
      </c>
      <c r="B3" s="16">
        <v>10</v>
      </c>
      <c r="C3" s="16">
        <v>30010</v>
      </c>
      <c r="D3" s="16"/>
      <c r="E3" s="16" t="s">
        <v>364</v>
      </c>
      <c r="G3" s="16">
        <v>10</v>
      </c>
      <c r="H3" s="16">
        <v>10</v>
      </c>
      <c r="I3" s="16"/>
      <c r="J3" s="16">
        <v>10</v>
      </c>
    </row>
    <row r="4" spans="1:10">
      <c r="A4" s="16">
        <v>20</v>
      </c>
      <c r="B4" s="16">
        <v>20</v>
      </c>
      <c r="C4" s="16">
        <v>30020</v>
      </c>
      <c r="D4" s="16"/>
      <c r="E4" s="16" t="s">
        <v>365</v>
      </c>
      <c r="G4" s="16">
        <v>20</v>
      </c>
      <c r="H4" s="16">
        <v>20</v>
      </c>
      <c r="I4" s="16"/>
      <c r="J4" s="16">
        <v>20</v>
      </c>
    </row>
    <row r="5" spans="1:10">
      <c r="A5" s="16">
        <v>30</v>
      </c>
      <c r="B5" s="16">
        <v>30</v>
      </c>
      <c r="C5" s="16">
        <v>30030</v>
      </c>
      <c r="D5" s="16"/>
      <c r="E5" s="16" t="s">
        <v>366</v>
      </c>
      <c r="G5" s="16">
        <v>30</v>
      </c>
      <c r="H5" s="16">
        <v>30</v>
      </c>
      <c r="I5" s="16"/>
      <c r="J5" s="16">
        <v>30</v>
      </c>
    </row>
  </sheetData>
  <mergeCells count="2">
    <mergeCell ref="A1:E1"/>
    <mergeCell ref="G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showFormulas="1" tabSelected="1" workbookViewId="0">
      <selection activeCell="B23" sqref="B23"/>
    </sheetView>
  </sheetViews>
  <sheetFormatPr defaultRowHeight="16.5"/>
  <cols>
    <col min="1" max="1" width="21.5" customWidth="1"/>
    <col min="2" max="2" width="17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</cols>
  <sheetData>
    <row r="1" spans="1:8">
      <c r="A1" s="11" t="s">
        <v>284</v>
      </c>
      <c r="D1" s="11" t="s">
        <v>276</v>
      </c>
      <c r="E1" s="6"/>
      <c r="H1" t="s">
        <v>427</v>
      </c>
    </row>
    <row r="2" spans="1:8">
      <c r="A2" s="40" t="s">
        <v>619</v>
      </c>
      <c r="B2" s="9" t="s">
        <v>620</v>
      </c>
      <c r="D2" s="11"/>
      <c r="E2" s="6"/>
    </row>
    <row r="3" spans="1:8">
      <c r="A3" s="8" t="s">
        <v>412</v>
      </c>
      <c r="B3" s="9">
        <v>400</v>
      </c>
      <c r="D3" s="8" t="s">
        <v>301</v>
      </c>
      <c r="E3" s="9" t="s">
        <v>287</v>
      </c>
    </row>
    <row r="4" spans="1:8">
      <c r="A4" s="8" t="s">
        <v>409</v>
      </c>
      <c r="B4" s="9">
        <v>200</v>
      </c>
      <c r="D4" s="8" t="s">
        <v>310</v>
      </c>
      <c r="E4" s="9" t="s">
        <v>311</v>
      </c>
      <c r="H4" s="39" t="s">
        <v>435</v>
      </c>
    </row>
    <row r="5" spans="1:8">
      <c r="A5" s="8" t="s">
        <v>413</v>
      </c>
      <c r="B5" s="9">
        <v>1000</v>
      </c>
      <c r="D5" s="8" t="s">
        <v>282</v>
      </c>
      <c r="E5" s="9">
        <v>65000</v>
      </c>
      <c r="H5" s="39" t="s">
        <v>428</v>
      </c>
    </row>
    <row r="6" spans="1:8">
      <c r="A6" s="8" t="s">
        <v>414</v>
      </c>
      <c r="B6" s="9">
        <v>300</v>
      </c>
      <c r="D6" s="8" t="s">
        <v>281</v>
      </c>
      <c r="E6" s="9">
        <v>65001</v>
      </c>
      <c r="H6" s="39" t="s">
        <v>429</v>
      </c>
    </row>
    <row r="7" spans="1:8">
      <c r="A7" s="10" t="s">
        <v>415</v>
      </c>
      <c r="B7" s="9" t="s">
        <v>416</v>
      </c>
      <c r="D7" s="8" t="s">
        <v>309</v>
      </c>
      <c r="E7" s="9">
        <v>65005</v>
      </c>
      <c r="F7" t="s">
        <v>327</v>
      </c>
      <c r="H7" s="39" t="s">
        <v>430</v>
      </c>
    </row>
    <row r="8" spans="1:8">
      <c r="A8" s="8" t="s">
        <v>274</v>
      </c>
      <c r="B8" s="9" t="s">
        <v>275</v>
      </c>
      <c r="D8" s="8" t="s">
        <v>294</v>
      </c>
      <c r="E8" s="9">
        <v>2</v>
      </c>
      <c r="H8" s="39" t="s">
        <v>431</v>
      </c>
    </row>
    <row r="9" spans="1:8">
      <c r="A9" s="8" t="s">
        <v>421</v>
      </c>
      <c r="B9" s="9" t="s">
        <v>422</v>
      </c>
      <c r="D9" s="8" t="s">
        <v>283</v>
      </c>
      <c r="E9" s="9">
        <v>4</v>
      </c>
      <c r="H9" s="39" t="s">
        <v>432</v>
      </c>
    </row>
    <row r="10" spans="1:8">
      <c r="A10" s="8" t="s">
        <v>320</v>
      </c>
      <c r="B10" s="9" t="s">
        <v>321</v>
      </c>
      <c r="D10" s="8" t="s">
        <v>308</v>
      </c>
      <c r="E10" s="9">
        <v>2</v>
      </c>
      <c r="H10" s="39" t="s">
        <v>433</v>
      </c>
    </row>
    <row r="11" spans="1:8">
      <c r="A11" s="10" t="s">
        <v>266</v>
      </c>
      <c r="B11" s="9" t="s">
        <v>267</v>
      </c>
      <c r="D11" s="10" t="s">
        <v>290</v>
      </c>
      <c r="E11" s="9" t="s">
        <v>278</v>
      </c>
      <c r="H11" s="39" t="s">
        <v>434</v>
      </c>
    </row>
    <row r="12" spans="1:8">
      <c r="A12" s="10" t="s">
        <v>322</v>
      </c>
      <c r="B12" s="9"/>
      <c r="D12" s="10" t="s">
        <v>291</v>
      </c>
      <c r="E12" s="9" t="s">
        <v>279</v>
      </c>
    </row>
    <row r="13" spans="1:8">
      <c r="A13" s="10" t="s">
        <v>410</v>
      </c>
      <c r="B13" s="9" t="s">
        <v>269</v>
      </c>
      <c r="D13" s="10" t="s">
        <v>292</v>
      </c>
      <c r="E13" s="9">
        <v>201</v>
      </c>
    </row>
    <row r="14" spans="1:8">
      <c r="A14" s="10" t="s">
        <v>411</v>
      </c>
      <c r="B14" s="9" t="s">
        <v>268</v>
      </c>
      <c r="D14" s="10" t="s">
        <v>293</v>
      </c>
      <c r="E14" s="9">
        <v>1</v>
      </c>
    </row>
    <row r="15" spans="1:8">
      <c r="A15" s="10" t="s">
        <v>270</v>
      </c>
      <c r="B15" s="9">
        <v>15</v>
      </c>
      <c r="D15" s="10" t="s">
        <v>316</v>
      </c>
      <c r="E15" s="9">
        <v>5</v>
      </c>
    </row>
    <row r="16" spans="1:8">
      <c r="A16" s="10" t="s">
        <v>317</v>
      </c>
      <c r="B16" s="9"/>
    </row>
    <row r="17" spans="1:9">
      <c r="A17" s="10" t="s">
        <v>271</v>
      </c>
      <c r="B17" s="9" t="s">
        <v>272</v>
      </c>
      <c r="D17" s="8" t="s">
        <v>277</v>
      </c>
      <c r="E17" s="9" t="s">
        <v>629</v>
      </c>
    </row>
    <row r="18" spans="1:9">
      <c r="A18" s="10" t="s">
        <v>319</v>
      </c>
      <c r="B18" s="9">
        <v>300</v>
      </c>
      <c r="D18" s="8" t="s">
        <v>237</v>
      </c>
      <c r="E18" s="9" t="s">
        <v>630</v>
      </c>
    </row>
    <row r="19" spans="1:9">
      <c r="A19" s="10" t="s">
        <v>417</v>
      </c>
      <c r="B19" s="9">
        <v>300</v>
      </c>
      <c r="D19" s="8" t="s">
        <v>304</v>
      </c>
      <c r="E19" s="9" t="s">
        <v>298</v>
      </c>
    </row>
    <row r="20" spans="1:9">
      <c r="A20" s="10" t="s">
        <v>285</v>
      </c>
      <c r="B20" s="9" t="s">
        <v>315</v>
      </c>
      <c r="D20" s="8" t="s">
        <v>296</v>
      </c>
      <c r="E20" s="9" t="s">
        <v>295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9">
      <c r="A21" s="10" t="s">
        <v>273</v>
      </c>
      <c r="B21" s="9" t="s">
        <v>318</v>
      </c>
      <c r="D21" s="8" t="s">
        <v>297</v>
      </c>
      <c r="E21" s="9"/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23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9">
      <c r="A22" s="10" t="s">
        <v>391</v>
      </c>
      <c r="B22" s="12" t="s">
        <v>418</v>
      </c>
      <c r="D22" s="8" t="s">
        <v>280</v>
      </c>
      <c r="E22" s="12">
        <v>30</v>
      </c>
    </row>
    <row r="23" spans="1:9">
      <c r="A23" s="59" t="s">
        <v>663</v>
      </c>
      <c r="B23" s="60" t="s">
        <v>664</v>
      </c>
      <c r="D23" s="10" t="s">
        <v>436</v>
      </c>
      <c r="E23" s="9">
        <f>IF(Var_P2P_Subnet_mask=31,1,2)</f>
        <v>2</v>
      </c>
    </row>
    <row r="24" spans="1:9">
      <c r="A24" s="59" t="s">
        <v>665</v>
      </c>
      <c r="B24" s="60" t="s">
        <v>666</v>
      </c>
    </row>
    <row r="25" spans="1:9">
      <c r="D25" s="8" t="s">
        <v>323</v>
      </c>
      <c r="E25" s="9" t="s">
        <v>325</v>
      </c>
    </row>
    <row r="26" spans="1:9">
      <c r="D26" s="8" t="s">
        <v>372</v>
      </c>
      <c r="E26" s="17">
        <v>0</v>
      </c>
    </row>
    <row r="27" spans="1:9">
      <c r="D27" s="8" t="s">
        <v>373</v>
      </c>
      <c r="E27" s="17">
        <v>30000</v>
      </c>
    </row>
  </sheetData>
  <phoneticPr fontId="2" type="noConversion"/>
  <dataValidations count="1">
    <dataValidation type="list" allowBlank="1" showInputMessage="1" showErrorMessage="1" sqref="E22" xr:uid="{00000000-0002-0000-0300-000000000000}">
      <formula1>"30,31"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info!$A$2:$A$4</xm:f>
          </x14:formula1>
          <xm:sqref>E3</xm:sqref>
        </x14:dataValidation>
        <x14:dataValidation type="list" allowBlank="1" showInputMessage="1" showErrorMessage="1" xr:uid="{00000000-0002-0000-0300-000002000000}">
          <x14:formula1>
            <xm:f>info!$B$2:$B$3</xm:f>
          </x14:formula1>
          <xm:sqref>E19</xm:sqref>
        </x14:dataValidation>
        <x14:dataValidation type="list" allowBlank="1" showInputMessage="1" showErrorMessage="1" xr:uid="{00000000-0002-0000-0300-000003000000}">
          <x14:formula1>
            <xm:f>info!$C$2:$C$4</xm:f>
          </x14:formula1>
          <xm:sqref>E4</xm:sqref>
        </x14:dataValidation>
        <x14:dataValidation type="list" allowBlank="1" showInputMessage="1" showErrorMessage="1" xr:uid="{00000000-0002-0000-0300-000004000000}">
          <x14:formula1>
            <xm:f>info!$D$2:$D$3</xm:f>
          </x14:formula1>
          <xm:sqref>E25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zoomScaleNormal="100" workbookViewId="0">
      <selection activeCell="F11" sqref="F11"/>
    </sheetView>
  </sheetViews>
  <sheetFormatPr defaultRowHeight="16.5"/>
  <cols>
    <col min="1" max="1" width="7.375" customWidth="1"/>
    <col min="2" max="2" width="18.75" customWidth="1"/>
    <col min="3" max="3" width="11.125" customWidth="1"/>
    <col min="4" max="5" width="12.25" customWidth="1"/>
    <col min="6" max="6" width="24" customWidth="1"/>
    <col min="7" max="7" width="14.5" customWidth="1"/>
  </cols>
  <sheetData>
    <row r="1" spans="1:11" ht="16.5" customHeight="1">
      <c r="A1" s="48" t="s">
        <v>392</v>
      </c>
      <c r="B1" s="49"/>
      <c r="C1" s="49"/>
      <c r="D1" s="49"/>
      <c r="E1" s="49"/>
      <c r="F1" s="49"/>
      <c r="G1" s="49"/>
      <c r="H1" s="49"/>
    </row>
    <row r="2" spans="1:11">
      <c r="A2" s="47" t="s">
        <v>236</v>
      </c>
      <c r="B2" s="47"/>
      <c r="C2" s="47"/>
      <c r="D2" s="7" t="s">
        <v>260</v>
      </c>
      <c r="E2" s="7" t="s">
        <v>259</v>
      </c>
      <c r="F2" s="7" t="s">
        <v>261</v>
      </c>
      <c r="G2" s="7" t="s">
        <v>265</v>
      </c>
      <c r="H2" s="41" t="s">
        <v>621</v>
      </c>
      <c r="I2" s="13" t="s">
        <v>305</v>
      </c>
      <c r="J2" s="13"/>
      <c r="K2" s="13"/>
    </row>
    <row r="3" spans="1:11">
      <c r="A3" s="28" t="s">
        <v>402</v>
      </c>
      <c r="B3" s="34" t="s">
        <v>403</v>
      </c>
      <c r="C3" s="35" t="s">
        <v>404</v>
      </c>
      <c r="D3" s="35" t="s">
        <v>405</v>
      </c>
      <c r="E3" s="35" t="s">
        <v>237</v>
      </c>
      <c r="F3" s="35" t="s">
        <v>406</v>
      </c>
      <c r="G3" s="35" t="s">
        <v>265</v>
      </c>
      <c r="H3" s="42" t="s">
        <v>621</v>
      </c>
      <c r="I3" s="13" t="s">
        <v>306</v>
      </c>
      <c r="J3" s="13"/>
      <c r="K3" s="13"/>
    </row>
    <row r="4" spans="1:11">
      <c r="A4" s="29">
        <v>1</v>
      </c>
      <c r="B4" s="32" t="s">
        <v>238</v>
      </c>
      <c r="C4" s="30">
        <v>65000</v>
      </c>
      <c r="D4" s="30" t="s">
        <v>262</v>
      </c>
      <c r="E4" s="30" t="s">
        <v>251</v>
      </c>
      <c r="F4" s="30" t="s">
        <v>631</v>
      </c>
      <c r="G4" s="30"/>
      <c r="H4" s="43" t="s">
        <v>623</v>
      </c>
      <c r="I4" s="13" t="s">
        <v>307</v>
      </c>
    </row>
    <row r="5" spans="1:11">
      <c r="A5" s="29">
        <v>2</v>
      </c>
      <c r="B5" s="33" t="s">
        <v>239</v>
      </c>
      <c r="C5" s="31">
        <v>65000</v>
      </c>
      <c r="D5" s="31" t="s">
        <v>244</v>
      </c>
      <c r="E5" s="31" t="s">
        <v>252</v>
      </c>
      <c r="F5" s="30" t="s">
        <v>632</v>
      </c>
      <c r="G5" s="31"/>
      <c r="H5" s="43" t="s">
        <v>624</v>
      </c>
    </row>
    <row r="6" spans="1:11">
      <c r="A6" s="29">
        <v>3</v>
      </c>
      <c r="B6" s="32" t="s">
        <v>240</v>
      </c>
      <c r="C6" s="30">
        <v>65001</v>
      </c>
      <c r="D6" s="30" t="s">
        <v>245</v>
      </c>
      <c r="E6" s="30" t="s">
        <v>253</v>
      </c>
      <c r="F6" s="30" t="s">
        <v>633</v>
      </c>
      <c r="G6" s="30"/>
      <c r="H6" s="43" t="s">
        <v>625</v>
      </c>
    </row>
    <row r="7" spans="1:11">
      <c r="A7" s="29">
        <v>4</v>
      </c>
      <c r="B7" s="33" t="s">
        <v>241</v>
      </c>
      <c r="C7" s="31">
        <v>65002</v>
      </c>
      <c r="D7" s="31" t="s">
        <v>246</v>
      </c>
      <c r="E7" s="31" t="s">
        <v>254</v>
      </c>
      <c r="F7" s="30" t="s">
        <v>634</v>
      </c>
      <c r="G7" s="31"/>
      <c r="H7" s="43" t="s">
        <v>626</v>
      </c>
    </row>
    <row r="8" spans="1:11">
      <c r="A8" s="29">
        <v>5</v>
      </c>
      <c r="B8" s="32" t="s">
        <v>242</v>
      </c>
      <c r="C8" s="30">
        <v>65003</v>
      </c>
      <c r="D8" s="30" t="s">
        <v>247</v>
      </c>
      <c r="E8" s="30" t="s">
        <v>255</v>
      </c>
      <c r="F8" s="30" t="s">
        <v>635</v>
      </c>
      <c r="G8" s="30"/>
      <c r="H8" s="43" t="s">
        <v>627</v>
      </c>
    </row>
    <row r="9" spans="1:11">
      <c r="A9" s="29">
        <v>6</v>
      </c>
      <c r="B9" s="33" t="s">
        <v>243</v>
      </c>
      <c r="C9" s="31">
        <v>65004</v>
      </c>
      <c r="D9" s="31" t="s">
        <v>248</v>
      </c>
      <c r="E9" s="31" t="s">
        <v>256</v>
      </c>
      <c r="F9" s="30" t="s">
        <v>637</v>
      </c>
      <c r="G9" s="31"/>
      <c r="H9" s="43" t="s">
        <v>628</v>
      </c>
    </row>
    <row r="10" spans="1:11">
      <c r="A10" s="29">
        <v>7</v>
      </c>
      <c r="B10" s="32" t="s">
        <v>329</v>
      </c>
      <c r="C10" s="30">
        <v>65005</v>
      </c>
      <c r="D10" s="30" t="s">
        <v>249</v>
      </c>
      <c r="E10" s="30" t="s">
        <v>257</v>
      </c>
      <c r="F10" s="30" t="s">
        <v>636</v>
      </c>
      <c r="G10" s="30"/>
      <c r="H10" s="43" t="s">
        <v>622</v>
      </c>
    </row>
    <row r="11" spans="1:11">
      <c r="A11" s="27">
        <v>8</v>
      </c>
      <c r="B11" s="33" t="s">
        <v>328</v>
      </c>
      <c r="C11" s="31">
        <v>65005</v>
      </c>
      <c r="D11" s="31" t="s">
        <v>250</v>
      </c>
      <c r="E11" s="31" t="s">
        <v>258</v>
      </c>
      <c r="F11" s="30" t="s">
        <v>638</v>
      </c>
      <c r="G11" s="31"/>
      <c r="H11" s="43" t="s">
        <v>622</v>
      </c>
    </row>
  </sheetData>
  <mergeCells count="2">
    <mergeCell ref="A2:C2"/>
    <mergeCell ref="A1:H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"/>
  <sheetViews>
    <sheetView zoomScale="85" zoomScaleNormal="85" workbookViewId="0">
      <selection activeCell="B15" sqref="B15"/>
    </sheetView>
  </sheetViews>
  <sheetFormatPr defaultRowHeight="16.5"/>
  <cols>
    <col min="2" max="2" width="11.25" bestFit="1" customWidth="1"/>
    <col min="3" max="3" width="8.5" bestFit="1" customWidth="1"/>
    <col min="4" max="5" width="8.5" customWidth="1"/>
    <col min="6" max="6" width="21" bestFit="1" customWidth="1"/>
    <col min="7" max="7" width="6.75" bestFit="1" customWidth="1"/>
    <col min="8" max="9" width="8" customWidth="1"/>
  </cols>
  <sheetData>
    <row r="1" spans="1:17">
      <c r="A1" s="50" t="s">
        <v>402</v>
      </c>
      <c r="B1" s="52" t="s">
        <v>263</v>
      </c>
      <c r="C1" s="53"/>
      <c r="D1" s="53"/>
      <c r="E1" s="54"/>
      <c r="F1" s="57" t="s">
        <v>264</v>
      </c>
      <c r="G1" s="58"/>
      <c r="H1" s="58"/>
      <c r="I1" s="58"/>
      <c r="L1" s="52" t="s">
        <v>263</v>
      </c>
      <c r="M1" s="53"/>
      <c r="N1" s="54"/>
      <c r="O1" s="55" t="s">
        <v>264</v>
      </c>
      <c r="P1" s="56"/>
      <c r="Q1" s="56"/>
    </row>
    <row r="2" spans="1:17">
      <c r="A2" s="51"/>
      <c r="B2" s="11" t="s">
        <v>393</v>
      </c>
      <c r="C2" s="11" t="s">
        <v>394</v>
      </c>
      <c r="D2" s="11" t="s">
        <v>395</v>
      </c>
      <c r="E2" s="11" t="s">
        <v>425</v>
      </c>
      <c r="F2" s="11" t="s">
        <v>396</v>
      </c>
      <c r="G2" s="11" t="s">
        <v>397</v>
      </c>
      <c r="H2" s="11" t="s">
        <v>395</v>
      </c>
      <c r="I2" s="38" t="s">
        <v>426</v>
      </c>
      <c r="L2" s="11" t="s">
        <v>393</v>
      </c>
      <c r="M2" s="11" t="s">
        <v>398</v>
      </c>
      <c r="N2" s="11" t="s">
        <v>399</v>
      </c>
      <c r="O2" s="11" t="s">
        <v>400</v>
      </c>
      <c r="P2" s="11" t="s">
        <v>401</v>
      </c>
      <c r="Q2" s="11" t="s">
        <v>399</v>
      </c>
    </row>
    <row r="3" spans="1:17">
      <c r="A3" s="24">
        <v>1</v>
      </c>
      <c r="B3" s="4" t="s">
        <v>238</v>
      </c>
      <c r="C3" s="5" t="s">
        <v>639</v>
      </c>
      <c r="D3" s="5"/>
      <c r="E3" s="5"/>
      <c r="F3" s="3" t="s">
        <v>240</v>
      </c>
      <c r="G3" s="5" t="s">
        <v>639</v>
      </c>
      <c r="H3" s="5"/>
      <c r="I3" s="14"/>
      <c r="L3" s="4" t="s">
        <v>238</v>
      </c>
      <c r="M3" s="5" t="s">
        <v>640</v>
      </c>
      <c r="N3" s="5"/>
      <c r="O3" s="3" t="s">
        <v>240</v>
      </c>
      <c r="P3" s="5" t="s">
        <v>641</v>
      </c>
      <c r="Q3" s="14"/>
    </row>
    <row r="4" spans="1:17">
      <c r="A4" s="24">
        <v>2</v>
      </c>
      <c r="B4" s="4" t="s">
        <v>238</v>
      </c>
      <c r="C4" s="5" t="s">
        <v>642</v>
      </c>
      <c r="D4" s="5"/>
      <c r="E4" s="5"/>
      <c r="F4" s="3" t="s">
        <v>332</v>
      </c>
      <c r="G4" s="5" t="s">
        <v>639</v>
      </c>
      <c r="H4" s="5"/>
      <c r="I4" s="14"/>
      <c r="L4" s="4" t="s">
        <v>238</v>
      </c>
      <c r="M4" s="5" t="s">
        <v>643</v>
      </c>
      <c r="N4" s="5"/>
      <c r="O4" s="3" t="s">
        <v>332</v>
      </c>
      <c r="P4" s="5" t="s">
        <v>641</v>
      </c>
      <c r="Q4" s="14"/>
    </row>
    <row r="5" spans="1:17">
      <c r="A5" s="24">
        <v>3</v>
      </c>
      <c r="B5" s="4" t="s">
        <v>238</v>
      </c>
      <c r="C5" s="5" t="s">
        <v>644</v>
      </c>
      <c r="D5" s="5"/>
      <c r="E5" s="5"/>
      <c r="F5" s="3" t="s">
        <v>333</v>
      </c>
      <c r="G5" s="5" t="s">
        <v>639</v>
      </c>
      <c r="H5" s="5"/>
      <c r="I5" s="14"/>
      <c r="L5" s="4" t="s">
        <v>238</v>
      </c>
      <c r="M5" s="5" t="s">
        <v>645</v>
      </c>
      <c r="N5" s="5"/>
      <c r="O5" s="3" t="s">
        <v>333</v>
      </c>
      <c r="P5" s="5" t="s">
        <v>641</v>
      </c>
      <c r="Q5" s="14"/>
    </row>
    <row r="6" spans="1:17">
      <c r="A6" s="24">
        <v>4</v>
      </c>
      <c r="B6" s="4" t="s">
        <v>238</v>
      </c>
      <c r="C6" s="5" t="s">
        <v>646</v>
      </c>
      <c r="D6" s="5"/>
      <c r="E6" s="5"/>
      <c r="F6" s="3" t="s">
        <v>334</v>
      </c>
      <c r="G6" s="5" t="s">
        <v>639</v>
      </c>
      <c r="H6" s="5"/>
      <c r="I6" s="14"/>
      <c r="L6" s="4" t="s">
        <v>238</v>
      </c>
      <c r="M6" s="5" t="s">
        <v>647</v>
      </c>
      <c r="N6" s="5"/>
      <c r="O6" s="3" t="s">
        <v>334</v>
      </c>
      <c r="P6" s="5" t="s">
        <v>641</v>
      </c>
      <c r="Q6" s="14"/>
    </row>
    <row r="7" spans="1:17">
      <c r="A7" s="24">
        <v>5</v>
      </c>
      <c r="B7" s="4" t="s">
        <v>238</v>
      </c>
      <c r="C7" s="5" t="s">
        <v>648</v>
      </c>
      <c r="D7" s="5"/>
      <c r="E7" s="5"/>
      <c r="F7" s="3" t="s">
        <v>331</v>
      </c>
      <c r="G7" s="5" t="s">
        <v>639</v>
      </c>
      <c r="H7" s="5"/>
      <c r="I7" s="14"/>
      <c r="L7" s="4" t="s">
        <v>238</v>
      </c>
      <c r="M7" s="5" t="s">
        <v>649</v>
      </c>
      <c r="N7" s="5"/>
      <c r="O7" s="3" t="s">
        <v>331</v>
      </c>
      <c r="P7" s="5" t="s">
        <v>641</v>
      </c>
      <c r="Q7" s="14"/>
    </row>
    <row r="8" spans="1:17">
      <c r="A8" s="24">
        <v>6</v>
      </c>
      <c r="B8" s="4" t="s">
        <v>238</v>
      </c>
      <c r="C8" s="5" t="s">
        <v>650</v>
      </c>
      <c r="D8" s="5"/>
      <c r="E8" s="5"/>
      <c r="F8" s="3" t="s">
        <v>335</v>
      </c>
      <c r="G8" s="5" t="s">
        <v>639</v>
      </c>
      <c r="H8" s="5"/>
      <c r="I8" s="14"/>
      <c r="L8" s="4" t="s">
        <v>238</v>
      </c>
      <c r="M8" s="5" t="s">
        <v>651</v>
      </c>
      <c r="N8" s="5"/>
      <c r="O8" s="3" t="s">
        <v>335</v>
      </c>
      <c r="P8" s="5" t="s">
        <v>641</v>
      </c>
      <c r="Q8" s="14"/>
    </row>
    <row r="9" spans="1:17">
      <c r="A9" s="24">
        <v>7</v>
      </c>
      <c r="B9" s="4" t="s">
        <v>330</v>
      </c>
      <c r="C9" s="5" t="s">
        <v>639</v>
      </c>
      <c r="D9" s="5"/>
      <c r="E9" s="5"/>
      <c r="F9" s="3" t="s">
        <v>240</v>
      </c>
      <c r="G9" s="5" t="s">
        <v>642</v>
      </c>
      <c r="H9" s="5"/>
      <c r="I9" s="14"/>
      <c r="L9" s="4" t="s">
        <v>330</v>
      </c>
      <c r="M9" s="5" t="s">
        <v>652</v>
      </c>
      <c r="N9" s="5"/>
      <c r="O9" s="3" t="s">
        <v>240</v>
      </c>
      <c r="P9" s="5" t="s">
        <v>641</v>
      </c>
      <c r="Q9" s="14"/>
    </row>
    <row r="10" spans="1:17">
      <c r="A10" s="24">
        <v>8</v>
      </c>
      <c r="B10" s="4" t="s">
        <v>330</v>
      </c>
      <c r="C10" s="5" t="s">
        <v>642</v>
      </c>
      <c r="D10" s="5"/>
      <c r="E10" s="5"/>
      <c r="F10" s="3" t="s">
        <v>332</v>
      </c>
      <c r="G10" s="5" t="s">
        <v>642</v>
      </c>
      <c r="H10" s="5"/>
      <c r="I10" s="14"/>
      <c r="L10" s="4" t="s">
        <v>330</v>
      </c>
      <c r="M10" s="5" t="s">
        <v>653</v>
      </c>
      <c r="N10" s="5"/>
      <c r="O10" s="3" t="s">
        <v>332</v>
      </c>
      <c r="P10" s="5" t="s">
        <v>641</v>
      </c>
      <c r="Q10" s="14"/>
    </row>
    <row r="11" spans="1:17">
      <c r="A11" s="24">
        <v>9</v>
      </c>
      <c r="B11" s="4" t="s">
        <v>330</v>
      </c>
      <c r="C11" s="5" t="s">
        <v>644</v>
      </c>
      <c r="D11" s="5"/>
      <c r="E11" s="5"/>
      <c r="F11" s="3" t="s">
        <v>333</v>
      </c>
      <c r="G11" s="5" t="s">
        <v>642</v>
      </c>
      <c r="H11" s="5"/>
      <c r="I11" s="14"/>
      <c r="L11" s="4" t="s">
        <v>330</v>
      </c>
      <c r="M11" s="5" t="s">
        <v>654</v>
      </c>
      <c r="N11" s="5"/>
      <c r="O11" s="3" t="s">
        <v>333</v>
      </c>
      <c r="P11" s="5" t="s">
        <v>641</v>
      </c>
      <c r="Q11" s="14"/>
    </row>
    <row r="12" spans="1:17">
      <c r="A12" s="24">
        <v>10</v>
      </c>
      <c r="B12" s="4" t="s">
        <v>330</v>
      </c>
      <c r="C12" s="5" t="s">
        <v>646</v>
      </c>
      <c r="D12" s="5"/>
      <c r="E12" s="5"/>
      <c r="F12" s="3" t="s">
        <v>334</v>
      </c>
      <c r="G12" s="5" t="s">
        <v>642</v>
      </c>
      <c r="H12" s="5"/>
      <c r="I12" s="14"/>
      <c r="L12" s="4" t="s">
        <v>330</v>
      </c>
      <c r="M12" s="5" t="s">
        <v>655</v>
      </c>
      <c r="N12" s="5"/>
      <c r="O12" s="3" t="s">
        <v>334</v>
      </c>
      <c r="P12" s="5" t="s">
        <v>641</v>
      </c>
      <c r="Q12" s="14"/>
    </row>
    <row r="13" spans="1:17">
      <c r="A13" s="24">
        <v>11</v>
      </c>
      <c r="B13" s="4" t="s">
        <v>330</v>
      </c>
      <c r="C13" s="5" t="s">
        <v>648</v>
      </c>
      <c r="D13" s="5"/>
      <c r="E13" s="5"/>
      <c r="F13" s="3" t="s">
        <v>331</v>
      </c>
      <c r="G13" s="5" t="s">
        <v>642</v>
      </c>
      <c r="H13" s="5"/>
      <c r="I13" s="14"/>
      <c r="L13" s="4" t="s">
        <v>330</v>
      </c>
      <c r="M13" s="5" t="s">
        <v>656</v>
      </c>
      <c r="N13" s="5"/>
      <c r="O13" s="3" t="s">
        <v>331</v>
      </c>
      <c r="P13" s="5" t="s">
        <v>641</v>
      </c>
      <c r="Q13" s="14"/>
    </row>
    <row r="14" spans="1:17">
      <c r="A14" s="24">
        <v>12</v>
      </c>
      <c r="B14" s="4" t="s">
        <v>330</v>
      </c>
      <c r="C14" s="5" t="s">
        <v>650</v>
      </c>
      <c r="D14" s="5"/>
      <c r="E14" s="5"/>
      <c r="F14" s="3" t="s">
        <v>335</v>
      </c>
      <c r="G14" s="5" t="s">
        <v>642</v>
      </c>
      <c r="H14" s="5"/>
      <c r="I14" s="14"/>
      <c r="L14" s="4" t="s">
        <v>330</v>
      </c>
      <c r="M14" s="5" t="s">
        <v>657</v>
      </c>
      <c r="N14" s="5"/>
      <c r="O14" s="3" t="s">
        <v>335</v>
      </c>
      <c r="P14" s="5" t="s">
        <v>641</v>
      </c>
      <c r="Q14" s="14"/>
    </row>
    <row r="15" spans="1:17">
      <c r="A15" s="24">
        <v>13</v>
      </c>
      <c r="B15" s="4" t="s">
        <v>331</v>
      </c>
      <c r="C15" s="5" t="s">
        <v>658</v>
      </c>
      <c r="D15" s="5"/>
      <c r="E15" s="5"/>
      <c r="F15" s="4" t="s">
        <v>336</v>
      </c>
      <c r="G15" s="5" t="s">
        <v>658</v>
      </c>
      <c r="H15" s="5"/>
      <c r="I15" s="14"/>
      <c r="L15" s="4" t="s">
        <v>331</v>
      </c>
      <c r="M15" s="5" t="s">
        <v>659</v>
      </c>
      <c r="N15" s="5"/>
      <c r="O15" s="4" t="s">
        <v>336</v>
      </c>
      <c r="P15" s="5" t="s">
        <v>641</v>
      </c>
      <c r="Q15" s="14"/>
    </row>
    <row r="16" spans="1:17">
      <c r="A16" s="24">
        <v>14</v>
      </c>
      <c r="B16" s="4" t="s">
        <v>331</v>
      </c>
      <c r="C16" s="5" t="s">
        <v>660</v>
      </c>
      <c r="D16" s="5"/>
      <c r="E16" s="5"/>
      <c r="F16" s="4" t="s">
        <v>335</v>
      </c>
      <c r="G16" s="5" t="s">
        <v>660</v>
      </c>
      <c r="H16" s="5"/>
      <c r="I16" s="14"/>
      <c r="L16" s="4" t="s">
        <v>331</v>
      </c>
      <c r="M16" s="5" t="s">
        <v>661</v>
      </c>
      <c r="N16" s="5"/>
      <c r="O16" s="4" t="s">
        <v>335</v>
      </c>
      <c r="P16" s="5" t="s">
        <v>641</v>
      </c>
      <c r="Q16" s="14"/>
    </row>
  </sheetData>
  <mergeCells count="5">
    <mergeCell ref="A1:A2"/>
    <mergeCell ref="L1:N1"/>
    <mergeCell ref="O1:Q1"/>
    <mergeCell ref="B1:E1"/>
    <mergeCell ref="F1:I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5"/>
  <sheetViews>
    <sheetView zoomScale="85" zoomScaleNormal="85" workbookViewId="0">
      <pane ySplit="1" topLeftCell="A2" activePane="bottomLeft" state="frozen"/>
      <selection pane="bottomLeft" activeCell="A9" sqref="A9"/>
    </sheetView>
  </sheetViews>
  <sheetFormatPr defaultRowHeight="16.5"/>
  <cols>
    <col min="1" max="1" width="50.5" bestFit="1" customWidth="1"/>
    <col min="2" max="2" width="2" customWidth="1"/>
    <col min="3" max="3" width="40.75" bestFit="1" customWidth="1"/>
    <col min="4" max="4" width="2" customWidth="1"/>
    <col min="5" max="5" width="40.75" bestFit="1" customWidth="1"/>
    <col min="6" max="6" width="2" customWidth="1"/>
    <col min="7" max="7" width="40.75" bestFit="1" customWidth="1"/>
    <col min="8" max="8" width="2" customWidth="1"/>
    <col min="9" max="9" width="40.75" bestFit="1" customWidth="1"/>
    <col min="10" max="10" width="2" customWidth="1"/>
    <col min="11" max="11" width="40.75" bestFit="1" customWidth="1"/>
    <col min="12" max="12" width="2" customWidth="1"/>
    <col min="13" max="13" width="40.75" bestFit="1" customWidth="1"/>
    <col min="14" max="14" width="2" customWidth="1"/>
    <col min="15" max="15" width="40.75" bestFit="1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439</v>
      </c>
      <c r="O1" t="s">
        <v>440</v>
      </c>
    </row>
    <row r="3" spans="1:15">
      <c r="A3" s="1" t="s">
        <v>472</v>
      </c>
      <c r="C3" s="1" t="s">
        <v>387</v>
      </c>
      <c r="E3" s="1" t="s">
        <v>387</v>
      </c>
      <c r="G3" s="1" t="s">
        <v>387</v>
      </c>
      <c r="I3" s="1" t="s">
        <v>387</v>
      </c>
      <c r="K3" s="1" t="s">
        <v>387</v>
      </c>
      <c r="M3" s="1" t="s">
        <v>387</v>
      </c>
      <c r="O3" s="1" t="s">
        <v>387</v>
      </c>
    </row>
    <row r="4" spans="1:15">
      <c r="A4" s="20" t="s">
        <v>386</v>
      </c>
      <c r="C4" s="20" t="s">
        <v>386</v>
      </c>
      <c r="E4" s="20" t="s">
        <v>386</v>
      </c>
      <c r="G4" s="20" t="s">
        <v>386</v>
      </c>
      <c r="I4" s="20" t="s">
        <v>386</v>
      </c>
      <c r="K4" s="20" t="s">
        <v>386</v>
      </c>
      <c r="M4" s="20" t="s">
        <v>386</v>
      </c>
      <c r="O4" s="20" t="s">
        <v>386</v>
      </c>
    </row>
    <row r="5" spans="1:15">
      <c r="A5" t="s">
        <v>8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</row>
    <row r="6" spans="1:15">
      <c r="A6" t="str">
        <f>"hostname "&amp;A$1</f>
        <v>hostname Spine-01</v>
      </c>
      <c r="C6" t="str">
        <f>"hostname "&amp;C$1</f>
        <v>hostname Spine-02</v>
      </c>
      <c r="E6" t="str">
        <f>"hostname "&amp;E$1</f>
        <v>hostname Leaf-01</v>
      </c>
      <c r="G6" t="str">
        <f>"hostname "&amp;G$1</f>
        <v>hostname Leaf-02</v>
      </c>
      <c r="I6" t="str">
        <f>"hostname "&amp;I$1</f>
        <v>hostname Leaf-03</v>
      </c>
      <c r="K6" t="str">
        <f>"hostname "&amp;K$1</f>
        <v>hostname Leaf-04</v>
      </c>
      <c r="M6" t="str">
        <f>"hostname "&amp;M$1</f>
        <v>hostname BL-01</v>
      </c>
      <c r="O6" t="str">
        <f>"hostname "&amp;O$1</f>
        <v>hostname BL-02</v>
      </c>
    </row>
    <row r="7" spans="1:15">
      <c r="A7" t="s">
        <v>189</v>
      </c>
      <c r="C7" t="s">
        <v>189</v>
      </c>
      <c r="E7" t="s">
        <v>189</v>
      </c>
      <c r="G7" t="s">
        <v>189</v>
      </c>
      <c r="I7" t="s">
        <v>189</v>
      </c>
      <c r="K7" t="s">
        <v>189</v>
      </c>
      <c r="M7" t="s">
        <v>189</v>
      </c>
      <c r="O7" t="s">
        <v>189</v>
      </c>
    </row>
    <row r="8" spans="1:15">
      <c r="A8" t="str">
        <f>"vrf instance "&amp;Var_MGMT_vrf</f>
        <v>vrf instance MGMT</v>
      </c>
      <c r="C8" t="str">
        <f>"vrf instance "&amp;Var_MGMT_vrf</f>
        <v>vrf instance MGMT</v>
      </c>
      <c r="E8" t="str">
        <f>"vrf instance "&amp;Var_MGMT_vrf</f>
        <v>vrf instance MGMT</v>
      </c>
      <c r="G8" t="str">
        <f>"vrf instance "&amp;Var_MGMT_vrf</f>
        <v>vrf instance MGMT</v>
      </c>
      <c r="I8" t="str">
        <f>"vrf instance "&amp;Var_MGMT_vrf</f>
        <v>vrf instance MGMT</v>
      </c>
      <c r="K8" t="str">
        <f>"vrf instance "&amp;Var_MGMT_vrf</f>
        <v>vrf instance MGMT</v>
      </c>
      <c r="M8" t="str">
        <f>"vrf instance "&amp;Var_MGMT_vrf</f>
        <v>vrf instance MGMT</v>
      </c>
      <c r="O8" t="str">
        <f>"vrf instance "&amp;Var_MGMT_vrf</f>
        <v>vrf instance MGMT</v>
      </c>
    </row>
    <row r="9" spans="1:15">
      <c r="A9" s="36" t="s">
        <v>189</v>
      </c>
      <c r="C9" s="36" t="s">
        <v>189</v>
      </c>
      <c r="E9" s="36" t="s">
        <v>189</v>
      </c>
      <c r="G9" s="36" t="s">
        <v>189</v>
      </c>
      <c r="I9" s="36" t="s">
        <v>189</v>
      </c>
      <c r="K9" s="36" t="s">
        <v>189</v>
      </c>
      <c r="M9" s="36" t="s">
        <v>189</v>
      </c>
      <c r="O9" s="36" t="s">
        <v>189</v>
      </c>
    </row>
    <row r="10" spans="1:15">
      <c r="A10" t="s">
        <v>420</v>
      </c>
      <c r="C10" t="s">
        <v>420</v>
      </c>
      <c r="E10" t="s">
        <v>420</v>
      </c>
      <c r="G10" t="s">
        <v>420</v>
      </c>
      <c r="I10" t="s">
        <v>420</v>
      </c>
      <c r="K10" t="s">
        <v>420</v>
      </c>
      <c r="M10" t="s">
        <v>420</v>
      </c>
      <c r="O10" t="s">
        <v>420</v>
      </c>
    </row>
    <row r="11" spans="1:15">
      <c r="A11" t="str">
        <f>" vrf "&amp;Var_MGMT_vrf</f>
        <v xml:space="preserve"> vrf MGMT</v>
      </c>
      <c r="C11" t="str">
        <f>" vrf "&amp;Var_MGMT_vrf</f>
        <v xml:space="preserve"> vrf MGMT</v>
      </c>
      <c r="E11" t="str">
        <f>" vrf "&amp;Var_MGMT_vrf</f>
        <v xml:space="preserve"> vrf MGMT</v>
      </c>
      <c r="G11" t="str">
        <f>" vrf "&amp;Var_MGMT_vrf</f>
        <v xml:space="preserve"> vrf MGMT</v>
      </c>
      <c r="I11" t="str">
        <f>" vrf "&amp;Var_MGMT_vrf</f>
        <v xml:space="preserve"> vrf MGMT</v>
      </c>
      <c r="K11" t="str">
        <f>" vrf "&amp;Var_MGMT_vrf</f>
        <v xml:space="preserve"> vrf MGMT</v>
      </c>
      <c r="M11" t="str">
        <f>" vrf "&amp;Var_MGMT_vrf</f>
        <v xml:space="preserve"> vrf MGMT</v>
      </c>
      <c r="O11" t="str">
        <f>" vrf "&amp;Var_MGMT_vrf</f>
        <v xml:space="preserve"> vrf MGMT</v>
      </c>
    </row>
    <row r="12" spans="1:15">
      <c r="A12" t="str">
        <f>" ip address "&amp;VLOOKUP(A1,Table_SwitchIPInfo[],5,FALSE)&amp;"/24"</f>
        <v xml:space="preserve"> ip address 192.168.22.191/24/24</v>
      </c>
      <c r="C12" t="str">
        <f>" ip address "&amp;VLOOKUP(C1,Table_SwitchIPInfo[],5,FALSE)&amp;"/24"</f>
        <v xml:space="preserve"> ip address 192.168.22.192/24/24</v>
      </c>
      <c r="E12" t="str">
        <f>" ip address "&amp;VLOOKUP(E1,Table_SwitchIPInfo[],5,FALSE)&amp;"/24"</f>
        <v xml:space="preserve"> ip address 192.168.22.193/24/24</v>
      </c>
      <c r="G12" t="str">
        <f>" ip address "&amp;VLOOKUP(G1,Table_SwitchIPInfo[],5,FALSE)&amp;"/24"</f>
        <v xml:space="preserve"> ip address 192.168.22.194/24/24</v>
      </c>
      <c r="I12" t="str">
        <f>" ip address "&amp;VLOOKUP(I1,Table_SwitchIPInfo[],5,FALSE)&amp;"/24"</f>
        <v xml:space="preserve"> ip address 192.168.22.195/24/24</v>
      </c>
      <c r="K12" t="str">
        <f>" ip address "&amp;VLOOKUP(K1,Table_SwitchIPInfo[],5,FALSE)&amp;"/24"</f>
        <v xml:space="preserve"> ip address 192.168.22.196/24/24</v>
      </c>
      <c r="M12" t="str">
        <f>" ip address "&amp;VLOOKUP(M1,Table_SwitchIPInfo[],5,FALSE)&amp;"/24"</f>
        <v xml:space="preserve"> ip address 192.168.22.197/24/24</v>
      </c>
      <c r="O12" t="str">
        <f>" ip address "&amp;VLOOKUP(O1,Table_SwitchIPInfo[],5,FALSE)&amp;"/24"</f>
        <v xml:space="preserve"> ip address 192.168.22.198/24/24</v>
      </c>
    </row>
    <row r="13" spans="1:15">
      <c r="A13" s="36" t="s">
        <v>189</v>
      </c>
      <c r="C13" s="36" t="s">
        <v>189</v>
      </c>
      <c r="E13" s="36" t="s">
        <v>189</v>
      </c>
      <c r="G13" s="36" t="s">
        <v>189</v>
      </c>
      <c r="I13" s="36" t="s">
        <v>189</v>
      </c>
      <c r="K13" s="36" t="s">
        <v>189</v>
      </c>
      <c r="M13" s="36" t="s">
        <v>189</v>
      </c>
      <c r="O13" s="36" t="s">
        <v>189</v>
      </c>
    </row>
    <row r="14" spans="1:15">
      <c r="A14" s="37" t="str">
        <f>"ip route vrf "&amp;Var_MGMT_vrf&amp;" 0.0.0.0/0 "&amp;Var_Mgmt_gw</f>
        <v>ip route vrf MGMT 0.0.0.0/0 192.168.22.254</v>
      </c>
      <c r="C14" s="37" t="str">
        <f>"ip route vrf "&amp;Var_MGMT_vrf&amp;" 0.0.0.0/0 "&amp;Var_Mgmt_gw</f>
        <v>ip route vrf MGMT 0.0.0.0/0 192.168.22.254</v>
      </c>
      <c r="E14" s="37" t="str">
        <f>"ip route vrf "&amp;Var_MGMT_vrf&amp;" 0.0.0.0/0 "&amp;Var_Mgmt_gw</f>
        <v>ip route vrf MGMT 0.0.0.0/0 192.168.22.254</v>
      </c>
      <c r="G14" s="37" t="str">
        <f>"ip route vrf "&amp;Var_MGMT_vrf&amp;" 0.0.0.0/0 "&amp;Var_Mgmt_gw</f>
        <v>ip route vrf MGMT 0.0.0.0/0 192.168.22.254</v>
      </c>
      <c r="I14" s="37" t="str">
        <f>"ip route vrf "&amp;Var_MGMT_vrf&amp;" 0.0.0.0/0 "&amp;Var_Mgmt_gw</f>
        <v>ip route vrf MGMT 0.0.0.0/0 192.168.22.254</v>
      </c>
      <c r="K14" s="37" t="str">
        <f>"ip route vrf "&amp;Var_MGMT_vrf&amp;" 0.0.0.0/0 "&amp;Var_Mgmt_gw</f>
        <v>ip route vrf MGMT 0.0.0.0/0 192.168.22.254</v>
      </c>
      <c r="M14" s="37" t="str">
        <f>"ip route vrf "&amp;Var_MGMT_vrf&amp;" 0.0.0.0/0 "&amp;Var_Mgmt_gw</f>
        <v>ip route vrf MGMT 0.0.0.0/0 192.168.22.254</v>
      </c>
      <c r="O14" s="37" t="str">
        <f>"ip route vrf "&amp;Var_MGMT_vrf&amp;" 0.0.0.0/0 "&amp;Var_Mgmt_gw</f>
        <v>ip route vrf MGMT 0.0.0.0/0 192.168.22.254</v>
      </c>
    </row>
    <row r="15" spans="1:15" ht="18.75" customHeight="1"/>
    <row r="16" spans="1:15">
      <c r="B16" s="13"/>
      <c r="D16" s="13"/>
      <c r="F16" s="13"/>
      <c r="H16" s="13"/>
      <c r="J16" s="13"/>
      <c r="L16" s="13"/>
      <c r="N16" s="13"/>
    </row>
    <row r="29" spans="1:15">
      <c r="A29" s="13"/>
      <c r="C29" s="13"/>
      <c r="E29" s="13"/>
      <c r="G29" s="13"/>
      <c r="I29" s="13"/>
      <c r="K29" s="13"/>
      <c r="M29" s="13"/>
      <c r="O29" s="13"/>
    </row>
    <row r="42" spans="1:15">
      <c r="A42" s="21"/>
      <c r="C42" s="21"/>
      <c r="E42" s="21"/>
      <c r="G42" s="21"/>
      <c r="I42" s="21"/>
      <c r="K42" s="21"/>
      <c r="M42" s="21"/>
      <c r="O42" s="21"/>
    </row>
    <row r="43" spans="1:15">
      <c r="A43" s="22"/>
      <c r="C43" s="22"/>
      <c r="E43" s="22"/>
      <c r="G43" s="22"/>
      <c r="I43" s="22"/>
      <c r="K43" s="22"/>
      <c r="M43" s="22"/>
      <c r="O43" s="22"/>
    </row>
    <row r="48" spans="1:15">
      <c r="A48" s="23"/>
      <c r="C48" s="23"/>
      <c r="E48" s="23"/>
      <c r="G48" s="23"/>
      <c r="I48" s="23"/>
      <c r="K48" s="23"/>
      <c r="M48" s="23"/>
      <c r="O48" s="23"/>
    </row>
    <row r="65" spans="1:15">
      <c r="A65" t="s">
        <v>384</v>
      </c>
      <c r="C65" t="s">
        <v>384</v>
      </c>
      <c r="E65" t="s">
        <v>384</v>
      </c>
      <c r="G65" t="s">
        <v>384</v>
      </c>
      <c r="I65" t="s">
        <v>384</v>
      </c>
      <c r="K65" t="s">
        <v>384</v>
      </c>
      <c r="M65" t="s">
        <v>384</v>
      </c>
      <c r="O65" t="s">
        <v>384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SwitchIPInfo!$B$4:$B$11</xm:f>
          </x14:formula1>
          <xm:sqref>A1 C1 E1 G1 I1 K1 M1 O1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7"/>
  <sheetViews>
    <sheetView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29" bestFit="1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419</v>
      </c>
      <c r="C1" t="s">
        <v>423</v>
      </c>
      <c r="E1" t="s">
        <v>424</v>
      </c>
      <c r="G1" t="s">
        <v>241</v>
      </c>
      <c r="I1" t="s">
        <v>242</v>
      </c>
      <c r="K1" t="s">
        <v>243</v>
      </c>
      <c r="M1" t="s">
        <v>439</v>
      </c>
      <c r="O1" t="s">
        <v>440</v>
      </c>
    </row>
    <row r="3" spans="1:15">
      <c r="A3" t="s">
        <v>437</v>
      </c>
      <c r="C3" t="s">
        <v>437</v>
      </c>
      <c r="E3" t="s">
        <v>438</v>
      </c>
      <c r="G3" t="s">
        <v>438</v>
      </c>
      <c r="I3" t="s">
        <v>438</v>
      </c>
      <c r="K3" t="s">
        <v>438</v>
      </c>
      <c r="M3" t="s">
        <v>438</v>
      </c>
      <c r="O3" t="s">
        <v>438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>
      <c r="A5" s="1" t="e">
        <f>"   ip address 100.101.{1,6}."&amp;Var_SpineP2P_Host_IP&amp;"/"&amp;Var_P2P_Subnet_mask</f>
        <v>#REF!</v>
      </c>
      <c r="B5" s="2"/>
      <c r="C5" s="1" t="e">
        <f>"   ip address 100.102.{1,6}."&amp;Var_SpineP2P_Host_IP&amp;"/"&amp;Var_P2P_Subnet_mask</f>
        <v>#REF!</v>
      </c>
      <c r="E5" t="str">
        <f>"   ip address 100.{101,102}.1.2/"&amp;Var_P2P_Subnet_mask</f>
        <v xml:space="preserve">   ip address 100.{101,102}.1.2/30</v>
      </c>
      <c r="G5" t="str">
        <f>"   ip address 100.{101,102}.2.2/"&amp;Var_P2P_Subnet_mask</f>
        <v xml:space="preserve">   ip address 100.{101,102}.2.2/30</v>
      </c>
      <c r="I5" t="str">
        <f>"   ip address 100.{101,102}.3.2/"&amp;Var_P2P_Subnet_mask</f>
        <v xml:space="preserve">   ip address 100.{101,102}.3.2/30</v>
      </c>
      <c r="K5" t="str">
        <f>"   ip address 100.{101,102}.4.2/"&amp;Var_P2P_Subnet_mask</f>
        <v xml:space="preserve">   ip address 100.{101,102}.4.2/30</v>
      </c>
      <c r="M5" t="str">
        <f>"   ip address 100.{101,102}.5.2/"&amp;Var_P2P_Subnet_mask</f>
        <v xml:space="preserve">   ip address 100.{101,102}.5.2/30</v>
      </c>
      <c r="O5" t="str">
        <f>"   ip address 100.{101,102}.6.2/"&amp;Var_P2P_Subnet_mask</f>
        <v xml:space="preserve">   ip address 100.{101,102}.6.2/30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E7" s="1" t="s">
        <v>40</v>
      </c>
      <c r="F7" s="1"/>
      <c r="G7" s="2" t="s">
        <v>40</v>
      </c>
      <c r="I7" s="1" t="s">
        <v>40</v>
      </c>
      <c r="J7" s="1"/>
      <c r="K7" s="2" t="s">
        <v>40</v>
      </c>
      <c r="M7" t="s">
        <v>8</v>
      </c>
      <c r="O7" t="s">
        <v>8</v>
      </c>
    </row>
    <row r="8" spans="1:15">
      <c r="E8" s="2" t="s">
        <v>39</v>
      </c>
      <c r="F8" s="2"/>
      <c r="G8" s="2" t="s">
        <v>39</v>
      </c>
      <c r="I8" s="2" t="s">
        <v>39</v>
      </c>
      <c r="J8" s="2"/>
      <c r="K8" s="2" t="s">
        <v>39</v>
      </c>
      <c r="M8" t="s">
        <v>8</v>
      </c>
      <c r="O8" t="s">
        <v>8</v>
      </c>
    </row>
    <row r="9" spans="1:15">
      <c r="E9" s="2" t="s">
        <v>8</v>
      </c>
      <c r="F9" s="2"/>
      <c r="G9" s="2" t="s">
        <v>8</v>
      </c>
      <c r="I9" s="2" t="s">
        <v>8</v>
      </c>
      <c r="J9" s="2"/>
      <c r="K9" s="2" t="s">
        <v>8</v>
      </c>
      <c r="M9" t="s">
        <v>8</v>
      </c>
      <c r="O9" t="s">
        <v>8</v>
      </c>
    </row>
    <row r="10" spans="1:15">
      <c r="M10" t="s">
        <v>47</v>
      </c>
      <c r="O10" t="s">
        <v>47</v>
      </c>
    </row>
    <row r="11" spans="1:15">
      <c r="M11" t="s">
        <v>49</v>
      </c>
      <c r="O11" t="s">
        <v>49</v>
      </c>
    </row>
    <row r="12" spans="1:15">
      <c r="M12" t="s">
        <v>8</v>
      </c>
      <c r="O12" t="s">
        <v>8</v>
      </c>
    </row>
    <row r="13" spans="1:15">
      <c r="M13" t="s">
        <v>48</v>
      </c>
      <c r="O13" t="s">
        <v>48</v>
      </c>
    </row>
    <row r="14" spans="1:15">
      <c r="M14" t="s">
        <v>49</v>
      </c>
      <c r="O14" t="s">
        <v>49</v>
      </c>
    </row>
    <row r="15" spans="1:15">
      <c r="M15" t="s">
        <v>8</v>
      </c>
      <c r="O15" t="s">
        <v>8</v>
      </c>
    </row>
    <row r="16" spans="1:15">
      <c r="M16" t="s">
        <v>37</v>
      </c>
      <c r="O16" t="s">
        <v>37</v>
      </c>
    </row>
    <row r="17" spans="13:15">
      <c r="M17" t="s">
        <v>39</v>
      </c>
      <c r="O17" t="s">
        <v>39</v>
      </c>
    </row>
    <row r="18" spans="13:15">
      <c r="M18" t="s">
        <v>8</v>
      </c>
      <c r="O18" t="s">
        <v>8</v>
      </c>
    </row>
    <row r="19" spans="13:15">
      <c r="M19" t="s">
        <v>463</v>
      </c>
      <c r="O19" t="s">
        <v>463</v>
      </c>
    </row>
    <row r="20" spans="13:15">
      <c r="M20" t="s">
        <v>8</v>
      </c>
      <c r="O20" t="s">
        <v>8</v>
      </c>
    </row>
    <row r="21" spans="13:15">
      <c r="M21" t="s">
        <v>466</v>
      </c>
      <c r="O21" t="s">
        <v>465</v>
      </c>
    </row>
    <row r="22" spans="13:15">
      <c r="M22" t="s">
        <v>84</v>
      </c>
      <c r="O22" t="s">
        <v>85</v>
      </c>
    </row>
    <row r="23" spans="13:15">
      <c r="M23" t="s">
        <v>8</v>
      </c>
      <c r="O23" t="s">
        <v>8</v>
      </c>
    </row>
    <row r="37" spans="1:1">
      <c r="A37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SwitchIPInfo!$B$4:$B$11</xm:f>
          </x14:formula1>
          <xm:sqref>A1 C1:O1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0"/>
  <sheetViews>
    <sheetView zoomScaleNormal="100" workbookViewId="0">
      <pane ySplit="1" topLeftCell="A14" activePane="bottomLeft" state="frozen"/>
      <selection pane="bottomLeft" activeCell="A12" sqref="A12"/>
    </sheetView>
  </sheetViews>
  <sheetFormatPr defaultRowHeight="16.5"/>
  <cols>
    <col min="1" max="1" width="62.875" bestFit="1" customWidth="1"/>
    <col min="3" max="3" width="34.125" customWidth="1"/>
  </cols>
  <sheetData>
    <row r="1" spans="1:3">
      <c r="A1" t="s">
        <v>374</v>
      </c>
    </row>
    <row r="3" spans="1:3">
      <c r="A3" t="str">
        <f>"terminal length "&amp;Var_Terminal_length</f>
        <v>terminal length 400</v>
      </c>
      <c r="C3" t="s">
        <v>617</v>
      </c>
    </row>
    <row r="4" spans="1:3">
      <c r="A4" t="str">
        <f>"terminal width "&amp;Var_Terminal_width</f>
        <v>terminal width 200</v>
      </c>
    </row>
    <row r="5" spans="1:3">
      <c r="A5" t="s">
        <v>8</v>
      </c>
    </row>
    <row r="6" spans="1:3">
      <c r="A6" t="s">
        <v>388</v>
      </c>
    </row>
    <row r="7" spans="1:3">
      <c r="A7" t="s">
        <v>385</v>
      </c>
    </row>
    <row r="8" spans="1:3">
      <c r="A8" s="1" t="s">
        <v>375</v>
      </c>
    </row>
    <row r="9" spans="1:3">
      <c r="A9" s="2" t="s">
        <v>376</v>
      </c>
    </row>
    <row r="10" spans="1:3" ht="18.75" customHeight="1">
      <c r="A10" t="s">
        <v>377</v>
      </c>
    </row>
    <row r="11" spans="1:3">
      <c r="A11" t="str">
        <f>"logging buffered "&amp;Var_Logging_buffered</f>
        <v>logging buffered 1000</v>
      </c>
      <c r="B11" s="13"/>
    </row>
    <row r="12" spans="1:3">
      <c r="A12" t="s">
        <v>14</v>
      </c>
    </row>
    <row r="13" spans="1:3">
      <c r="A13" t="s">
        <v>15</v>
      </c>
    </row>
    <row r="14" spans="1:3">
      <c r="A14" t="s">
        <v>16</v>
      </c>
    </row>
    <row r="15" spans="1:3">
      <c r="A15" t="s">
        <v>8</v>
      </c>
    </row>
    <row r="16" spans="1:3">
      <c r="A16" t="str">
        <f>"spanning-tree mode "&amp;Var_STP_mode</f>
        <v>spanning-tree mode none</v>
      </c>
      <c r="C16" t="s">
        <v>616</v>
      </c>
    </row>
    <row r="17" spans="1:1">
      <c r="A17" t="s">
        <v>8</v>
      </c>
    </row>
    <row r="18" spans="1:1">
      <c r="A18" t="s">
        <v>378</v>
      </c>
    </row>
    <row r="19" spans="1:1">
      <c r="A19" t="s">
        <v>8</v>
      </c>
    </row>
    <row r="20" spans="1:1">
      <c r="A20" t="str">
        <f>"username "&amp;Var_Username&amp;" privilege "&amp;Var_Privilege&amp;" secret "&amp;Var_Password</f>
        <v>username admin privilege 15 secret admin</v>
      </c>
    </row>
    <row r="21" spans="1:1">
      <c r="A21" t="s">
        <v>8</v>
      </c>
    </row>
    <row r="22" spans="1:1">
      <c r="A22" t="str">
        <f>"clock timezone "&amp;Var_Timezone</f>
        <v>clock timezone Asia/Seoul</v>
      </c>
    </row>
    <row r="23" spans="1:1">
      <c r="A23" t="s">
        <v>8</v>
      </c>
    </row>
    <row r="24" spans="1:1">
      <c r="A24" s="13" t="str">
        <f>"default arp aging timeout default "&amp;Var_Arp_aging</f>
        <v>default arp aging timeout default 300</v>
      </c>
    </row>
    <row r="25" spans="1:1">
      <c r="A25" t="s">
        <v>8</v>
      </c>
    </row>
    <row r="26" spans="1:1">
      <c r="A26" t="str">
        <f>"mac address-table aging-time "&amp;Var_Mac_aging</f>
        <v>mac address-table aging-time 300</v>
      </c>
    </row>
    <row r="27" spans="1:1">
      <c r="A27" t="s">
        <v>189</v>
      </c>
    </row>
    <row r="28" spans="1:1">
      <c r="A28" t="s">
        <v>66</v>
      </c>
    </row>
    <row r="29" spans="1:1">
      <c r="A29" t="s">
        <v>8</v>
      </c>
    </row>
    <row r="30" spans="1:1">
      <c r="A30" t="s">
        <v>133</v>
      </c>
    </row>
    <row r="31" spans="1:1">
      <c r="A31" t="s">
        <v>379</v>
      </c>
    </row>
    <row r="32" spans="1:1">
      <c r="A32" t="s">
        <v>135</v>
      </c>
    </row>
    <row r="33" spans="1:1">
      <c r="A33" t="s">
        <v>379</v>
      </c>
    </row>
    <row r="34" spans="1:1">
      <c r="A34" t="s">
        <v>138</v>
      </c>
    </row>
    <row r="35" spans="1:1">
      <c r="A35" t="s">
        <v>8</v>
      </c>
    </row>
    <row r="36" spans="1:1">
      <c r="A36" t="s">
        <v>389</v>
      </c>
    </row>
    <row r="37" spans="1:1">
      <c r="A37" s="21" t="s">
        <v>380</v>
      </c>
    </row>
    <row r="38" spans="1:1">
      <c r="A38" s="22" t="s">
        <v>381</v>
      </c>
    </row>
    <row r="39" spans="1:1">
      <c r="A39" t="s">
        <v>8</v>
      </c>
    </row>
    <row r="40" spans="1:1">
      <c r="A40" t="s">
        <v>390</v>
      </c>
    </row>
    <row r="41" spans="1:1">
      <c r="A41" t="str">
        <f>"alias gt bash python /mnt/flash/"&amp;Var_Min_file&amp;" %1"</f>
        <v>alias gt bash python /mnt/flash/min-20.06.17.py %1</v>
      </c>
    </row>
    <row r="42" spans="1:1">
      <c r="A42" t="s">
        <v>8</v>
      </c>
    </row>
    <row r="43" spans="1:1">
      <c r="A43" s="23" t="s">
        <v>382</v>
      </c>
    </row>
    <row r="44" spans="1:1">
      <c r="A44" t="s">
        <v>383</v>
      </c>
    </row>
    <row r="45" spans="1:1">
      <c r="A45" t="s">
        <v>8</v>
      </c>
    </row>
    <row r="46" spans="1:1">
      <c r="A46" t="s">
        <v>139</v>
      </c>
    </row>
    <row r="60" spans="1:1">
      <c r="A60" t="s">
        <v>384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17</vt:i4>
      </vt:variant>
    </vt:vector>
  </HeadingPairs>
  <TitlesOfParts>
    <vt:vector size="37" baseType="lpstr">
      <vt:lpstr>info</vt:lpstr>
      <vt:lpstr>Note</vt:lpstr>
      <vt:lpstr>IP-MAC-VRF</vt:lpstr>
      <vt:lpstr>Var</vt:lpstr>
      <vt:lpstr>SwitchIPInfo</vt:lpstr>
      <vt:lpstr>Portmap</vt:lpstr>
      <vt:lpstr>init cfg</vt:lpstr>
      <vt:lpstr>P2P IP</vt:lpstr>
      <vt:lpstr>base cfg</vt:lpstr>
      <vt:lpstr>BGP</vt:lpstr>
      <vt:lpstr>EVPN</vt:lpstr>
      <vt:lpstr>vxlan</vt:lpstr>
      <vt:lpstr>L2-T</vt:lpstr>
      <vt:lpstr>L3-A-T </vt:lpstr>
      <vt:lpstr>ISP연동</vt:lpstr>
      <vt:lpstr>L3-A-T-ISP</vt:lpstr>
      <vt:lpstr>L2L3-B-T</vt:lpstr>
      <vt:lpstr>L3-T Shared</vt:lpstr>
      <vt:lpstr>HOST_ISP_cfg</vt:lpstr>
      <vt:lpstr>full cfg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2022-09-01T09:50:53Z</dcterms:modified>
</cp:coreProperties>
</file>