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bc2dd178fc44dc/Documents/"/>
    </mc:Choice>
  </mc:AlternateContent>
  <xr:revisionPtr revIDLastSave="2944" documentId="8_{B81BB057-6A2C-489C-94F4-B70B5247EB6E}" xr6:coauthVersionLast="47" xr6:coauthVersionMax="47" xr10:uidLastSave="{087041FA-957C-4221-AF03-CAC33C38FCE2}"/>
  <bookViews>
    <workbookView xWindow="-120" yWindow="-120" windowWidth="29040" windowHeight="15720" tabRatio="632" xr2:uid="{D162AABD-4CD2-463F-9ABB-55ED2846C11C}"/>
  </bookViews>
  <sheets>
    <sheet name="README" sheetId="1" r:id="rId1"/>
    <sheet name="Resource List" sheetId="3" r:id="rId2"/>
    <sheet name="Locations" sheetId="4" r:id="rId3"/>
    <sheet name="Target Rates" sheetId="7" r:id="rId4"/>
    <sheet name="Production Rates" sheetId="2" r:id="rId5"/>
    <sheet name="Farm" sheetId="5" r:id="rId6"/>
    <sheet name="To-Do" sheetId="6" r:id="rId7"/>
  </sheets>
  <definedNames>
    <definedName name="farm_optimization" localSheetId="5">Farm!$F$2:$F$1002</definedName>
    <definedName name="farm_production_rates" localSheetId="5">Farm!$D$2:$D$1002</definedName>
    <definedName name="farm_quantity" localSheetId="5">Farm!$C$2:$C$1002</definedName>
    <definedName name="farm_total_rates" localSheetId="5">Farm!$D$2:$D$1002</definedName>
    <definedName name="farm_weighted_rates" localSheetId="5">Farm!$E$2:$E$1002</definedName>
    <definedName name="locations_labels">Locations!$A$2:$A$1006</definedName>
    <definedName name="locations_outposts">Locations!$A$2:$E$25</definedName>
    <definedName name="production_rates_outpost_resources">'Production Rates'!$U$4:$U$1000</definedName>
    <definedName name="production_rates_outposts">'Production Rates'!$C$4:$C$1000</definedName>
    <definedName name="production_rates_production_rates">'Production Rates'!$A$4:$A$1000</definedName>
    <definedName name="production_rates_sheet">'Production Rates'!$A$4:$T$1000</definedName>
    <definedName name="resource_list">'Resource List'!$A$3:$G$90</definedName>
    <definedName name="resource_list_types">'Resource List'!$E1:$E1001</definedName>
    <definedName name="resource_names">'Resource List'!$A$3:$A$1002</definedName>
    <definedName name="target_rates_names">'Target Rates'!$B$3:$B$1002</definedName>
    <definedName name="target_rates_rates">'Target Rates'!$C1048576:$C$1002</definedName>
    <definedName name="target_rates_table">'Target Rates'!$B$3:$C$1002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8" i="3"/>
  <c r="I29" i="3"/>
  <c r="I30" i="3"/>
  <c r="I31" i="3"/>
  <c r="I32" i="3"/>
  <c r="I33" i="3"/>
  <c r="H4" i="3"/>
  <c r="H5" i="3"/>
  <c r="H6" i="3"/>
  <c r="H7" i="3"/>
  <c r="H8" i="3"/>
  <c r="H10" i="3"/>
  <c r="H11" i="3"/>
  <c r="H12" i="3"/>
  <c r="H13" i="3"/>
  <c r="H14" i="3"/>
  <c r="H15" i="3"/>
  <c r="H16" i="3"/>
  <c r="H17" i="3"/>
  <c r="H18" i="3"/>
  <c r="H19" i="3"/>
  <c r="H20" i="3"/>
  <c r="H28" i="3"/>
  <c r="H29" i="3"/>
  <c r="H30" i="3"/>
  <c r="H31" i="3"/>
  <c r="H32" i="3"/>
  <c r="H33" i="3"/>
  <c r="H3" i="3"/>
  <c r="I3" i="3"/>
  <c r="R6" i="2"/>
  <c r="Q6" i="2"/>
  <c r="Q5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4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L22" i="2"/>
  <c r="J607" i="2"/>
  <c r="K607" i="2"/>
  <c r="L607" i="2"/>
  <c r="M607" i="2"/>
  <c r="N607" i="2"/>
  <c r="O607" i="2"/>
  <c r="J608" i="2"/>
  <c r="K608" i="2"/>
  <c r="L608" i="2"/>
  <c r="M608" i="2"/>
  <c r="N608" i="2"/>
  <c r="O608" i="2"/>
  <c r="J609" i="2"/>
  <c r="K609" i="2"/>
  <c r="L609" i="2"/>
  <c r="M609" i="2"/>
  <c r="N609" i="2"/>
  <c r="O609" i="2"/>
  <c r="J610" i="2"/>
  <c r="K610" i="2"/>
  <c r="L610" i="2"/>
  <c r="M610" i="2"/>
  <c r="N610" i="2"/>
  <c r="O610" i="2"/>
  <c r="J611" i="2"/>
  <c r="K611" i="2"/>
  <c r="L611" i="2"/>
  <c r="M611" i="2"/>
  <c r="N611" i="2"/>
  <c r="O611" i="2"/>
  <c r="J612" i="2"/>
  <c r="K612" i="2"/>
  <c r="L612" i="2"/>
  <c r="M612" i="2"/>
  <c r="N612" i="2"/>
  <c r="O612" i="2"/>
  <c r="J613" i="2"/>
  <c r="K613" i="2"/>
  <c r="L613" i="2"/>
  <c r="M613" i="2"/>
  <c r="N613" i="2"/>
  <c r="O613" i="2"/>
  <c r="J614" i="2"/>
  <c r="K614" i="2"/>
  <c r="L614" i="2"/>
  <c r="M614" i="2"/>
  <c r="N614" i="2"/>
  <c r="O614" i="2"/>
  <c r="J615" i="2"/>
  <c r="K615" i="2"/>
  <c r="L615" i="2"/>
  <c r="M615" i="2"/>
  <c r="N615" i="2"/>
  <c r="O615" i="2"/>
  <c r="J616" i="2"/>
  <c r="K616" i="2"/>
  <c r="L616" i="2"/>
  <c r="M616" i="2"/>
  <c r="N616" i="2"/>
  <c r="O616" i="2"/>
  <c r="J617" i="2"/>
  <c r="K617" i="2"/>
  <c r="L617" i="2"/>
  <c r="M617" i="2"/>
  <c r="N617" i="2"/>
  <c r="O617" i="2"/>
  <c r="J618" i="2"/>
  <c r="K618" i="2"/>
  <c r="L618" i="2"/>
  <c r="M618" i="2"/>
  <c r="N618" i="2"/>
  <c r="O618" i="2"/>
  <c r="J619" i="2"/>
  <c r="K619" i="2"/>
  <c r="L619" i="2"/>
  <c r="M619" i="2"/>
  <c r="N619" i="2"/>
  <c r="O619" i="2"/>
  <c r="J620" i="2"/>
  <c r="K620" i="2"/>
  <c r="L620" i="2"/>
  <c r="M620" i="2"/>
  <c r="N620" i="2"/>
  <c r="O620" i="2"/>
  <c r="J621" i="2"/>
  <c r="K621" i="2"/>
  <c r="L621" i="2"/>
  <c r="M621" i="2"/>
  <c r="N621" i="2"/>
  <c r="O621" i="2"/>
  <c r="J622" i="2"/>
  <c r="K622" i="2"/>
  <c r="L622" i="2"/>
  <c r="M622" i="2"/>
  <c r="N622" i="2"/>
  <c r="O622" i="2"/>
  <c r="J623" i="2"/>
  <c r="K623" i="2"/>
  <c r="L623" i="2"/>
  <c r="M623" i="2"/>
  <c r="N623" i="2"/>
  <c r="O623" i="2"/>
  <c r="J624" i="2"/>
  <c r="K624" i="2"/>
  <c r="L624" i="2"/>
  <c r="M624" i="2"/>
  <c r="N624" i="2"/>
  <c r="O624" i="2"/>
  <c r="J625" i="2"/>
  <c r="K625" i="2"/>
  <c r="L625" i="2"/>
  <c r="M625" i="2"/>
  <c r="N625" i="2"/>
  <c r="O625" i="2"/>
  <c r="J626" i="2"/>
  <c r="K626" i="2"/>
  <c r="L626" i="2"/>
  <c r="M626" i="2"/>
  <c r="N626" i="2"/>
  <c r="O626" i="2"/>
  <c r="J627" i="2"/>
  <c r="K627" i="2"/>
  <c r="L627" i="2"/>
  <c r="M627" i="2"/>
  <c r="N627" i="2"/>
  <c r="O627" i="2"/>
  <c r="J628" i="2"/>
  <c r="K628" i="2"/>
  <c r="L628" i="2"/>
  <c r="M628" i="2"/>
  <c r="N628" i="2"/>
  <c r="O628" i="2"/>
  <c r="J629" i="2"/>
  <c r="K629" i="2"/>
  <c r="L629" i="2"/>
  <c r="M629" i="2"/>
  <c r="N629" i="2"/>
  <c r="O629" i="2"/>
  <c r="J630" i="2"/>
  <c r="K630" i="2"/>
  <c r="L630" i="2"/>
  <c r="M630" i="2"/>
  <c r="N630" i="2"/>
  <c r="O630" i="2"/>
  <c r="J631" i="2"/>
  <c r="K631" i="2"/>
  <c r="L631" i="2"/>
  <c r="M631" i="2"/>
  <c r="N631" i="2"/>
  <c r="O631" i="2"/>
  <c r="J632" i="2"/>
  <c r="K632" i="2"/>
  <c r="L632" i="2"/>
  <c r="M632" i="2"/>
  <c r="N632" i="2"/>
  <c r="O632" i="2"/>
  <c r="J633" i="2"/>
  <c r="K633" i="2"/>
  <c r="L633" i="2"/>
  <c r="M633" i="2"/>
  <c r="N633" i="2"/>
  <c r="O633" i="2"/>
  <c r="J634" i="2"/>
  <c r="K634" i="2"/>
  <c r="L634" i="2"/>
  <c r="M634" i="2"/>
  <c r="N634" i="2"/>
  <c r="O634" i="2"/>
  <c r="J635" i="2"/>
  <c r="K635" i="2"/>
  <c r="L635" i="2"/>
  <c r="M635" i="2"/>
  <c r="N635" i="2"/>
  <c r="O635" i="2"/>
  <c r="J636" i="2"/>
  <c r="K636" i="2"/>
  <c r="L636" i="2"/>
  <c r="M636" i="2"/>
  <c r="N636" i="2"/>
  <c r="O636" i="2"/>
  <c r="J637" i="2"/>
  <c r="K637" i="2"/>
  <c r="L637" i="2"/>
  <c r="M637" i="2"/>
  <c r="N637" i="2"/>
  <c r="O637" i="2"/>
  <c r="J638" i="2"/>
  <c r="K638" i="2"/>
  <c r="L638" i="2"/>
  <c r="M638" i="2"/>
  <c r="N638" i="2"/>
  <c r="O638" i="2"/>
  <c r="J639" i="2"/>
  <c r="K639" i="2"/>
  <c r="L639" i="2"/>
  <c r="M639" i="2"/>
  <c r="N639" i="2"/>
  <c r="O639" i="2"/>
  <c r="J640" i="2"/>
  <c r="K640" i="2"/>
  <c r="L640" i="2"/>
  <c r="M640" i="2"/>
  <c r="N640" i="2"/>
  <c r="O640" i="2"/>
  <c r="J641" i="2"/>
  <c r="K641" i="2"/>
  <c r="L641" i="2"/>
  <c r="M641" i="2"/>
  <c r="N641" i="2"/>
  <c r="O641" i="2"/>
  <c r="J642" i="2"/>
  <c r="K642" i="2"/>
  <c r="L642" i="2"/>
  <c r="M642" i="2"/>
  <c r="N642" i="2"/>
  <c r="O642" i="2"/>
  <c r="J643" i="2"/>
  <c r="K643" i="2"/>
  <c r="L643" i="2"/>
  <c r="M643" i="2"/>
  <c r="N643" i="2"/>
  <c r="O643" i="2"/>
  <c r="J644" i="2"/>
  <c r="K644" i="2"/>
  <c r="L644" i="2"/>
  <c r="M644" i="2"/>
  <c r="N644" i="2"/>
  <c r="O644" i="2"/>
  <c r="J645" i="2"/>
  <c r="K645" i="2"/>
  <c r="L645" i="2"/>
  <c r="M645" i="2"/>
  <c r="N645" i="2"/>
  <c r="O645" i="2"/>
  <c r="J646" i="2"/>
  <c r="K646" i="2"/>
  <c r="L646" i="2"/>
  <c r="M646" i="2"/>
  <c r="N646" i="2"/>
  <c r="O646" i="2"/>
  <c r="J647" i="2"/>
  <c r="K647" i="2"/>
  <c r="L647" i="2"/>
  <c r="M647" i="2"/>
  <c r="N647" i="2"/>
  <c r="O647" i="2"/>
  <c r="J648" i="2"/>
  <c r="K648" i="2"/>
  <c r="L648" i="2"/>
  <c r="M648" i="2"/>
  <c r="N648" i="2"/>
  <c r="O648" i="2"/>
  <c r="J649" i="2"/>
  <c r="K649" i="2"/>
  <c r="L649" i="2"/>
  <c r="M649" i="2"/>
  <c r="N649" i="2"/>
  <c r="O649" i="2"/>
  <c r="J650" i="2"/>
  <c r="K650" i="2"/>
  <c r="L650" i="2"/>
  <c r="M650" i="2"/>
  <c r="N650" i="2"/>
  <c r="O650" i="2"/>
  <c r="J651" i="2"/>
  <c r="K651" i="2"/>
  <c r="L651" i="2"/>
  <c r="M651" i="2"/>
  <c r="N651" i="2"/>
  <c r="O651" i="2"/>
  <c r="J652" i="2"/>
  <c r="K652" i="2"/>
  <c r="L652" i="2"/>
  <c r="M652" i="2"/>
  <c r="N652" i="2"/>
  <c r="O652" i="2"/>
  <c r="J653" i="2"/>
  <c r="K653" i="2"/>
  <c r="L653" i="2"/>
  <c r="M653" i="2"/>
  <c r="N653" i="2"/>
  <c r="O653" i="2"/>
  <c r="J654" i="2"/>
  <c r="K654" i="2"/>
  <c r="L654" i="2"/>
  <c r="M654" i="2"/>
  <c r="N654" i="2"/>
  <c r="O654" i="2"/>
  <c r="J655" i="2"/>
  <c r="K655" i="2"/>
  <c r="L655" i="2"/>
  <c r="M655" i="2"/>
  <c r="N655" i="2"/>
  <c r="O655" i="2"/>
  <c r="J656" i="2"/>
  <c r="K656" i="2"/>
  <c r="L656" i="2"/>
  <c r="M656" i="2"/>
  <c r="N656" i="2"/>
  <c r="O656" i="2"/>
  <c r="J657" i="2"/>
  <c r="K657" i="2"/>
  <c r="L657" i="2"/>
  <c r="M657" i="2"/>
  <c r="N657" i="2"/>
  <c r="O657" i="2"/>
  <c r="J658" i="2"/>
  <c r="K658" i="2"/>
  <c r="L658" i="2"/>
  <c r="M658" i="2"/>
  <c r="N658" i="2"/>
  <c r="O658" i="2"/>
  <c r="J659" i="2"/>
  <c r="K659" i="2"/>
  <c r="L659" i="2"/>
  <c r="M659" i="2"/>
  <c r="N659" i="2"/>
  <c r="O659" i="2"/>
  <c r="J660" i="2"/>
  <c r="K660" i="2"/>
  <c r="L660" i="2"/>
  <c r="M660" i="2"/>
  <c r="N660" i="2"/>
  <c r="O660" i="2"/>
  <c r="J661" i="2"/>
  <c r="K661" i="2"/>
  <c r="L661" i="2"/>
  <c r="M661" i="2"/>
  <c r="N661" i="2"/>
  <c r="O661" i="2"/>
  <c r="J662" i="2"/>
  <c r="K662" i="2"/>
  <c r="L662" i="2"/>
  <c r="M662" i="2"/>
  <c r="N662" i="2"/>
  <c r="O662" i="2"/>
  <c r="J663" i="2"/>
  <c r="K663" i="2"/>
  <c r="L663" i="2"/>
  <c r="M663" i="2"/>
  <c r="N663" i="2"/>
  <c r="O663" i="2"/>
  <c r="J664" i="2"/>
  <c r="K664" i="2"/>
  <c r="L664" i="2"/>
  <c r="M664" i="2"/>
  <c r="N664" i="2"/>
  <c r="O664" i="2"/>
  <c r="J665" i="2"/>
  <c r="K665" i="2"/>
  <c r="L665" i="2"/>
  <c r="M665" i="2"/>
  <c r="N665" i="2"/>
  <c r="O665" i="2"/>
  <c r="J666" i="2"/>
  <c r="K666" i="2"/>
  <c r="L666" i="2"/>
  <c r="M666" i="2"/>
  <c r="N666" i="2"/>
  <c r="O666" i="2"/>
  <c r="J667" i="2"/>
  <c r="K667" i="2"/>
  <c r="L667" i="2"/>
  <c r="M667" i="2"/>
  <c r="N667" i="2"/>
  <c r="O667" i="2"/>
  <c r="J668" i="2"/>
  <c r="K668" i="2"/>
  <c r="L668" i="2"/>
  <c r="M668" i="2"/>
  <c r="N668" i="2"/>
  <c r="O668" i="2"/>
  <c r="J669" i="2"/>
  <c r="K669" i="2"/>
  <c r="L669" i="2"/>
  <c r="M669" i="2"/>
  <c r="N669" i="2"/>
  <c r="O669" i="2"/>
  <c r="J670" i="2"/>
  <c r="K670" i="2"/>
  <c r="L670" i="2"/>
  <c r="M670" i="2"/>
  <c r="N670" i="2"/>
  <c r="O670" i="2"/>
  <c r="J671" i="2"/>
  <c r="K671" i="2"/>
  <c r="L671" i="2"/>
  <c r="M671" i="2"/>
  <c r="N671" i="2"/>
  <c r="O671" i="2"/>
  <c r="J672" i="2"/>
  <c r="K672" i="2"/>
  <c r="L672" i="2"/>
  <c r="M672" i="2"/>
  <c r="N672" i="2"/>
  <c r="O672" i="2"/>
  <c r="J673" i="2"/>
  <c r="K673" i="2"/>
  <c r="L673" i="2"/>
  <c r="M673" i="2"/>
  <c r="N673" i="2"/>
  <c r="O673" i="2"/>
  <c r="J674" i="2"/>
  <c r="K674" i="2"/>
  <c r="L674" i="2"/>
  <c r="M674" i="2"/>
  <c r="N674" i="2"/>
  <c r="O674" i="2"/>
  <c r="J675" i="2"/>
  <c r="K675" i="2"/>
  <c r="L675" i="2"/>
  <c r="M675" i="2"/>
  <c r="N675" i="2"/>
  <c r="O675" i="2"/>
  <c r="J676" i="2"/>
  <c r="K676" i="2"/>
  <c r="L676" i="2"/>
  <c r="M676" i="2"/>
  <c r="N676" i="2"/>
  <c r="O676" i="2"/>
  <c r="J677" i="2"/>
  <c r="K677" i="2"/>
  <c r="L677" i="2"/>
  <c r="M677" i="2"/>
  <c r="N677" i="2"/>
  <c r="O677" i="2"/>
  <c r="J678" i="2"/>
  <c r="K678" i="2"/>
  <c r="L678" i="2"/>
  <c r="M678" i="2"/>
  <c r="N678" i="2"/>
  <c r="O678" i="2"/>
  <c r="J679" i="2"/>
  <c r="K679" i="2"/>
  <c r="L679" i="2"/>
  <c r="M679" i="2"/>
  <c r="N679" i="2"/>
  <c r="O679" i="2"/>
  <c r="J680" i="2"/>
  <c r="K680" i="2"/>
  <c r="L680" i="2"/>
  <c r="M680" i="2"/>
  <c r="N680" i="2"/>
  <c r="O680" i="2"/>
  <c r="J681" i="2"/>
  <c r="K681" i="2"/>
  <c r="L681" i="2"/>
  <c r="M681" i="2"/>
  <c r="N681" i="2"/>
  <c r="O681" i="2"/>
  <c r="J682" i="2"/>
  <c r="K682" i="2"/>
  <c r="L682" i="2"/>
  <c r="M682" i="2"/>
  <c r="N682" i="2"/>
  <c r="O682" i="2"/>
  <c r="J683" i="2"/>
  <c r="K683" i="2"/>
  <c r="L683" i="2"/>
  <c r="M683" i="2"/>
  <c r="N683" i="2"/>
  <c r="O683" i="2"/>
  <c r="J684" i="2"/>
  <c r="K684" i="2"/>
  <c r="L684" i="2"/>
  <c r="M684" i="2"/>
  <c r="N684" i="2"/>
  <c r="O684" i="2"/>
  <c r="J685" i="2"/>
  <c r="K685" i="2"/>
  <c r="L685" i="2"/>
  <c r="M685" i="2"/>
  <c r="N685" i="2"/>
  <c r="O685" i="2"/>
  <c r="J686" i="2"/>
  <c r="K686" i="2"/>
  <c r="L686" i="2"/>
  <c r="M686" i="2"/>
  <c r="N686" i="2"/>
  <c r="O686" i="2"/>
  <c r="J687" i="2"/>
  <c r="K687" i="2"/>
  <c r="L687" i="2"/>
  <c r="M687" i="2"/>
  <c r="N687" i="2"/>
  <c r="O687" i="2"/>
  <c r="J688" i="2"/>
  <c r="K688" i="2"/>
  <c r="L688" i="2"/>
  <c r="M688" i="2"/>
  <c r="N688" i="2"/>
  <c r="O688" i="2"/>
  <c r="J689" i="2"/>
  <c r="K689" i="2"/>
  <c r="L689" i="2"/>
  <c r="M689" i="2"/>
  <c r="N689" i="2"/>
  <c r="O689" i="2"/>
  <c r="J690" i="2"/>
  <c r="K690" i="2"/>
  <c r="L690" i="2"/>
  <c r="M690" i="2"/>
  <c r="N690" i="2"/>
  <c r="O690" i="2"/>
  <c r="J691" i="2"/>
  <c r="K691" i="2"/>
  <c r="L691" i="2"/>
  <c r="M691" i="2"/>
  <c r="N691" i="2"/>
  <c r="O691" i="2"/>
  <c r="J692" i="2"/>
  <c r="K692" i="2"/>
  <c r="L692" i="2"/>
  <c r="M692" i="2"/>
  <c r="N692" i="2"/>
  <c r="O692" i="2"/>
  <c r="J693" i="2"/>
  <c r="K693" i="2"/>
  <c r="L693" i="2"/>
  <c r="M693" i="2"/>
  <c r="N693" i="2"/>
  <c r="O693" i="2"/>
  <c r="J694" i="2"/>
  <c r="K694" i="2"/>
  <c r="L694" i="2"/>
  <c r="M694" i="2"/>
  <c r="N694" i="2"/>
  <c r="O694" i="2"/>
  <c r="J695" i="2"/>
  <c r="K695" i="2"/>
  <c r="L695" i="2"/>
  <c r="M695" i="2"/>
  <c r="N695" i="2"/>
  <c r="O695" i="2"/>
  <c r="J696" i="2"/>
  <c r="K696" i="2"/>
  <c r="L696" i="2"/>
  <c r="M696" i="2"/>
  <c r="N696" i="2"/>
  <c r="O696" i="2"/>
  <c r="J697" i="2"/>
  <c r="K697" i="2"/>
  <c r="L697" i="2"/>
  <c r="M697" i="2"/>
  <c r="N697" i="2"/>
  <c r="O697" i="2"/>
  <c r="J698" i="2"/>
  <c r="K698" i="2"/>
  <c r="L698" i="2"/>
  <c r="M698" i="2"/>
  <c r="N698" i="2"/>
  <c r="O698" i="2"/>
  <c r="J699" i="2"/>
  <c r="K699" i="2"/>
  <c r="L699" i="2"/>
  <c r="M699" i="2"/>
  <c r="N699" i="2"/>
  <c r="O699" i="2"/>
  <c r="J700" i="2"/>
  <c r="K700" i="2"/>
  <c r="L700" i="2"/>
  <c r="M700" i="2"/>
  <c r="N700" i="2"/>
  <c r="O700" i="2"/>
  <c r="J701" i="2"/>
  <c r="K701" i="2"/>
  <c r="L701" i="2"/>
  <c r="M701" i="2"/>
  <c r="N701" i="2"/>
  <c r="O701" i="2"/>
  <c r="J702" i="2"/>
  <c r="K702" i="2"/>
  <c r="L702" i="2"/>
  <c r="M702" i="2"/>
  <c r="N702" i="2"/>
  <c r="O702" i="2"/>
  <c r="J703" i="2"/>
  <c r="K703" i="2"/>
  <c r="L703" i="2"/>
  <c r="M703" i="2"/>
  <c r="N703" i="2"/>
  <c r="O703" i="2"/>
  <c r="J704" i="2"/>
  <c r="K704" i="2"/>
  <c r="L704" i="2"/>
  <c r="M704" i="2"/>
  <c r="N704" i="2"/>
  <c r="O704" i="2"/>
  <c r="J705" i="2"/>
  <c r="K705" i="2"/>
  <c r="L705" i="2"/>
  <c r="M705" i="2"/>
  <c r="N705" i="2"/>
  <c r="O705" i="2"/>
  <c r="J706" i="2"/>
  <c r="K706" i="2"/>
  <c r="L706" i="2"/>
  <c r="M706" i="2"/>
  <c r="N706" i="2"/>
  <c r="O706" i="2"/>
  <c r="J707" i="2"/>
  <c r="K707" i="2"/>
  <c r="L707" i="2"/>
  <c r="M707" i="2"/>
  <c r="N707" i="2"/>
  <c r="O707" i="2"/>
  <c r="J708" i="2"/>
  <c r="K708" i="2"/>
  <c r="L708" i="2"/>
  <c r="M708" i="2"/>
  <c r="N708" i="2"/>
  <c r="O708" i="2"/>
  <c r="J709" i="2"/>
  <c r="K709" i="2"/>
  <c r="L709" i="2"/>
  <c r="M709" i="2"/>
  <c r="N709" i="2"/>
  <c r="O709" i="2"/>
  <c r="J710" i="2"/>
  <c r="K710" i="2"/>
  <c r="L710" i="2"/>
  <c r="M710" i="2"/>
  <c r="N710" i="2"/>
  <c r="O710" i="2"/>
  <c r="J711" i="2"/>
  <c r="K711" i="2"/>
  <c r="L711" i="2"/>
  <c r="M711" i="2"/>
  <c r="N711" i="2"/>
  <c r="O711" i="2"/>
  <c r="J712" i="2"/>
  <c r="K712" i="2"/>
  <c r="L712" i="2"/>
  <c r="M712" i="2"/>
  <c r="N712" i="2"/>
  <c r="O712" i="2"/>
  <c r="J713" i="2"/>
  <c r="K713" i="2"/>
  <c r="L713" i="2"/>
  <c r="M713" i="2"/>
  <c r="N713" i="2"/>
  <c r="O713" i="2"/>
  <c r="J714" i="2"/>
  <c r="K714" i="2"/>
  <c r="L714" i="2"/>
  <c r="M714" i="2"/>
  <c r="N714" i="2"/>
  <c r="O714" i="2"/>
  <c r="J715" i="2"/>
  <c r="K715" i="2"/>
  <c r="L715" i="2"/>
  <c r="M715" i="2"/>
  <c r="N715" i="2"/>
  <c r="O715" i="2"/>
  <c r="J716" i="2"/>
  <c r="K716" i="2"/>
  <c r="L716" i="2"/>
  <c r="M716" i="2"/>
  <c r="N716" i="2"/>
  <c r="O716" i="2"/>
  <c r="J717" i="2"/>
  <c r="K717" i="2"/>
  <c r="L717" i="2"/>
  <c r="M717" i="2"/>
  <c r="N717" i="2"/>
  <c r="O717" i="2"/>
  <c r="J718" i="2"/>
  <c r="K718" i="2"/>
  <c r="L718" i="2"/>
  <c r="M718" i="2"/>
  <c r="N718" i="2"/>
  <c r="O718" i="2"/>
  <c r="J719" i="2"/>
  <c r="K719" i="2"/>
  <c r="L719" i="2"/>
  <c r="M719" i="2"/>
  <c r="N719" i="2"/>
  <c r="O719" i="2"/>
  <c r="J720" i="2"/>
  <c r="K720" i="2"/>
  <c r="L720" i="2"/>
  <c r="M720" i="2"/>
  <c r="N720" i="2"/>
  <c r="O720" i="2"/>
  <c r="J721" i="2"/>
  <c r="K721" i="2"/>
  <c r="L721" i="2"/>
  <c r="M721" i="2"/>
  <c r="N721" i="2"/>
  <c r="O721" i="2"/>
  <c r="J722" i="2"/>
  <c r="K722" i="2"/>
  <c r="L722" i="2"/>
  <c r="M722" i="2"/>
  <c r="N722" i="2"/>
  <c r="O722" i="2"/>
  <c r="J723" i="2"/>
  <c r="K723" i="2"/>
  <c r="L723" i="2"/>
  <c r="M723" i="2"/>
  <c r="N723" i="2"/>
  <c r="O723" i="2"/>
  <c r="J724" i="2"/>
  <c r="K724" i="2"/>
  <c r="L724" i="2"/>
  <c r="M724" i="2"/>
  <c r="N724" i="2"/>
  <c r="O724" i="2"/>
  <c r="J725" i="2"/>
  <c r="K725" i="2"/>
  <c r="L725" i="2"/>
  <c r="M725" i="2"/>
  <c r="N725" i="2"/>
  <c r="O725" i="2"/>
  <c r="J726" i="2"/>
  <c r="K726" i="2"/>
  <c r="L726" i="2"/>
  <c r="M726" i="2"/>
  <c r="N726" i="2"/>
  <c r="O726" i="2"/>
  <c r="J727" i="2"/>
  <c r="K727" i="2"/>
  <c r="L727" i="2"/>
  <c r="M727" i="2"/>
  <c r="N727" i="2"/>
  <c r="O727" i="2"/>
  <c r="J728" i="2"/>
  <c r="K728" i="2"/>
  <c r="L728" i="2"/>
  <c r="M728" i="2"/>
  <c r="N728" i="2"/>
  <c r="O728" i="2"/>
  <c r="J729" i="2"/>
  <c r="K729" i="2"/>
  <c r="L729" i="2"/>
  <c r="M729" i="2"/>
  <c r="N729" i="2"/>
  <c r="O729" i="2"/>
  <c r="J730" i="2"/>
  <c r="K730" i="2"/>
  <c r="L730" i="2"/>
  <c r="M730" i="2"/>
  <c r="N730" i="2"/>
  <c r="O730" i="2"/>
  <c r="J731" i="2"/>
  <c r="K731" i="2"/>
  <c r="L731" i="2"/>
  <c r="M731" i="2"/>
  <c r="N731" i="2"/>
  <c r="O731" i="2"/>
  <c r="J732" i="2"/>
  <c r="K732" i="2"/>
  <c r="L732" i="2"/>
  <c r="M732" i="2"/>
  <c r="N732" i="2"/>
  <c r="O732" i="2"/>
  <c r="J733" i="2"/>
  <c r="K733" i="2"/>
  <c r="L733" i="2"/>
  <c r="M733" i="2"/>
  <c r="N733" i="2"/>
  <c r="O733" i="2"/>
  <c r="J734" i="2"/>
  <c r="K734" i="2"/>
  <c r="L734" i="2"/>
  <c r="M734" i="2"/>
  <c r="N734" i="2"/>
  <c r="O734" i="2"/>
  <c r="J735" i="2"/>
  <c r="K735" i="2"/>
  <c r="L735" i="2"/>
  <c r="M735" i="2"/>
  <c r="N735" i="2"/>
  <c r="O735" i="2"/>
  <c r="J736" i="2"/>
  <c r="K736" i="2"/>
  <c r="L736" i="2"/>
  <c r="M736" i="2"/>
  <c r="N736" i="2"/>
  <c r="O736" i="2"/>
  <c r="J737" i="2"/>
  <c r="K737" i="2"/>
  <c r="L737" i="2"/>
  <c r="M737" i="2"/>
  <c r="N737" i="2"/>
  <c r="O737" i="2"/>
  <c r="J738" i="2"/>
  <c r="K738" i="2"/>
  <c r="L738" i="2"/>
  <c r="M738" i="2"/>
  <c r="N738" i="2"/>
  <c r="O738" i="2"/>
  <c r="J739" i="2"/>
  <c r="K739" i="2"/>
  <c r="L739" i="2"/>
  <c r="M739" i="2"/>
  <c r="N739" i="2"/>
  <c r="O739" i="2"/>
  <c r="J740" i="2"/>
  <c r="K740" i="2"/>
  <c r="L740" i="2"/>
  <c r="M740" i="2"/>
  <c r="N740" i="2"/>
  <c r="O740" i="2"/>
  <c r="J741" i="2"/>
  <c r="K741" i="2"/>
  <c r="L741" i="2"/>
  <c r="M741" i="2"/>
  <c r="N741" i="2"/>
  <c r="O741" i="2"/>
  <c r="J742" i="2"/>
  <c r="K742" i="2"/>
  <c r="L742" i="2"/>
  <c r="M742" i="2"/>
  <c r="N742" i="2"/>
  <c r="O742" i="2"/>
  <c r="J743" i="2"/>
  <c r="K743" i="2"/>
  <c r="L743" i="2"/>
  <c r="M743" i="2"/>
  <c r="N743" i="2"/>
  <c r="O743" i="2"/>
  <c r="J744" i="2"/>
  <c r="K744" i="2"/>
  <c r="L744" i="2"/>
  <c r="M744" i="2"/>
  <c r="N744" i="2"/>
  <c r="O744" i="2"/>
  <c r="J745" i="2"/>
  <c r="K745" i="2"/>
  <c r="L745" i="2"/>
  <c r="M745" i="2"/>
  <c r="N745" i="2"/>
  <c r="O745" i="2"/>
  <c r="J746" i="2"/>
  <c r="K746" i="2"/>
  <c r="L746" i="2"/>
  <c r="M746" i="2"/>
  <c r="N746" i="2"/>
  <c r="O746" i="2"/>
  <c r="J747" i="2"/>
  <c r="K747" i="2"/>
  <c r="L747" i="2"/>
  <c r="M747" i="2"/>
  <c r="N747" i="2"/>
  <c r="O747" i="2"/>
  <c r="J748" i="2"/>
  <c r="K748" i="2"/>
  <c r="L748" i="2"/>
  <c r="M748" i="2"/>
  <c r="N748" i="2"/>
  <c r="O748" i="2"/>
  <c r="J749" i="2"/>
  <c r="K749" i="2"/>
  <c r="L749" i="2"/>
  <c r="M749" i="2"/>
  <c r="N749" i="2"/>
  <c r="O749" i="2"/>
  <c r="J750" i="2"/>
  <c r="K750" i="2"/>
  <c r="L750" i="2"/>
  <c r="M750" i="2"/>
  <c r="N750" i="2"/>
  <c r="O750" i="2"/>
  <c r="J751" i="2"/>
  <c r="K751" i="2"/>
  <c r="L751" i="2"/>
  <c r="M751" i="2"/>
  <c r="N751" i="2"/>
  <c r="O751" i="2"/>
  <c r="J752" i="2"/>
  <c r="K752" i="2"/>
  <c r="L752" i="2"/>
  <c r="M752" i="2"/>
  <c r="N752" i="2"/>
  <c r="O752" i="2"/>
  <c r="J753" i="2"/>
  <c r="K753" i="2"/>
  <c r="L753" i="2"/>
  <c r="M753" i="2"/>
  <c r="N753" i="2"/>
  <c r="O753" i="2"/>
  <c r="J754" i="2"/>
  <c r="K754" i="2"/>
  <c r="L754" i="2"/>
  <c r="M754" i="2"/>
  <c r="N754" i="2"/>
  <c r="O754" i="2"/>
  <c r="J755" i="2"/>
  <c r="K755" i="2"/>
  <c r="L755" i="2"/>
  <c r="M755" i="2"/>
  <c r="N755" i="2"/>
  <c r="O755" i="2"/>
  <c r="J756" i="2"/>
  <c r="K756" i="2"/>
  <c r="L756" i="2"/>
  <c r="M756" i="2"/>
  <c r="N756" i="2"/>
  <c r="O756" i="2"/>
  <c r="J757" i="2"/>
  <c r="K757" i="2"/>
  <c r="L757" i="2"/>
  <c r="M757" i="2"/>
  <c r="N757" i="2"/>
  <c r="O757" i="2"/>
  <c r="J758" i="2"/>
  <c r="K758" i="2"/>
  <c r="L758" i="2"/>
  <c r="M758" i="2"/>
  <c r="N758" i="2"/>
  <c r="O758" i="2"/>
  <c r="J759" i="2"/>
  <c r="K759" i="2"/>
  <c r="L759" i="2"/>
  <c r="M759" i="2"/>
  <c r="N759" i="2"/>
  <c r="O759" i="2"/>
  <c r="J760" i="2"/>
  <c r="K760" i="2"/>
  <c r="L760" i="2"/>
  <c r="M760" i="2"/>
  <c r="N760" i="2"/>
  <c r="O760" i="2"/>
  <c r="J761" i="2"/>
  <c r="K761" i="2"/>
  <c r="L761" i="2"/>
  <c r="M761" i="2"/>
  <c r="N761" i="2"/>
  <c r="O761" i="2"/>
  <c r="J762" i="2"/>
  <c r="K762" i="2"/>
  <c r="L762" i="2"/>
  <c r="M762" i="2"/>
  <c r="N762" i="2"/>
  <c r="O762" i="2"/>
  <c r="J763" i="2"/>
  <c r="K763" i="2"/>
  <c r="L763" i="2"/>
  <c r="M763" i="2"/>
  <c r="N763" i="2"/>
  <c r="O763" i="2"/>
  <c r="J764" i="2"/>
  <c r="K764" i="2"/>
  <c r="L764" i="2"/>
  <c r="M764" i="2"/>
  <c r="N764" i="2"/>
  <c r="O764" i="2"/>
  <c r="J765" i="2"/>
  <c r="K765" i="2"/>
  <c r="L765" i="2"/>
  <c r="M765" i="2"/>
  <c r="N765" i="2"/>
  <c r="O765" i="2"/>
  <c r="J766" i="2"/>
  <c r="K766" i="2"/>
  <c r="L766" i="2"/>
  <c r="M766" i="2"/>
  <c r="N766" i="2"/>
  <c r="O766" i="2"/>
  <c r="J767" i="2"/>
  <c r="K767" i="2"/>
  <c r="L767" i="2"/>
  <c r="M767" i="2"/>
  <c r="N767" i="2"/>
  <c r="O767" i="2"/>
  <c r="J768" i="2"/>
  <c r="K768" i="2"/>
  <c r="L768" i="2"/>
  <c r="M768" i="2"/>
  <c r="N768" i="2"/>
  <c r="O768" i="2"/>
  <c r="J769" i="2"/>
  <c r="K769" i="2"/>
  <c r="L769" i="2"/>
  <c r="M769" i="2"/>
  <c r="N769" i="2"/>
  <c r="O769" i="2"/>
  <c r="J770" i="2"/>
  <c r="K770" i="2"/>
  <c r="L770" i="2"/>
  <c r="M770" i="2"/>
  <c r="N770" i="2"/>
  <c r="O770" i="2"/>
  <c r="J771" i="2"/>
  <c r="K771" i="2"/>
  <c r="L771" i="2"/>
  <c r="M771" i="2"/>
  <c r="N771" i="2"/>
  <c r="O771" i="2"/>
  <c r="J772" i="2"/>
  <c r="K772" i="2"/>
  <c r="L772" i="2"/>
  <c r="M772" i="2"/>
  <c r="N772" i="2"/>
  <c r="O772" i="2"/>
  <c r="J773" i="2"/>
  <c r="K773" i="2"/>
  <c r="L773" i="2"/>
  <c r="M773" i="2"/>
  <c r="N773" i="2"/>
  <c r="O773" i="2"/>
  <c r="J774" i="2"/>
  <c r="K774" i="2"/>
  <c r="L774" i="2"/>
  <c r="M774" i="2"/>
  <c r="N774" i="2"/>
  <c r="O774" i="2"/>
  <c r="J775" i="2"/>
  <c r="K775" i="2"/>
  <c r="L775" i="2"/>
  <c r="M775" i="2"/>
  <c r="N775" i="2"/>
  <c r="O775" i="2"/>
  <c r="J776" i="2"/>
  <c r="K776" i="2"/>
  <c r="L776" i="2"/>
  <c r="M776" i="2"/>
  <c r="N776" i="2"/>
  <c r="O776" i="2"/>
  <c r="J777" i="2"/>
  <c r="K777" i="2"/>
  <c r="L777" i="2"/>
  <c r="M777" i="2"/>
  <c r="N777" i="2"/>
  <c r="O777" i="2"/>
  <c r="J778" i="2"/>
  <c r="K778" i="2"/>
  <c r="L778" i="2"/>
  <c r="M778" i="2"/>
  <c r="N778" i="2"/>
  <c r="O778" i="2"/>
  <c r="J779" i="2"/>
  <c r="K779" i="2"/>
  <c r="L779" i="2"/>
  <c r="M779" i="2"/>
  <c r="N779" i="2"/>
  <c r="O779" i="2"/>
  <c r="J780" i="2"/>
  <c r="K780" i="2"/>
  <c r="L780" i="2"/>
  <c r="M780" i="2"/>
  <c r="N780" i="2"/>
  <c r="O780" i="2"/>
  <c r="J781" i="2"/>
  <c r="K781" i="2"/>
  <c r="L781" i="2"/>
  <c r="M781" i="2"/>
  <c r="N781" i="2"/>
  <c r="O781" i="2"/>
  <c r="J782" i="2"/>
  <c r="K782" i="2"/>
  <c r="L782" i="2"/>
  <c r="M782" i="2"/>
  <c r="N782" i="2"/>
  <c r="O782" i="2"/>
  <c r="J783" i="2"/>
  <c r="K783" i="2"/>
  <c r="L783" i="2"/>
  <c r="M783" i="2"/>
  <c r="N783" i="2"/>
  <c r="O783" i="2"/>
  <c r="J784" i="2"/>
  <c r="K784" i="2"/>
  <c r="L784" i="2"/>
  <c r="M784" i="2"/>
  <c r="N784" i="2"/>
  <c r="O784" i="2"/>
  <c r="J785" i="2"/>
  <c r="K785" i="2"/>
  <c r="L785" i="2"/>
  <c r="M785" i="2"/>
  <c r="N785" i="2"/>
  <c r="O785" i="2"/>
  <c r="J786" i="2"/>
  <c r="K786" i="2"/>
  <c r="L786" i="2"/>
  <c r="M786" i="2"/>
  <c r="N786" i="2"/>
  <c r="O786" i="2"/>
  <c r="J787" i="2"/>
  <c r="K787" i="2"/>
  <c r="L787" i="2"/>
  <c r="M787" i="2"/>
  <c r="N787" i="2"/>
  <c r="O787" i="2"/>
  <c r="J788" i="2"/>
  <c r="K788" i="2"/>
  <c r="L788" i="2"/>
  <c r="M788" i="2"/>
  <c r="N788" i="2"/>
  <c r="O788" i="2"/>
  <c r="J789" i="2"/>
  <c r="K789" i="2"/>
  <c r="L789" i="2"/>
  <c r="M789" i="2"/>
  <c r="N789" i="2"/>
  <c r="O789" i="2"/>
  <c r="J790" i="2"/>
  <c r="K790" i="2"/>
  <c r="L790" i="2"/>
  <c r="M790" i="2"/>
  <c r="N790" i="2"/>
  <c r="O790" i="2"/>
  <c r="J791" i="2"/>
  <c r="K791" i="2"/>
  <c r="L791" i="2"/>
  <c r="M791" i="2"/>
  <c r="N791" i="2"/>
  <c r="O791" i="2"/>
  <c r="J792" i="2"/>
  <c r="K792" i="2"/>
  <c r="L792" i="2"/>
  <c r="M792" i="2"/>
  <c r="N792" i="2"/>
  <c r="O792" i="2"/>
  <c r="J793" i="2"/>
  <c r="K793" i="2"/>
  <c r="L793" i="2"/>
  <c r="M793" i="2"/>
  <c r="N793" i="2"/>
  <c r="O793" i="2"/>
  <c r="J794" i="2"/>
  <c r="K794" i="2"/>
  <c r="L794" i="2"/>
  <c r="M794" i="2"/>
  <c r="N794" i="2"/>
  <c r="O794" i="2"/>
  <c r="J795" i="2"/>
  <c r="K795" i="2"/>
  <c r="L795" i="2"/>
  <c r="M795" i="2"/>
  <c r="N795" i="2"/>
  <c r="O795" i="2"/>
  <c r="J796" i="2"/>
  <c r="K796" i="2"/>
  <c r="L796" i="2"/>
  <c r="M796" i="2"/>
  <c r="N796" i="2"/>
  <c r="O796" i="2"/>
  <c r="J797" i="2"/>
  <c r="K797" i="2"/>
  <c r="L797" i="2"/>
  <c r="M797" i="2"/>
  <c r="N797" i="2"/>
  <c r="O797" i="2"/>
  <c r="J798" i="2"/>
  <c r="K798" i="2"/>
  <c r="L798" i="2"/>
  <c r="M798" i="2"/>
  <c r="N798" i="2"/>
  <c r="O798" i="2"/>
  <c r="J799" i="2"/>
  <c r="K799" i="2"/>
  <c r="L799" i="2"/>
  <c r="M799" i="2"/>
  <c r="N799" i="2"/>
  <c r="O799" i="2"/>
  <c r="J800" i="2"/>
  <c r="K800" i="2"/>
  <c r="L800" i="2"/>
  <c r="M800" i="2"/>
  <c r="N800" i="2"/>
  <c r="O800" i="2"/>
  <c r="J801" i="2"/>
  <c r="K801" i="2"/>
  <c r="L801" i="2"/>
  <c r="M801" i="2"/>
  <c r="N801" i="2"/>
  <c r="O801" i="2"/>
  <c r="J802" i="2"/>
  <c r="K802" i="2"/>
  <c r="L802" i="2"/>
  <c r="M802" i="2"/>
  <c r="N802" i="2"/>
  <c r="O802" i="2"/>
  <c r="J803" i="2"/>
  <c r="K803" i="2"/>
  <c r="L803" i="2"/>
  <c r="M803" i="2"/>
  <c r="N803" i="2"/>
  <c r="O803" i="2"/>
  <c r="J804" i="2"/>
  <c r="K804" i="2"/>
  <c r="L804" i="2"/>
  <c r="M804" i="2"/>
  <c r="N804" i="2"/>
  <c r="O804" i="2"/>
  <c r="J805" i="2"/>
  <c r="K805" i="2"/>
  <c r="L805" i="2"/>
  <c r="M805" i="2"/>
  <c r="N805" i="2"/>
  <c r="O805" i="2"/>
  <c r="J806" i="2"/>
  <c r="K806" i="2"/>
  <c r="L806" i="2"/>
  <c r="M806" i="2"/>
  <c r="N806" i="2"/>
  <c r="O806" i="2"/>
  <c r="J807" i="2"/>
  <c r="K807" i="2"/>
  <c r="L807" i="2"/>
  <c r="M807" i="2"/>
  <c r="N807" i="2"/>
  <c r="O807" i="2"/>
  <c r="J808" i="2"/>
  <c r="K808" i="2"/>
  <c r="L808" i="2"/>
  <c r="M808" i="2"/>
  <c r="N808" i="2"/>
  <c r="O808" i="2"/>
  <c r="J809" i="2"/>
  <c r="K809" i="2"/>
  <c r="L809" i="2"/>
  <c r="M809" i="2"/>
  <c r="N809" i="2"/>
  <c r="O809" i="2"/>
  <c r="J810" i="2"/>
  <c r="K810" i="2"/>
  <c r="L810" i="2"/>
  <c r="M810" i="2"/>
  <c r="N810" i="2"/>
  <c r="O810" i="2"/>
  <c r="J811" i="2"/>
  <c r="K811" i="2"/>
  <c r="L811" i="2"/>
  <c r="M811" i="2"/>
  <c r="N811" i="2"/>
  <c r="O811" i="2"/>
  <c r="J812" i="2"/>
  <c r="K812" i="2"/>
  <c r="L812" i="2"/>
  <c r="M812" i="2"/>
  <c r="N812" i="2"/>
  <c r="O812" i="2"/>
  <c r="J813" i="2"/>
  <c r="K813" i="2"/>
  <c r="L813" i="2"/>
  <c r="M813" i="2"/>
  <c r="N813" i="2"/>
  <c r="O813" i="2"/>
  <c r="J814" i="2"/>
  <c r="K814" i="2"/>
  <c r="L814" i="2"/>
  <c r="M814" i="2"/>
  <c r="N814" i="2"/>
  <c r="O814" i="2"/>
  <c r="J815" i="2"/>
  <c r="K815" i="2"/>
  <c r="L815" i="2"/>
  <c r="M815" i="2"/>
  <c r="N815" i="2"/>
  <c r="O815" i="2"/>
  <c r="J816" i="2"/>
  <c r="K816" i="2"/>
  <c r="L816" i="2"/>
  <c r="M816" i="2"/>
  <c r="N816" i="2"/>
  <c r="O816" i="2"/>
  <c r="J817" i="2"/>
  <c r="K817" i="2"/>
  <c r="L817" i="2"/>
  <c r="M817" i="2"/>
  <c r="N817" i="2"/>
  <c r="O817" i="2"/>
  <c r="J818" i="2"/>
  <c r="K818" i="2"/>
  <c r="L818" i="2"/>
  <c r="M818" i="2"/>
  <c r="N818" i="2"/>
  <c r="O818" i="2"/>
  <c r="J819" i="2"/>
  <c r="K819" i="2"/>
  <c r="L819" i="2"/>
  <c r="M819" i="2"/>
  <c r="N819" i="2"/>
  <c r="O819" i="2"/>
  <c r="J820" i="2"/>
  <c r="K820" i="2"/>
  <c r="L820" i="2"/>
  <c r="M820" i="2"/>
  <c r="N820" i="2"/>
  <c r="O820" i="2"/>
  <c r="J821" i="2"/>
  <c r="K821" i="2"/>
  <c r="L821" i="2"/>
  <c r="M821" i="2"/>
  <c r="N821" i="2"/>
  <c r="O821" i="2"/>
  <c r="J822" i="2"/>
  <c r="K822" i="2"/>
  <c r="L822" i="2"/>
  <c r="M822" i="2"/>
  <c r="N822" i="2"/>
  <c r="O822" i="2"/>
  <c r="J823" i="2"/>
  <c r="K823" i="2"/>
  <c r="L823" i="2"/>
  <c r="M823" i="2"/>
  <c r="N823" i="2"/>
  <c r="O823" i="2"/>
  <c r="J824" i="2"/>
  <c r="K824" i="2"/>
  <c r="L824" i="2"/>
  <c r="M824" i="2"/>
  <c r="N824" i="2"/>
  <c r="O824" i="2"/>
  <c r="J825" i="2"/>
  <c r="K825" i="2"/>
  <c r="L825" i="2"/>
  <c r="M825" i="2"/>
  <c r="N825" i="2"/>
  <c r="O825" i="2"/>
  <c r="J826" i="2"/>
  <c r="K826" i="2"/>
  <c r="L826" i="2"/>
  <c r="M826" i="2"/>
  <c r="N826" i="2"/>
  <c r="O826" i="2"/>
  <c r="J827" i="2"/>
  <c r="K827" i="2"/>
  <c r="L827" i="2"/>
  <c r="M827" i="2"/>
  <c r="N827" i="2"/>
  <c r="O827" i="2"/>
  <c r="J828" i="2"/>
  <c r="K828" i="2"/>
  <c r="L828" i="2"/>
  <c r="M828" i="2"/>
  <c r="N828" i="2"/>
  <c r="O828" i="2"/>
  <c r="J829" i="2"/>
  <c r="K829" i="2"/>
  <c r="L829" i="2"/>
  <c r="M829" i="2"/>
  <c r="N829" i="2"/>
  <c r="O829" i="2"/>
  <c r="J830" i="2"/>
  <c r="K830" i="2"/>
  <c r="L830" i="2"/>
  <c r="M830" i="2"/>
  <c r="N830" i="2"/>
  <c r="O830" i="2"/>
  <c r="J831" i="2"/>
  <c r="K831" i="2"/>
  <c r="L831" i="2"/>
  <c r="M831" i="2"/>
  <c r="N831" i="2"/>
  <c r="O831" i="2"/>
  <c r="J832" i="2"/>
  <c r="K832" i="2"/>
  <c r="L832" i="2"/>
  <c r="M832" i="2"/>
  <c r="N832" i="2"/>
  <c r="O832" i="2"/>
  <c r="J833" i="2"/>
  <c r="K833" i="2"/>
  <c r="L833" i="2"/>
  <c r="M833" i="2"/>
  <c r="N833" i="2"/>
  <c r="O833" i="2"/>
  <c r="J834" i="2"/>
  <c r="K834" i="2"/>
  <c r="L834" i="2"/>
  <c r="M834" i="2"/>
  <c r="N834" i="2"/>
  <c r="O834" i="2"/>
  <c r="J835" i="2"/>
  <c r="K835" i="2"/>
  <c r="L835" i="2"/>
  <c r="M835" i="2"/>
  <c r="N835" i="2"/>
  <c r="O835" i="2"/>
  <c r="J836" i="2"/>
  <c r="K836" i="2"/>
  <c r="L836" i="2"/>
  <c r="M836" i="2"/>
  <c r="N836" i="2"/>
  <c r="O836" i="2"/>
  <c r="J837" i="2"/>
  <c r="K837" i="2"/>
  <c r="L837" i="2"/>
  <c r="M837" i="2"/>
  <c r="N837" i="2"/>
  <c r="O837" i="2"/>
  <c r="J838" i="2"/>
  <c r="K838" i="2"/>
  <c r="L838" i="2"/>
  <c r="M838" i="2"/>
  <c r="N838" i="2"/>
  <c r="O838" i="2"/>
  <c r="J839" i="2"/>
  <c r="K839" i="2"/>
  <c r="L839" i="2"/>
  <c r="M839" i="2"/>
  <c r="N839" i="2"/>
  <c r="O839" i="2"/>
  <c r="J840" i="2"/>
  <c r="K840" i="2"/>
  <c r="L840" i="2"/>
  <c r="M840" i="2"/>
  <c r="N840" i="2"/>
  <c r="O840" i="2"/>
  <c r="J841" i="2"/>
  <c r="K841" i="2"/>
  <c r="L841" i="2"/>
  <c r="M841" i="2"/>
  <c r="N841" i="2"/>
  <c r="O841" i="2"/>
  <c r="J842" i="2"/>
  <c r="K842" i="2"/>
  <c r="L842" i="2"/>
  <c r="M842" i="2"/>
  <c r="N842" i="2"/>
  <c r="O842" i="2"/>
  <c r="J843" i="2"/>
  <c r="K843" i="2"/>
  <c r="L843" i="2"/>
  <c r="M843" i="2"/>
  <c r="N843" i="2"/>
  <c r="O843" i="2"/>
  <c r="J844" i="2"/>
  <c r="K844" i="2"/>
  <c r="L844" i="2"/>
  <c r="M844" i="2"/>
  <c r="N844" i="2"/>
  <c r="O844" i="2"/>
  <c r="J845" i="2"/>
  <c r="K845" i="2"/>
  <c r="L845" i="2"/>
  <c r="M845" i="2"/>
  <c r="N845" i="2"/>
  <c r="O845" i="2"/>
  <c r="J846" i="2"/>
  <c r="K846" i="2"/>
  <c r="L846" i="2"/>
  <c r="M846" i="2"/>
  <c r="N846" i="2"/>
  <c r="O846" i="2"/>
  <c r="J847" i="2"/>
  <c r="K847" i="2"/>
  <c r="L847" i="2"/>
  <c r="M847" i="2"/>
  <c r="N847" i="2"/>
  <c r="O847" i="2"/>
  <c r="J848" i="2"/>
  <c r="K848" i="2"/>
  <c r="L848" i="2"/>
  <c r="M848" i="2"/>
  <c r="N848" i="2"/>
  <c r="O848" i="2"/>
  <c r="J849" i="2"/>
  <c r="K849" i="2"/>
  <c r="L849" i="2"/>
  <c r="M849" i="2"/>
  <c r="N849" i="2"/>
  <c r="O849" i="2"/>
  <c r="J850" i="2"/>
  <c r="K850" i="2"/>
  <c r="L850" i="2"/>
  <c r="M850" i="2"/>
  <c r="N850" i="2"/>
  <c r="O850" i="2"/>
  <c r="J851" i="2"/>
  <c r="K851" i="2"/>
  <c r="L851" i="2"/>
  <c r="M851" i="2"/>
  <c r="N851" i="2"/>
  <c r="O851" i="2"/>
  <c r="J852" i="2"/>
  <c r="K852" i="2"/>
  <c r="L852" i="2"/>
  <c r="M852" i="2"/>
  <c r="N852" i="2"/>
  <c r="O852" i="2"/>
  <c r="J853" i="2"/>
  <c r="K853" i="2"/>
  <c r="L853" i="2"/>
  <c r="M853" i="2"/>
  <c r="N853" i="2"/>
  <c r="O853" i="2"/>
  <c r="J854" i="2"/>
  <c r="K854" i="2"/>
  <c r="L854" i="2"/>
  <c r="M854" i="2"/>
  <c r="N854" i="2"/>
  <c r="O854" i="2"/>
  <c r="J855" i="2"/>
  <c r="K855" i="2"/>
  <c r="L855" i="2"/>
  <c r="M855" i="2"/>
  <c r="N855" i="2"/>
  <c r="O855" i="2"/>
  <c r="J856" i="2"/>
  <c r="K856" i="2"/>
  <c r="L856" i="2"/>
  <c r="M856" i="2"/>
  <c r="N856" i="2"/>
  <c r="O856" i="2"/>
  <c r="J857" i="2"/>
  <c r="K857" i="2"/>
  <c r="L857" i="2"/>
  <c r="M857" i="2"/>
  <c r="N857" i="2"/>
  <c r="O857" i="2"/>
  <c r="J858" i="2"/>
  <c r="K858" i="2"/>
  <c r="L858" i="2"/>
  <c r="M858" i="2"/>
  <c r="N858" i="2"/>
  <c r="O858" i="2"/>
  <c r="J859" i="2"/>
  <c r="K859" i="2"/>
  <c r="L859" i="2"/>
  <c r="M859" i="2"/>
  <c r="N859" i="2"/>
  <c r="O859" i="2"/>
  <c r="J860" i="2"/>
  <c r="K860" i="2"/>
  <c r="L860" i="2"/>
  <c r="M860" i="2"/>
  <c r="N860" i="2"/>
  <c r="O860" i="2"/>
  <c r="J861" i="2"/>
  <c r="K861" i="2"/>
  <c r="L861" i="2"/>
  <c r="M861" i="2"/>
  <c r="N861" i="2"/>
  <c r="O861" i="2"/>
  <c r="J862" i="2"/>
  <c r="K862" i="2"/>
  <c r="L862" i="2"/>
  <c r="M862" i="2"/>
  <c r="N862" i="2"/>
  <c r="O862" i="2"/>
  <c r="J863" i="2"/>
  <c r="K863" i="2"/>
  <c r="L863" i="2"/>
  <c r="M863" i="2"/>
  <c r="N863" i="2"/>
  <c r="O863" i="2"/>
  <c r="J864" i="2"/>
  <c r="K864" i="2"/>
  <c r="L864" i="2"/>
  <c r="M864" i="2"/>
  <c r="N864" i="2"/>
  <c r="O864" i="2"/>
  <c r="J865" i="2"/>
  <c r="K865" i="2"/>
  <c r="L865" i="2"/>
  <c r="M865" i="2"/>
  <c r="N865" i="2"/>
  <c r="O865" i="2"/>
  <c r="J866" i="2"/>
  <c r="K866" i="2"/>
  <c r="L866" i="2"/>
  <c r="M866" i="2"/>
  <c r="N866" i="2"/>
  <c r="O866" i="2"/>
  <c r="J867" i="2"/>
  <c r="K867" i="2"/>
  <c r="L867" i="2"/>
  <c r="M867" i="2"/>
  <c r="N867" i="2"/>
  <c r="O867" i="2"/>
  <c r="J868" i="2"/>
  <c r="K868" i="2"/>
  <c r="L868" i="2"/>
  <c r="M868" i="2"/>
  <c r="N868" i="2"/>
  <c r="O868" i="2"/>
  <c r="J869" i="2"/>
  <c r="K869" i="2"/>
  <c r="L869" i="2"/>
  <c r="M869" i="2"/>
  <c r="N869" i="2"/>
  <c r="O869" i="2"/>
  <c r="J870" i="2"/>
  <c r="K870" i="2"/>
  <c r="L870" i="2"/>
  <c r="M870" i="2"/>
  <c r="N870" i="2"/>
  <c r="O870" i="2"/>
  <c r="J871" i="2"/>
  <c r="K871" i="2"/>
  <c r="L871" i="2"/>
  <c r="M871" i="2"/>
  <c r="N871" i="2"/>
  <c r="O871" i="2"/>
  <c r="J872" i="2"/>
  <c r="K872" i="2"/>
  <c r="L872" i="2"/>
  <c r="M872" i="2"/>
  <c r="N872" i="2"/>
  <c r="O872" i="2"/>
  <c r="J873" i="2"/>
  <c r="K873" i="2"/>
  <c r="L873" i="2"/>
  <c r="M873" i="2"/>
  <c r="N873" i="2"/>
  <c r="O873" i="2"/>
  <c r="J874" i="2"/>
  <c r="K874" i="2"/>
  <c r="L874" i="2"/>
  <c r="M874" i="2"/>
  <c r="N874" i="2"/>
  <c r="O874" i="2"/>
  <c r="J875" i="2"/>
  <c r="K875" i="2"/>
  <c r="L875" i="2"/>
  <c r="M875" i="2"/>
  <c r="N875" i="2"/>
  <c r="O875" i="2"/>
  <c r="J876" i="2"/>
  <c r="K876" i="2"/>
  <c r="L876" i="2"/>
  <c r="M876" i="2"/>
  <c r="N876" i="2"/>
  <c r="O876" i="2"/>
  <c r="J877" i="2"/>
  <c r="K877" i="2"/>
  <c r="L877" i="2"/>
  <c r="M877" i="2"/>
  <c r="N877" i="2"/>
  <c r="O877" i="2"/>
  <c r="J878" i="2"/>
  <c r="K878" i="2"/>
  <c r="L878" i="2"/>
  <c r="M878" i="2"/>
  <c r="N878" i="2"/>
  <c r="O878" i="2"/>
  <c r="J879" i="2"/>
  <c r="K879" i="2"/>
  <c r="L879" i="2"/>
  <c r="M879" i="2"/>
  <c r="N879" i="2"/>
  <c r="O879" i="2"/>
  <c r="J880" i="2"/>
  <c r="K880" i="2"/>
  <c r="L880" i="2"/>
  <c r="M880" i="2"/>
  <c r="N880" i="2"/>
  <c r="O880" i="2"/>
  <c r="J881" i="2"/>
  <c r="K881" i="2"/>
  <c r="L881" i="2"/>
  <c r="M881" i="2"/>
  <c r="N881" i="2"/>
  <c r="O881" i="2"/>
  <c r="J882" i="2"/>
  <c r="K882" i="2"/>
  <c r="L882" i="2"/>
  <c r="M882" i="2"/>
  <c r="N882" i="2"/>
  <c r="O882" i="2"/>
  <c r="J883" i="2"/>
  <c r="K883" i="2"/>
  <c r="L883" i="2"/>
  <c r="M883" i="2"/>
  <c r="N883" i="2"/>
  <c r="O883" i="2"/>
  <c r="J884" i="2"/>
  <c r="K884" i="2"/>
  <c r="L884" i="2"/>
  <c r="M884" i="2"/>
  <c r="N884" i="2"/>
  <c r="O884" i="2"/>
  <c r="J885" i="2"/>
  <c r="K885" i="2"/>
  <c r="L885" i="2"/>
  <c r="M885" i="2"/>
  <c r="N885" i="2"/>
  <c r="O885" i="2"/>
  <c r="J886" i="2"/>
  <c r="K886" i="2"/>
  <c r="L886" i="2"/>
  <c r="M886" i="2"/>
  <c r="N886" i="2"/>
  <c r="O886" i="2"/>
  <c r="J887" i="2"/>
  <c r="K887" i="2"/>
  <c r="L887" i="2"/>
  <c r="M887" i="2"/>
  <c r="N887" i="2"/>
  <c r="O887" i="2"/>
  <c r="J888" i="2"/>
  <c r="K888" i="2"/>
  <c r="L888" i="2"/>
  <c r="M888" i="2"/>
  <c r="N888" i="2"/>
  <c r="O888" i="2"/>
  <c r="J889" i="2"/>
  <c r="K889" i="2"/>
  <c r="L889" i="2"/>
  <c r="M889" i="2"/>
  <c r="N889" i="2"/>
  <c r="O889" i="2"/>
  <c r="J890" i="2"/>
  <c r="K890" i="2"/>
  <c r="L890" i="2"/>
  <c r="M890" i="2"/>
  <c r="N890" i="2"/>
  <c r="O890" i="2"/>
  <c r="J891" i="2"/>
  <c r="K891" i="2"/>
  <c r="L891" i="2"/>
  <c r="M891" i="2"/>
  <c r="N891" i="2"/>
  <c r="O891" i="2"/>
  <c r="J892" i="2"/>
  <c r="K892" i="2"/>
  <c r="L892" i="2"/>
  <c r="M892" i="2"/>
  <c r="N892" i="2"/>
  <c r="O892" i="2"/>
  <c r="J893" i="2"/>
  <c r="K893" i="2"/>
  <c r="L893" i="2"/>
  <c r="M893" i="2"/>
  <c r="N893" i="2"/>
  <c r="O893" i="2"/>
  <c r="J894" i="2"/>
  <c r="K894" i="2"/>
  <c r="L894" i="2"/>
  <c r="M894" i="2"/>
  <c r="N894" i="2"/>
  <c r="O894" i="2"/>
  <c r="J895" i="2"/>
  <c r="K895" i="2"/>
  <c r="L895" i="2"/>
  <c r="M895" i="2"/>
  <c r="N895" i="2"/>
  <c r="O895" i="2"/>
  <c r="J896" i="2"/>
  <c r="K896" i="2"/>
  <c r="L896" i="2"/>
  <c r="M896" i="2"/>
  <c r="N896" i="2"/>
  <c r="O896" i="2"/>
  <c r="J897" i="2"/>
  <c r="K897" i="2"/>
  <c r="L897" i="2"/>
  <c r="M897" i="2"/>
  <c r="N897" i="2"/>
  <c r="O897" i="2"/>
  <c r="J898" i="2"/>
  <c r="K898" i="2"/>
  <c r="L898" i="2"/>
  <c r="M898" i="2"/>
  <c r="N898" i="2"/>
  <c r="O898" i="2"/>
  <c r="J899" i="2"/>
  <c r="K899" i="2"/>
  <c r="L899" i="2"/>
  <c r="M899" i="2"/>
  <c r="N899" i="2"/>
  <c r="O899" i="2"/>
  <c r="J900" i="2"/>
  <c r="K900" i="2"/>
  <c r="L900" i="2"/>
  <c r="M900" i="2"/>
  <c r="N900" i="2"/>
  <c r="O900" i="2"/>
  <c r="J901" i="2"/>
  <c r="K901" i="2"/>
  <c r="L901" i="2"/>
  <c r="M901" i="2"/>
  <c r="N901" i="2"/>
  <c r="O901" i="2"/>
  <c r="J902" i="2"/>
  <c r="K902" i="2"/>
  <c r="L902" i="2"/>
  <c r="M902" i="2"/>
  <c r="N902" i="2"/>
  <c r="O902" i="2"/>
  <c r="J903" i="2"/>
  <c r="K903" i="2"/>
  <c r="L903" i="2"/>
  <c r="M903" i="2"/>
  <c r="N903" i="2"/>
  <c r="O903" i="2"/>
  <c r="J904" i="2"/>
  <c r="K904" i="2"/>
  <c r="L904" i="2"/>
  <c r="M904" i="2"/>
  <c r="N904" i="2"/>
  <c r="O904" i="2"/>
  <c r="J905" i="2"/>
  <c r="K905" i="2"/>
  <c r="L905" i="2"/>
  <c r="M905" i="2"/>
  <c r="N905" i="2"/>
  <c r="O905" i="2"/>
  <c r="J906" i="2"/>
  <c r="K906" i="2"/>
  <c r="L906" i="2"/>
  <c r="M906" i="2"/>
  <c r="N906" i="2"/>
  <c r="O906" i="2"/>
  <c r="J907" i="2"/>
  <c r="K907" i="2"/>
  <c r="L907" i="2"/>
  <c r="M907" i="2"/>
  <c r="N907" i="2"/>
  <c r="O907" i="2"/>
  <c r="J908" i="2"/>
  <c r="K908" i="2"/>
  <c r="L908" i="2"/>
  <c r="M908" i="2"/>
  <c r="N908" i="2"/>
  <c r="O908" i="2"/>
  <c r="J909" i="2"/>
  <c r="K909" i="2"/>
  <c r="L909" i="2"/>
  <c r="M909" i="2"/>
  <c r="N909" i="2"/>
  <c r="O909" i="2"/>
  <c r="J910" i="2"/>
  <c r="K910" i="2"/>
  <c r="L910" i="2"/>
  <c r="M910" i="2"/>
  <c r="N910" i="2"/>
  <c r="O910" i="2"/>
  <c r="J911" i="2"/>
  <c r="K911" i="2"/>
  <c r="L911" i="2"/>
  <c r="M911" i="2"/>
  <c r="N911" i="2"/>
  <c r="O911" i="2"/>
  <c r="J912" i="2"/>
  <c r="K912" i="2"/>
  <c r="L912" i="2"/>
  <c r="M912" i="2"/>
  <c r="N912" i="2"/>
  <c r="O912" i="2"/>
  <c r="J913" i="2"/>
  <c r="K913" i="2"/>
  <c r="L913" i="2"/>
  <c r="M913" i="2"/>
  <c r="N913" i="2"/>
  <c r="O913" i="2"/>
  <c r="J914" i="2"/>
  <c r="K914" i="2"/>
  <c r="L914" i="2"/>
  <c r="M914" i="2"/>
  <c r="N914" i="2"/>
  <c r="O914" i="2"/>
  <c r="J915" i="2"/>
  <c r="K915" i="2"/>
  <c r="L915" i="2"/>
  <c r="M915" i="2"/>
  <c r="N915" i="2"/>
  <c r="O915" i="2"/>
  <c r="J916" i="2"/>
  <c r="K916" i="2"/>
  <c r="L916" i="2"/>
  <c r="M916" i="2"/>
  <c r="N916" i="2"/>
  <c r="O916" i="2"/>
  <c r="J917" i="2"/>
  <c r="K917" i="2"/>
  <c r="L917" i="2"/>
  <c r="M917" i="2"/>
  <c r="N917" i="2"/>
  <c r="O917" i="2"/>
  <c r="J918" i="2"/>
  <c r="K918" i="2"/>
  <c r="L918" i="2"/>
  <c r="M918" i="2"/>
  <c r="N918" i="2"/>
  <c r="O918" i="2"/>
  <c r="J919" i="2"/>
  <c r="K919" i="2"/>
  <c r="L919" i="2"/>
  <c r="M919" i="2"/>
  <c r="N919" i="2"/>
  <c r="O919" i="2"/>
  <c r="J920" i="2"/>
  <c r="K920" i="2"/>
  <c r="L920" i="2"/>
  <c r="M920" i="2"/>
  <c r="N920" i="2"/>
  <c r="O920" i="2"/>
  <c r="J921" i="2"/>
  <c r="K921" i="2"/>
  <c r="L921" i="2"/>
  <c r="M921" i="2"/>
  <c r="N921" i="2"/>
  <c r="O921" i="2"/>
  <c r="J922" i="2"/>
  <c r="K922" i="2"/>
  <c r="L922" i="2"/>
  <c r="M922" i="2"/>
  <c r="N922" i="2"/>
  <c r="O922" i="2"/>
  <c r="J923" i="2"/>
  <c r="K923" i="2"/>
  <c r="L923" i="2"/>
  <c r="M923" i="2"/>
  <c r="N923" i="2"/>
  <c r="O923" i="2"/>
  <c r="J924" i="2"/>
  <c r="K924" i="2"/>
  <c r="L924" i="2"/>
  <c r="M924" i="2"/>
  <c r="N924" i="2"/>
  <c r="O924" i="2"/>
  <c r="J925" i="2"/>
  <c r="K925" i="2"/>
  <c r="L925" i="2"/>
  <c r="M925" i="2"/>
  <c r="N925" i="2"/>
  <c r="O925" i="2"/>
  <c r="J926" i="2"/>
  <c r="K926" i="2"/>
  <c r="L926" i="2"/>
  <c r="M926" i="2"/>
  <c r="N926" i="2"/>
  <c r="O926" i="2"/>
  <c r="J927" i="2"/>
  <c r="K927" i="2"/>
  <c r="L927" i="2"/>
  <c r="M927" i="2"/>
  <c r="N927" i="2"/>
  <c r="O927" i="2"/>
  <c r="J928" i="2"/>
  <c r="K928" i="2"/>
  <c r="L928" i="2"/>
  <c r="M928" i="2"/>
  <c r="N928" i="2"/>
  <c r="O928" i="2"/>
  <c r="J929" i="2"/>
  <c r="K929" i="2"/>
  <c r="L929" i="2"/>
  <c r="M929" i="2"/>
  <c r="N929" i="2"/>
  <c r="O929" i="2"/>
  <c r="J930" i="2"/>
  <c r="K930" i="2"/>
  <c r="L930" i="2"/>
  <c r="M930" i="2"/>
  <c r="N930" i="2"/>
  <c r="O930" i="2"/>
  <c r="J931" i="2"/>
  <c r="K931" i="2"/>
  <c r="L931" i="2"/>
  <c r="M931" i="2"/>
  <c r="N931" i="2"/>
  <c r="O931" i="2"/>
  <c r="J932" i="2"/>
  <c r="K932" i="2"/>
  <c r="L932" i="2"/>
  <c r="M932" i="2"/>
  <c r="N932" i="2"/>
  <c r="O932" i="2"/>
  <c r="J933" i="2"/>
  <c r="K933" i="2"/>
  <c r="L933" i="2"/>
  <c r="M933" i="2"/>
  <c r="N933" i="2"/>
  <c r="O933" i="2"/>
  <c r="J934" i="2"/>
  <c r="K934" i="2"/>
  <c r="L934" i="2"/>
  <c r="M934" i="2"/>
  <c r="N934" i="2"/>
  <c r="O934" i="2"/>
  <c r="J935" i="2"/>
  <c r="K935" i="2"/>
  <c r="L935" i="2"/>
  <c r="M935" i="2"/>
  <c r="N935" i="2"/>
  <c r="O935" i="2"/>
  <c r="J936" i="2"/>
  <c r="K936" i="2"/>
  <c r="L936" i="2"/>
  <c r="M936" i="2"/>
  <c r="N936" i="2"/>
  <c r="O936" i="2"/>
  <c r="J937" i="2"/>
  <c r="K937" i="2"/>
  <c r="L937" i="2"/>
  <c r="M937" i="2"/>
  <c r="N937" i="2"/>
  <c r="O937" i="2"/>
  <c r="J938" i="2"/>
  <c r="K938" i="2"/>
  <c r="L938" i="2"/>
  <c r="M938" i="2"/>
  <c r="N938" i="2"/>
  <c r="O938" i="2"/>
  <c r="J939" i="2"/>
  <c r="K939" i="2"/>
  <c r="L939" i="2"/>
  <c r="M939" i="2"/>
  <c r="N939" i="2"/>
  <c r="O939" i="2"/>
  <c r="J940" i="2"/>
  <c r="K940" i="2"/>
  <c r="L940" i="2"/>
  <c r="M940" i="2"/>
  <c r="N940" i="2"/>
  <c r="O940" i="2"/>
  <c r="J941" i="2"/>
  <c r="K941" i="2"/>
  <c r="L941" i="2"/>
  <c r="M941" i="2"/>
  <c r="N941" i="2"/>
  <c r="O941" i="2"/>
  <c r="J942" i="2"/>
  <c r="K942" i="2"/>
  <c r="L942" i="2"/>
  <c r="M942" i="2"/>
  <c r="N942" i="2"/>
  <c r="O942" i="2"/>
  <c r="J943" i="2"/>
  <c r="K943" i="2"/>
  <c r="L943" i="2"/>
  <c r="M943" i="2"/>
  <c r="N943" i="2"/>
  <c r="O943" i="2"/>
  <c r="J944" i="2"/>
  <c r="K944" i="2"/>
  <c r="L944" i="2"/>
  <c r="M944" i="2"/>
  <c r="N944" i="2"/>
  <c r="O944" i="2"/>
  <c r="J945" i="2"/>
  <c r="K945" i="2"/>
  <c r="L945" i="2"/>
  <c r="M945" i="2"/>
  <c r="N945" i="2"/>
  <c r="O945" i="2"/>
  <c r="J946" i="2"/>
  <c r="K946" i="2"/>
  <c r="L946" i="2"/>
  <c r="M946" i="2"/>
  <c r="N946" i="2"/>
  <c r="O946" i="2"/>
  <c r="J947" i="2"/>
  <c r="K947" i="2"/>
  <c r="L947" i="2"/>
  <c r="M947" i="2"/>
  <c r="N947" i="2"/>
  <c r="O947" i="2"/>
  <c r="J948" i="2"/>
  <c r="K948" i="2"/>
  <c r="L948" i="2"/>
  <c r="M948" i="2"/>
  <c r="N948" i="2"/>
  <c r="O948" i="2"/>
  <c r="J949" i="2"/>
  <c r="K949" i="2"/>
  <c r="L949" i="2"/>
  <c r="M949" i="2"/>
  <c r="N949" i="2"/>
  <c r="O949" i="2"/>
  <c r="J950" i="2"/>
  <c r="K950" i="2"/>
  <c r="L950" i="2"/>
  <c r="M950" i="2"/>
  <c r="N950" i="2"/>
  <c r="O950" i="2"/>
  <c r="J951" i="2"/>
  <c r="K951" i="2"/>
  <c r="L951" i="2"/>
  <c r="M951" i="2"/>
  <c r="N951" i="2"/>
  <c r="O951" i="2"/>
  <c r="J952" i="2"/>
  <c r="K952" i="2"/>
  <c r="L952" i="2"/>
  <c r="M952" i="2"/>
  <c r="N952" i="2"/>
  <c r="O952" i="2"/>
  <c r="J953" i="2"/>
  <c r="K953" i="2"/>
  <c r="L953" i="2"/>
  <c r="M953" i="2"/>
  <c r="N953" i="2"/>
  <c r="O953" i="2"/>
  <c r="J954" i="2"/>
  <c r="K954" i="2"/>
  <c r="L954" i="2"/>
  <c r="M954" i="2"/>
  <c r="N954" i="2"/>
  <c r="O954" i="2"/>
  <c r="J955" i="2"/>
  <c r="K955" i="2"/>
  <c r="L955" i="2"/>
  <c r="M955" i="2"/>
  <c r="N955" i="2"/>
  <c r="O955" i="2"/>
  <c r="J956" i="2"/>
  <c r="K956" i="2"/>
  <c r="L956" i="2"/>
  <c r="M956" i="2"/>
  <c r="N956" i="2"/>
  <c r="O956" i="2"/>
  <c r="J957" i="2"/>
  <c r="K957" i="2"/>
  <c r="L957" i="2"/>
  <c r="M957" i="2"/>
  <c r="N957" i="2"/>
  <c r="O957" i="2"/>
  <c r="J958" i="2"/>
  <c r="K958" i="2"/>
  <c r="L958" i="2"/>
  <c r="M958" i="2"/>
  <c r="N958" i="2"/>
  <c r="O958" i="2"/>
  <c r="J959" i="2"/>
  <c r="K959" i="2"/>
  <c r="L959" i="2"/>
  <c r="M959" i="2"/>
  <c r="N959" i="2"/>
  <c r="O959" i="2"/>
  <c r="J960" i="2"/>
  <c r="K960" i="2"/>
  <c r="L960" i="2"/>
  <c r="M960" i="2"/>
  <c r="N960" i="2"/>
  <c r="O960" i="2"/>
  <c r="J961" i="2"/>
  <c r="K961" i="2"/>
  <c r="L961" i="2"/>
  <c r="M961" i="2"/>
  <c r="N961" i="2"/>
  <c r="O961" i="2"/>
  <c r="J962" i="2"/>
  <c r="K962" i="2"/>
  <c r="L962" i="2"/>
  <c r="M962" i="2"/>
  <c r="N962" i="2"/>
  <c r="O962" i="2"/>
  <c r="J963" i="2"/>
  <c r="K963" i="2"/>
  <c r="L963" i="2"/>
  <c r="M963" i="2"/>
  <c r="N963" i="2"/>
  <c r="O963" i="2"/>
  <c r="J964" i="2"/>
  <c r="K964" i="2"/>
  <c r="L964" i="2"/>
  <c r="M964" i="2"/>
  <c r="N964" i="2"/>
  <c r="O964" i="2"/>
  <c r="J965" i="2"/>
  <c r="K965" i="2"/>
  <c r="L965" i="2"/>
  <c r="M965" i="2"/>
  <c r="N965" i="2"/>
  <c r="O965" i="2"/>
  <c r="J966" i="2"/>
  <c r="K966" i="2"/>
  <c r="L966" i="2"/>
  <c r="M966" i="2"/>
  <c r="N966" i="2"/>
  <c r="O966" i="2"/>
  <c r="J967" i="2"/>
  <c r="K967" i="2"/>
  <c r="L967" i="2"/>
  <c r="M967" i="2"/>
  <c r="N967" i="2"/>
  <c r="O967" i="2"/>
  <c r="J968" i="2"/>
  <c r="K968" i="2"/>
  <c r="L968" i="2"/>
  <c r="M968" i="2"/>
  <c r="N968" i="2"/>
  <c r="O968" i="2"/>
  <c r="J969" i="2"/>
  <c r="K969" i="2"/>
  <c r="L969" i="2"/>
  <c r="M969" i="2"/>
  <c r="N969" i="2"/>
  <c r="O969" i="2"/>
  <c r="J970" i="2"/>
  <c r="K970" i="2"/>
  <c r="L970" i="2"/>
  <c r="M970" i="2"/>
  <c r="N970" i="2"/>
  <c r="O970" i="2"/>
  <c r="J971" i="2"/>
  <c r="K971" i="2"/>
  <c r="L971" i="2"/>
  <c r="M971" i="2"/>
  <c r="N971" i="2"/>
  <c r="O971" i="2"/>
  <c r="J972" i="2"/>
  <c r="K972" i="2"/>
  <c r="L972" i="2"/>
  <c r="M972" i="2"/>
  <c r="N972" i="2"/>
  <c r="O972" i="2"/>
  <c r="J973" i="2"/>
  <c r="K973" i="2"/>
  <c r="L973" i="2"/>
  <c r="M973" i="2"/>
  <c r="N973" i="2"/>
  <c r="O973" i="2"/>
  <c r="J974" i="2"/>
  <c r="K974" i="2"/>
  <c r="L974" i="2"/>
  <c r="M974" i="2"/>
  <c r="N974" i="2"/>
  <c r="O974" i="2"/>
  <c r="J975" i="2"/>
  <c r="K975" i="2"/>
  <c r="L975" i="2"/>
  <c r="M975" i="2"/>
  <c r="N975" i="2"/>
  <c r="O975" i="2"/>
  <c r="J976" i="2"/>
  <c r="K976" i="2"/>
  <c r="L976" i="2"/>
  <c r="M976" i="2"/>
  <c r="N976" i="2"/>
  <c r="O976" i="2"/>
  <c r="J977" i="2"/>
  <c r="K977" i="2"/>
  <c r="L977" i="2"/>
  <c r="M977" i="2"/>
  <c r="N977" i="2"/>
  <c r="O977" i="2"/>
  <c r="J978" i="2"/>
  <c r="K978" i="2"/>
  <c r="L978" i="2"/>
  <c r="M978" i="2"/>
  <c r="N978" i="2"/>
  <c r="O978" i="2"/>
  <c r="J979" i="2"/>
  <c r="K979" i="2"/>
  <c r="L979" i="2"/>
  <c r="M979" i="2"/>
  <c r="N979" i="2"/>
  <c r="O979" i="2"/>
  <c r="J980" i="2"/>
  <c r="K980" i="2"/>
  <c r="L980" i="2"/>
  <c r="M980" i="2"/>
  <c r="N980" i="2"/>
  <c r="O980" i="2"/>
  <c r="J981" i="2"/>
  <c r="K981" i="2"/>
  <c r="L981" i="2"/>
  <c r="M981" i="2"/>
  <c r="N981" i="2"/>
  <c r="O981" i="2"/>
  <c r="J982" i="2"/>
  <c r="K982" i="2"/>
  <c r="L982" i="2"/>
  <c r="M982" i="2"/>
  <c r="N982" i="2"/>
  <c r="O982" i="2"/>
  <c r="J983" i="2"/>
  <c r="K983" i="2"/>
  <c r="L983" i="2"/>
  <c r="M983" i="2"/>
  <c r="N983" i="2"/>
  <c r="O983" i="2"/>
  <c r="J984" i="2"/>
  <c r="K984" i="2"/>
  <c r="L984" i="2"/>
  <c r="M984" i="2"/>
  <c r="N984" i="2"/>
  <c r="O984" i="2"/>
  <c r="J985" i="2"/>
  <c r="K985" i="2"/>
  <c r="L985" i="2"/>
  <c r="M985" i="2"/>
  <c r="N985" i="2"/>
  <c r="O985" i="2"/>
  <c r="J986" i="2"/>
  <c r="K986" i="2"/>
  <c r="L986" i="2"/>
  <c r="M986" i="2"/>
  <c r="N986" i="2"/>
  <c r="O986" i="2"/>
  <c r="J987" i="2"/>
  <c r="K987" i="2"/>
  <c r="L987" i="2"/>
  <c r="M987" i="2"/>
  <c r="N987" i="2"/>
  <c r="O987" i="2"/>
  <c r="J988" i="2"/>
  <c r="K988" i="2"/>
  <c r="L988" i="2"/>
  <c r="M988" i="2"/>
  <c r="N988" i="2"/>
  <c r="O988" i="2"/>
  <c r="J989" i="2"/>
  <c r="K989" i="2"/>
  <c r="L989" i="2"/>
  <c r="M989" i="2"/>
  <c r="N989" i="2"/>
  <c r="O989" i="2"/>
  <c r="J990" i="2"/>
  <c r="K990" i="2"/>
  <c r="L990" i="2"/>
  <c r="M990" i="2"/>
  <c r="N990" i="2"/>
  <c r="O990" i="2"/>
  <c r="J991" i="2"/>
  <c r="K991" i="2"/>
  <c r="L991" i="2"/>
  <c r="M991" i="2"/>
  <c r="N991" i="2"/>
  <c r="O991" i="2"/>
  <c r="J992" i="2"/>
  <c r="K992" i="2"/>
  <c r="L992" i="2"/>
  <c r="M992" i="2"/>
  <c r="N992" i="2"/>
  <c r="O992" i="2"/>
  <c r="J993" i="2"/>
  <c r="K993" i="2"/>
  <c r="L993" i="2"/>
  <c r="M993" i="2"/>
  <c r="N993" i="2"/>
  <c r="O993" i="2"/>
  <c r="J994" i="2"/>
  <c r="K994" i="2"/>
  <c r="L994" i="2"/>
  <c r="M994" i="2"/>
  <c r="N994" i="2"/>
  <c r="O994" i="2"/>
  <c r="J995" i="2"/>
  <c r="K995" i="2"/>
  <c r="L995" i="2"/>
  <c r="M995" i="2"/>
  <c r="N995" i="2"/>
  <c r="O995" i="2"/>
  <c r="J996" i="2"/>
  <c r="K996" i="2"/>
  <c r="L996" i="2"/>
  <c r="M996" i="2"/>
  <c r="N996" i="2"/>
  <c r="O996" i="2"/>
  <c r="J997" i="2"/>
  <c r="K997" i="2"/>
  <c r="L997" i="2"/>
  <c r="M997" i="2"/>
  <c r="N997" i="2"/>
  <c r="O997" i="2"/>
  <c r="J998" i="2"/>
  <c r="K998" i="2"/>
  <c r="L998" i="2"/>
  <c r="M998" i="2"/>
  <c r="N998" i="2"/>
  <c r="O998" i="2"/>
  <c r="J999" i="2"/>
  <c r="K999" i="2"/>
  <c r="L999" i="2"/>
  <c r="M999" i="2"/>
  <c r="N999" i="2"/>
  <c r="O999" i="2"/>
  <c r="J1000" i="2"/>
  <c r="K1000" i="2"/>
  <c r="L1000" i="2"/>
  <c r="M1000" i="2"/>
  <c r="N1000" i="2"/>
  <c r="O1000" i="2"/>
  <c r="J1001" i="2"/>
  <c r="K1001" i="2"/>
  <c r="L1001" i="2"/>
  <c r="M1001" i="2"/>
  <c r="N1001" i="2"/>
  <c r="O1001" i="2"/>
  <c r="J1002" i="2"/>
  <c r="K1002" i="2"/>
  <c r="L1002" i="2"/>
  <c r="M1002" i="2"/>
  <c r="N1002" i="2"/>
  <c r="O1002" i="2"/>
  <c r="J1003" i="2"/>
  <c r="K1003" i="2"/>
  <c r="L1003" i="2"/>
  <c r="M1003" i="2"/>
  <c r="N1003" i="2"/>
  <c r="O1003" i="2"/>
  <c r="J1004" i="2"/>
  <c r="K1004" i="2"/>
  <c r="L1004" i="2"/>
  <c r="M1004" i="2"/>
  <c r="N1004" i="2"/>
  <c r="O1004" i="2"/>
  <c r="L5" i="2"/>
  <c r="M5" i="2"/>
  <c r="N5" i="2"/>
  <c r="L6" i="2"/>
  <c r="M6" i="2"/>
  <c r="N6" i="2"/>
  <c r="L7" i="2"/>
  <c r="M7" i="2"/>
  <c r="N7" i="2"/>
  <c r="L8" i="2"/>
  <c r="M8" i="2"/>
  <c r="N8" i="2"/>
  <c r="L9" i="2"/>
  <c r="M9" i="2"/>
  <c r="N9" i="2"/>
  <c r="L10" i="2"/>
  <c r="M10" i="2"/>
  <c r="N10" i="2"/>
  <c r="L11" i="2"/>
  <c r="M11" i="2"/>
  <c r="N11" i="2"/>
  <c r="L12" i="2"/>
  <c r="M12" i="2"/>
  <c r="N12" i="2"/>
  <c r="L13" i="2"/>
  <c r="M13" i="2"/>
  <c r="N13" i="2"/>
  <c r="L14" i="2"/>
  <c r="M14" i="2"/>
  <c r="N14" i="2"/>
  <c r="L15" i="2"/>
  <c r="M15" i="2"/>
  <c r="N15" i="2"/>
  <c r="L16" i="2"/>
  <c r="M16" i="2"/>
  <c r="N16" i="2"/>
  <c r="L17" i="2"/>
  <c r="M17" i="2"/>
  <c r="N17" i="2"/>
  <c r="L18" i="2"/>
  <c r="M18" i="2"/>
  <c r="N18" i="2"/>
  <c r="L19" i="2"/>
  <c r="M19" i="2"/>
  <c r="N19" i="2"/>
  <c r="L20" i="2"/>
  <c r="M20" i="2"/>
  <c r="N20" i="2"/>
  <c r="L21" i="2"/>
  <c r="M21" i="2"/>
  <c r="N21" i="2"/>
  <c r="M22" i="2"/>
  <c r="N22" i="2"/>
  <c r="L23" i="2"/>
  <c r="M23" i="2"/>
  <c r="N23" i="2"/>
  <c r="L24" i="2"/>
  <c r="M24" i="2"/>
  <c r="N24" i="2"/>
  <c r="L25" i="2"/>
  <c r="M25" i="2"/>
  <c r="N25" i="2"/>
  <c r="L26" i="2"/>
  <c r="M26" i="2"/>
  <c r="N26" i="2"/>
  <c r="L27" i="2"/>
  <c r="M27" i="2"/>
  <c r="N27" i="2"/>
  <c r="L28" i="2"/>
  <c r="M28" i="2"/>
  <c r="N28" i="2"/>
  <c r="L29" i="2"/>
  <c r="M29" i="2"/>
  <c r="N29" i="2"/>
  <c r="L30" i="2"/>
  <c r="M30" i="2"/>
  <c r="N30" i="2"/>
  <c r="L31" i="2"/>
  <c r="M31" i="2"/>
  <c r="N31" i="2"/>
  <c r="L32" i="2"/>
  <c r="M32" i="2"/>
  <c r="N32" i="2"/>
  <c r="L33" i="2"/>
  <c r="M33" i="2"/>
  <c r="N33" i="2"/>
  <c r="L34" i="2"/>
  <c r="M34" i="2"/>
  <c r="N34" i="2"/>
  <c r="L35" i="2"/>
  <c r="M35" i="2"/>
  <c r="N35" i="2"/>
  <c r="L36" i="2"/>
  <c r="M36" i="2"/>
  <c r="N36" i="2"/>
  <c r="L37" i="2"/>
  <c r="M37" i="2"/>
  <c r="N37" i="2"/>
  <c r="L38" i="2"/>
  <c r="M38" i="2"/>
  <c r="N38" i="2"/>
  <c r="L39" i="2"/>
  <c r="M39" i="2"/>
  <c r="N39" i="2"/>
  <c r="L40" i="2"/>
  <c r="M40" i="2"/>
  <c r="N40" i="2"/>
  <c r="L41" i="2"/>
  <c r="M41" i="2"/>
  <c r="N41" i="2"/>
  <c r="L42" i="2"/>
  <c r="M42" i="2"/>
  <c r="N42" i="2"/>
  <c r="L43" i="2"/>
  <c r="M43" i="2"/>
  <c r="N43" i="2"/>
  <c r="L44" i="2"/>
  <c r="M44" i="2"/>
  <c r="N44" i="2"/>
  <c r="L45" i="2"/>
  <c r="M45" i="2"/>
  <c r="N45" i="2"/>
  <c r="L46" i="2"/>
  <c r="M46" i="2"/>
  <c r="N46" i="2"/>
  <c r="L47" i="2"/>
  <c r="M47" i="2"/>
  <c r="N47" i="2"/>
  <c r="L48" i="2"/>
  <c r="M48" i="2"/>
  <c r="N48" i="2"/>
  <c r="L49" i="2"/>
  <c r="M49" i="2"/>
  <c r="N49" i="2"/>
  <c r="L50" i="2"/>
  <c r="M50" i="2"/>
  <c r="N50" i="2"/>
  <c r="L51" i="2"/>
  <c r="M51" i="2"/>
  <c r="N51" i="2"/>
  <c r="L52" i="2"/>
  <c r="M52" i="2"/>
  <c r="N52" i="2"/>
  <c r="L53" i="2"/>
  <c r="M53" i="2"/>
  <c r="N53" i="2"/>
  <c r="L54" i="2"/>
  <c r="M54" i="2"/>
  <c r="N54" i="2"/>
  <c r="L55" i="2"/>
  <c r="M55" i="2"/>
  <c r="N55" i="2"/>
  <c r="L56" i="2"/>
  <c r="M56" i="2"/>
  <c r="N56" i="2"/>
  <c r="L57" i="2"/>
  <c r="M57" i="2"/>
  <c r="N57" i="2"/>
  <c r="L58" i="2"/>
  <c r="M58" i="2"/>
  <c r="N58" i="2"/>
  <c r="L59" i="2"/>
  <c r="M59" i="2"/>
  <c r="N59" i="2"/>
  <c r="L60" i="2"/>
  <c r="M60" i="2"/>
  <c r="N60" i="2"/>
  <c r="L61" i="2"/>
  <c r="M61" i="2"/>
  <c r="N61" i="2"/>
  <c r="L62" i="2"/>
  <c r="M62" i="2"/>
  <c r="N62" i="2"/>
  <c r="L63" i="2"/>
  <c r="M63" i="2"/>
  <c r="N63" i="2"/>
  <c r="L64" i="2"/>
  <c r="M64" i="2"/>
  <c r="N64" i="2"/>
  <c r="L65" i="2"/>
  <c r="M65" i="2"/>
  <c r="N65" i="2"/>
  <c r="L66" i="2"/>
  <c r="M66" i="2"/>
  <c r="N66" i="2"/>
  <c r="L67" i="2"/>
  <c r="M67" i="2"/>
  <c r="N67" i="2"/>
  <c r="L68" i="2"/>
  <c r="M68" i="2"/>
  <c r="N68" i="2"/>
  <c r="L69" i="2"/>
  <c r="M69" i="2"/>
  <c r="N69" i="2"/>
  <c r="L70" i="2"/>
  <c r="M70" i="2"/>
  <c r="N70" i="2"/>
  <c r="L71" i="2"/>
  <c r="M71" i="2"/>
  <c r="N71" i="2"/>
  <c r="L72" i="2"/>
  <c r="M72" i="2"/>
  <c r="N72" i="2"/>
  <c r="L73" i="2"/>
  <c r="M73" i="2"/>
  <c r="N73" i="2"/>
  <c r="L74" i="2"/>
  <c r="M74" i="2"/>
  <c r="N74" i="2"/>
  <c r="L75" i="2"/>
  <c r="M75" i="2"/>
  <c r="N75" i="2"/>
  <c r="L76" i="2"/>
  <c r="M76" i="2"/>
  <c r="N76" i="2"/>
  <c r="L77" i="2"/>
  <c r="M77" i="2"/>
  <c r="N77" i="2"/>
  <c r="L78" i="2"/>
  <c r="M78" i="2"/>
  <c r="N78" i="2"/>
  <c r="L79" i="2"/>
  <c r="M79" i="2"/>
  <c r="N79" i="2"/>
  <c r="L80" i="2"/>
  <c r="M80" i="2"/>
  <c r="N80" i="2"/>
  <c r="L81" i="2"/>
  <c r="M81" i="2"/>
  <c r="N81" i="2"/>
  <c r="L82" i="2"/>
  <c r="M82" i="2"/>
  <c r="N82" i="2"/>
  <c r="L83" i="2"/>
  <c r="M83" i="2"/>
  <c r="N83" i="2"/>
  <c r="L84" i="2"/>
  <c r="M84" i="2"/>
  <c r="N84" i="2"/>
  <c r="L85" i="2"/>
  <c r="M85" i="2"/>
  <c r="N85" i="2"/>
  <c r="L86" i="2"/>
  <c r="M86" i="2"/>
  <c r="N86" i="2"/>
  <c r="L87" i="2"/>
  <c r="M87" i="2"/>
  <c r="N87" i="2"/>
  <c r="L88" i="2"/>
  <c r="M88" i="2"/>
  <c r="N88" i="2"/>
  <c r="L89" i="2"/>
  <c r="M89" i="2"/>
  <c r="N89" i="2"/>
  <c r="L90" i="2"/>
  <c r="M90" i="2"/>
  <c r="N90" i="2"/>
  <c r="L91" i="2"/>
  <c r="M91" i="2"/>
  <c r="N91" i="2"/>
  <c r="L92" i="2"/>
  <c r="M92" i="2"/>
  <c r="N92" i="2"/>
  <c r="L93" i="2"/>
  <c r="M93" i="2"/>
  <c r="N93" i="2"/>
  <c r="L94" i="2"/>
  <c r="M94" i="2"/>
  <c r="N94" i="2"/>
  <c r="L95" i="2"/>
  <c r="M95" i="2"/>
  <c r="N95" i="2"/>
  <c r="L96" i="2"/>
  <c r="M96" i="2"/>
  <c r="N96" i="2"/>
  <c r="L97" i="2"/>
  <c r="M97" i="2"/>
  <c r="N97" i="2"/>
  <c r="L98" i="2"/>
  <c r="M98" i="2"/>
  <c r="N98" i="2"/>
  <c r="L99" i="2"/>
  <c r="M99" i="2"/>
  <c r="N99" i="2"/>
  <c r="L100" i="2"/>
  <c r="M100" i="2"/>
  <c r="N100" i="2"/>
  <c r="L101" i="2"/>
  <c r="M101" i="2"/>
  <c r="N101" i="2"/>
  <c r="L102" i="2"/>
  <c r="M102" i="2"/>
  <c r="N102" i="2"/>
  <c r="L103" i="2"/>
  <c r="M103" i="2"/>
  <c r="N103" i="2"/>
  <c r="L104" i="2"/>
  <c r="M104" i="2"/>
  <c r="N104" i="2"/>
  <c r="L105" i="2"/>
  <c r="M105" i="2"/>
  <c r="N105" i="2"/>
  <c r="L106" i="2"/>
  <c r="M106" i="2"/>
  <c r="N106" i="2"/>
  <c r="L107" i="2"/>
  <c r="M107" i="2"/>
  <c r="N107" i="2"/>
  <c r="L108" i="2"/>
  <c r="M108" i="2"/>
  <c r="N108" i="2"/>
  <c r="L109" i="2"/>
  <c r="M109" i="2"/>
  <c r="N109" i="2"/>
  <c r="L110" i="2"/>
  <c r="M110" i="2"/>
  <c r="N110" i="2"/>
  <c r="L111" i="2"/>
  <c r="M111" i="2"/>
  <c r="N111" i="2"/>
  <c r="L112" i="2"/>
  <c r="M112" i="2"/>
  <c r="N112" i="2"/>
  <c r="L113" i="2"/>
  <c r="M113" i="2"/>
  <c r="N113" i="2"/>
  <c r="L114" i="2"/>
  <c r="M114" i="2"/>
  <c r="N114" i="2"/>
  <c r="L115" i="2"/>
  <c r="M115" i="2"/>
  <c r="N115" i="2"/>
  <c r="L116" i="2"/>
  <c r="M116" i="2"/>
  <c r="N116" i="2"/>
  <c r="L117" i="2"/>
  <c r="M117" i="2"/>
  <c r="N117" i="2"/>
  <c r="L118" i="2"/>
  <c r="M118" i="2"/>
  <c r="N118" i="2"/>
  <c r="L119" i="2"/>
  <c r="M119" i="2"/>
  <c r="N119" i="2"/>
  <c r="L120" i="2"/>
  <c r="M120" i="2"/>
  <c r="N120" i="2"/>
  <c r="L121" i="2"/>
  <c r="M121" i="2"/>
  <c r="N121" i="2"/>
  <c r="L122" i="2"/>
  <c r="M122" i="2"/>
  <c r="N122" i="2"/>
  <c r="L123" i="2"/>
  <c r="M123" i="2"/>
  <c r="N123" i="2"/>
  <c r="L124" i="2"/>
  <c r="M124" i="2"/>
  <c r="N124" i="2"/>
  <c r="L125" i="2"/>
  <c r="M125" i="2"/>
  <c r="N125" i="2"/>
  <c r="L126" i="2"/>
  <c r="M126" i="2"/>
  <c r="N126" i="2"/>
  <c r="L127" i="2"/>
  <c r="M127" i="2"/>
  <c r="N127" i="2"/>
  <c r="L128" i="2"/>
  <c r="M128" i="2"/>
  <c r="N128" i="2"/>
  <c r="L129" i="2"/>
  <c r="M129" i="2"/>
  <c r="N129" i="2"/>
  <c r="L130" i="2"/>
  <c r="M130" i="2"/>
  <c r="N130" i="2"/>
  <c r="L131" i="2"/>
  <c r="M131" i="2"/>
  <c r="N131" i="2"/>
  <c r="L132" i="2"/>
  <c r="M132" i="2"/>
  <c r="N132" i="2"/>
  <c r="L133" i="2"/>
  <c r="M133" i="2"/>
  <c r="N133" i="2"/>
  <c r="L134" i="2"/>
  <c r="M134" i="2"/>
  <c r="N134" i="2"/>
  <c r="L135" i="2"/>
  <c r="M135" i="2"/>
  <c r="N135" i="2"/>
  <c r="L136" i="2"/>
  <c r="M136" i="2"/>
  <c r="N136" i="2"/>
  <c r="L137" i="2"/>
  <c r="M137" i="2"/>
  <c r="N137" i="2"/>
  <c r="L138" i="2"/>
  <c r="M138" i="2"/>
  <c r="N138" i="2"/>
  <c r="L139" i="2"/>
  <c r="M139" i="2"/>
  <c r="N139" i="2"/>
  <c r="L140" i="2"/>
  <c r="M140" i="2"/>
  <c r="N140" i="2"/>
  <c r="L141" i="2"/>
  <c r="M141" i="2"/>
  <c r="N141" i="2"/>
  <c r="L142" i="2"/>
  <c r="M142" i="2"/>
  <c r="N142" i="2"/>
  <c r="L143" i="2"/>
  <c r="M143" i="2"/>
  <c r="N143" i="2"/>
  <c r="L144" i="2"/>
  <c r="M144" i="2"/>
  <c r="N144" i="2"/>
  <c r="L145" i="2"/>
  <c r="M145" i="2"/>
  <c r="N145" i="2"/>
  <c r="L146" i="2"/>
  <c r="M146" i="2"/>
  <c r="N146" i="2"/>
  <c r="L147" i="2"/>
  <c r="M147" i="2"/>
  <c r="N147" i="2"/>
  <c r="L148" i="2"/>
  <c r="M148" i="2"/>
  <c r="N148" i="2"/>
  <c r="L149" i="2"/>
  <c r="M149" i="2"/>
  <c r="N149" i="2"/>
  <c r="L150" i="2"/>
  <c r="M150" i="2"/>
  <c r="N150" i="2"/>
  <c r="L151" i="2"/>
  <c r="M151" i="2"/>
  <c r="N151" i="2"/>
  <c r="L152" i="2"/>
  <c r="M152" i="2"/>
  <c r="N152" i="2"/>
  <c r="L153" i="2"/>
  <c r="M153" i="2"/>
  <c r="N153" i="2"/>
  <c r="L154" i="2"/>
  <c r="M154" i="2"/>
  <c r="N154" i="2"/>
  <c r="L155" i="2"/>
  <c r="M155" i="2"/>
  <c r="N155" i="2"/>
  <c r="L156" i="2"/>
  <c r="M156" i="2"/>
  <c r="N156" i="2"/>
  <c r="L157" i="2"/>
  <c r="M157" i="2"/>
  <c r="N157" i="2"/>
  <c r="L158" i="2"/>
  <c r="M158" i="2"/>
  <c r="N158" i="2"/>
  <c r="L159" i="2"/>
  <c r="M159" i="2"/>
  <c r="N159" i="2"/>
  <c r="L160" i="2"/>
  <c r="M160" i="2"/>
  <c r="N160" i="2"/>
  <c r="L161" i="2"/>
  <c r="M161" i="2"/>
  <c r="N161" i="2"/>
  <c r="L162" i="2"/>
  <c r="M162" i="2"/>
  <c r="N162" i="2"/>
  <c r="L163" i="2"/>
  <c r="M163" i="2"/>
  <c r="N163" i="2"/>
  <c r="L164" i="2"/>
  <c r="M164" i="2"/>
  <c r="N164" i="2"/>
  <c r="L165" i="2"/>
  <c r="M165" i="2"/>
  <c r="N165" i="2"/>
  <c r="L166" i="2"/>
  <c r="M166" i="2"/>
  <c r="N166" i="2"/>
  <c r="L167" i="2"/>
  <c r="M167" i="2"/>
  <c r="N167" i="2"/>
  <c r="L168" i="2"/>
  <c r="M168" i="2"/>
  <c r="N168" i="2"/>
  <c r="L169" i="2"/>
  <c r="M169" i="2"/>
  <c r="N169" i="2"/>
  <c r="L170" i="2"/>
  <c r="M170" i="2"/>
  <c r="N170" i="2"/>
  <c r="L171" i="2"/>
  <c r="M171" i="2"/>
  <c r="N171" i="2"/>
  <c r="L172" i="2"/>
  <c r="M172" i="2"/>
  <c r="N172" i="2"/>
  <c r="L173" i="2"/>
  <c r="M173" i="2"/>
  <c r="N173" i="2"/>
  <c r="L174" i="2"/>
  <c r="M174" i="2"/>
  <c r="N174" i="2"/>
  <c r="L175" i="2"/>
  <c r="M175" i="2"/>
  <c r="N175" i="2"/>
  <c r="L176" i="2"/>
  <c r="M176" i="2"/>
  <c r="N176" i="2"/>
  <c r="L177" i="2"/>
  <c r="M177" i="2"/>
  <c r="N177" i="2"/>
  <c r="L178" i="2"/>
  <c r="M178" i="2"/>
  <c r="N178" i="2"/>
  <c r="L179" i="2"/>
  <c r="M179" i="2"/>
  <c r="N179" i="2"/>
  <c r="L180" i="2"/>
  <c r="M180" i="2"/>
  <c r="N180" i="2"/>
  <c r="L181" i="2"/>
  <c r="M181" i="2"/>
  <c r="N181" i="2"/>
  <c r="L182" i="2"/>
  <c r="M182" i="2"/>
  <c r="N182" i="2"/>
  <c r="L183" i="2"/>
  <c r="M183" i="2"/>
  <c r="N183" i="2"/>
  <c r="L184" i="2"/>
  <c r="M184" i="2"/>
  <c r="N184" i="2"/>
  <c r="L185" i="2"/>
  <c r="M185" i="2"/>
  <c r="N185" i="2"/>
  <c r="L186" i="2"/>
  <c r="M186" i="2"/>
  <c r="N186" i="2"/>
  <c r="L187" i="2"/>
  <c r="M187" i="2"/>
  <c r="N187" i="2"/>
  <c r="L188" i="2"/>
  <c r="M188" i="2"/>
  <c r="N188" i="2"/>
  <c r="L189" i="2"/>
  <c r="M189" i="2"/>
  <c r="N189" i="2"/>
  <c r="L190" i="2"/>
  <c r="M190" i="2"/>
  <c r="N190" i="2"/>
  <c r="L191" i="2"/>
  <c r="M191" i="2"/>
  <c r="N191" i="2"/>
  <c r="L192" i="2"/>
  <c r="M192" i="2"/>
  <c r="N192" i="2"/>
  <c r="L193" i="2"/>
  <c r="M193" i="2"/>
  <c r="N193" i="2"/>
  <c r="L194" i="2"/>
  <c r="M194" i="2"/>
  <c r="N194" i="2"/>
  <c r="L195" i="2"/>
  <c r="M195" i="2"/>
  <c r="N195" i="2"/>
  <c r="L196" i="2"/>
  <c r="M196" i="2"/>
  <c r="N196" i="2"/>
  <c r="L197" i="2"/>
  <c r="M197" i="2"/>
  <c r="N197" i="2"/>
  <c r="L198" i="2"/>
  <c r="M198" i="2"/>
  <c r="N198" i="2"/>
  <c r="L199" i="2"/>
  <c r="M199" i="2"/>
  <c r="N199" i="2"/>
  <c r="L200" i="2"/>
  <c r="M200" i="2"/>
  <c r="N200" i="2"/>
  <c r="L201" i="2"/>
  <c r="M201" i="2"/>
  <c r="N201" i="2"/>
  <c r="L202" i="2"/>
  <c r="M202" i="2"/>
  <c r="N202" i="2"/>
  <c r="L203" i="2"/>
  <c r="M203" i="2"/>
  <c r="N203" i="2"/>
  <c r="L204" i="2"/>
  <c r="M204" i="2"/>
  <c r="N204" i="2"/>
  <c r="L205" i="2"/>
  <c r="M205" i="2"/>
  <c r="N205" i="2"/>
  <c r="L206" i="2"/>
  <c r="M206" i="2"/>
  <c r="N206" i="2"/>
  <c r="L207" i="2"/>
  <c r="M207" i="2"/>
  <c r="N207" i="2"/>
  <c r="L208" i="2"/>
  <c r="M208" i="2"/>
  <c r="N208" i="2"/>
  <c r="L209" i="2"/>
  <c r="M209" i="2"/>
  <c r="N209" i="2"/>
  <c r="L210" i="2"/>
  <c r="M210" i="2"/>
  <c r="N210" i="2"/>
  <c r="L211" i="2"/>
  <c r="M211" i="2"/>
  <c r="N211" i="2"/>
  <c r="L212" i="2"/>
  <c r="M212" i="2"/>
  <c r="N212" i="2"/>
  <c r="L213" i="2"/>
  <c r="M213" i="2"/>
  <c r="N213" i="2"/>
  <c r="L214" i="2"/>
  <c r="M214" i="2"/>
  <c r="N214" i="2"/>
  <c r="L215" i="2"/>
  <c r="M215" i="2"/>
  <c r="N215" i="2"/>
  <c r="L216" i="2"/>
  <c r="M216" i="2"/>
  <c r="N216" i="2"/>
  <c r="L217" i="2"/>
  <c r="M217" i="2"/>
  <c r="N217" i="2"/>
  <c r="L218" i="2"/>
  <c r="M218" i="2"/>
  <c r="N218" i="2"/>
  <c r="L219" i="2"/>
  <c r="M219" i="2"/>
  <c r="N219" i="2"/>
  <c r="L220" i="2"/>
  <c r="M220" i="2"/>
  <c r="N220" i="2"/>
  <c r="L221" i="2"/>
  <c r="M221" i="2"/>
  <c r="N221" i="2"/>
  <c r="L222" i="2"/>
  <c r="M222" i="2"/>
  <c r="N222" i="2"/>
  <c r="L223" i="2"/>
  <c r="M223" i="2"/>
  <c r="N223" i="2"/>
  <c r="L224" i="2"/>
  <c r="M224" i="2"/>
  <c r="N224" i="2"/>
  <c r="L225" i="2"/>
  <c r="M225" i="2"/>
  <c r="N225" i="2"/>
  <c r="L226" i="2"/>
  <c r="M226" i="2"/>
  <c r="N226" i="2"/>
  <c r="L227" i="2"/>
  <c r="M227" i="2"/>
  <c r="N227" i="2"/>
  <c r="L228" i="2"/>
  <c r="M228" i="2"/>
  <c r="N228" i="2"/>
  <c r="L229" i="2"/>
  <c r="M229" i="2"/>
  <c r="N229" i="2"/>
  <c r="L230" i="2"/>
  <c r="M230" i="2"/>
  <c r="N230" i="2"/>
  <c r="L231" i="2"/>
  <c r="M231" i="2"/>
  <c r="N231" i="2"/>
  <c r="L232" i="2"/>
  <c r="M232" i="2"/>
  <c r="N232" i="2"/>
  <c r="L233" i="2"/>
  <c r="M233" i="2"/>
  <c r="N233" i="2"/>
  <c r="L234" i="2"/>
  <c r="M234" i="2"/>
  <c r="N234" i="2"/>
  <c r="L235" i="2"/>
  <c r="M235" i="2"/>
  <c r="N235" i="2"/>
  <c r="L236" i="2"/>
  <c r="M236" i="2"/>
  <c r="N236" i="2"/>
  <c r="L237" i="2"/>
  <c r="M237" i="2"/>
  <c r="N237" i="2"/>
  <c r="L238" i="2"/>
  <c r="M238" i="2"/>
  <c r="N238" i="2"/>
  <c r="L239" i="2"/>
  <c r="M239" i="2"/>
  <c r="N239" i="2"/>
  <c r="L240" i="2"/>
  <c r="M240" i="2"/>
  <c r="N240" i="2"/>
  <c r="L241" i="2"/>
  <c r="M241" i="2"/>
  <c r="N241" i="2"/>
  <c r="L242" i="2"/>
  <c r="M242" i="2"/>
  <c r="N242" i="2"/>
  <c r="L243" i="2"/>
  <c r="M243" i="2"/>
  <c r="N243" i="2"/>
  <c r="L244" i="2"/>
  <c r="M244" i="2"/>
  <c r="N244" i="2"/>
  <c r="L245" i="2"/>
  <c r="M245" i="2"/>
  <c r="N245" i="2"/>
  <c r="L246" i="2"/>
  <c r="M246" i="2"/>
  <c r="N246" i="2"/>
  <c r="L247" i="2"/>
  <c r="M247" i="2"/>
  <c r="N247" i="2"/>
  <c r="L248" i="2"/>
  <c r="M248" i="2"/>
  <c r="N248" i="2"/>
  <c r="L249" i="2"/>
  <c r="M249" i="2"/>
  <c r="N249" i="2"/>
  <c r="L250" i="2"/>
  <c r="M250" i="2"/>
  <c r="N250" i="2"/>
  <c r="L251" i="2"/>
  <c r="M251" i="2"/>
  <c r="N251" i="2"/>
  <c r="L252" i="2"/>
  <c r="M252" i="2"/>
  <c r="N252" i="2"/>
  <c r="L253" i="2"/>
  <c r="M253" i="2"/>
  <c r="N253" i="2"/>
  <c r="L254" i="2"/>
  <c r="M254" i="2"/>
  <c r="N254" i="2"/>
  <c r="L255" i="2"/>
  <c r="M255" i="2"/>
  <c r="N255" i="2"/>
  <c r="L256" i="2"/>
  <c r="M256" i="2"/>
  <c r="N256" i="2"/>
  <c r="L257" i="2"/>
  <c r="M257" i="2"/>
  <c r="N257" i="2"/>
  <c r="L258" i="2"/>
  <c r="M258" i="2"/>
  <c r="N258" i="2"/>
  <c r="L259" i="2"/>
  <c r="M259" i="2"/>
  <c r="N259" i="2"/>
  <c r="L260" i="2"/>
  <c r="M260" i="2"/>
  <c r="N260" i="2"/>
  <c r="L261" i="2"/>
  <c r="M261" i="2"/>
  <c r="N261" i="2"/>
  <c r="L262" i="2"/>
  <c r="M262" i="2"/>
  <c r="N262" i="2"/>
  <c r="L263" i="2"/>
  <c r="M263" i="2"/>
  <c r="N263" i="2"/>
  <c r="L264" i="2"/>
  <c r="M264" i="2"/>
  <c r="N264" i="2"/>
  <c r="L265" i="2"/>
  <c r="M265" i="2"/>
  <c r="N265" i="2"/>
  <c r="L266" i="2"/>
  <c r="M266" i="2"/>
  <c r="N266" i="2"/>
  <c r="L267" i="2"/>
  <c r="M267" i="2"/>
  <c r="N267" i="2"/>
  <c r="L268" i="2"/>
  <c r="M268" i="2"/>
  <c r="N268" i="2"/>
  <c r="L269" i="2"/>
  <c r="M269" i="2"/>
  <c r="N269" i="2"/>
  <c r="L270" i="2"/>
  <c r="M270" i="2"/>
  <c r="N270" i="2"/>
  <c r="L271" i="2"/>
  <c r="M271" i="2"/>
  <c r="N271" i="2"/>
  <c r="L272" i="2"/>
  <c r="M272" i="2"/>
  <c r="N272" i="2"/>
  <c r="L273" i="2"/>
  <c r="M273" i="2"/>
  <c r="N273" i="2"/>
  <c r="L274" i="2"/>
  <c r="M274" i="2"/>
  <c r="N274" i="2"/>
  <c r="L275" i="2"/>
  <c r="M275" i="2"/>
  <c r="N275" i="2"/>
  <c r="L276" i="2"/>
  <c r="M276" i="2"/>
  <c r="N276" i="2"/>
  <c r="L277" i="2"/>
  <c r="M277" i="2"/>
  <c r="N277" i="2"/>
  <c r="L278" i="2"/>
  <c r="M278" i="2"/>
  <c r="N278" i="2"/>
  <c r="L279" i="2"/>
  <c r="M279" i="2"/>
  <c r="N279" i="2"/>
  <c r="L280" i="2"/>
  <c r="M280" i="2"/>
  <c r="N280" i="2"/>
  <c r="L281" i="2"/>
  <c r="M281" i="2"/>
  <c r="N281" i="2"/>
  <c r="L282" i="2"/>
  <c r="M282" i="2"/>
  <c r="N282" i="2"/>
  <c r="L283" i="2"/>
  <c r="M283" i="2"/>
  <c r="N283" i="2"/>
  <c r="L284" i="2"/>
  <c r="M284" i="2"/>
  <c r="N284" i="2"/>
  <c r="L285" i="2"/>
  <c r="M285" i="2"/>
  <c r="N285" i="2"/>
  <c r="L286" i="2"/>
  <c r="M286" i="2"/>
  <c r="N286" i="2"/>
  <c r="L287" i="2"/>
  <c r="M287" i="2"/>
  <c r="N287" i="2"/>
  <c r="L288" i="2"/>
  <c r="M288" i="2"/>
  <c r="N288" i="2"/>
  <c r="L289" i="2"/>
  <c r="M289" i="2"/>
  <c r="N289" i="2"/>
  <c r="L290" i="2"/>
  <c r="M290" i="2"/>
  <c r="N290" i="2"/>
  <c r="L291" i="2"/>
  <c r="M291" i="2"/>
  <c r="N291" i="2"/>
  <c r="L292" i="2"/>
  <c r="M292" i="2"/>
  <c r="N292" i="2"/>
  <c r="L293" i="2"/>
  <c r="M293" i="2"/>
  <c r="N293" i="2"/>
  <c r="L294" i="2"/>
  <c r="M294" i="2"/>
  <c r="N294" i="2"/>
  <c r="L295" i="2"/>
  <c r="M295" i="2"/>
  <c r="N295" i="2"/>
  <c r="L296" i="2"/>
  <c r="M296" i="2"/>
  <c r="N296" i="2"/>
  <c r="L297" i="2"/>
  <c r="M297" i="2"/>
  <c r="N297" i="2"/>
  <c r="L298" i="2"/>
  <c r="M298" i="2"/>
  <c r="N298" i="2"/>
  <c r="L299" i="2"/>
  <c r="M299" i="2"/>
  <c r="N299" i="2"/>
  <c r="L300" i="2"/>
  <c r="M300" i="2"/>
  <c r="N300" i="2"/>
  <c r="L301" i="2"/>
  <c r="M301" i="2"/>
  <c r="N301" i="2"/>
  <c r="L302" i="2"/>
  <c r="M302" i="2"/>
  <c r="N302" i="2"/>
  <c r="L303" i="2"/>
  <c r="M303" i="2"/>
  <c r="N303" i="2"/>
  <c r="L304" i="2"/>
  <c r="M304" i="2"/>
  <c r="N304" i="2"/>
  <c r="L305" i="2"/>
  <c r="M305" i="2"/>
  <c r="N305" i="2"/>
  <c r="L306" i="2"/>
  <c r="M306" i="2"/>
  <c r="N306" i="2"/>
  <c r="L307" i="2"/>
  <c r="M307" i="2"/>
  <c r="N307" i="2"/>
  <c r="L308" i="2"/>
  <c r="M308" i="2"/>
  <c r="N308" i="2"/>
  <c r="L309" i="2"/>
  <c r="M309" i="2"/>
  <c r="N309" i="2"/>
  <c r="L310" i="2"/>
  <c r="M310" i="2"/>
  <c r="N310" i="2"/>
  <c r="L311" i="2"/>
  <c r="M311" i="2"/>
  <c r="N311" i="2"/>
  <c r="L312" i="2"/>
  <c r="M312" i="2"/>
  <c r="N312" i="2"/>
  <c r="L313" i="2"/>
  <c r="M313" i="2"/>
  <c r="N313" i="2"/>
  <c r="L314" i="2"/>
  <c r="M314" i="2"/>
  <c r="N314" i="2"/>
  <c r="L315" i="2"/>
  <c r="M315" i="2"/>
  <c r="N315" i="2"/>
  <c r="L316" i="2"/>
  <c r="M316" i="2"/>
  <c r="N316" i="2"/>
  <c r="L317" i="2"/>
  <c r="M317" i="2"/>
  <c r="N317" i="2"/>
  <c r="L318" i="2"/>
  <c r="M318" i="2"/>
  <c r="N318" i="2"/>
  <c r="L319" i="2"/>
  <c r="M319" i="2"/>
  <c r="N319" i="2"/>
  <c r="L320" i="2"/>
  <c r="M320" i="2"/>
  <c r="N320" i="2"/>
  <c r="L321" i="2"/>
  <c r="M321" i="2"/>
  <c r="N321" i="2"/>
  <c r="L322" i="2"/>
  <c r="M322" i="2"/>
  <c r="N322" i="2"/>
  <c r="L323" i="2"/>
  <c r="M323" i="2"/>
  <c r="N323" i="2"/>
  <c r="L324" i="2"/>
  <c r="M324" i="2"/>
  <c r="N324" i="2"/>
  <c r="L325" i="2"/>
  <c r="M325" i="2"/>
  <c r="N325" i="2"/>
  <c r="L326" i="2"/>
  <c r="M326" i="2"/>
  <c r="N326" i="2"/>
  <c r="L327" i="2"/>
  <c r="M327" i="2"/>
  <c r="N327" i="2"/>
  <c r="L328" i="2"/>
  <c r="M328" i="2"/>
  <c r="N328" i="2"/>
  <c r="L329" i="2"/>
  <c r="M329" i="2"/>
  <c r="N329" i="2"/>
  <c r="L330" i="2"/>
  <c r="M330" i="2"/>
  <c r="N330" i="2"/>
  <c r="L331" i="2"/>
  <c r="M331" i="2"/>
  <c r="N331" i="2"/>
  <c r="L332" i="2"/>
  <c r="M332" i="2"/>
  <c r="N332" i="2"/>
  <c r="L333" i="2"/>
  <c r="M333" i="2"/>
  <c r="N333" i="2"/>
  <c r="L334" i="2"/>
  <c r="M334" i="2"/>
  <c r="N334" i="2"/>
  <c r="L335" i="2"/>
  <c r="M335" i="2"/>
  <c r="N335" i="2"/>
  <c r="L336" i="2"/>
  <c r="M336" i="2"/>
  <c r="N336" i="2"/>
  <c r="L337" i="2"/>
  <c r="M337" i="2"/>
  <c r="N337" i="2"/>
  <c r="L338" i="2"/>
  <c r="M338" i="2"/>
  <c r="N338" i="2"/>
  <c r="L339" i="2"/>
  <c r="M339" i="2"/>
  <c r="N339" i="2"/>
  <c r="L340" i="2"/>
  <c r="M340" i="2"/>
  <c r="N340" i="2"/>
  <c r="L341" i="2"/>
  <c r="M341" i="2"/>
  <c r="N341" i="2"/>
  <c r="L342" i="2"/>
  <c r="M342" i="2"/>
  <c r="N342" i="2"/>
  <c r="L343" i="2"/>
  <c r="M343" i="2"/>
  <c r="N343" i="2"/>
  <c r="L344" i="2"/>
  <c r="M344" i="2"/>
  <c r="N344" i="2"/>
  <c r="L345" i="2"/>
  <c r="M345" i="2"/>
  <c r="N345" i="2"/>
  <c r="L346" i="2"/>
  <c r="M346" i="2"/>
  <c r="N346" i="2"/>
  <c r="L347" i="2"/>
  <c r="M347" i="2"/>
  <c r="N347" i="2"/>
  <c r="L348" i="2"/>
  <c r="M348" i="2"/>
  <c r="N348" i="2"/>
  <c r="L349" i="2"/>
  <c r="M349" i="2"/>
  <c r="N349" i="2"/>
  <c r="L350" i="2"/>
  <c r="M350" i="2"/>
  <c r="N350" i="2"/>
  <c r="L351" i="2"/>
  <c r="M351" i="2"/>
  <c r="N351" i="2"/>
  <c r="L352" i="2"/>
  <c r="M352" i="2"/>
  <c r="N352" i="2"/>
  <c r="L353" i="2"/>
  <c r="M353" i="2"/>
  <c r="N353" i="2"/>
  <c r="L354" i="2"/>
  <c r="M354" i="2"/>
  <c r="N354" i="2"/>
  <c r="L355" i="2"/>
  <c r="M355" i="2"/>
  <c r="N355" i="2"/>
  <c r="L356" i="2"/>
  <c r="M356" i="2"/>
  <c r="N356" i="2"/>
  <c r="L357" i="2"/>
  <c r="M357" i="2"/>
  <c r="N357" i="2"/>
  <c r="L358" i="2"/>
  <c r="M358" i="2"/>
  <c r="N358" i="2"/>
  <c r="L359" i="2"/>
  <c r="M359" i="2"/>
  <c r="N359" i="2"/>
  <c r="L360" i="2"/>
  <c r="M360" i="2"/>
  <c r="N360" i="2"/>
  <c r="L361" i="2"/>
  <c r="M361" i="2"/>
  <c r="N361" i="2"/>
  <c r="L362" i="2"/>
  <c r="M362" i="2"/>
  <c r="N362" i="2"/>
  <c r="L363" i="2"/>
  <c r="M363" i="2"/>
  <c r="N363" i="2"/>
  <c r="L364" i="2"/>
  <c r="M364" i="2"/>
  <c r="N364" i="2"/>
  <c r="L365" i="2"/>
  <c r="M365" i="2"/>
  <c r="N365" i="2"/>
  <c r="L366" i="2"/>
  <c r="M366" i="2"/>
  <c r="N366" i="2"/>
  <c r="L367" i="2"/>
  <c r="M367" i="2"/>
  <c r="N367" i="2"/>
  <c r="L368" i="2"/>
  <c r="M368" i="2"/>
  <c r="N368" i="2"/>
  <c r="L369" i="2"/>
  <c r="M369" i="2"/>
  <c r="N369" i="2"/>
  <c r="L370" i="2"/>
  <c r="M370" i="2"/>
  <c r="N370" i="2"/>
  <c r="L371" i="2"/>
  <c r="M371" i="2"/>
  <c r="N371" i="2"/>
  <c r="L372" i="2"/>
  <c r="M372" i="2"/>
  <c r="N372" i="2"/>
  <c r="L373" i="2"/>
  <c r="M373" i="2"/>
  <c r="N373" i="2"/>
  <c r="L374" i="2"/>
  <c r="M374" i="2"/>
  <c r="N374" i="2"/>
  <c r="L375" i="2"/>
  <c r="M375" i="2"/>
  <c r="N375" i="2"/>
  <c r="L376" i="2"/>
  <c r="M376" i="2"/>
  <c r="N376" i="2"/>
  <c r="L377" i="2"/>
  <c r="M377" i="2"/>
  <c r="N377" i="2"/>
  <c r="L378" i="2"/>
  <c r="M378" i="2"/>
  <c r="N378" i="2"/>
  <c r="L379" i="2"/>
  <c r="M379" i="2"/>
  <c r="N379" i="2"/>
  <c r="L380" i="2"/>
  <c r="M380" i="2"/>
  <c r="N380" i="2"/>
  <c r="L381" i="2"/>
  <c r="M381" i="2"/>
  <c r="N381" i="2"/>
  <c r="L382" i="2"/>
  <c r="M382" i="2"/>
  <c r="N382" i="2"/>
  <c r="L383" i="2"/>
  <c r="M383" i="2"/>
  <c r="N383" i="2"/>
  <c r="L384" i="2"/>
  <c r="M384" i="2"/>
  <c r="N384" i="2"/>
  <c r="L385" i="2"/>
  <c r="M385" i="2"/>
  <c r="N385" i="2"/>
  <c r="L386" i="2"/>
  <c r="M386" i="2"/>
  <c r="N386" i="2"/>
  <c r="L387" i="2"/>
  <c r="M387" i="2"/>
  <c r="N387" i="2"/>
  <c r="L388" i="2"/>
  <c r="M388" i="2"/>
  <c r="N388" i="2"/>
  <c r="L389" i="2"/>
  <c r="M389" i="2"/>
  <c r="N389" i="2"/>
  <c r="L390" i="2"/>
  <c r="M390" i="2"/>
  <c r="N390" i="2"/>
  <c r="L391" i="2"/>
  <c r="M391" i="2"/>
  <c r="N391" i="2"/>
  <c r="L392" i="2"/>
  <c r="M392" i="2"/>
  <c r="N392" i="2"/>
  <c r="L393" i="2"/>
  <c r="M393" i="2"/>
  <c r="N393" i="2"/>
  <c r="L394" i="2"/>
  <c r="M394" i="2"/>
  <c r="N394" i="2"/>
  <c r="L395" i="2"/>
  <c r="M395" i="2"/>
  <c r="N395" i="2"/>
  <c r="L396" i="2"/>
  <c r="M396" i="2"/>
  <c r="N396" i="2"/>
  <c r="L397" i="2"/>
  <c r="M397" i="2"/>
  <c r="N397" i="2"/>
  <c r="L398" i="2"/>
  <c r="M398" i="2"/>
  <c r="N398" i="2"/>
  <c r="L399" i="2"/>
  <c r="M399" i="2"/>
  <c r="N399" i="2"/>
  <c r="L400" i="2"/>
  <c r="M400" i="2"/>
  <c r="N400" i="2"/>
  <c r="L401" i="2"/>
  <c r="M401" i="2"/>
  <c r="N401" i="2"/>
  <c r="L402" i="2"/>
  <c r="M402" i="2"/>
  <c r="N402" i="2"/>
  <c r="L403" i="2"/>
  <c r="M403" i="2"/>
  <c r="N403" i="2"/>
  <c r="L404" i="2"/>
  <c r="M404" i="2"/>
  <c r="N404" i="2"/>
  <c r="L405" i="2"/>
  <c r="M405" i="2"/>
  <c r="N405" i="2"/>
  <c r="L406" i="2"/>
  <c r="M406" i="2"/>
  <c r="N406" i="2"/>
  <c r="L407" i="2"/>
  <c r="M407" i="2"/>
  <c r="N407" i="2"/>
  <c r="L408" i="2"/>
  <c r="M408" i="2"/>
  <c r="N408" i="2"/>
  <c r="L409" i="2"/>
  <c r="M409" i="2"/>
  <c r="N409" i="2"/>
  <c r="L410" i="2"/>
  <c r="M410" i="2"/>
  <c r="N410" i="2"/>
  <c r="L411" i="2"/>
  <c r="M411" i="2"/>
  <c r="N411" i="2"/>
  <c r="L412" i="2"/>
  <c r="M412" i="2"/>
  <c r="N412" i="2"/>
  <c r="L413" i="2"/>
  <c r="M413" i="2"/>
  <c r="N413" i="2"/>
  <c r="L414" i="2"/>
  <c r="M414" i="2"/>
  <c r="N414" i="2"/>
  <c r="L415" i="2"/>
  <c r="M415" i="2"/>
  <c r="N415" i="2"/>
  <c r="L416" i="2"/>
  <c r="M416" i="2"/>
  <c r="N416" i="2"/>
  <c r="L417" i="2"/>
  <c r="M417" i="2"/>
  <c r="N417" i="2"/>
  <c r="L418" i="2"/>
  <c r="M418" i="2"/>
  <c r="N418" i="2"/>
  <c r="L419" i="2"/>
  <c r="M419" i="2"/>
  <c r="N419" i="2"/>
  <c r="L420" i="2"/>
  <c r="M420" i="2"/>
  <c r="N420" i="2"/>
  <c r="L421" i="2"/>
  <c r="M421" i="2"/>
  <c r="N421" i="2"/>
  <c r="L422" i="2"/>
  <c r="M422" i="2"/>
  <c r="N422" i="2"/>
  <c r="L423" i="2"/>
  <c r="M423" i="2"/>
  <c r="N423" i="2"/>
  <c r="L424" i="2"/>
  <c r="M424" i="2"/>
  <c r="N424" i="2"/>
  <c r="L425" i="2"/>
  <c r="M425" i="2"/>
  <c r="N425" i="2"/>
  <c r="L426" i="2"/>
  <c r="M426" i="2"/>
  <c r="N426" i="2"/>
  <c r="L427" i="2"/>
  <c r="M427" i="2"/>
  <c r="N427" i="2"/>
  <c r="L428" i="2"/>
  <c r="M428" i="2"/>
  <c r="N428" i="2"/>
  <c r="L429" i="2"/>
  <c r="M429" i="2"/>
  <c r="N429" i="2"/>
  <c r="L430" i="2"/>
  <c r="M430" i="2"/>
  <c r="N430" i="2"/>
  <c r="L431" i="2"/>
  <c r="M431" i="2"/>
  <c r="N431" i="2"/>
  <c r="L432" i="2"/>
  <c r="M432" i="2"/>
  <c r="N432" i="2"/>
  <c r="L433" i="2"/>
  <c r="M433" i="2"/>
  <c r="N433" i="2"/>
  <c r="L434" i="2"/>
  <c r="M434" i="2"/>
  <c r="N434" i="2"/>
  <c r="L435" i="2"/>
  <c r="M435" i="2"/>
  <c r="N435" i="2"/>
  <c r="L436" i="2"/>
  <c r="M436" i="2"/>
  <c r="N436" i="2"/>
  <c r="L437" i="2"/>
  <c r="M437" i="2"/>
  <c r="N437" i="2"/>
  <c r="L438" i="2"/>
  <c r="M438" i="2"/>
  <c r="N438" i="2"/>
  <c r="L439" i="2"/>
  <c r="M439" i="2"/>
  <c r="N439" i="2"/>
  <c r="L440" i="2"/>
  <c r="M440" i="2"/>
  <c r="N440" i="2"/>
  <c r="L441" i="2"/>
  <c r="M441" i="2"/>
  <c r="N441" i="2"/>
  <c r="L442" i="2"/>
  <c r="M442" i="2"/>
  <c r="N442" i="2"/>
  <c r="L443" i="2"/>
  <c r="M443" i="2"/>
  <c r="N443" i="2"/>
  <c r="L444" i="2"/>
  <c r="M444" i="2"/>
  <c r="N444" i="2"/>
  <c r="L445" i="2"/>
  <c r="M445" i="2"/>
  <c r="N445" i="2"/>
  <c r="L446" i="2"/>
  <c r="M446" i="2"/>
  <c r="N446" i="2"/>
  <c r="L447" i="2"/>
  <c r="M447" i="2"/>
  <c r="N447" i="2"/>
  <c r="L448" i="2"/>
  <c r="M448" i="2"/>
  <c r="N448" i="2"/>
  <c r="L449" i="2"/>
  <c r="M449" i="2"/>
  <c r="N449" i="2"/>
  <c r="L450" i="2"/>
  <c r="M450" i="2"/>
  <c r="N450" i="2"/>
  <c r="L451" i="2"/>
  <c r="M451" i="2"/>
  <c r="N451" i="2"/>
  <c r="L452" i="2"/>
  <c r="M452" i="2"/>
  <c r="N452" i="2"/>
  <c r="L453" i="2"/>
  <c r="M453" i="2"/>
  <c r="N453" i="2"/>
  <c r="L454" i="2"/>
  <c r="M454" i="2"/>
  <c r="N454" i="2"/>
  <c r="L455" i="2"/>
  <c r="M455" i="2"/>
  <c r="N455" i="2"/>
  <c r="L456" i="2"/>
  <c r="M456" i="2"/>
  <c r="N456" i="2"/>
  <c r="L457" i="2"/>
  <c r="M457" i="2"/>
  <c r="N457" i="2"/>
  <c r="L458" i="2"/>
  <c r="M458" i="2"/>
  <c r="N458" i="2"/>
  <c r="L459" i="2"/>
  <c r="M459" i="2"/>
  <c r="N459" i="2"/>
  <c r="L460" i="2"/>
  <c r="M460" i="2"/>
  <c r="N460" i="2"/>
  <c r="L461" i="2"/>
  <c r="M461" i="2"/>
  <c r="N461" i="2"/>
  <c r="L462" i="2"/>
  <c r="M462" i="2"/>
  <c r="N462" i="2"/>
  <c r="L463" i="2"/>
  <c r="M463" i="2"/>
  <c r="N463" i="2"/>
  <c r="L464" i="2"/>
  <c r="M464" i="2"/>
  <c r="N464" i="2"/>
  <c r="L465" i="2"/>
  <c r="M465" i="2"/>
  <c r="N465" i="2"/>
  <c r="L466" i="2"/>
  <c r="M466" i="2"/>
  <c r="N466" i="2"/>
  <c r="L467" i="2"/>
  <c r="M467" i="2"/>
  <c r="N467" i="2"/>
  <c r="L468" i="2"/>
  <c r="M468" i="2"/>
  <c r="N468" i="2"/>
  <c r="L469" i="2"/>
  <c r="M469" i="2"/>
  <c r="N469" i="2"/>
  <c r="L470" i="2"/>
  <c r="M470" i="2"/>
  <c r="N470" i="2"/>
  <c r="L471" i="2"/>
  <c r="M471" i="2"/>
  <c r="N471" i="2"/>
  <c r="L472" i="2"/>
  <c r="M472" i="2"/>
  <c r="N472" i="2"/>
  <c r="L473" i="2"/>
  <c r="M473" i="2"/>
  <c r="N473" i="2"/>
  <c r="L474" i="2"/>
  <c r="M474" i="2"/>
  <c r="N474" i="2"/>
  <c r="L475" i="2"/>
  <c r="M475" i="2"/>
  <c r="N475" i="2"/>
  <c r="L476" i="2"/>
  <c r="M476" i="2"/>
  <c r="N476" i="2"/>
  <c r="L477" i="2"/>
  <c r="M477" i="2"/>
  <c r="N477" i="2"/>
  <c r="L478" i="2"/>
  <c r="M478" i="2"/>
  <c r="N478" i="2"/>
  <c r="L479" i="2"/>
  <c r="M479" i="2"/>
  <c r="N479" i="2"/>
  <c r="L480" i="2"/>
  <c r="M480" i="2"/>
  <c r="N480" i="2"/>
  <c r="L481" i="2"/>
  <c r="M481" i="2"/>
  <c r="N481" i="2"/>
  <c r="L482" i="2"/>
  <c r="M482" i="2"/>
  <c r="N482" i="2"/>
  <c r="L483" i="2"/>
  <c r="M483" i="2"/>
  <c r="N483" i="2"/>
  <c r="L484" i="2"/>
  <c r="M484" i="2"/>
  <c r="N484" i="2"/>
  <c r="L485" i="2"/>
  <c r="M485" i="2"/>
  <c r="N485" i="2"/>
  <c r="L486" i="2"/>
  <c r="M486" i="2"/>
  <c r="N486" i="2"/>
  <c r="L487" i="2"/>
  <c r="M487" i="2"/>
  <c r="N487" i="2"/>
  <c r="L488" i="2"/>
  <c r="M488" i="2"/>
  <c r="N488" i="2"/>
  <c r="L489" i="2"/>
  <c r="M489" i="2"/>
  <c r="N489" i="2"/>
  <c r="L490" i="2"/>
  <c r="M490" i="2"/>
  <c r="N490" i="2"/>
  <c r="L491" i="2"/>
  <c r="M491" i="2"/>
  <c r="N491" i="2"/>
  <c r="L492" i="2"/>
  <c r="M492" i="2"/>
  <c r="N492" i="2"/>
  <c r="L493" i="2"/>
  <c r="M493" i="2"/>
  <c r="N493" i="2"/>
  <c r="L494" i="2"/>
  <c r="M494" i="2"/>
  <c r="N494" i="2"/>
  <c r="L495" i="2"/>
  <c r="M495" i="2"/>
  <c r="N495" i="2"/>
  <c r="L496" i="2"/>
  <c r="M496" i="2"/>
  <c r="N496" i="2"/>
  <c r="L497" i="2"/>
  <c r="M497" i="2"/>
  <c r="N497" i="2"/>
  <c r="L498" i="2"/>
  <c r="M498" i="2"/>
  <c r="N498" i="2"/>
  <c r="L499" i="2"/>
  <c r="M499" i="2"/>
  <c r="N499" i="2"/>
  <c r="L500" i="2"/>
  <c r="M500" i="2"/>
  <c r="N500" i="2"/>
  <c r="L501" i="2"/>
  <c r="M501" i="2"/>
  <c r="N501" i="2"/>
  <c r="L502" i="2"/>
  <c r="M502" i="2"/>
  <c r="N502" i="2"/>
  <c r="L503" i="2"/>
  <c r="M503" i="2"/>
  <c r="N503" i="2"/>
  <c r="L504" i="2"/>
  <c r="M504" i="2"/>
  <c r="N504" i="2"/>
  <c r="L505" i="2"/>
  <c r="M505" i="2"/>
  <c r="N505" i="2"/>
  <c r="L506" i="2"/>
  <c r="M506" i="2"/>
  <c r="N506" i="2"/>
  <c r="L507" i="2"/>
  <c r="M507" i="2"/>
  <c r="N507" i="2"/>
  <c r="L508" i="2"/>
  <c r="M508" i="2"/>
  <c r="N508" i="2"/>
  <c r="L509" i="2"/>
  <c r="M509" i="2"/>
  <c r="N509" i="2"/>
  <c r="L510" i="2"/>
  <c r="M510" i="2"/>
  <c r="N510" i="2"/>
  <c r="L511" i="2"/>
  <c r="M511" i="2"/>
  <c r="N511" i="2"/>
  <c r="L512" i="2"/>
  <c r="M512" i="2"/>
  <c r="N512" i="2"/>
  <c r="L513" i="2"/>
  <c r="M513" i="2"/>
  <c r="N513" i="2"/>
  <c r="L514" i="2"/>
  <c r="M514" i="2"/>
  <c r="N514" i="2"/>
  <c r="L515" i="2"/>
  <c r="M515" i="2"/>
  <c r="N515" i="2"/>
  <c r="L516" i="2"/>
  <c r="M516" i="2"/>
  <c r="N516" i="2"/>
  <c r="L517" i="2"/>
  <c r="M517" i="2"/>
  <c r="N517" i="2"/>
  <c r="L518" i="2"/>
  <c r="M518" i="2"/>
  <c r="N518" i="2"/>
  <c r="L519" i="2"/>
  <c r="M519" i="2"/>
  <c r="N519" i="2"/>
  <c r="L520" i="2"/>
  <c r="M520" i="2"/>
  <c r="N520" i="2"/>
  <c r="L521" i="2"/>
  <c r="M521" i="2"/>
  <c r="N521" i="2"/>
  <c r="L522" i="2"/>
  <c r="M522" i="2"/>
  <c r="N522" i="2"/>
  <c r="L523" i="2"/>
  <c r="M523" i="2"/>
  <c r="N523" i="2"/>
  <c r="L524" i="2"/>
  <c r="M524" i="2"/>
  <c r="N524" i="2"/>
  <c r="L525" i="2"/>
  <c r="M525" i="2"/>
  <c r="N525" i="2"/>
  <c r="L526" i="2"/>
  <c r="M526" i="2"/>
  <c r="N526" i="2"/>
  <c r="L527" i="2"/>
  <c r="M527" i="2"/>
  <c r="N527" i="2"/>
  <c r="L528" i="2"/>
  <c r="M528" i="2"/>
  <c r="N528" i="2"/>
  <c r="L529" i="2"/>
  <c r="M529" i="2"/>
  <c r="N529" i="2"/>
  <c r="L530" i="2"/>
  <c r="M530" i="2"/>
  <c r="N530" i="2"/>
  <c r="L531" i="2"/>
  <c r="M531" i="2"/>
  <c r="N531" i="2"/>
  <c r="L532" i="2"/>
  <c r="M532" i="2"/>
  <c r="N532" i="2"/>
  <c r="L533" i="2"/>
  <c r="M533" i="2"/>
  <c r="N533" i="2"/>
  <c r="L534" i="2"/>
  <c r="M534" i="2"/>
  <c r="N534" i="2"/>
  <c r="L535" i="2"/>
  <c r="M535" i="2"/>
  <c r="N535" i="2"/>
  <c r="L536" i="2"/>
  <c r="M536" i="2"/>
  <c r="N536" i="2"/>
  <c r="L537" i="2"/>
  <c r="M537" i="2"/>
  <c r="N537" i="2"/>
  <c r="L538" i="2"/>
  <c r="M538" i="2"/>
  <c r="N538" i="2"/>
  <c r="L539" i="2"/>
  <c r="M539" i="2"/>
  <c r="N539" i="2"/>
  <c r="L540" i="2"/>
  <c r="M540" i="2"/>
  <c r="N540" i="2"/>
  <c r="L541" i="2"/>
  <c r="M541" i="2"/>
  <c r="N541" i="2"/>
  <c r="L542" i="2"/>
  <c r="M542" i="2"/>
  <c r="N542" i="2"/>
  <c r="L543" i="2"/>
  <c r="M543" i="2"/>
  <c r="N543" i="2"/>
  <c r="L544" i="2"/>
  <c r="M544" i="2"/>
  <c r="N544" i="2"/>
  <c r="L545" i="2"/>
  <c r="M545" i="2"/>
  <c r="N545" i="2"/>
  <c r="L546" i="2"/>
  <c r="M546" i="2"/>
  <c r="N546" i="2"/>
  <c r="L547" i="2"/>
  <c r="M547" i="2"/>
  <c r="N547" i="2"/>
  <c r="L548" i="2"/>
  <c r="M548" i="2"/>
  <c r="N548" i="2"/>
  <c r="L549" i="2"/>
  <c r="M549" i="2"/>
  <c r="N549" i="2"/>
  <c r="L550" i="2"/>
  <c r="M550" i="2"/>
  <c r="N550" i="2"/>
  <c r="L551" i="2"/>
  <c r="M551" i="2"/>
  <c r="N551" i="2"/>
  <c r="L552" i="2"/>
  <c r="M552" i="2"/>
  <c r="N552" i="2"/>
  <c r="L553" i="2"/>
  <c r="M553" i="2"/>
  <c r="N553" i="2"/>
  <c r="L554" i="2"/>
  <c r="M554" i="2"/>
  <c r="N554" i="2"/>
  <c r="L555" i="2"/>
  <c r="M555" i="2"/>
  <c r="N555" i="2"/>
  <c r="L556" i="2"/>
  <c r="M556" i="2"/>
  <c r="N556" i="2"/>
  <c r="L557" i="2"/>
  <c r="M557" i="2"/>
  <c r="N557" i="2"/>
  <c r="L558" i="2"/>
  <c r="M558" i="2"/>
  <c r="N558" i="2"/>
  <c r="L559" i="2"/>
  <c r="M559" i="2"/>
  <c r="N559" i="2"/>
  <c r="L560" i="2"/>
  <c r="M560" i="2"/>
  <c r="N560" i="2"/>
  <c r="L561" i="2"/>
  <c r="M561" i="2"/>
  <c r="N561" i="2"/>
  <c r="L562" i="2"/>
  <c r="M562" i="2"/>
  <c r="N562" i="2"/>
  <c r="L563" i="2"/>
  <c r="M563" i="2"/>
  <c r="N563" i="2"/>
  <c r="L564" i="2"/>
  <c r="M564" i="2"/>
  <c r="N564" i="2"/>
  <c r="L565" i="2"/>
  <c r="M565" i="2"/>
  <c r="N565" i="2"/>
  <c r="L566" i="2"/>
  <c r="M566" i="2"/>
  <c r="N566" i="2"/>
  <c r="L567" i="2"/>
  <c r="M567" i="2"/>
  <c r="N567" i="2"/>
  <c r="L568" i="2"/>
  <c r="M568" i="2"/>
  <c r="N568" i="2"/>
  <c r="L569" i="2"/>
  <c r="M569" i="2"/>
  <c r="N569" i="2"/>
  <c r="L570" i="2"/>
  <c r="M570" i="2"/>
  <c r="N570" i="2"/>
  <c r="L571" i="2"/>
  <c r="M571" i="2"/>
  <c r="N571" i="2"/>
  <c r="L572" i="2"/>
  <c r="M572" i="2"/>
  <c r="N572" i="2"/>
  <c r="L573" i="2"/>
  <c r="M573" i="2"/>
  <c r="N573" i="2"/>
  <c r="L574" i="2"/>
  <c r="M574" i="2"/>
  <c r="N574" i="2"/>
  <c r="L575" i="2"/>
  <c r="M575" i="2"/>
  <c r="N575" i="2"/>
  <c r="L576" i="2"/>
  <c r="M576" i="2"/>
  <c r="N576" i="2"/>
  <c r="L577" i="2"/>
  <c r="M577" i="2"/>
  <c r="N577" i="2"/>
  <c r="L578" i="2"/>
  <c r="M578" i="2"/>
  <c r="N578" i="2"/>
  <c r="L579" i="2"/>
  <c r="M579" i="2"/>
  <c r="N579" i="2"/>
  <c r="L580" i="2"/>
  <c r="M580" i="2"/>
  <c r="N580" i="2"/>
  <c r="L581" i="2"/>
  <c r="M581" i="2"/>
  <c r="N581" i="2"/>
  <c r="L582" i="2"/>
  <c r="M582" i="2"/>
  <c r="N582" i="2"/>
  <c r="L583" i="2"/>
  <c r="M583" i="2"/>
  <c r="N583" i="2"/>
  <c r="L584" i="2"/>
  <c r="M584" i="2"/>
  <c r="N584" i="2"/>
  <c r="L585" i="2"/>
  <c r="M585" i="2"/>
  <c r="N585" i="2"/>
  <c r="L586" i="2"/>
  <c r="M586" i="2"/>
  <c r="N586" i="2"/>
  <c r="L587" i="2"/>
  <c r="M587" i="2"/>
  <c r="N587" i="2"/>
  <c r="L588" i="2"/>
  <c r="M588" i="2"/>
  <c r="N588" i="2"/>
  <c r="L589" i="2"/>
  <c r="M589" i="2"/>
  <c r="N589" i="2"/>
  <c r="L590" i="2"/>
  <c r="M590" i="2"/>
  <c r="N590" i="2"/>
  <c r="L591" i="2"/>
  <c r="M591" i="2"/>
  <c r="N591" i="2"/>
  <c r="L592" i="2"/>
  <c r="M592" i="2"/>
  <c r="N592" i="2"/>
  <c r="L593" i="2"/>
  <c r="M593" i="2"/>
  <c r="N593" i="2"/>
  <c r="L594" i="2"/>
  <c r="M594" i="2"/>
  <c r="N594" i="2"/>
  <c r="L595" i="2"/>
  <c r="M595" i="2"/>
  <c r="N595" i="2"/>
  <c r="L596" i="2"/>
  <c r="M596" i="2"/>
  <c r="N596" i="2"/>
  <c r="L597" i="2"/>
  <c r="M597" i="2"/>
  <c r="N597" i="2"/>
  <c r="L598" i="2"/>
  <c r="M598" i="2"/>
  <c r="N598" i="2"/>
  <c r="L599" i="2"/>
  <c r="M599" i="2"/>
  <c r="N599" i="2"/>
  <c r="L600" i="2"/>
  <c r="M600" i="2"/>
  <c r="N600" i="2"/>
  <c r="L601" i="2"/>
  <c r="M601" i="2"/>
  <c r="N601" i="2"/>
  <c r="L602" i="2"/>
  <c r="M602" i="2"/>
  <c r="N602" i="2"/>
  <c r="L603" i="2"/>
  <c r="M603" i="2"/>
  <c r="N603" i="2"/>
  <c r="L604" i="2"/>
  <c r="M604" i="2"/>
  <c r="N604" i="2"/>
  <c r="L605" i="2"/>
  <c r="M605" i="2"/>
  <c r="N605" i="2"/>
  <c r="L606" i="2"/>
  <c r="M606" i="2"/>
  <c r="N606" i="2"/>
  <c r="N4" i="2"/>
  <c r="M4" i="2"/>
  <c r="L4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4" i="2"/>
  <c r="P5" i="2"/>
  <c r="G3" i="3"/>
  <c r="B5" i="2" s="1"/>
  <c r="A14" i="4"/>
  <c r="A13" i="4"/>
  <c r="A15" i="4"/>
  <c r="A10" i="4"/>
  <c r="J13" i="2"/>
  <c r="J5" i="2"/>
  <c r="J6" i="2"/>
  <c r="J7" i="2"/>
  <c r="J8" i="2"/>
  <c r="J9" i="2"/>
  <c r="J10" i="2"/>
  <c r="J11" i="2"/>
  <c r="J12" i="2"/>
  <c r="J14" i="2"/>
  <c r="J15" i="2"/>
  <c r="J16" i="2"/>
  <c r="J17" i="2"/>
  <c r="J18" i="2"/>
  <c r="J19" i="2"/>
  <c r="J20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4" i="2"/>
  <c r="D18" i="5"/>
  <c r="F18" i="5" s="1"/>
  <c r="D20" i="5"/>
  <c r="F20" i="5" s="1"/>
  <c r="D21" i="5"/>
  <c r="F21" i="5" s="1"/>
  <c r="D22" i="5"/>
  <c r="F22" i="5" s="1"/>
  <c r="D23" i="5"/>
  <c r="F23" i="5" s="1"/>
  <c r="D24" i="5"/>
  <c r="F24" i="5" s="1"/>
  <c r="D25" i="5"/>
  <c r="F25" i="5" s="1"/>
  <c r="D26" i="5"/>
  <c r="F26" i="5" s="1"/>
  <c r="D27" i="5"/>
  <c r="F27" i="5" s="1"/>
  <c r="D28" i="5"/>
  <c r="F28" i="5" s="1"/>
  <c r="D29" i="5"/>
  <c r="F29" i="5" s="1"/>
  <c r="D30" i="5"/>
  <c r="F30" i="5" s="1"/>
  <c r="D31" i="5"/>
  <c r="F31" i="5" s="1"/>
  <c r="D32" i="5"/>
  <c r="F32" i="5" s="1"/>
  <c r="D33" i="5"/>
  <c r="F33" i="5" s="1"/>
  <c r="D34" i="5"/>
  <c r="F34" i="5" s="1"/>
  <c r="D35" i="5"/>
  <c r="F35" i="5" s="1"/>
  <c r="D36" i="5"/>
  <c r="F36" i="5" s="1"/>
  <c r="D37" i="5"/>
  <c r="F37" i="5" s="1"/>
  <c r="D38" i="5"/>
  <c r="F38" i="5" s="1"/>
  <c r="D39" i="5"/>
  <c r="F39" i="5" s="1"/>
  <c r="D40" i="5"/>
  <c r="F40" i="5" s="1"/>
  <c r="D41" i="5"/>
  <c r="F41" i="5" s="1"/>
  <c r="D42" i="5"/>
  <c r="F42" i="5" s="1"/>
  <c r="D43" i="5"/>
  <c r="F43" i="5" s="1"/>
  <c r="D44" i="5"/>
  <c r="F44" i="5" s="1"/>
  <c r="D45" i="5"/>
  <c r="F45" i="5" s="1"/>
  <c r="D46" i="5"/>
  <c r="F46" i="5" s="1"/>
  <c r="D47" i="5"/>
  <c r="F47" i="5" s="1"/>
  <c r="D48" i="5"/>
  <c r="F48" i="5" s="1"/>
  <c r="D49" i="5"/>
  <c r="F49" i="5" s="1"/>
  <c r="D50" i="5"/>
  <c r="F50" i="5" s="1"/>
  <c r="D51" i="5"/>
  <c r="F51" i="5" s="1"/>
  <c r="D52" i="5"/>
  <c r="F52" i="5" s="1"/>
  <c r="D53" i="5"/>
  <c r="F53" i="5" s="1"/>
  <c r="D54" i="5"/>
  <c r="F54" i="5" s="1"/>
  <c r="D55" i="5"/>
  <c r="F55" i="5" s="1"/>
  <c r="D56" i="5"/>
  <c r="F56" i="5" s="1"/>
  <c r="D57" i="5"/>
  <c r="F57" i="5" s="1"/>
  <c r="D58" i="5"/>
  <c r="F58" i="5" s="1"/>
  <c r="D59" i="5"/>
  <c r="F59" i="5" s="1"/>
  <c r="D60" i="5"/>
  <c r="F60" i="5" s="1"/>
  <c r="D61" i="5"/>
  <c r="F61" i="5" s="1"/>
  <c r="D62" i="5"/>
  <c r="F62" i="5" s="1"/>
  <c r="D63" i="5"/>
  <c r="F63" i="5" s="1"/>
  <c r="D64" i="5"/>
  <c r="F64" i="5" s="1"/>
  <c r="D65" i="5"/>
  <c r="F65" i="5" s="1"/>
  <c r="D66" i="5"/>
  <c r="F66" i="5" s="1"/>
  <c r="D67" i="5"/>
  <c r="F67" i="5" s="1"/>
  <c r="D68" i="5"/>
  <c r="F68" i="5" s="1"/>
  <c r="D69" i="5"/>
  <c r="F69" i="5" s="1"/>
  <c r="D70" i="5"/>
  <c r="F70" i="5" s="1"/>
  <c r="D71" i="5"/>
  <c r="F71" i="5" s="1"/>
  <c r="D72" i="5"/>
  <c r="F72" i="5" s="1"/>
  <c r="D73" i="5"/>
  <c r="F73" i="5" s="1"/>
  <c r="D74" i="5"/>
  <c r="F74" i="5" s="1"/>
  <c r="D75" i="5"/>
  <c r="F75" i="5" s="1"/>
  <c r="D76" i="5"/>
  <c r="F76" i="5" s="1"/>
  <c r="D77" i="5"/>
  <c r="F77" i="5" s="1"/>
  <c r="D78" i="5"/>
  <c r="F78" i="5" s="1"/>
  <c r="D79" i="5"/>
  <c r="F79" i="5" s="1"/>
  <c r="D80" i="5"/>
  <c r="F80" i="5" s="1"/>
  <c r="D81" i="5"/>
  <c r="F81" i="5" s="1"/>
  <c r="D82" i="5"/>
  <c r="F82" i="5" s="1"/>
  <c r="D83" i="5"/>
  <c r="F83" i="5" s="1"/>
  <c r="D84" i="5"/>
  <c r="F84" i="5" s="1"/>
  <c r="D85" i="5"/>
  <c r="F85" i="5" s="1"/>
  <c r="D86" i="5"/>
  <c r="F86" i="5" s="1"/>
  <c r="D87" i="5"/>
  <c r="F87" i="5" s="1"/>
  <c r="D88" i="5"/>
  <c r="F88" i="5" s="1"/>
  <c r="D89" i="5"/>
  <c r="F89" i="5" s="1"/>
  <c r="D90" i="5"/>
  <c r="F90" i="5" s="1"/>
  <c r="D91" i="5"/>
  <c r="F91" i="5" s="1"/>
  <c r="D92" i="5"/>
  <c r="F92" i="5" s="1"/>
  <c r="D93" i="5"/>
  <c r="F93" i="5" s="1"/>
  <c r="D94" i="5"/>
  <c r="F94" i="5" s="1"/>
  <c r="D95" i="5"/>
  <c r="F95" i="5" s="1"/>
  <c r="D96" i="5"/>
  <c r="F96" i="5" s="1"/>
  <c r="D97" i="5"/>
  <c r="F97" i="5" s="1"/>
  <c r="D98" i="5"/>
  <c r="F98" i="5" s="1"/>
  <c r="D99" i="5"/>
  <c r="F99" i="5" s="1"/>
  <c r="D100" i="5"/>
  <c r="F100" i="5" s="1"/>
  <c r="D101" i="5"/>
  <c r="F101" i="5" s="1"/>
  <c r="D102" i="5"/>
  <c r="F102" i="5" s="1"/>
  <c r="D103" i="5"/>
  <c r="F103" i="5" s="1"/>
  <c r="D104" i="5"/>
  <c r="F104" i="5" s="1"/>
  <c r="D105" i="5"/>
  <c r="F105" i="5" s="1"/>
  <c r="D106" i="5"/>
  <c r="F106" i="5" s="1"/>
  <c r="D107" i="5"/>
  <c r="F107" i="5" s="1"/>
  <c r="D108" i="5"/>
  <c r="F108" i="5" s="1"/>
  <c r="D109" i="5"/>
  <c r="F109" i="5" s="1"/>
  <c r="D110" i="5"/>
  <c r="F110" i="5" s="1"/>
  <c r="D111" i="5"/>
  <c r="F111" i="5" s="1"/>
  <c r="D112" i="5"/>
  <c r="F112" i="5" s="1"/>
  <c r="D113" i="5"/>
  <c r="F113" i="5" s="1"/>
  <c r="D114" i="5"/>
  <c r="F114" i="5" s="1"/>
  <c r="D115" i="5"/>
  <c r="F115" i="5" s="1"/>
  <c r="D116" i="5"/>
  <c r="F116" i="5" s="1"/>
  <c r="D117" i="5"/>
  <c r="F117" i="5" s="1"/>
  <c r="D118" i="5"/>
  <c r="F118" i="5" s="1"/>
  <c r="D119" i="5"/>
  <c r="F119" i="5" s="1"/>
  <c r="D120" i="5"/>
  <c r="F120" i="5" s="1"/>
  <c r="D121" i="5"/>
  <c r="F121" i="5" s="1"/>
  <c r="D122" i="5"/>
  <c r="F122" i="5" s="1"/>
  <c r="D123" i="5"/>
  <c r="F123" i="5" s="1"/>
  <c r="D124" i="5"/>
  <c r="F124" i="5" s="1"/>
  <c r="D125" i="5"/>
  <c r="F125" i="5" s="1"/>
  <c r="D126" i="5"/>
  <c r="F126" i="5" s="1"/>
  <c r="D127" i="5"/>
  <c r="F127" i="5" s="1"/>
  <c r="D128" i="5"/>
  <c r="F128" i="5" s="1"/>
  <c r="D129" i="5"/>
  <c r="F129" i="5" s="1"/>
  <c r="D130" i="5"/>
  <c r="F130" i="5" s="1"/>
  <c r="D131" i="5"/>
  <c r="F131" i="5" s="1"/>
  <c r="D132" i="5"/>
  <c r="F132" i="5" s="1"/>
  <c r="D133" i="5"/>
  <c r="F133" i="5" s="1"/>
  <c r="D134" i="5"/>
  <c r="F134" i="5" s="1"/>
  <c r="D135" i="5"/>
  <c r="F135" i="5" s="1"/>
  <c r="D136" i="5"/>
  <c r="F136" i="5" s="1"/>
  <c r="D137" i="5"/>
  <c r="F137" i="5" s="1"/>
  <c r="D138" i="5"/>
  <c r="F138" i="5" s="1"/>
  <c r="D139" i="5"/>
  <c r="F139" i="5" s="1"/>
  <c r="D140" i="5"/>
  <c r="F140" i="5" s="1"/>
  <c r="D141" i="5"/>
  <c r="F141" i="5" s="1"/>
  <c r="D142" i="5"/>
  <c r="F142" i="5" s="1"/>
  <c r="D143" i="5"/>
  <c r="F143" i="5" s="1"/>
  <c r="D144" i="5"/>
  <c r="F144" i="5" s="1"/>
  <c r="D145" i="5"/>
  <c r="F145" i="5" s="1"/>
  <c r="D146" i="5"/>
  <c r="F146" i="5" s="1"/>
  <c r="D147" i="5"/>
  <c r="F147" i="5" s="1"/>
  <c r="D148" i="5"/>
  <c r="F148" i="5" s="1"/>
  <c r="D149" i="5"/>
  <c r="F149" i="5" s="1"/>
  <c r="D150" i="5"/>
  <c r="F150" i="5" s="1"/>
  <c r="D151" i="5"/>
  <c r="F151" i="5" s="1"/>
  <c r="D152" i="5"/>
  <c r="F152" i="5" s="1"/>
  <c r="D153" i="5"/>
  <c r="F153" i="5" s="1"/>
  <c r="D154" i="5"/>
  <c r="F154" i="5" s="1"/>
  <c r="D155" i="5"/>
  <c r="F155" i="5" s="1"/>
  <c r="D156" i="5"/>
  <c r="F156" i="5" s="1"/>
  <c r="D157" i="5"/>
  <c r="F157" i="5" s="1"/>
  <c r="D158" i="5"/>
  <c r="F158" i="5" s="1"/>
  <c r="D159" i="5"/>
  <c r="F159" i="5" s="1"/>
  <c r="D160" i="5"/>
  <c r="F160" i="5" s="1"/>
  <c r="D161" i="5"/>
  <c r="F161" i="5" s="1"/>
  <c r="D162" i="5"/>
  <c r="F162" i="5" s="1"/>
  <c r="D163" i="5"/>
  <c r="F163" i="5" s="1"/>
  <c r="D164" i="5"/>
  <c r="F164" i="5" s="1"/>
  <c r="D165" i="5"/>
  <c r="F165" i="5" s="1"/>
  <c r="D166" i="5"/>
  <c r="F166" i="5" s="1"/>
  <c r="D167" i="5"/>
  <c r="F167" i="5" s="1"/>
  <c r="D168" i="5"/>
  <c r="F168" i="5" s="1"/>
  <c r="D169" i="5"/>
  <c r="F169" i="5" s="1"/>
  <c r="D170" i="5"/>
  <c r="F170" i="5" s="1"/>
  <c r="D171" i="5"/>
  <c r="F171" i="5" s="1"/>
  <c r="D172" i="5"/>
  <c r="F172" i="5" s="1"/>
  <c r="D173" i="5"/>
  <c r="F173" i="5" s="1"/>
  <c r="D174" i="5"/>
  <c r="F174" i="5" s="1"/>
  <c r="D175" i="5"/>
  <c r="F175" i="5" s="1"/>
  <c r="D176" i="5"/>
  <c r="F176" i="5" s="1"/>
  <c r="D177" i="5"/>
  <c r="F177" i="5" s="1"/>
  <c r="D178" i="5"/>
  <c r="F178" i="5" s="1"/>
  <c r="D179" i="5"/>
  <c r="F179" i="5" s="1"/>
  <c r="D180" i="5"/>
  <c r="F180" i="5" s="1"/>
  <c r="D181" i="5"/>
  <c r="F181" i="5" s="1"/>
  <c r="D182" i="5"/>
  <c r="F182" i="5" s="1"/>
  <c r="D183" i="5"/>
  <c r="F183" i="5" s="1"/>
  <c r="D184" i="5"/>
  <c r="F184" i="5" s="1"/>
  <c r="D185" i="5"/>
  <c r="F185" i="5" s="1"/>
  <c r="D186" i="5"/>
  <c r="F186" i="5" s="1"/>
  <c r="D187" i="5"/>
  <c r="F187" i="5" s="1"/>
  <c r="D188" i="5"/>
  <c r="F188" i="5" s="1"/>
  <c r="D189" i="5"/>
  <c r="F189" i="5" s="1"/>
  <c r="D190" i="5"/>
  <c r="F190" i="5" s="1"/>
  <c r="D191" i="5"/>
  <c r="F191" i="5" s="1"/>
  <c r="D192" i="5"/>
  <c r="F192" i="5" s="1"/>
  <c r="D193" i="5"/>
  <c r="F193" i="5" s="1"/>
  <c r="D194" i="5"/>
  <c r="F194" i="5" s="1"/>
  <c r="D195" i="5"/>
  <c r="F195" i="5" s="1"/>
  <c r="D196" i="5"/>
  <c r="F196" i="5" s="1"/>
  <c r="D197" i="5"/>
  <c r="F197" i="5" s="1"/>
  <c r="D198" i="5"/>
  <c r="F198" i="5" s="1"/>
  <c r="D199" i="5"/>
  <c r="F199" i="5" s="1"/>
  <c r="D200" i="5"/>
  <c r="F200" i="5" s="1"/>
  <c r="D201" i="5"/>
  <c r="F201" i="5" s="1"/>
  <c r="D202" i="5"/>
  <c r="F202" i="5" s="1"/>
  <c r="D203" i="5"/>
  <c r="F203" i="5" s="1"/>
  <c r="D204" i="5"/>
  <c r="F204" i="5" s="1"/>
  <c r="D205" i="5"/>
  <c r="F205" i="5" s="1"/>
  <c r="D206" i="5"/>
  <c r="F206" i="5" s="1"/>
  <c r="D207" i="5"/>
  <c r="F207" i="5" s="1"/>
  <c r="D208" i="5"/>
  <c r="F208" i="5" s="1"/>
  <c r="D209" i="5"/>
  <c r="F209" i="5" s="1"/>
  <c r="D210" i="5"/>
  <c r="F210" i="5" s="1"/>
  <c r="D211" i="5"/>
  <c r="F211" i="5" s="1"/>
  <c r="D212" i="5"/>
  <c r="F212" i="5" s="1"/>
  <c r="D213" i="5"/>
  <c r="F213" i="5" s="1"/>
  <c r="D214" i="5"/>
  <c r="F214" i="5" s="1"/>
  <c r="D215" i="5"/>
  <c r="F215" i="5" s="1"/>
  <c r="D216" i="5"/>
  <c r="F216" i="5" s="1"/>
  <c r="D217" i="5"/>
  <c r="F217" i="5" s="1"/>
  <c r="D218" i="5"/>
  <c r="F218" i="5" s="1"/>
  <c r="D219" i="5"/>
  <c r="F219" i="5" s="1"/>
  <c r="D220" i="5"/>
  <c r="F220" i="5" s="1"/>
  <c r="D221" i="5"/>
  <c r="F221" i="5" s="1"/>
  <c r="D222" i="5"/>
  <c r="F222" i="5" s="1"/>
  <c r="D223" i="5"/>
  <c r="F223" i="5" s="1"/>
  <c r="D224" i="5"/>
  <c r="F224" i="5" s="1"/>
  <c r="D225" i="5"/>
  <c r="F225" i="5" s="1"/>
  <c r="D226" i="5"/>
  <c r="F226" i="5" s="1"/>
  <c r="D227" i="5"/>
  <c r="F227" i="5" s="1"/>
  <c r="D228" i="5"/>
  <c r="F228" i="5" s="1"/>
  <c r="D229" i="5"/>
  <c r="F229" i="5" s="1"/>
  <c r="D230" i="5"/>
  <c r="F230" i="5" s="1"/>
  <c r="D231" i="5"/>
  <c r="F231" i="5" s="1"/>
  <c r="D232" i="5"/>
  <c r="F232" i="5" s="1"/>
  <c r="D233" i="5"/>
  <c r="F233" i="5" s="1"/>
  <c r="D234" i="5"/>
  <c r="F234" i="5" s="1"/>
  <c r="D235" i="5"/>
  <c r="F235" i="5" s="1"/>
  <c r="D236" i="5"/>
  <c r="F236" i="5" s="1"/>
  <c r="D237" i="5"/>
  <c r="F237" i="5" s="1"/>
  <c r="D238" i="5"/>
  <c r="F238" i="5" s="1"/>
  <c r="D239" i="5"/>
  <c r="F239" i="5" s="1"/>
  <c r="D240" i="5"/>
  <c r="F240" i="5" s="1"/>
  <c r="D241" i="5"/>
  <c r="F241" i="5" s="1"/>
  <c r="D242" i="5"/>
  <c r="F242" i="5" s="1"/>
  <c r="D243" i="5"/>
  <c r="F243" i="5" s="1"/>
  <c r="D244" i="5"/>
  <c r="F244" i="5" s="1"/>
  <c r="D245" i="5"/>
  <c r="F245" i="5" s="1"/>
  <c r="D246" i="5"/>
  <c r="F246" i="5" s="1"/>
  <c r="D247" i="5"/>
  <c r="F247" i="5" s="1"/>
  <c r="D248" i="5"/>
  <c r="F248" i="5" s="1"/>
  <c r="D249" i="5"/>
  <c r="F249" i="5" s="1"/>
  <c r="D250" i="5"/>
  <c r="F250" i="5" s="1"/>
  <c r="D251" i="5"/>
  <c r="F251" i="5" s="1"/>
  <c r="D252" i="5"/>
  <c r="F252" i="5" s="1"/>
  <c r="D253" i="5"/>
  <c r="F253" i="5" s="1"/>
  <c r="D254" i="5"/>
  <c r="F254" i="5" s="1"/>
  <c r="D255" i="5"/>
  <c r="F255" i="5" s="1"/>
  <c r="D256" i="5"/>
  <c r="F256" i="5" s="1"/>
  <c r="D257" i="5"/>
  <c r="F257" i="5" s="1"/>
  <c r="D258" i="5"/>
  <c r="F258" i="5" s="1"/>
  <c r="D259" i="5"/>
  <c r="F259" i="5" s="1"/>
  <c r="D260" i="5"/>
  <c r="F260" i="5" s="1"/>
  <c r="D261" i="5"/>
  <c r="F261" i="5" s="1"/>
  <c r="D262" i="5"/>
  <c r="F262" i="5" s="1"/>
  <c r="D263" i="5"/>
  <c r="F263" i="5" s="1"/>
  <c r="D264" i="5"/>
  <c r="F264" i="5" s="1"/>
  <c r="D265" i="5"/>
  <c r="F265" i="5" s="1"/>
  <c r="D266" i="5"/>
  <c r="F266" i="5" s="1"/>
  <c r="D267" i="5"/>
  <c r="F267" i="5" s="1"/>
  <c r="D268" i="5"/>
  <c r="F268" i="5" s="1"/>
  <c r="D269" i="5"/>
  <c r="F269" i="5" s="1"/>
  <c r="D270" i="5"/>
  <c r="F270" i="5" s="1"/>
  <c r="D271" i="5"/>
  <c r="F271" i="5" s="1"/>
  <c r="D272" i="5"/>
  <c r="F272" i="5" s="1"/>
  <c r="D273" i="5"/>
  <c r="F273" i="5" s="1"/>
  <c r="D274" i="5"/>
  <c r="F274" i="5" s="1"/>
  <c r="D275" i="5"/>
  <c r="F275" i="5" s="1"/>
  <c r="D276" i="5"/>
  <c r="F276" i="5" s="1"/>
  <c r="D277" i="5"/>
  <c r="F277" i="5" s="1"/>
  <c r="D278" i="5"/>
  <c r="F278" i="5" s="1"/>
  <c r="D279" i="5"/>
  <c r="F279" i="5" s="1"/>
  <c r="D280" i="5"/>
  <c r="F280" i="5" s="1"/>
  <c r="D281" i="5"/>
  <c r="F281" i="5" s="1"/>
  <c r="D282" i="5"/>
  <c r="F282" i="5" s="1"/>
  <c r="D283" i="5"/>
  <c r="F283" i="5" s="1"/>
  <c r="D284" i="5"/>
  <c r="F284" i="5" s="1"/>
  <c r="D285" i="5"/>
  <c r="F285" i="5" s="1"/>
  <c r="D286" i="5"/>
  <c r="F286" i="5" s="1"/>
  <c r="D287" i="5"/>
  <c r="F287" i="5" s="1"/>
  <c r="D288" i="5"/>
  <c r="F288" i="5" s="1"/>
  <c r="D289" i="5"/>
  <c r="F289" i="5" s="1"/>
  <c r="D290" i="5"/>
  <c r="F290" i="5" s="1"/>
  <c r="D291" i="5"/>
  <c r="F291" i="5" s="1"/>
  <c r="D292" i="5"/>
  <c r="F292" i="5" s="1"/>
  <c r="D293" i="5"/>
  <c r="F293" i="5" s="1"/>
  <c r="D294" i="5"/>
  <c r="F294" i="5" s="1"/>
  <c r="D295" i="5"/>
  <c r="F295" i="5" s="1"/>
  <c r="D296" i="5"/>
  <c r="F296" i="5" s="1"/>
  <c r="D297" i="5"/>
  <c r="F297" i="5" s="1"/>
  <c r="D298" i="5"/>
  <c r="F298" i="5" s="1"/>
  <c r="D299" i="5"/>
  <c r="F299" i="5" s="1"/>
  <c r="D300" i="5"/>
  <c r="F300" i="5" s="1"/>
  <c r="D301" i="5"/>
  <c r="F301" i="5" s="1"/>
  <c r="D302" i="5"/>
  <c r="F302" i="5" s="1"/>
  <c r="D303" i="5"/>
  <c r="F303" i="5" s="1"/>
  <c r="D304" i="5"/>
  <c r="F304" i="5" s="1"/>
  <c r="D305" i="5"/>
  <c r="F305" i="5" s="1"/>
  <c r="D306" i="5"/>
  <c r="F306" i="5" s="1"/>
  <c r="D307" i="5"/>
  <c r="F307" i="5" s="1"/>
  <c r="D308" i="5"/>
  <c r="F308" i="5" s="1"/>
  <c r="D309" i="5"/>
  <c r="F309" i="5" s="1"/>
  <c r="D310" i="5"/>
  <c r="F310" i="5" s="1"/>
  <c r="D311" i="5"/>
  <c r="F311" i="5" s="1"/>
  <c r="D312" i="5"/>
  <c r="F312" i="5" s="1"/>
  <c r="D313" i="5"/>
  <c r="F313" i="5" s="1"/>
  <c r="D314" i="5"/>
  <c r="F314" i="5" s="1"/>
  <c r="D315" i="5"/>
  <c r="F315" i="5" s="1"/>
  <c r="D316" i="5"/>
  <c r="F316" i="5" s="1"/>
  <c r="D317" i="5"/>
  <c r="F317" i="5" s="1"/>
  <c r="D318" i="5"/>
  <c r="F318" i="5" s="1"/>
  <c r="D319" i="5"/>
  <c r="F319" i="5" s="1"/>
  <c r="D320" i="5"/>
  <c r="F320" i="5" s="1"/>
  <c r="D321" i="5"/>
  <c r="F321" i="5" s="1"/>
  <c r="D322" i="5"/>
  <c r="F322" i="5" s="1"/>
  <c r="D323" i="5"/>
  <c r="F323" i="5" s="1"/>
  <c r="D324" i="5"/>
  <c r="F324" i="5" s="1"/>
  <c r="D325" i="5"/>
  <c r="F325" i="5" s="1"/>
  <c r="D326" i="5"/>
  <c r="F326" i="5" s="1"/>
  <c r="D327" i="5"/>
  <c r="F327" i="5" s="1"/>
  <c r="D328" i="5"/>
  <c r="F328" i="5" s="1"/>
  <c r="D329" i="5"/>
  <c r="F329" i="5" s="1"/>
  <c r="D330" i="5"/>
  <c r="F330" i="5" s="1"/>
  <c r="D331" i="5"/>
  <c r="F331" i="5" s="1"/>
  <c r="D332" i="5"/>
  <c r="F332" i="5" s="1"/>
  <c r="D333" i="5"/>
  <c r="F333" i="5" s="1"/>
  <c r="D334" i="5"/>
  <c r="F334" i="5" s="1"/>
  <c r="D335" i="5"/>
  <c r="F335" i="5" s="1"/>
  <c r="D336" i="5"/>
  <c r="F336" i="5" s="1"/>
  <c r="D337" i="5"/>
  <c r="F337" i="5" s="1"/>
  <c r="D338" i="5"/>
  <c r="F338" i="5" s="1"/>
  <c r="D339" i="5"/>
  <c r="F339" i="5" s="1"/>
  <c r="D340" i="5"/>
  <c r="F340" i="5" s="1"/>
  <c r="D341" i="5"/>
  <c r="F341" i="5" s="1"/>
  <c r="D342" i="5"/>
  <c r="F342" i="5" s="1"/>
  <c r="D343" i="5"/>
  <c r="D344" i="5"/>
  <c r="F344" i="5" s="1"/>
  <c r="D345" i="5"/>
  <c r="F345" i="5" s="1"/>
  <c r="D346" i="5"/>
  <c r="F346" i="5" s="1"/>
  <c r="D347" i="5"/>
  <c r="F347" i="5" s="1"/>
  <c r="D348" i="5"/>
  <c r="F348" i="5" s="1"/>
  <c r="D349" i="5"/>
  <c r="F349" i="5" s="1"/>
  <c r="D350" i="5"/>
  <c r="F350" i="5" s="1"/>
  <c r="D351" i="5"/>
  <c r="F351" i="5" s="1"/>
  <c r="D352" i="5"/>
  <c r="F352" i="5" s="1"/>
  <c r="D353" i="5"/>
  <c r="F353" i="5" s="1"/>
  <c r="D354" i="5"/>
  <c r="F354" i="5" s="1"/>
  <c r="D355" i="5"/>
  <c r="F355" i="5" s="1"/>
  <c r="D356" i="5"/>
  <c r="F356" i="5" s="1"/>
  <c r="D357" i="5"/>
  <c r="F357" i="5" s="1"/>
  <c r="D358" i="5"/>
  <c r="F358" i="5" s="1"/>
  <c r="D359" i="5"/>
  <c r="F359" i="5" s="1"/>
  <c r="D360" i="5"/>
  <c r="F360" i="5" s="1"/>
  <c r="D361" i="5"/>
  <c r="F361" i="5" s="1"/>
  <c r="D362" i="5"/>
  <c r="F362" i="5" s="1"/>
  <c r="D363" i="5"/>
  <c r="F363" i="5" s="1"/>
  <c r="D364" i="5"/>
  <c r="F364" i="5" s="1"/>
  <c r="D365" i="5"/>
  <c r="F365" i="5" s="1"/>
  <c r="D366" i="5"/>
  <c r="F366" i="5" s="1"/>
  <c r="D367" i="5"/>
  <c r="F367" i="5" s="1"/>
  <c r="D368" i="5"/>
  <c r="F368" i="5" s="1"/>
  <c r="D369" i="5"/>
  <c r="F369" i="5" s="1"/>
  <c r="D370" i="5"/>
  <c r="F370" i="5" s="1"/>
  <c r="D371" i="5"/>
  <c r="F371" i="5" s="1"/>
  <c r="D372" i="5"/>
  <c r="F372" i="5" s="1"/>
  <c r="D373" i="5"/>
  <c r="F373" i="5" s="1"/>
  <c r="D374" i="5"/>
  <c r="F374" i="5" s="1"/>
  <c r="D375" i="5"/>
  <c r="F375" i="5" s="1"/>
  <c r="D376" i="5"/>
  <c r="F376" i="5" s="1"/>
  <c r="D377" i="5"/>
  <c r="F377" i="5" s="1"/>
  <c r="D378" i="5"/>
  <c r="F378" i="5" s="1"/>
  <c r="D379" i="5"/>
  <c r="F379" i="5" s="1"/>
  <c r="D380" i="5"/>
  <c r="F380" i="5" s="1"/>
  <c r="D381" i="5"/>
  <c r="F381" i="5" s="1"/>
  <c r="D382" i="5"/>
  <c r="F382" i="5" s="1"/>
  <c r="D383" i="5"/>
  <c r="F383" i="5" s="1"/>
  <c r="D384" i="5"/>
  <c r="F384" i="5" s="1"/>
  <c r="D385" i="5"/>
  <c r="F385" i="5" s="1"/>
  <c r="D386" i="5"/>
  <c r="F386" i="5" s="1"/>
  <c r="D387" i="5"/>
  <c r="F387" i="5" s="1"/>
  <c r="D388" i="5"/>
  <c r="F388" i="5" s="1"/>
  <c r="D389" i="5"/>
  <c r="F389" i="5" s="1"/>
  <c r="D390" i="5"/>
  <c r="F390" i="5" s="1"/>
  <c r="D391" i="5"/>
  <c r="F391" i="5" s="1"/>
  <c r="D392" i="5"/>
  <c r="F392" i="5" s="1"/>
  <c r="D393" i="5"/>
  <c r="F393" i="5" s="1"/>
  <c r="D394" i="5"/>
  <c r="F394" i="5" s="1"/>
  <c r="D395" i="5"/>
  <c r="F395" i="5" s="1"/>
  <c r="D396" i="5"/>
  <c r="F396" i="5" s="1"/>
  <c r="D397" i="5"/>
  <c r="F397" i="5" s="1"/>
  <c r="D398" i="5"/>
  <c r="F398" i="5" s="1"/>
  <c r="D399" i="5"/>
  <c r="F399" i="5" s="1"/>
  <c r="D400" i="5"/>
  <c r="F400" i="5" s="1"/>
  <c r="D401" i="5"/>
  <c r="F401" i="5" s="1"/>
  <c r="D402" i="5"/>
  <c r="F402" i="5" s="1"/>
  <c r="D403" i="5"/>
  <c r="F403" i="5" s="1"/>
  <c r="D404" i="5"/>
  <c r="F404" i="5" s="1"/>
  <c r="D405" i="5"/>
  <c r="F405" i="5" s="1"/>
  <c r="D406" i="5"/>
  <c r="F406" i="5" s="1"/>
  <c r="D407" i="5"/>
  <c r="F407" i="5" s="1"/>
  <c r="D408" i="5"/>
  <c r="F408" i="5" s="1"/>
  <c r="D409" i="5"/>
  <c r="F409" i="5" s="1"/>
  <c r="D410" i="5"/>
  <c r="F410" i="5" s="1"/>
  <c r="D411" i="5"/>
  <c r="F411" i="5" s="1"/>
  <c r="D412" i="5"/>
  <c r="F412" i="5" s="1"/>
  <c r="D413" i="5"/>
  <c r="F413" i="5" s="1"/>
  <c r="D414" i="5"/>
  <c r="F414" i="5" s="1"/>
  <c r="D415" i="5"/>
  <c r="F415" i="5" s="1"/>
  <c r="D416" i="5"/>
  <c r="F416" i="5" s="1"/>
  <c r="D417" i="5"/>
  <c r="F417" i="5" s="1"/>
  <c r="D418" i="5"/>
  <c r="F418" i="5" s="1"/>
  <c r="D419" i="5"/>
  <c r="F419" i="5" s="1"/>
  <c r="D420" i="5"/>
  <c r="F420" i="5" s="1"/>
  <c r="D421" i="5"/>
  <c r="F421" i="5" s="1"/>
  <c r="D422" i="5"/>
  <c r="F422" i="5" s="1"/>
  <c r="D423" i="5"/>
  <c r="F423" i="5" s="1"/>
  <c r="D424" i="5"/>
  <c r="F424" i="5" s="1"/>
  <c r="D425" i="5"/>
  <c r="F425" i="5" s="1"/>
  <c r="D426" i="5"/>
  <c r="F426" i="5" s="1"/>
  <c r="D427" i="5"/>
  <c r="F427" i="5" s="1"/>
  <c r="D428" i="5"/>
  <c r="F428" i="5" s="1"/>
  <c r="D429" i="5"/>
  <c r="F429" i="5" s="1"/>
  <c r="D430" i="5"/>
  <c r="F430" i="5" s="1"/>
  <c r="D431" i="5"/>
  <c r="F431" i="5" s="1"/>
  <c r="D432" i="5"/>
  <c r="F432" i="5" s="1"/>
  <c r="D433" i="5"/>
  <c r="F433" i="5" s="1"/>
  <c r="D434" i="5"/>
  <c r="F434" i="5" s="1"/>
  <c r="D435" i="5"/>
  <c r="F435" i="5" s="1"/>
  <c r="D436" i="5"/>
  <c r="F436" i="5" s="1"/>
  <c r="D437" i="5"/>
  <c r="F437" i="5" s="1"/>
  <c r="D438" i="5"/>
  <c r="F438" i="5" s="1"/>
  <c r="D439" i="5"/>
  <c r="F439" i="5" s="1"/>
  <c r="D440" i="5"/>
  <c r="F440" i="5" s="1"/>
  <c r="D441" i="5"/>
  <c r="F441" i="5" s="1"/>
  <c r="D442" i="5"/>
  <c r="F442" i="5" s="1"/>
  <c r="D443" i="5"/>
  <c r="F443" i="5" s="1"/>
  <c r="D444" i="5"/>
  <c r="F444" i="5" s="1"/>
  <c r="D445" i="5"/>
  <c r="F445" i="5" s="1"/>
  <c r="D446" i="5"/>
  <c r="F446" i="5" s="1"/>
  <c r="D447" i="5"/>
  <c r="F447" i="5" s="1"/>
  <c r="D448" i="5"/>
  <c r="F448" i="5" s="1"/>
  <c r="D449" i="5"/>
  <c r="F449" i="5" s="1"/>
  <c r="D450" i="5"/>
  <c r="F450" i="5" s="1"/>
  <c r="D451" i="5"/>
  <c r="F451" i="5" s="1"/>
  <c r="D452" i="5"/>
  <c r="F452" i="5" s="1"/>
  <c r="D453" i="5"/>
  <c r="F453" i="5" s="1"/>
  <c r="D454" i="5"/>
  <c r="F454" i="5" s="1"/>
  <c r="D455" i="5"/>
  <c r="F455" i="5" s="1"/>
  <c r="D456" i="5"/>
  <c r="F456" i="5" s="1"/>
  <c r="D457" i="5"/>
  <c r="F457" i="5" s="1"/>
  <c r="D458" i="5"/>
  <c r="F458" i="5" s="1"/>
  <c r="D459" i="5"/>
  <c r="F459" i="5" s="1"/>
  <c r="D460" i="5"/>
  <c r="F460" i="5" s="1"/>
  <c r="D461" i="5"/>
  <c r="F461" i="5" s="1"/>
  <c r="D462" i="5"/>
  <c r="F462" i="5" s="1"/>
  <c r="D463" i="5"/>
  <c r="F463" i="5" s="1"/>
  <c r="D464" i="5"/>
  <c r="F464" i="5" s="1"/>
  <c r="D465" i="5"/>
  <c r="F465" i="5" s="1"/>
  <c r="D466" i="5"/>
  <c r="F466" i="5" s="1"/>
  <c r="D467" i="5"/>
  <c r="F467" i="5" s="1"/>
  <c r="D468" i="5"/>
  <c r="F468" i="5" s="1"/>
  <c r="D469" i="5"/>
  <c r="F469" i="5" s="1"/>
  <c r="D470" i="5"/>
  <c r="F470" i="5" s="1"/>
  <c r="D471" i="5"/>
  <c r="F471" i="5" s="1"/>
  <c r="D472" i="5"/>
  <c r="F472" i="5" s="1"/>
  <c r="D473" i="5"/>
  <c r="F473" i="5" s="1"/>
  <c r="D474" i="5"/>
  <c r="F474" i="5" s="1"/>
  <c r="D475" i="5"/>
  <c r="F475" i="5" s="1"/>
  <c r="D476" i="5"/>
  <c r="F476" i="5" s="1"/>
  <c r="D477" i="5"/>
  <c r="F477" i="5" s="1"/>
  <c r="D478" i="5"/>
  <c r="F478" i="5" s="1"/>
  <c r="D479" i="5"/>
  <c r="F479" i="5" s="1"/>
  <c r="D480" i="5"/>
  <c r="F480" i="5" s="1"/>
  <c r="D481" i="5"/>
  <c r="F481" i="5" s="1"/>
  <c r="D482" i="5"/>
  <c r="F482" i="5" s="1"/>
  <c r="D483" i="5"/>
  <c r="F483" i="5" s="1"/>
  <c r="D484" i="5"/>
  <c r="F484" i="5" s="1"/>
  <c r="D485" i="5"/>
  <c r="F485" i="5" s="1"/>
  <c r="D486" i="5"/>
  <c r="F486" i="5" s="1"/>
  <c r="D487" i="5"/>
  <c r="F487" i="5" s="1"/>
  <c r="D488" i="5"/>
  <c r="F488" i="5" s="1"/>
  <c r="D489" i="5"/>
  <c r="F489" i="5" s="1"/>
  <c r="D490" i="5"/>
  <c r="F490" i="5" s="1"/>
  <c r="D491" i="5"/>
  <c r="F491" i="5" s="1"/>
  <c r="D492" i="5"/>
  <c r="F492" i="5" s="1"/>
  <c r="D493" i="5"/>
  <c r="F493" i="5" s="1"/>
  <c r="D494" i="5"/>
  <c r="F494" i="5" s="1"/>
  <c r="D495" i="5"/>
  <c r="F495" i="5" s="1"/>
  <c r="D496" i="5"/>
  <c r="F496" i="5" s="1"/>
  <c r="D497" i="5"/>
  <c r="F497" i="5" s="1"/>
  <c r="D498" i="5"/>
  <c r="F498" i="5" s="1"/>
  <c r="D499" i="5"/>
  <c r="F499" i="5" s="1"/>
  <c r="D500" i="5"/>
  <c r="F500" i="5" s="1"/>
  <c r="D501" i="5"/>
  <c r="F501" i="5" s="1"/>
  <c r="D502" i="5"/>
  <c r="F502" i="5" s="1"/>
  <c r="D503" i="5"/>
  <c r="F503" i="5" s="1"/>
  <c r="D504" i="5"/>
  <c r="F504" i="5" s="1"/>
  <c r="D505" i="5"/>
  <c r="F505" i="5" s="1"/>
  <c r="D506" i="5"/>
  <c r="F506" i="5" s="1"/>
  <c r="D507" i="5"/>
  <c r="F507" i="5" s="1"/>
  <c r="D508" i="5"/>
  <c r="F508" i="5" s="1"/>
  <c r="D509" i="5"/>
  <c r="F509" i="5" s="1"/>
  <c r="D510" i="5"/>
  <c r="F510" i="5" s="1"/>
  <c r="D511" i="5"/>
  <c r="F511" i="5" s="1"/>
  <c r="D512" i="5"/>
  <c r="F512" i="5" s="1"/>
  <c r="D513" i="5"/>
  <c r="E513" i="5" s="1"/>
  <c r="D514" i="5"/>
  <c r="F514" i="5" s="1"/>
  <c r="D515" i="5"/>
  <c r="F515" i="5" s="1"/>
  <c r="D516" i="5"/>
  <c r="F516" i="5" s="1"/>
  <c r="D517" i="5"/>
  <c r="F517" i="5" s="1"/>
  <c r="D518" i="5"/>
  <c r="F518" i="5" s="1"/>
  <c r="D519" i="5"/>
  <c r="F519" i="5" s="1"/>
  <c r="D520" i="5"/>
  <c r="F520" i="5" s="1"/>
  <c r="D521" i="5"/>
  <c r="F521" i="5" s="1"/>
  <c r="D522" i="5"/>
  <c r="F522" i="5" s="1"/>
  <c r="D523" i="5"/>
  <c r="F523" i="5" s="1"/>
  <c r="D524" i="5"/>
  <c r="F524" i="5" s="1"/>
  <c r="D525" i="5"/>
  <c r="F525" i="5" s="1"/>
  <c r="D526" i="5"/>
  <c r="F526" i="5" s="1"/>
  <c r="D527" i="5"/>
  <c r="F527" i="5" s="1"/>
  <c r="D528" i="5"/>
  <c r="F528" i="5" s="1"/>
  <c r="D529" i="5"/>
  <c r="F529" i="5" s="1"/>
  <c r="D530" i="5"/>
  <c r="F530" i="5" s="1"/>
  <c r="D531" i="5"/>
  <c r="F531" i="5" s="1"/>
  <c r="D532" i="5"/>
  <c r="F532" i="5" s="1"/>
  <c r="D533" i="5"/>
  <c r="F533" i="5" s="1"/>
  <c r="D534" i="5"/>
  <c r="F534" i="5" s="1"/>
  <c r="D535" i="5"/>
  <c r="F535" i="5" s="1"/>
  <c r="D536" i="5"/>
  <c r="F536" i="5" s="1"/>
  <c r="D537" i="5"/>
  <c r="F537" i="5" s="1"/>
  <c r="D538" i="5"/>
  <c r="F538" i="5" s="1"/>
  <c r="D539" i="5"/>
  <c r="F539" i="5" s="1"/>
  <c r="D540" i="5"/>
  <c r="F540" i="5" s="1"/>
  <c r="D541" i="5"/>
  <c r="F541" i="5" s="1"/>
  <c r="D542" i="5"/>
  <c r="F542" i="5" s="1"/>
  <c r="D543" i="5"/>
  <c r="F543" i="5" s="1"/>
  <c r="D544" i="5"/>
  <c r="F544" i="5" s="1"/>
  <c r="D545" i="5"/>
  <c r="F545" i="5" s="1"/>
  <c r="D546" i="5"/>
  <c r="F546" i="5" s="1"/>
  <c r="D547" i="5"/>
  <c r="F547" i="5" s="1"/>
  <c r="D548" i="5"/>
  <c r="F548" i="5" s="1"/>
  <c r="D549" i="5"/>
  <c r="F549" i="5" s="1"/>
  <c r="D550" i="5"/>
  <c r="F550" i="5" s="1"/>
  <c r="D551" i="5"/>
  <c r="F551" i="5" s="1"/>
  <c r="D552" i="5"/>
  <c r="F552" i="5" s="1"/>
  <c r="D553" i="5"/>
  <c r="F553" i="5" s="1"/>
  <c r="D554" i="5"/>
  <c r="F554" i="5" s="1"/>
  <c r="D555" i="5"/>
  <c r="F555" i="5" s="1"/>
  <c r="D556" i="5"/>
  <c r="F556" i="5" s="1"/>
  <c r="D557" i="5"/>
  <c r="F557" i="5" s="1"/>
  <c r="D558" i="5"/>
  <c r="F558" i="5" s="1"/>
  <c r="D559" i="5"/>
  <c r="F559" i="5" s="1"/>
  <c r="D560" i="5"/>
  <c r="F560" i="5" s="1"/>
  <c r="D561" i="5"/>
  <c r="F561" i="5" s="1"/>
  <c r="D562" i="5"/>
  <c r="F562" i="5" s="1"/>
  <c r="D563" i="5"/>
  <c r="F563" i="5" s="1"/>
  <c r="D564" i="5"/>
  <c r="F564" i="5" s="1"/>
  <c r="D565" i="5"/>
  <c r="F565" i="5" s="1"/>
  <c r="D566" i="5"/>
  <c r="F566" i="5" s="1"/>
  <c r="D567" i="5"/>
  <c r="F567" i="5" s="1"/>
  <c r="D568" i="5"/>
  <c r="F568" i="5" s="1"/>
  <c r="D569" i="5"/>
  <c r="F569" i="5" s="1"/>
  <c r="D570" i="5"/>
  <c r="F570" i="5" s="1"/>
  <c r="D571" i="5"/>
  <c r="F571" i="5" s="1"/>
  <c r="D572" i="5"/>
  <c r="F572" i="5" s="1"/>
  <c r="D573" i="5"/>
  <c r="F573" i="5" s="1"/>
  <c r="D574" i="5"/>
  <c r="F574" i="5" s="1"/>
  <c r="D575" i="5"/>
  <c r="F575" i="5" s="1"/>
  <c r="D576" i="5"/>
  <c r="F576" i="5" s="1"/>
  <c r="D577" i="5"/>
  <c r="F577" i="5" s="1"/>
  <c r="D578" i="5"/>
  <c r="F578" i="5" s="1"/>
  <c r="D579" i="5"/>
  <c r="F579" i="5" s="1"/>
  <c r="D580" i="5"/>
  <c r="F580" i="5" s="1"/>
  <c r="D581" i="5"/>
  <c r="F581" i="5" s="1"/>
  <c r="D582" i="5"/>
  <c r="F582" i="5" s="1"/>
  <c r="D583" i="5"/>
  <c r="F583" i="5" s="1"/>
  <c r="D584" i="5"/>
  <c r="F584" i="5" s="1"/>
  <c r="D585" i="5"/>
  <c r="F585" i="5" s="1"/>
  <c r="D586" i="5"/>
  <c r="F586" i="5" s="1"/>
  <c r="D587" i="5"/>
  <c r="F587" i="5" s="1"/>
  <c r="D588" i="5"/>
  <c r="F588" i="5" s="1"/>
  <c r="D589" i="5"/>
  <c r="F589" i="5" s="1"/>
  <c r="D590" i="5"/>
  <c r="F590" i="5" s="1"/>
  <c r="D591" i="5"/>
  <c r="F591" i="5" s="1"/>
  <c r="D592" i="5"/>
  <c r="F592" i="5" s="1"/>
  <c r="D593" i="5"/>
  <c r="F593" i="5" s="1"/>
  <c r="D594" i="5"/>
  <c r="F594" i="5" s="1"/>
  <c r="D595" i="5"/>
  <c r="F595" i="5" s="1"/>
  <c r="D596" i="5"/>
  <c r="F596" i="5" s="1"/>
  <c r="D597" i="5"/>
  <c r="F597" i="5" s="1"/>
  <c r="D598" i="5"/>
  <c r="F598" i="5" s="1"/>
  <c r="D599" i="5"/>
  <c r="D600" i="5"/>
  <c r="F600" i="5" s="1"/>
  <c r="D601" i="5"/>
  <c r="F601" i="5" s="1"/>
  <c r="D602" i="5"/>
  <c r="F602" i="5" s="1"/>
  <c r="D603" i="5"/>
  <c r="F603" i="5" s="1"/>
  <c r="D604" i="5"/>
  <c r="F604" i="5" s="1"/>
  <c r="D605" i="5"/>
  <c r="F605" i="5" s="1"/>
  <c r="D606" i="5"/>
  <c r="F606" i="5" s="1"/>
  <c r="D607" i="5"/>
  <c r="F607" i="5" s="1"/>
  <c r="D608" i="5"/>
  <c r="F608" i="5" s="1"/>
  <c r="D609" i="5"/>
  <c r="F609" i="5" s="1"/>
  <c r="D610" i="5"/>
  <c r="F610" i="5" s="1"/>
  <c r="D611" i="5"/>
  <c r="F611" i="5" s="1"/>
  <c r="D612" i="5"/>
  <c r="F612" i="5" s="1"/>
  <c r="D613" i="5"/>
  <c r="F613" i="5" s="1"/>
  <c r="D614" i="5"/>
  <c r="F614" i="5" s="1"/>
  <c r="D615" i="5"/>
  <c r="F615" i="5" s="1"/>
  <c r="D616" i="5"/>
  <c r="F616" i="5" s="1"/>
  <c r="D617" i="5"/>
  <c r="F617" i="5" s="1"/>
  <c r="D618" i="5"/>
  <c r="F618" i="5" s="1"/>
  <c r="D619" i="5"/>
  <c r="F619" i="5" s="1"/>
  <c r="D620" i="5"/>
  <c r="F620" i="5" s="1"/>
  <c r="D621" i="5"/>
  <c r="F621" i="5" s="1"/>
  <c r="D622" i="5"/>
  <c r="F622" i="5" s="1"/>
  <c r="D623" i="5"/>
  <c r="F623" i="5" s="1"/>
  <c r="D624" i="5"/>
  <c r="F624" i="5" s="1"/>
  <c r="D625" i="5"/>
  <c r="F625" i="5" s="1"/>
  <c r="D626" i="5"/>
  <c r="F626" i="5" s="1"/>
  <c r="D627" i="5"/>
  <c r="F627" i="5" s="1"/>
  <c r="D628" i="5"/>
  <c r="F628" i="5" s="1"/>
  <c r="D629" i="5"/>
  <c r="F629" i="5" s="1"/>
  <c r="D630" i="5"/>
  <c r="F630" i="5" s="1"/>
  <c r="D631" i="5"/>
  <c r="F631" i="5" s="1"/>
  <c r="D632" i="5"/>
  <c r="F632" i="5" s="1"/>
  <c r="D633" i="5"/>
  <c r="F633" i="5" s="1"/>
  <c r="D634" i="5"/>
  <c r="F634" i="5" s="1"/>
  <c r="D635" i="5"/>
  <c r="F635" i="5" s="1"/>
  <c r="D636" i="5"/>
  <c r="F636" i="5" s="1"/>
  <c r="D637" i="5"/>
  <c r="F637" i="5" s="1"/>
  <c r="D638" i="5"/>
  <c r="F638" i="5" s="1"/>
  <c r="D639" i="5"/>
  <c r="F639" i="5" s="1"/>
  <c r="D640" i="5"/>
  <c r="F640" i="5" s="1"/>
  <c r="D641" i="5"/>
  <c r="F641" i="5" s="1"/>
  <c r="D642" i="5"/>
  <c r="F642" i="5" s="1"/>
  <c r="D643" i="5"/>
  <c r="F643" i="5" s="1"/>
  <c r="D644" i="5"/>
  <c r="F644" i="5" s="1"/>
  <c r="D645" i="5"/>
  <c r="F645" i="5" s="1"/>
  <c r="D646" i="5"/>
  <c r="F646" i="5" s="1"/>
  <c r="D647" i="5"/>
  <c r="F647" i="5" s="1"/>
  <c r="D648" i="5"/>
  <c r="F648" i="5" s="1"/>
  <c r="D649" i="5"/>
  <c r="F649" i="5" s="1"/>
  <c r="D650" i="5"/>
  <c r="F650" i="5" s="1"/>
  <c r="D651" i="5"/>
  <c r="F651" i="5" s="1"/>
  <c r="D652" i="5"/>
  <c r="F652" i="5" s="1"/>
  <c r="D653" i="5"/>
  <c r="F653" i="5" s="1"/>
  <c r="D654" i="5"/>
  <c r="F654" i="5" s="1"/>
  <c r="D655" i="5"/>
  <c r="F655" i="5" s="1"/>
  <c r="D656" i="5"/>
  <c r="F656" i="5" s="1"/>
  <c r="D657" i="5"/>
  <c r="F657" i="5" s="1"/>
  <c r="D658" i="5"/>
  <c r="F658" i="5" s="1"/>
  <c r="D659" i="5"/>
  <c r="F659" i="5" s="1"/>
  <c r="D660" i="5"/>
  <c r="F660" i="5" s="1"/>
  <c r="D661" i="5"/>
  <c r="F661" i="5" s="1"/>
  <c r="D662" i="5"/>
  <c r="F662" i="5" s="1"/>
  <c r="D663" i="5"/>
  <c r="F663" i="5" s="1"/>
  <c r="D664" i="5"/>
  <c r="F664" i="5" s="1"/>
  <c r="D665" i="5"/>
  <c r="F665" i="5" s="1"/>
  <c r="D666" i="5"/>
  <c r="F666" i="5" s="1"/>
  <c r="D667" i="5"/>
  <c r="F667" i="5" s="1"/>
  <c r="D668" i="5"/>
  <c r="F668" i="5" s="1"/>
  <c r="D669" i="5"/>
  <c r="F669" i="5" s="1"/>
  <c r="D670" i="5"/>
  <c r="F670" i="5" s="1"/>
  <c r="D671" i="5"/>
  <c r="F671" i="5" s="1"/>
  <c r="D672" i="5"/>
  <c r="F672" i="5" s="1"/>
  <c r="D673" i="5"/>
  <c r="F673" i="5" s="1"/>
  <c r="D674" i="5"/>
  <c r="F674" i="5" s="1"/>
  <c r="D675" i="5"/>
  <c r="F675" i="5" s="1"/>
  <c r="D676" i="5"/>
  <c r="F676" i="5" s="1"/>
  <c r="D677" i="5"/>
  <c r="F677" i="5" s="1"/>
  <c r="D678" i="5"/>
  <c r="F678" i="5" s="1"/>
  <c r="D679" i="5"/>
  <c r="F679" i="5" s="1"/>
  <c r="D680" i="5"/>
  <c r="F680" i="5" s="1"/>
  <c r="D681" i="5"/>
  <c r="F681" i="5" s="1"/>
  <c r="D682" i="5"/>
  <c r="D683" i="5"/>
  <c r="F683" i="5" s="1"/>
  <c r="D684" i="5"/>
  <c r="F684" i="5" s="1"/>
  <c r="D685" i="5"/>
  <c r="F685" i="5" s="1"/>
  <c r="D686" i="5"/>
  <c r="F686" i="5" s="1"/>
  <c r="D687" i="5"/>
  <c r="F687" i="5" s="1"/>
  <c r="D688" i="5"/>
  <c r="F688" i="5" s="1"/>
  <c r="D689" i="5"/>
  <c r="F689" i="5" s="1"/>
  <c r="D690" i="5"/>
  <c r="F690" i="5" s="1"/>
  <c r="D691" i="5"/>
  <c r="F691" i="5" s="1"/>
  <c r="D692" i="5"/>
  <c r="F692" i="5" s="1"/>
  <c r="D693" i="5"/>
  <c r="F693" i="5" s="1"/>
  <c r="D694" i="5"/>
  <c r="F694" i="5" s="1"/>
  <c r="D695" i="5"/>
  <c r="F695" i="5" s="1"/>
  <c r="D696" i="5"/>
  <c r="F696" i="5" s="1"/>
  <c r="D697" i="5"/>
  <c r="F697" i="5" s="1"/>
  <c r="D698" i="5"/>
  <c r="F698" i="5" s="1"/>
  <c r="D699" i="5"/>
  <c r="F699" i="5" s="1"/>
  <c r="D700" i="5"/>
  <c r="F700" i="5" s="1"/>
  <c r="D701" i="5"/>
  <c r="F701" i="5" s="1"/>
  <c r="D702" i="5"/>
  <c r="F702" i="5" s="1"/>
  <c r="D703" i="5"/>
  <c r="F703" i="5" s="1"/>
  <c r="D704" i="5"/>
  <c r="F704" i="5" s="1"/>
  <c r="D705" i="5"/>
  <c r="F705" i="5" s="1"/>
  <c r="D706" i="5"/>
  <c r="F706" i="5" s="1"/>
  <c r="D707" i="5"/>
  <c r="F707" i="5" s="1"/>
  <c r="D708" i="5"/>
  <c r="F708" i="5" s="1"/>
  <c r="D709" i="5"/>
  <c r="F709" i="5" s="1"/>
  <c r="D710" i="5"/>
  <c r="F710" i="5" s="1"/>
  <c r="D711" i="5"/>
  <c r="F711" i="5" s="1"/>
  <c r="D712" i="5"/>
  <c r="F712" i="5" s="1"/>
  <c r="D713" i="5"/>
  <c r="F713" i="5" s="1"/>
  <c r="D714" i="5"/>
  <c r="D715" i="5"/>
  <c r="F715" i="5" s="1"/>
  <c r="D716" i="5"/>
  <c r="F716" i="5" s="1"/>
  <c r="D717" i="5"/>
  <c r="F717" i="5" s="1"/>
  <c r="D718" i="5"/>
  <c r="F718" i="5" s="1"/>
  <c r="D719" i="5"/>
  <c r="F719" i="5" s="1"/>
  <c r="D720" i="5"/>
  <c r="F720" i="5" s="1"/>
  <c r="D721" i="5"/>
  <c r="F721" i="5" s="1"/>
  <c r="D722" i="5"/>
  <c r="F722" i="5" s="1"/>
  <c r="D723" i="5"/>
  <c r="F723" i="5" s="1"/>
  <c r="D724" i="5"/>
  <c r="F724" i="5" s="1"/>
  <c r="D725" i="5"/>
  <c r="F725" i="5" s="1"/>
  <c r="D726" i="5"/>
  <c r="F726" i="5" s="1"/>
  <c r="D727" i="5"/>
  <c r="F727" i="5" s="1"/>
  <c r="D728" i="5"/>
  <c r="F728" i="5" s="1"/>
  <c r="D729" i="5"/>
  <c r="F729" i="5" s="1"/>
  <c r="D730" i="5"/>
  <c r="F730" i="5" s="1"/>
  <c r="D731" i="5"/>
  <c r="F731" i="5" s="1"/>
  <c r="D732" i="5"/>
  <c r="F732" i="5" s="1"/>
  <c r="D733" i="5"/>
  <c r="F733" i="5" s="1"/>
  <c r="D734" i="5"/>
  <c r="F734" i="5" s="1"/>
  <c r="D735" i="5"/>
  <c r="F735" i="5" s="1"/>
  <c r="D736" i="5"/>
  <c r="F736" i="5" s="1"/>
  <c r="D737" i="5"/>
  <c r="F737" i="5" s="1"/>
  <c r="D738" i="5"/>
  <c r="F738" i="5" s="1"/>
  <c r="D739" i="5"/>
  <c r="F739" i="5" s="1"/>
  <c r="D740" i="5"/>
  <c r="F740" i="5" s="1"/>
  <c r="D741" i="5"/>
  <c r="F741" i="5" s="1"/>
  <c r="D742" i="5"/>
  <c r="F742" i="5" s="1"/>
  <c r="D743" i="5"/>
  <c r="F743" i="5" s="1"/>
  <c r="D744" i="5"/>
  <c r="F744" i="5" s="1"/>
  <c r="D745" i="5"/>
  <c r="F745" i="5" s="1"/>
  <c r="D746" i="5"/>
  <c r="D747" i="5"/>
  <c r="F747" i="5" s="1"/>
  <c r="D748" i="5"/>
  <c r="F748" i="5" s="1"/>
  <c r="D749" i="5"/>
  <c r="F749" i="5" s="1"/>
  <c r="D750" i="5"/>
  <c r="F750" i="5" s="1"/>
  <c r="D751" i="5"/>
  <c r="F751" i="5" s="1"/>
  <c r="D752" i="5"/>
  <c r="F752" i="5" s="1"/>
  <c r="D753" i="5"/>
  <c r="F753" i="5" s="1"/>
  <c r="D754" i="5"/>
  <c r="F754" i="5" s="1"/>
  <c r="D755" i="5"/>
  <c r="F755" i="5" s="1"/>
  <c r="D756" i="5"/>
  <c r="F756" i="5" s="1"/>
  <c r="D757" i="5"/>
  <c r="F757" i="5" s="1"/>
  <c r="D758" i="5"/>
  <c r="F758" i="5" s="1"/>
  <c r="D759" i="5"/>
  <c r="F759" i="5" s="1"/>
  <c r="D760" i="5"/>
  <c r="F760" i="5" s="1"/>
  <c r="D761" i="5"/>
  <c r="F761" i="5" s="1"/>
  <c r="D762" i="5"/>
  <c r="F762" i="5" s="1"/>
  <c r="D763" i="5"/>
  <c r="F763" i="5" s="1"/>
  <c r="D764" i="5"/>
  <c r="F764" i="5" s="1"/>
  <c r="D765" i="5"/>
  <c r="F765" i="5" s="1"/>
  <c r="D766" i="5"/>
  <c r="F766" i="5" s="1"/>
  <c r="D767" i="5"/>
  <c r="F767" i="5" s="1"/>
  <c r="D768" i="5"/>
  <c r="F768" i="5" s="1"/>
  <c r="D769" i="5"/>
  <c r="F769" i="5" s="1"/>
  <c r="D770" i="5"/>
  <c r="F770" i="5" s="1"/>
  <c r="D771" i="5"/>
  <c r="F771" i="5" s="1"/>
  <c r="D772" i="5"/>
  <c r="F772" i="5" s="1"/>
  <c r="D773" i="5"/>
  <c r="F773" i="5" s="1"/>
  <c r="D774" i="5"/>
  <c r="F774" i="5" s="1"/>
  <c r="D775" i="5"/>
  <c r="F775" i="5" s="1"/>
  <c r="D776" i="5"/>
  <c r="F776" i="5" s="1"/>
  <c r="D777" i="5"/>
  <c r="F777" i="5" s="1"/>
  <c r="D778" i="5"/>
  <c r="F778" i="5" s="1"/>
  <c r="D779" i="5"/>
  <c r="F779" i="5" s="1"/>
  <c r="D780" i="5"/>
  <c r="F780" i="5" s="1"/>
  <c r="D781" i="5"/>
  <c r="F781" i="5" s="1"/>
  <c r="D782" i="5"/>
  <c r="F782" i="5" s="1"/>
  <c r="D783" i="5"/>
  <c r="F783" i="5" s="1"/>
  <c r="D784" i="5"/>
  <c r="F784" i="5" s="1"/>
  <c r="D785" i="5"/>
  <c r="F785" i="5" s="1"/>
  <c r="D786" i="5"/>
  <c r="F786" i="5" s="1"/>
  <c r="D787" i="5"/>
  <c r="F787" i="5" s="1"/>
  <c r="D788" i="5"/>
  <c r="F788" i="5" s="1"/>
  <c r="D789" i="5"/>
  <c r="F789" i="5" s="1"/>
  <c r="D790" i="5"/>
  <c r="F790" i="5" s="1"/>
  <c r="D791" i="5"/>
  <c r="F791" i="5" s="1"/>
  <c r="D792" i="5"/>
  <c r="F792" i="5" s="1"/>
  <c r="D793" i="5"/>
  <c r="F793" i="5" s="1"/>
  <c r="D794" i="5"/>
  <c r="F794" i="5" s="1"/>
  <c r="D795" i="5"/>
  <c r="F795" i="5" s="1"/>
  <c r="D796" i="5"/>
  <c r="F796" i="5" s="1"/>
  <c r="D797" i="5"/>
  <c r="F797" i="5" s="1"/>
  <c r="D798" i="5"/>
  <c r="F798" i="5" s="1"/>
  <c r="D799" i="5"/>
  <c r="F799" i="5" s="1"/>
  <c r="D800" i="5"/>
  <c r="F800" i="5" s="1"/>
  <c r="D801" i="5"/>
  <c r="F801" i="5" s="1"/>
  <c r="D802" i="5"/>
  <c r="F802" i="5" s="1"/>
  <c r="D803" i="5"/>
  <c r="F803" i="5" s="1"/>
  <c r="D804" i="5"/>
  <c r="F804" i="5" s="1"/>
  <c r="D805" i="5"/>
  <c r="F805" i="5" s="1"/>
  <c r="D806" i="5"/>
  <c r="F806" i="5" s="1"/>
  <c r="D807" i="5"/>
  <c r="F807" i="5" s="1"/>
  <c r="D808" i="5"/>
  <c r="F808" i="5" s="1"/>
  <c r="D809" i="5"/>
  <c r="F809" i="5" s="1"/>
  <c r="D810" i="5"/>
  <c r="F810" i="5" s="1"/>
  <c r="D811" i="5"/>
  <c r="F811" i="5" s="1"/>
  <c r="D812" i="5"/>
  <c r="F812" i="5" s="1"/>
  <c r="D813" i="5"/>
  <c r="F813" i="5" s="1"/>
  <c r="D814" i="5"/>
  <c r="F814" i="5" s="1"/>
  <c r="D815" i="5"/>
  <c r="F815" i="5" s="1"/>
  <c r="D816" i="5"/>
  <c r="F816" i="5" s="1"/>
  <c r="D817" i="5"/>
  <c r="F817" i="5" s="1"/>
  <c r="D818" i="5"/>
  <c r="F818" i="5" s="1"/>
  <c r="D819" i="5"/>
  <c r="F819" i="5" s="1"/>
  <c r="D820" i="5"/>
  <c r="F820" i="5" s="1"/>
  <c r="D821" i="5"/>
  <c r="F821" i="5" s="1"/>
  <c r="D822" i="5"/>
  <c r="F822" i="5" s="1"/>
  <c r="D823" i="5"/>
  <c r="F823" i="5" s="1"/>
  <c r="D824" i="5"/>
  <c r="F824" i="5" s="1"/>
  <c r="D825" i="5"/>
  <c r="F825" i="5" s="1"/>
  <c r="D826" i="5"/>
  <c r="F826" i="5" s="1"/>
  <c r="D827" i="5"/>
  <c r="F827" i="5" s="1"/>
  <c r="D828" i="5"/>
  <c r="F828" i="5" s="1"/>
  <c r="D829" i="5"/>
  <c r="F829" i="5" s="1"/>
  <c r="D830" i="5"/>
  <c r="F830" i="5" s="1"/>
  <c r="D831" i="5"/>
  <c r="F831" i="5" s="1"/>
  <c r="D832" i="5"/>
  <c r="F832" i="5" s="1"/>
  <c r="D833" i="5"/>
  <c r="F833" i="5" s="1"/>
  <c r="D834" i="5"/>
  <c r="F834" i="5" s="1"/>
  <c r="D835" i="5"/>
  <c r="F835" i="5" s="1"/>
  <c r="D836" i="5"/>
  <c r="F836" i="5" s="1"/>
  <c r="D837" i="5"/>
  <c r="F837" i="5" s="1"/>
  <c r="D838" i="5"/>
  <c r="F838" i="5" s="1"/>
  <c r="D839" i="5"/>
  <c r="F839" i="5" s="1"/>
  <c r="D840" i="5"/>
  <c r="F840" i="5" s="1"/>
  <c r="D841" i="5"/>
  <c r="F841" i="5" s="1"/>
  <c r="D842" i="5"/>
  <c r="F842" i="5" s="1"/>
  <c r="D843" i="5"/>
  <c r="F843" i="5" s="1"/>
  <c r="D844" i="5"/>
  <c r="F844" i="5" s="1"/>
  <c r="D845" i="5"/>
  <c r="F845" i="5" s="1"/>
  <c r="D846" i="5"/>
  <c r="F846" i="5" s="1"/>
  <c r="D847" i="5"/>
  <c r="F847" i="5" s="1"/>
  <c r="D848" i="5"/>
  <c r="F848" i="5" s="1"/>
  <c r="D849" i="5"/>
  <c r="F849" i="5" s="1"/>
  <c r="D850" i="5"/>
  <c r="F850" i="5" s="1"/>
  <c r="D851" i="5"/>
  <c r="F851" i="5" s="1"/>
  <c r="D852" i="5"/>
  <c r="F852" i="5" s="1"/>
  <c r="D853" i="5"/>
  <c r="F853" i="5" s="1"/>
  <c r="D854" i="5"/>
  <c r="F854" i="5" s="1"/>
  <c r="D855" i="5"/>
  <c r="F855" i="5" s="1"/>
  <c r="D856" i="5"/>
  <c r="F856" i="5" s="1"/>
  <c r="D857" i="5"/>
  <c r="F857" i="5" s="1"/>
  <c r="D858" i="5"/>
  <c r="F858" i="5" s="1"/>
  <c r="D859" i="5"/>
  <c r="F859" i="5" s="1"/>
  <c r="D860" i="5"/>
  <c r="F860" i="5" s="1"/>
  <c r="D861" i="5"/>
  <c r="F861" i="5" s="1"/>
  <c r="D862" i="5"/>
  <c r="F862" i="5" s="1"/>
  <c r="D863" i="5"/>
  <c r="F863" i="5" s="1"/>
  <c r="D864" i="5"/>
  <c r="F864" i="5" s="1"/>
  <c r="D865" i="5"/>
  <c r="F865" i="5" s="1"/>
  <c r="D866" i="5"/>
  <c r="F866" i="5" s="1"/>
  <c r="D867" i="5"/>
  <c r="F867" i="5" s="1"/>
  <c r="D868" i="5"/>
  <c r="F868" i="5" s="1"/>
  <c r="D869" i="5"/>
  <c r="F869" i="5" s="1"/>
  <c r="D870" i="5"/>
  <c r="F870" i="5" s="1"/>
  <c r="D871" i="5"/>
  <c r="F871" i="5" s="1"/>
  <c r="D872" i="5"/>
  <c r="F872" i="5" s="1"/>
  <c r="D873" i="5"/>
  <c r="F873" i="5" s="1"/>
  <c r="D874" i="5"/>
  <c r="F874" i="5" s="1"/>
  <c r="D875" i="5"/>
  <c r="F875" i="5" s="1"/>
  <c r="D876" i="5"/>
  <c r="F876" i="5" s="1"/>
  <c r="D877" i="5"/>
  <c r="F877" i="5" s="1"/>
  <c r="D878" i="5"/>
  <c r="F878" i="5" s="1"/>
  <c r="D879" i="5"/>
  <c r="F879" i="5" s="1"/>
  <c r="D880" i="5"/>
  <c r="F880" i="5" s="1"/>
  <c r="D881" i="5"/>
  <c r="F881" i="5" s="1"/>
  <c r="D882" i="5"/>
  <c r="F882" i="5" s="1"/>
  <c r="D883" i="5"/>
  <c r="F883" i="5" s="1"/>
  <c r="D884" i="5"/>
  <c r="F884" i="5" s="1"/>
  <c r="D885" i="5"/>
  <c r="F885" i="5" s="1"/>
  <c r="D886" i="5"/>
  <c r="F886" i="5" s="1"/>
  <c r="D887" i="5"/>
  <c r="F887" i="5" s="1"/>
  <c r="D888" i="5"/>
  <c r="F888" i="5" s="1"/>
  <c r="D889" i="5"/>
  <c r="F889" i="5" s="1"/>
  <c r="D890" i="5"/>
  <c r="F890" i="5" s="1"/>
  <c r="D891" i="5"/>
  <c r="F891" i="5" s="1"/>
  <c r="D892" i="5"/>
  <c r="F892" i="5" s="1"/>
  <c r="D893" i="5"/>
  <c r="F893" i="5" s="1"/>
  <c r="D894" i="5"/>
  <c r="F894" i="5" s="1"/>
  <c r="D895" i="5"/>
  <c r="F895" i="5" s="1"/>
  <c r="D896" i="5"/>
  <c r="F896" i="5" s="1"/>
  <c r="D897" i="5"/>
  <c r="F897" i="5" s="1"/>
  <c r="D898" i="5"/>
  <c r="F898" i="5" s="1"/>
  <c r="D899" i="5"/>
  <c r="F899" i="5" s="1"/>
  <c r="D900" i="5"/>
  <c r="F900" i="5" s="1"/>
  <c r="D901" i="5"/>
  <c r="F901" i="5" s="1"/>
  <c r="D902" i="5"/>
  <c r="F902" i="5" s="1"/>
  <c r="D903" i="5"/>
  <c r="F903" i="5" s="1"/>
  <c r="D904" i="5"/>
  <c r="F904" i="5" s="1"/>
  <c r="D905" i="5"/>
  <c r="F905" i="5" s="1"/>
  <c r="D906" i="5"/>
  <c r="F906" i="5" s="1"/>
  <c r="D907" i="5"/>
  <c r="F907" i="5" s="1"/>
  <c r="D908" i="5"/>
  <c r="F908" i="5" s="1"/>
  <c r="D909" i="5"/>
  <c r="F909" i="5" s="1"/>
  <c r="D910" i="5"/>
  <c r="F910" i="5" s="1"/>
  <c r="D911" i="5"/>
  <c r="F911" i="5" s="1"/>
  <c r="D912" i="5"/>
  <c r="F912" i="5" s="1"/>
  <c r="D913" i="5"/>
  <c r="F913" i="5" s="1"/>
  <c r="D914" i="5"/>
  <c r="F914" i="5" s="1"/>
  <c r="D915" i="5"/>
  <c r="F915" i="5" s="1"/>
  <c r="D916" i="5"/>
  <c r="F916" i="5" s="1"/>
  <c r="D917" i="5"/>
  <c r="F917" i="5" s="1"/>
  <c r="D918" i="5"/>
  <c r="F918" i="5" s="1"/>
  <c r="D919" i="5"/>
  <c r="F919" i="5" s="1"/>
  <c r="D920" i="5"/>
  <c r="F920" i="5" s="1"/>
  <c r="D921" i="5"/>
  <c r="F921" i="5" s="1"/>
  <c r="D922" i="5"/>
  <c r="F922" i="5" s="1"/>
  <c r="D923" i="5"/>
  <c r="F923" i="5" s="1"/>
  <c r="D924" i="5"/>
  <c r="F924" i="5" s="1"/>
  <c r="D925" i="5"/>
  <c r="F925" i="5" s="1"/>
  <c r="D926" i="5"/>
  <c r="F926" i="5" s="1"/>
  <c r="D927" i="5"/>
  <c r="F927" i="5" s="1"/>
  <c r="D928" i="5"/>
  <c r="F928" i="5" s="1"/>
  <c r="D929" i="5"/>
  <c r="F929" i="5" s="1"/>
  <c r="D930" i="5"/>
  <c r="F930" i="5" s="1"/>
  <c r="D931" i="5"/>
  <c r="F931" i="5" s="1"/>
  <c r="D932" i="5"/>
  <c r="F932" i="5" s="1"/>
  <c r="D933" i="5"/>
  <c r="F933" i="5" s="1"/>
  <c r="D934" i="5"/>
  <c r="F934" i="5" s="1"/>
  <c r="D935" i="5"/>
  <c r="F935" i="5" s="1"/>
  <c r="D936" i="5"/>
  <c r="F936" i="5" s="1"/>
  <c r="D937" i="5"/>
  <c r="F937" i="5" s="1"/>
  <c r="D938" i="5"/>
  <c r="F938" i="5" s="1"/>
  <c r="D939" i="5"/>
  <c r="F939" i="5" s="1"/>
  <c r="D940" i="5"/>
  <c r="F940" i="5" s="1"/>
  <c r="D941" i="5"/>
  <c r="F941" i="5" s="1"/>
  <c r="D942" i="5"/>
  <c r="F942" i="5" s="1"/>
  <c r="D943" i="5"/>
  <c r="F943" i="5" s="1"/>
  <c r="D944" i="5"/>
  <c r="F944" i="5" s="1"/>
  <c r="D945" i="5"/>
  <c r="F945" i="5" s="1"/>
  <c r="D946" i="5"/>
  <c r="F946" i="5" s="1"/>
  <c r="D947" i="5"/>
  <c r="F947" i="5" s="1"/>
  <c r="D948" i="5"/>
  <c r="F948" i="5" s="1"/>
  <c r="D949" i="5"/>
  <c r="F949" i="5" s="1"/>
  <c r="D950" i="5"/>
  <c r="F950" i="5" s="1"/>
  <c r="D951" i="5"/>
  <c r="F951" i="5" s="1"/>
  <c r="D952" i="5"/>
  <c r="F952" i="5" s="1"/>
  <c r="D953" i="5"/>
  <c r="F953" i="5" s="1"/>
  <c r="D954" i="5"/>
  <c r="F954" i="5" s="1"/>
  <c r="D955" i="5"/>
  <c r="F955" i="5" s="1"/>
  <c r="D956" i="5"/>
  <c r="F956" i="5" s="1"/>
  <c r="D957" i="5"/>
  <c r="F957" i="5" s="1"/>
  <c r="D958" i="5"/>
  <c r="F958" i="5" s="1"/>
  <c r="D959" i="5"/>
  <c r="F959" i="5" s="1"/>
  <c r="D960" i="5"/>
  <c r="F960" i="5" s="1"/>
  <c r="D961" i="5"/>
  <c r="F961" i="5" s="1"/>
  <c r="D962" i="5"/>
  <c r="F962" i="5" s="1"/>
  <c r="D963" i="5"/>
  <c r="F963" i="5" s="1"/>
  <c r="D964" i="5"/>
  <c r="F964" i="5" s="1"/>
  <c r="D965" i="5"/>
  <c r="F965" i="5" s="1"/>
  <c r="D966" i="5"/>
  <c r="F966" i="5" s="1"/>
  <c r="D967" i="5"/>
  <c r="F967" i="5" s="1"/>
  <c r="D968" i="5"/>
  <c r="F968" i="5" s="1"/>
  <c r="D969" i="5"/>
  <c r="F969" i="5" s="1"/>
  <c r="D970" i="5"/>
  <c r="F970" i="5" s="1"/>
  <c r="D971" i="5"/>
  <c r="F971" i="5" s="1"/>
  <c r="D972" i="5"/>
  <c r="F972" i="5" s="1"/>
  <c r="D973" i="5"/>
  <c r="F973" i="5" s="1"/>
  <c r="D974" i="5"/>
  <c r="F974" i="5" s="1"/>
  <c r="D975" i="5"/>
  <c r="F975" i="5" s="1"/>
  <c r="D976" i="5"/>
  <c r="F976" i="5" s="1"/>
  <c r="D977" i="5"/>
  <c r="F977" i="5" s="1"/>
  <c r="D978" i="5"/>
  <c r="F978" i="5" s="1"/>
  <c r="D979" i="5"/>
  <c r="F979" i="5" s="1"/>
  <c r="D980" i="5"/>
  <c r="F980" i="5" s="1"/>
  <c r="D981" i="5"/>
  <c r="F981" i="5" s="1"/>
  <c r="D982" i="5"/>
  <c r="F982" i="5" s="1"/>
  <c r="D983" i="5"/>
  <c r="F983" i="5" s="1"/>
  <c r="D984" i="5"/>
  <c r="F984" i="5" s="1"/>
  <c r="D985" i="5"/>
  <c r="F985" i="5" s="1"/>
  <c r="D986" i="5"/>
  <c r="F986" i="5" s="1"/>
  <c r="D987" i="5"/>
  <c r="F987" i="5" s="1"/>
  <c r="D988" i="5"/>
  <c r="F988" i="5" s="1"/>
  <c r="D989" i="5"/>
  <c r="F989" i="5" s="1"/>
  <c r="D990" i="5"/>
  <c r="F990" i="5" s="1"/>
  <c r="D991" i="5"/>
  <c r="F991" i="5" s="1"/>
  <c r="D992" i="5"/>
  <c r="F992" i="5" s="1"/>
  <c r="D993" i="5"/>
  <c r="F993" i="5" s="1"/>
  <c r="D994" i="5"/>
  <c r="F994" i="5" s="1"/>
  <c r="D995" i="5"/>
  <c r="F995" i="5" s="1"/>
  <c r="D996" i="5"/>
  <c r="F996" i="5" s="1"/>
  <c r="D997" i="5"/>
  <c r="F997" i="5" s="1"/>
  <c r="D998" i="5"/>
  <c r="F998" i="5" s="1"/>
  <c r="D999" i="5"/>
  <c r="F999" i="5" s="1"/>
  <c r="D1000" i="5"/>
  <c r="F1000" i="5" s="1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A6" i="4"/>
  <c r="T22" i="2"/>
  <c r="T33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R22" i="2"/>
  <c r="R33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S22" i="2"/>
  <c r="S33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A25" i="4"/>
  <c r="A3" i="4"/>
  <c r="A4" i="4"/>
  <c r="A5" i="4"/>
  <c r="A7" i="4"/>
  <c r="A8" i="4"/>
  <c r="A9" i="4"/>
  <c r="A11" i="4"/>
  <c r="A12" i="4"/>
  <c r="A16" i="4"/>
  <c r="A17" i="4"/>
  <c r="A18" i="4"/>
  <c r="A19" i="4"/>
  <c r="A20" i="4"/>
  <c r="A21" i="4"/>
  <c r="A22" i="4"/>
  <c r="A23" i="4"/>
  <c r="A24" i="4"/>
  <c r="A2" i="4"/>
  <c r="T4" i="2" s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4" i="2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A768" i="2" l="1" a="1"/>
  <c r="A768" i="2" s="1"/>
  <c r="A740" i="2" a="1"/>
  <c r="A740" i="2" s="1"/>
  <c r="A732" i="2" a="1"/>
  <c r="A732" i="2" s="1"/>
  <c r="A989" i="2" a="1"/>
  <c r="A989" i="2" s="1"/>
  <c r="A981" i="2" a="1"/>
  <c r="A981" i="2" s="1"/>
  <c r="A957" i="2" a="1"/>
  <c r="A957" i="2" s="1"/>
  <c r="A949" i="2" a="1"/>
  <c r="A949" i="2" s="1"/>
  <c r="A925" i="2" a="1"/>
  <c r="A925" i="2" s="1"/>
  <c r="A917" i="2" a="1"/>
  <c r="A917" i="2" s="1"/>
  <c r="A893" i="2" a="1"/>
  <c r="A893" i="2" s="1"/>
  <c r="A885" i="2" a="1"/>
  <c r="A885" i="2" s="1"/>
  <c r="A861" i="2" a="1"/>
  <c r="A861" i="2" s="1"/>
  <c r="A853" i="2" a="1"/>
  <c r="A853" i="2" s="1"/>
  <c r="A829" i="2" a="1"/>
  <c r="A829" i="2" s="1"/>
  <c r="A821" i="2" a="1"/>
  <c r="A821" i="2" s="1"/>
  <c r="A797" i="2" a="1"/>
  <c r="A797" i="2" s="1"/>
  <c r="A704" i="2" a="1"/>
  <c r="A704" i="2" s="1"/>
  <c r="A789" i="2" a="1"/>
  <c r="A789" i="2" s="1"/>
  <c r="A1002" i="2" a="1"/>
  <c r="A1002" i="2" s="1"/>
  <c r="A996" i="2" a="1"/>
  <c r="A996" i="2" s="1"/>
  <c r="A988" i="2" a="1"/>
  <c r="A988" i="2" s="1"/>
  <c r="A974" i="2" a="1"/>
  <c r="A974" i="2" s="1"/>
  <c r="A970" i="2" a="1"/>
  <c r="A970" i="2" s="1"/>
  <c r="A960" i="2" a="1"/>
  <c r="A960" i="2" s="1"/>
  <c r="A946" i="2" a="1"/>
  <c r="A946" i="2" s="1"/>
  <c r="A938" i="2" a="1"/>
  <c r="A938" i="2" s="1"/>
  <c r="A932" i="2" a="1"/>
  <c r="A932" i="2" s="1"/>
  <c r="A924" i="2" a="1"/>
  <c r="A924" i="2" s="1"/>
  <c r="A918" i="2" a="1"/>
  <c r="A918" i="2" s="1"/>
  <c r="A910" i="2" a="1"/>
  <c r="A910" i="2" s="1"/>
  <c r="A896" i="2" a="1"/>
  <c r="A896" i="2" s="1"/>
  <c r="A882" i="2" a="1"/>
  <c r="A882" i="2" s="1"/>
  <c r="A868" i="2" a="1"/>
  <c r="A868" i="2" s="1"/>
  <c r="A860" i="2" a="1"/>
  <c r="A860" i="2" s="1"/>
  <c r="A854" i="2" a="1"/>
  <c r="A854" i="2" s="1"/>
  <c r="A842" i="2" a="1"/>
  <c r="A842" i="2" s="1"/>
  <c r="A832" i="2" a="1"/>
  <c r="A832" i="2" s="1"/>
  <c r="A810" i="2" a="1"/>
  <c r="A810" i="2" s="1"/>
  <c r="A804" i="2" a="1"/>
  <c r="A804" i="2" s="1"/>
  <c r="A796" i="2" a="1"/>
  <c r="A796" i="2" s="1"/>
  <c r="A782" i="2" a="1"/>
  <c r="A782" i="2" s="1"/>
  <c r="A778" i="2" a="1"/>
  <c r="A778" i="2" s="1"/>
  <c r="A746" i="2" a="1"/>
  <c r="A746" i="2" s="1"/>
  <c r="A690" i="2" a="1"/>
  <c r="A690" i="2" s="1"/>
  <c r="A674" i="2" a="1"/>
  <c r="A674" i="2" s="1"/>
  <c r="A658" i="2" a="1"/>
  <c r="A658" i="2" s="1"/>
  <c r="A642" i="2" a="1"/>
  <c r="A642" i="2" s="1"/>
  <c r="A626" i="2" a="1"/>
  <c r="A626" i="2" s="1"/>
  <c r="A216" i="2" a="1"/>
  <c r="A216" i="2" s="1"/>
  <c r="A610" i="2" a="1"/>
  <c r="A610" i="2" s="1"/>
  <c r="A4" i="2" a="1"/>
  <c r="A4" i="2" s="1"/>
  <c r="A303" i="2" a="1"/>
  <c r="A303" i="2" s="1"/>
  <c r="A279" i="2" a="1"/>
  <c r="A279" i="2" s="1"/>
  <c r="A215" i="2" a="1"/>
  <c r="A215" i="2" s="1"/>
  <c r="A191" i="2" a="1"/>
  <c r="A191" i="2" s="1"/>
  <c r="A151" i="2" a="1"/>
  <c r="A151" i="2" s="1"/>
  <c r="B4" i="2"/>
  <c r="A765" i="2" a="1"/>
  <c r="A765" i="2" s="1"/>
  <c r="A757" i="2" a="1"/>
  <c r="A757" i="2" s="1"/>
  <c r="A733" i="2" a="1"/>
  <c r="A733" i="2" s="1"/>
  <c r="A725" i="2" a="1"/>
  <c r="A725" i="2" s="1"/>
  <c r="A701" i="2" a="1"/>
  <c r="A701" i="2" s="1"/>
  <c r="A693" i="2" a="1"/>
  <c r="A693" i="2" s="1"/>
  <c r="A985" i="2" a="1"/>
  <c r="A985" i="2" s="1"/>
  <c r="A977" i="2" a="1"/>
  <c r="A977" i="2" s="1"/>
  <c r="A953" i="2" a="1"/>
  <c r="A953" i="2" s="1"/>
  <c r="A945" i="2" a="1"/>
  <c r="A945" i="2" s="1"/>
  <c r="A921" i="2" a="1"/>
  <c r="A921" i="2" s="1"/>
  <c r="A913" i="2" a="1"/>
  <c r="A913" i="2" s="1"/>
  <c r="A889" i="2" a="1"/>
  <c r="A889" i="2" s="1"/>
  <c r="A881" i="2" a="1"/>
  <c r="A881" i="2" s="1"/>
  <c r="A857" i="2" a="1"/>
  <c r="A857" i="2" s="1"/>
  <c r="A849" i="2" a="1"/>
  <c r="A849" i="2" s="1"/>
  <c r="A825" i="2" a="1"/>
  <c r="A825" i="2" s="1"/>
  <c r="A817" i="2" a="1"/>
  <c r="A817" i="2" s="1"/>
  <c r="A793" i="2" a="1"/>
  <c r="A793" i="2" s="1"/>
  <c r="A785" i="2" a="1"/>
  <c r="A785" i="2" s="1"/>
  <c r="A761" i="2" a="1"/>
  <c r="A761" i="2" s="1"/>
  <c r="A753" i="2" a="1"/>
  <c r="A753" i="2" s="1"/>
  <c r="A729" i="2" a="1"/>
  <c r="A729" i="2" s="1"/>
  <c r="A721" i="2" a="1"/>
  <c r="A721" i="2" s="1"/>
  <c r="A697" i="2" a="1"/>
  <c r="A697" i="2" s="1"/>
  <c r="A689" i="2" a="1"/>
  <c r="A689" i="2" s="1"/>
  <c r="A605" i="2" a="1"/>
  <c r="A605" i="2" s="1"/>
  <c r="A597" i="2" a="1"/>
  <c r="A597" i="2" s="1"/>
  <c r="A589" i="2" a="1"/>
  <c r="A589" i="2" s="1"/>
  <c r="A581" i="2" a="1"/>
  <c r="A581" i="2" s="1"/>
  <c r="A573" i="2" a="1"/>
  <c r="A573" i="2" s="1"/>
  <c r="A565" i="2" a="1"/>
  <c r="A565" i="2" s="1"/>
  <c r="A557" i="2" a="1"/>
  <c r="A557" i="2" s="1"/>
  <c r="A549" i="2" a="1"/>
  <c r="A549" i="2" s="1"/>
  <c r="A541" i="2" a="1"/>
  <c r="A541" i="2" s="1"/>
  <c r="A533" i="2" a="1"/>
  <c r="A533" i="2" s="1"/>
  <c r="A525" i="2" a="1"/>
  <c r="A525" i="2" s="1"/>
  <c r="A517" i="2" a="1"/>
  <c r="A517" i="2" s="1"/>
  <c r="A606" i="2" a="1"/>
  <c r="A606" i="2" s="1"/>
  <c r="A598" i="2" a="1"/>
  <c r="A598" i="2" s="1"/>
  <c r="A590" i="2" a="1"/>
  <c r="A590" i="2" s="1"/>
  <c r="A582" i="2" a="1"/>
  <c r="A582" i="2" s="1"/>
  <c r="A574" i="2" a="1"/>
  <c r="A574" i="2" s="1"/>
  <c r="A566" i="2" a="1"/>
  <c r="A566" i="2" s="1"/>
  <c r="A558" i="2" a="1"/>
  <c r="A558" i="2" s="1"/>
  <c r="A550" i="2" a="1"/>
  <c r="A550" i="2" s="1"/>
  <c r="A542" i="2" a="1"/>
  <c r="A542" i="2" s="1"/>
  <c r="A534" i="2" a="1"/>
  <c r="A534" i="2" s="1"/>
  <c r="A526" i="2" a="1"/>
  <c r="A526" i="2" s="1"/>
  <c r="A518" i="2" a="1"/>
  <c r="A518" i="2" s="1"/>
  <c r="A510" i="2" a="1"/>
  <c r="A510" i="2" s="1"/>
  <c r="A502" i="2" a="1"/>
  <c r="A502" i="2" s="1"/>
  <c r="A494" i="2" a="1"/>
  <c r="A494" i="2" s="1"/>
  <c r="A486" i="2" a="1"/>
  <c r="A486" i="2" s="1"/>
  <c r="A478" i="2" a="1"/>
  <c r="A478" i="2" s="1"/>
  <c r="A470" i="2" a="1"/>
  <c r="A470" i="2" s="1"/>
  <c r="A462" i="2" a="1"/>
  <c r="A462" i="2" s="1"/>
  <c r="A454" i="2" a="1"/>
  <c r="A454" i="2" s="1"/>
  <c r="A446" i="2" a="1"/>
  <c r="A446" i="2" s="1"/>
  <c r="A438" i="2" a="1"/>
  <c r="A438" i="2" s="1"/>
  <c r="A430" i="2" a="1"/>
  <c r="A430" i="2" s="1"/>
  <c r="A422" i="2" a="1"/>
  <c r="A422" i="2" s="1"/>
  <c r="A414" i="2" a="1"/>
  <c r="A414" i="2" s="1"/>
  <c r="A406" i="2" a="1"/>
  <c r="A406" i="2" s="1"/>
  <c r="A398" i="2" a="1"/>
  <c r="A398" i="2" s="1"/>
  <c r="A390" i="2" a="1"/>
  <c r="A390" i="2" s="1"/>
  <c r="A382" i="2" a="1"/>
  <c r="A382" i="2" s="1"/>
  <c r="A374" i="2" a="1"/>
  <c r="A374" i="2" s="1"/>
  <c r="A366" i="2" a="1"/>
  <c r="A366" i="2" s="1"/>
  <c r="A358" i="2" a="1"/>
  <c r="A358" i="2" s="1"/>
  <c r="A350" i="2" a="1"/>
  <c r="A350" i="2" s="1"/>
  <c r="A342" i="2" a="1"/>
  <c r="A342" i="2" s="1"/>
  <c r="A334" i="2" a="1"/>
  <c r="A334" i="2" s="1"/>
  <c r="A326" i="2" a="1"/>
  <c r="A326" i="2" s="1"/>
  <c r="A318" i="2" a="1"/>
  <c r="A318" i="2" s="1"/>
  <c r="A310" i="2" a="1"/>
  <c r="A310" i="2" s="1"/>
  <c r="A302" i="2" a="1"/>
  <c r="A302" i="2" s="1"/>
  <c r="A294" i="2" a="1"/>
  <c r="A294" i="2" s="1"/>
  <c r="A286" i="2" a="1"/>
  <c r="A286" i="2" s="1"/>
  <c r="A278" i="2" a="1"/>
  <c r="A278" i="2" s="1"/>
  <c r="A62" i="2" a="1"/>
  <c r="A62" i="2" s="1"/>
  <c r="A509" i="2" a="1"/>
  <c r="A509" i="2" s="1"/>
  <c r="A501" i="2" a="1"/>
  <c r="A501" i="2" s="1"/>
  <c r="A493" i="2" a="1"/>
  <c r="A493" i="2" s="1"/>
  <c r="A485" i="2" a="1"/>
  <c r="A485" i="2" s="1"/>
  <c r="A477" i="2" a="1"/>
  <c r="A477" i="2" s="1"/>
  <c r="A469" i="2" a="1"/>
  <c r="A469" i="2" s="1"/>
  <c r="A461" i="2" a="1"/>
  <c r="A461" i="2" s="1"/>
  <c r="A453" i="2" a="1"/>
  <c r="A453" i="2" s="1"/>
  <c r="A445" i="2" a="1"/>
  <c r="A445" i="2" s="1"/>
  <c r="A437" i="2" a="1"/>
  <c r="A437" i="2" s="1"/>
  <c r="A429" i="2" a="1"/>
  <c r="A429" i="2" s="1"/>
  <c r="A421" i="2" a="1"/>
  <c r="A421" i="2" s="1"/>
  <c r="A413" i="2" a="1"/>
  <c r="A413" i="2" s="1"/>
  <c r="A405" i="2" a="1"/>
  <c r="A405" i="2" s="1"/>
  <c r="A397" i="2" a="1"/>
  <c r="A397" i="2" s="1"/>
  <c r="A389" i="2" a="1"/>
  <c r="A389" i="2" s="1"/>
  <c r="A381" i="2" a="1"/>
  <c r="A381" i="2" s="1"/>
  <c r="A373" i="2" a="1"/>
  <c r="A373" i="2" s="1"/>
  <c r="A365" i="2" a="1"/>
  <c r="A365" i="2" s="1"/>
  <c r="A357" i="2" a="1"/>
  <c r="A357" i="2" s="1"/>
  <c r="A349" i="2" a="1"/>
  <c r="A349" i="2" s="1"/>
  <c r="A341" i="2" a="1"/>
  <c r="A341" i="2" s="1"/>
  <c r="A333" i="2" a="1"/>
  <c r="A333" i="2" s="1"/>
  <c r="A325" i="2" a="1"/>
  <c r="A325" i="2" s="1"/>
  <c r="A317" i="2" a="1"/>
  <c r="A317" i="2" s="1"/>
  <c r="A309" i="2" a="1"/>
  <c r="A309" i="2" s="1"/>
  <c r="A301" i="2" a="1"/>
  <c r="A301" i="2" s="1"/>
  <c r="A293" i="2" a="1"/>
  <c r="A293" i="2" s="1"/>
  <c r="A285" i="2" a="1"/>
  <c r="A285" i="2" s="1"/>
  <c r="A277" i="2" a="1"/>
  <c r="A277" i="2" s="1"/>
  <c r="A269" i="2" a="1"/>
  <c r="A269" i="2" s="1"/>
  <c r="A261" i="2" a="1"/>
  <c r="A261" i="2" s="1"/>
  <c r="A253" i="2" a="1"/>
  <c r="A253" i="2" s="1"/>
  <c r="A245" i="2" a="1"/>
  <c r="A245" i="2" s="1"/>
  <c r="A237" i="2" a="1"/>
  <c r="A237" i="2" s="1"/>
  <c r="A229" i="2" a="1"/>
  <c r="A229" i="2" s="1"/>
  <c r="A221" i="2" a="1"/>
  <c r="A221" i="2" s="1"/>
  <c r="A213" i="2" a="1"/>
  <c r="A213" i="2" s="1"/>
  <c r="A205" i="2" a="1"/>
  <c r="A205" i="2" s="1"/>
  <c r="A197" i="2" a="1"/>
  <c r="A197" i="2" s="1"/>
  <c r="A189" i="2" a="1"/>
  <c r="A189" i="2" s="1"/>
  <c r="A181" i="2" a="1"/>
  <c r="A181" i="2" s="1"/>
  <c r="A173" i="2" a="1"/>
  <c r="A173" i="2" s="1"/>
  <c r="A165" i="2" a="1"/>
  <c r="A165" i="2" s="1"/>
  <c r="A157" i="2" a="1"/>
  <c r="A157" i="2" s="1"/>
  <c r="A149" i="2" a="1"/>
  <c r="A149" i="2" s="1"/>
  <c r="A141" i="2" a="1"/>
  <c r="A141" i="2" s="1"/>
  <c r="A133" i="2" a="1"/>
  <c r="A133" i="2" s="1"/>
  <c r="A125" i="2" a="1"/>
  <c r="A125" i="2" s="1"/>
  <c r="A117" i="2" a="1"/>
  <c r="A117" i="2" s="1"/>
  <c r="A109" i="2" a="1"/>
  <c r="A109" i="2" s="1"/>
  <c r="A101" i="2" a="1"/>
  <c r="A101" i="2" s="1"/>
  <c r="A93" i="2" a="1"/>
  <c r="A93" i="2" s="1"/>
  <c r="A85" i="2" a="1"/>
  <c r="A85" i="2" s="1"/>
  <c r="A77" i="2" a="1"/>
  <c r="A77" i="2" s="1"/>
  <c r="A69" i="2" a="1"/>
  <c r="A69" i="2" s="1"/>
  <c r="A61" i="2" a="1"/>
  <c r="A61" i="2" s="1"/>
  <c r="A53" i="2" a="1"/>
  <c r="A53" i="2" s="1"/>
  <c r="A45" i="2" a="1"/>
  <c r="A45" i="2" s="1"/>
  <c r="A37" i="2" a="1"/>
  <c r="A37" i="2" s="1"/>
  <c r="A983" i="2" a="1"/>
  <c r="A983" i="2" s="1"/>
  <c r="A975" i="2" a="1"/>
  <c r="A975" i="2" s="1"/>
  <c r="A955" i="2" a="1"/>
  <c r="A955" i="2" s="1"/>
  <c r="A947" i="2" a="1"/>
  <c r="A947" i="2" s="1"/>
  <c r="A943" i="2" a="1"/>
  <c r="A943" i="2" s="1"/>
  <c r="A919" i="2" a="1"/>
  <c r="A919" i="2" s="1"/>
  <c r="A911" i="2" a="1"/>
  <c r="A911" i="2" s="1"/>
  <c r="A891" i="2" a="1"/>
  <c r="A891" i="2" s="1"/>
  <c r="A883" i="2" a="1"/>
  <c r="A883" i="2" s="1"/>
  <c r="A879" i="2" a="1"/>
  <c r="A879" i="2" s="1"/>
  <c r="A855" i="2" a="1"/>
  <c r="A855" i="2" s="1"/>
  <c r="A847" i="2" a="1"/>
  <c r="A847" i="2" s="1"/>
  <c r="A827" i="2" a="1"/>
  <c r="A827" i="2" s="1"/>
  <c r="A819" i="2" a="1"/>
  <c r="A819" i="2" s="1"/>
  <c r="A815" i="2" a="1"/>
  <c r="A815" i="2" s="1"/>
  <c r="A791" i="2" a="1"/>
  <c r="A791" i="2" s="1"/>
  <c r="A783" i="2" a="1"/>
  <c r="A783" i="2" s="1"/>
  <c r="A763" i="2" a="1"/>
  <c r="A763" i="2" s="1"/>
  <c r="A755" i="2" a="1"/>
  <c r="A755" i="2" s="1"/>
  <c r="A751" i="2" a="1"/>
  <c r="A751" i="2" s="1"/>
  <c r="A727" i="2" a="1"/>
  <c r="A727" i="2" s="1"/>
  <c r="A719" i="2" a="1"/>
  <c r="A719" i="2" s="1"/>
  <c r="A699" i="2" a="1"/>
  <c r="A699" i="2" s="1"/>
  <c r="A691" i="2" a="1"/>
  <c r="A691" i="2" s="1"/>
  <c r="A687" i="2" a="1"/>
  <c r="A687" i="2" s="1"/>
  <c r="A604" i="2" a="1"/>
  <c r="A604" i="2" s="1"/>
  <c r="A596" i="2" a="1"/>
  <c r="A596" i="2" s="1"/>
  <c r="A588" i="2" a="1"/>
  <c r="A588" i="2" s="1"/>
  <c r="A580" i="2" a="1"/>
  <c r="A580" i="2" s="1"/>
  <c r="A572" i="2" a="1"/>
  <c r="A572" i="2" s="1"/>
  <c r="A564" i="2" a="1"/>
  <c r="A564" i="2" s="1"/>
  <c r="A556" i="2" a="1"/>
  <c r="A556" i="2" s="1"/>
  <c r="A548" i="2" a="1"/>
  <c r="A548" i="2" s="1"/>
  <c r="A540" i="2" a="1"/>
  <c r="A540" i="2" s="1"/>
  <c r="A532" i="2" a="1"/>
  <c r="A532" i="2" s="1"/>
  <c r="A524" i="2" a="1"/>
  <c r="A524" i="2" s="1"/>
  <c r="A516" i="2" a="1"/>
  <c r="A516" i="2" s="1"/>
  <c r="A508" i="2" a="1"/>
  <c r="A508" i="2" s="1"/>
  <c r="A500" i="2" a="1"/>
  <c r="A500" i="2" s="1"/>
  <c r="A492" i="2" a="1"/>
  <c r="A492" i="2" s="1"/>
  <c r="A484" i="2" a="1"/>
  <c r="A484" i="2" s="1"/>
  <c r="A476" i="2" a="1"/>
  <c r="A476" i="2" s="1"/>
  <c r="A468" i="2" a="1"/>
  <c r="A468" i="2" s="1"/>
  <c r="A460" i="2" a="1"/>
  <c r="A460" i="2" s="1"/>
  <c r="A452" i="2" a="1"/>
  <c r="A452" i="2" s="1"/>
  <c r="A444" i="2" a="1"/>
  <c r="A444" i="2" s="1"/>
  <c r="A436" i="2" a="1"/>
  <c r="A436" i="2" s="1"/>
  <c r="A428" i="2" a="1"/>
  <c r="A428" i="2" s="1"/>
  <c r="A420" i="2" a="1"/>
  <c r="A420" i="2" s="1"/>
  <c r="A412" i="2" a="1"/>
  <c r="A412" i="2" s="1"/>
  <c r="A404" i="2" a="1"/>
  <c r="A404" i="2" s="1"/>
  <c r="A396" i="2" a="1"/>
  <c r="A396" i="2" s="1"/>
  <c r="A388" i="2" a="1"/>
  <c r="A388" i="2" s="1"/>
  <c r="A380" i="2" a="1"/>
  <c r="A380" i="2" s="1"/>
  <c r="A372" i="2" a="1"/>
  <c r="A372" i="2" s="1"/>
  <c r="A364" i="2" a="1"/>
  <c r="A364" i="2" s="1"/>
  <c r="A356" i="2" a="1"/>
  <c r="A356" i="2" s="1"/>
  <c r="A348" i="2" a="1"/>
  <c r="A348" i="2" s="1"/>
  <c r="A340" i="2" a="1"/>
  <c r="A340" i="2" s="1"/>
  <c r="A332" i="2" a="1"/>
  <c r="A332" i="2" s="1"/>
  <c r="A164" i="2" a="1"/>
  <c r="A164" i="2" s="1"/>
  <c r="A140" i="2" a="1"/>
  <c r="A140" i="2" s="1"/>
  <c r="A451" i="2" a="1"/>
  <c r="A451" i="2" s="1"/>
  <c r="A419" i="2" a="1"/>
  <c r="A419" i="2" s="1"/>
  <c r="A387" i="2" a="1"/>
  <c r="A387" i="2" s="1"/>
  <c r="A355" i="2" a="1"/>
  <c r="A355" i="2" s="1"/>
  <c r="A315" i="2" a="1"/>
  <c r="A315" i="2" s="1"/>
  <c r="A291" i="2" a="1"/>
  <c r="A291" i="2" s="1"/>
  <c r="A267" i="2" a="1"/>
  <c r="A267" i="2" s="1"/>
  <c r="A463" i="2" a="1"/>
  <c r="A463" i="2" s="1"/>
  <c r="A335" i="2" a="1"/>
  <c r="A335" i="2" s="1"/>
  <c r="A255" i="2" a="1"/>
  <c r="A255" i="2" s="1"/>
  <c r="A127" i="2" a="1"/>
  <c r="A127" i="2" s="1"/>
  <c r="A87" i="2" a="1"/>
  <c r="A87" i="2" s="1"/>
  <c r="A63" i="2" a="1"/>
  <c r="A63" i="2" s="1"/>
  <c r="A998" i="2" a="1"/>
  <c r="A998" i="2" s="1"/>
  <c r="A997" i="2" a="1"/>
  <c r="A997" i="2" s="1"/>
  <c r="A994" i="2" a="1"/>
  <c r="A994" i="2" s="1"/>
  <c r="A993" i="2" a="1"/>
  <c r="A993" i="2" s="1"/>
  <c r="A990" i="2" a="1"/>
  <c r="A990" i="2" s="1"/>
  <c r="A986" i="2" a="1"/>
  <c r="A986" i="2" s="1"/>
  <c r="A982" i="2" a="1"/>
  <c r="A982" i="2" s="1"/>
  <c r="A978" i="2" a="1"/>
  <c r="A978" i="2" s="1"/>
  <c r="A969" i="2" a="1"/>
  <c r="A969" i="2" s="1"/>
  <c r="A966" i="2" a="1"/>
  <c r="A966" i="2" s="1"/>
  <c r="A965" i="2" a="1"/>
  <c r="A965" i="2" s="1"/>
  <c r="A962" i="2" a="1"/>
  <c r="A962" i="2" s="1"/>
  <c r="A958" i="2" a="1"/>
  <c r="A958" i="2" s="1"/>
  <c r="A954" i="2" a="1"/>
  <c r="A954" i="2" s="1"/>
  <c r="A950" i="2" a="1"/>
  <c r="A950" i="2" s="1"/>
  <c r="A942" i="2" a="1"/>
  <c r="A942" i="2" s="1"/>
  <c r="A941" i="2" a="1"/>
  <c r="A941" i="2" s="1"/>
  <c r="A937" i="2" a="1"/>
  <c r="A937" i="2" s="1"/>
  <c r="A934" i="2" a="1"/>
  <c r="A934" i="2" s="1"/>
  <c r="A933" i="2" a="1"/>
  <c r="A933" i="2" s="1"/>
  <c r="A930" i="2" a="1"/>
  <c r="A930" i="2" s="1"/>
  <c r="A926" i="2" a="1"/>
  <c r="A926" i="2" s="1"/>
  <c r="A922" i="2" a="1"/>
  <c r="A922" i="2" s="1"/>
  <c r="A914" i="2" a="1"/>
  <c r="A914" i="2" s="1"/>
  <c r="A909" i="2" a="1"/>
  <c r="A909" i="2" s="1"/>
  <c r="A906" i="2" a="1"/>
  <c r="A906" i="2" s="1"/>
  <c r="A905" i="2" a="1"/>
  <c r="A905" i="2" s="1"/>
  <c r="A902" i="2" a="1"/>
  <c r="A902" i="2" s="1"/>
  <c r="A898" i="2" a="1"/>
  <c r="A898" i="2" s="1"/>
  <c r="A894" i="2" a="1"/>
  <c r="A894" i="2" s="1"/>
  <c r="A890" i="2" a="1"/>
  <c r="A890" i="2" s="1"/>
  <c r="A888" i="2" a="1"/>
  <c r="A888" i="2" s="1"/>
  <c r="A886" i="2" a="1"/>
  <c r="A886" i="2" s="1"/>
  <c r="A878" i="2" a="1"/>
  <c r="A878" i="2" s="1"/>
  <c r="A877" i="2" a="1"/>
  <c r="A877" i="2" s="1"/>
  <c r="A874" i="2" a="1"/>
  <c r="A874" i="2" s="1"/>
  <c r="A870" i="2" a="1"/>
  <c r="A870" i="2" s="1"/>
  <c r="A869" i="2" a="1"/>
  <c r="A869" i="2" s="1"/>
  <c r="A866" i="2" a="1"/>
  <c r="A866" i="2" s="1"/>
  <c r="A862" i="2" a="1"/>
  <c r="A862" i="2" s="1"/>
  <c r="A858" i="2" a="1"/>
  <c r="A858" i="2" s="1"/>
  <c r="A856" i="2" a="1"/>
  <c r="A856" i="2" s="1"/>
  <c r="A850" i="2" a="1"/>
  <c r="A850" i="2" s="1"/>
  <c r="A846" i="2" a="1"/>
  <c r="A846" i="2" s="1"/>
  <c r="A841" i="2" a="1"/>
  <c r="A841" i="2" s="1"/>
  <c r="A838" i="2" a="1"/>
  <c r="A838" i="2" s="1"/>
  <c r="A834" i="2" a="1"/>
  <c r="A834" i="2" s="1"/>
  <c r="A833" i="2" a="1"/>
  <c r="A833" i="2" s="1"/>
  <c r="A830" i="2" a="1"/>
  <c r="A830" i="2" s="1"/>
  <c r="A828" i="2" a="1"/>
  <c r="A828" i="2" s="1"/>
  <c r="A826" i="2" a="1"/>
  <c r="A826" i="2" s="1"/>
  <c r="A822" i="2" a="1"/>
  <c r="A822" i="2" s="1"/>
  <c r="A818" i="2" a="1"/>
  <c r="A818" i="2" s="1"/>
  <c r="A814" i="2" a="1"/>
  <c r="A814" i="2" s="1"/>
  <c r="A813" i="2" a="1"/>
  <c r="A813" i="2" s="1"/>
  <c r="A806" i="2" a="1"/>
  <c r="A806" i="2" s="1"/>
  <c r="A805" i="2" a="1"/>
  <c r="A805" i="2" s="1"/>
  <c r="A802" i="2" a="1"/>
  <c r="A802" i="2" s="1"/>
  <c r="A801" i="2" a="1"/>
  <c r="A801" i="2" s="1"/>
  <c r="A800" i="2" a="1"/>
  <c r="A800" i="2" s="1"/>
  <c r="A798" i="2" a="1"/>
  <c r="A798" i="2" s="1"/>
  <c r="A794" i="2" a="1"/>
  <c r="A794" i="2" s="1"/>
  <c r="A790" i="2" a="1"/>
  <c r="A790" i="2" s="1"/>
  <c r="A786" i="2" a="1"/>
  <c r="A786" i="2" s="1"/>
  <c r="A777" i="2" a="1"/>
  <c r="A777" i="2" s="1"/>
  <c r="A774" i="2" a="1"/>
  <c r="A774" i="2" s="1"/>
  <c r="A773" i="2" a="1"/>
  <c r="A773" i="2" s="1"/>
  <c r="A772" i="2" a="1"/>
  <c r="A772" i="2" s="1"/>
  <c r="A770" i="2" a="1"/>
  <c r="A770" i="2" s="1"/>
  <c r="A769" i="2" a="1"/>
  <c r="A769" i="2" s="1"/>
  <c r="A766" i="2" a="1"/>
  <c r="A766" i="2" s="1"/>
  <c r="A601" i="2" a="1"/>
  <c r="A601" i="2" s="1"/>
  <c r="A593" i="2" a="1"/>
  <c r="A593" i="2" s="1"/>
  <c r="A585" i="2" a="1"/>
  <c r="A585" i="2" s="1"/>
  <c r="A577" i="2" a="1"/>
  <c r="A577" i="2" s="1"/>
  <c r="A569" i="2" a="1"/>
  <c r="A569" i="2" s="1"/>
  <c r="A561" i="2" a="1"/>
  <c r="A561" i="2" s="1"/>
  <c r="A553" i="2" a="1"/>
  <c r="A553" i="2" s="1"/>
  <c r="A545" i="2" a="1"/>
  <c r="A545" i="2" s="1"/>
  <c r="A537" i="2" a="1"/>
  <c r="A537" i="2" s="1"/>
  <c r="A529" i="2" a="1"/>
  <c r="A529" i="2" s="1"/>
  <c r="A521" i="2" a="1"/>
  <c r="A521" i="2" s="1"/>
  <c r="A513" i="2" a="1"/>
  <c r="A513" i="2" s="1"/>
  <c r="A505" i="2" a="1"/>
  <c r="A505" i="2" s="1"/>
  <c r="A497" i="2" a="1"/>
  <c r="A497" i="2" s="1"/>
  <c r="A489" i="2" a="1"/>
  <c r="A489" i="2" s="1"/>
  <c r="A481" i="2" a="1"/>
  <c r="A481" i="2" s="1"/>
  <c r="A473" i="2" a="1"/>
  <c r="A473" i="2" s="1"/>
  <c r="A465" i="2" a="1"/>
  <c r="A465" i="2" s="1"/>
  <c r="A457" i="2" a="1"/>
  <c r="A457" i="2" s="1"/>
  <c r="A449" i="2" a="1"/>
  <c r="A449" i="2" s="1"/>
  <c r="A441" i="2" a="1"/>
  <c r="A441" i="2" s="1"/>
  <c r="A433" i="2" a="1"/>
  <c r="A433" i="2" s="1"/>
  <c r="A425" i="2" a="1"/>
  <c r="A425" i="2" s="1"/>
  <c r="A417" i="2" a="1"/>
  <c r="A417" i="2" s="1"/>
  <c r="A409" i="2" a="1"/>
  <c r="A409" i="2" s="1"/>
  <c r="A401" i="2" a="1"/>
  <c r="A401" i="2" s="1"/>
  <c r="A393" i="2" a="1"/>
  <c r="A393" i="2" s="1"/>
  <c r="A385" i="2" a="1"/>
  <c r="A385" i="2" s="1"/>
  <c r="A377" i="2" a="1"/>
  <c r="A377" i="2" s="1"/>
  <c r="A369" i="2" a="1"/>
  <c r="A369" i="2" s="1"/>
  <c r="A361" i="2" a="1"/>
  <c r="A361" i="2" s="1"/>
  <c r="A353" i="2" a="1"/>
  <c r="A353" i="2" s="1"/>
  <c r="A345" i="2" a="1"/>
  <c r="A345" i="2" s="1"/>
  <c r="A337" i="2" a="1"/>
  <c r="A337" i="2" s="1"/>
  <c r="A329" i="2" a="1"/>
  <c r="A329" i="2" s="1"/>
  <c r="A321" i="2" a="1"/>
  <c r="A321" i="2" s="1"/>
  <c r="A313" i="2" a="1"/>
  <c r="A313" i="2" s="1"/>
  <c r="A305" i="2" a="1"/>
  <c r="A305" i="2" s="1"/>
  <c r="A297" i="2" a="1"/>
  <c r="A297" i="2" s="1"/>
  <c r="A289" i="2" a="1"/>
  <c r="A289" i="2" s="1"/>
  <c r="A281" i="2" a="1"/>
  <c r="A281" i="2" s="1"/>
  <c r="A273" i="2" a="1"/>
  <c r="A273" i="2" s="1"/>
  <c r="A265" i="2" a="1"/>
  <c r="A265" i="2" s="1"/>
  <c r="A257" i="2" a="1"/>
  <c r="A257" i="2" s="1"/>
  <c r="A249" i="2" a="1"/>
  <c r="A249" i="2" s="1"/>
  <c r="A241" i="2" a="1"/>
  <c r="A241" i="2" s="1"/>
  <c r="A233" i="2" a="1"/>
  <c r="A233" i="2" s="1"/>
  <c r="A225" i="2" a="1"/>
  <c r="A225" i="2" s="1"/>
  <c r="A217" i="2" a="1"/>
  <c r="A217" i="2" s="1"/>
  <c r="A209" i="2" a="1"/>
  <c r="A209" i="2" s="1"/>
  <c r="A201" i="2" a="1"/>
  <c r="A201" i="2" s="1"/>
  <c r="A193" i="2" a="1"/>
  <c r="A193" i="2" s="1"/>
  <c r="A185" i="2" a="1"/>
  <c r="A185" i="2" s="1"/>
  <c r="A177" i="2" a="1"/>
  <c r="A177" i="2" s="1"/>
  <c r="A169" i="2" a="1"/>
  <c r="A169" i="2" s="1"/>
  <c r="A161" i="2" a="1"/>
  <c r="A161" i="2" s="1"/>
  <c r="A153" i="2" a="1"/>
  <c r="A153" i="2" s="1"/>
  <c r="A145" i="2" a="1"/>
  <c r="A145" i="2" s="1"/>
  <c r="A137" i="2" a="1"/>
  <c r="A137" i="2" s="1"/>
  <c r="A129" i="2" a="1"/>
  <c r="A129" i="2" s="1"/>
  <c r="A121" i="2" a="1"/>
  <c r="A121" i="2" s="1"/>
  <c r="A113" i="2" a="1"/>
  <c r="A113" i="2" s="1"/>
  <c r="A105" i="2" a="1"/>
  <c r="A105" i="2" s="1"/>
  <c r="A97" i="2" a="1"/>
  <c r="A97" i="2" s="1"/>
  <c r="A89" i="2" a="1"/>
  <c r="A89" i="2" s="1"/>
  <c r="A81" i="2" a="1"/>
  <c r="A81" i="2" s="1"/>
  <c r="A73" i="2" a="1"/>
  <c r="A73" i="2" s="1"/>
  <c r="A65" i="2" a="1"/>
  <c r="A65" i="2" s="1"/>
  <c r="A57" i="2" a="1"/>
  <c r="A57" i="2" s="1"/>
  <c r="A49" i="2" a="1"/>
  <c r="A49" i="2" s="1"/>
  <c r="A41" i="2" a="1"/>
  <c r="A41" i="2" s="1"/>
  <c r="A33" i="2" a="1"/>
  <c r="A33" i="2" s="1"/>
  <c r="A25" i="2" a="1"/>
  <c r="A25" i="2" s="1"/>
  <c r="A17" i="2" a="1"/>
  <c r="A17" i="2" s="1"/>
  <c r="A9" i="2" a="1"/>
  <c r="A9" i="2" s="1"/>
  <c r="A1003" i="2" a="1"/>
  <c r="A1003" i="2" s="1"/>
  <c r="A1001" i="2" a="1"/>
  <c r="A1001" i="2" s="1"/>
  <c r="A999" i="2" a="1"/>
  <c r="A999" i="2" s="1"/>
  <c r="A995" i="2" a="1"/>
  <c r="A995" i="2" s="1"/>
  <c r="A991" i="2" a="1"/>
  <c r="A991" i="2" s="1"/>
  <c r="A987" i="2" a="1"/>
  <c r="A987" i="2" s="1"/>
  <c r="A979" i="2" a="1"/>
  <c r="A979" i="2" s="1"/>
  <c r="A973" i="2" a="1"/>
  <c r="A973" i="2" s="1"/>
  <c r="A971" i="2" a="1"/>
  <c r="A971" i="2" s="1"/>
  <c r="A762" i="2" a="1"/>
  <c r="A762" i="2" s="1"/>
  <c r="A758" i="2" a="1"/>
  <c r="A758" i="2" s="1"/>
  <c r="A754" i="2" a="1"/>
  <c r="A754" i="2" s="1"/>
  <c r="A750" i="2" a="1"/>
  <c r="A750" i="2" s="1"/>
  <c r="A749" i="2" a="1"/>
  <c r="A749" i="2" s="1"/>
  <c r="A742" i="2" a="1"/>
  <c r="A742" i="2" s="1"/>
  <c r="A741" i="2" a="1"/>
  <c r="A741" i="2" s="1"/>
  <c r="A738" i="2" a="1"/>
  <c r="A738" i="2" s="1"/>
  <c r="A737" i="2" a="1"/>
  <c r="A737" i="2" s="1"/>
  <c r="A736" i="2" a="1"/>
  <c r="A736" i="2" s="1"/>
  <c r="A734" i="2" a="1"/>
  <c r="A734" i="2" s="1"/>
  <c r="A730" i="2" a="1"/>
  <c r="A730" i="2" s="1"/>
  <c r="A726" i="2" a="1"/>
  <c r="A726" i="2" s="1"/>
  <c r="A722" i="2" a="1"/>
  <c r="A722" i="2" s="1"/>
  <c r="A718" i="2" a="1"/>
  <c r="A718" i="2" s="1"/>
  <c r="A714" i="2" a="1"/>
  <c r="A714" i="2" s="1"/>
  <c r="A713" i="2" a="1"/>
  <c r="A713" i="2" s="1"/>
  <c r="A710" i="2" a="1"/>
  <c r="A710" i="2" s="1"/>
  <c r="A706" i="2" a="1"/>
  <c r="A706" i="2" s="1"/>
  <c r="A705" i="2" a="1"/>
  <c r="A705" i="2" s="1"/>
  <c r="A702" i="2" a="1"/>
  <c r="A702" i="2" s="1"/>
  <c r="A698" i="2" a="1"/>
  <c r="A698" i="2" s="1"/>
  <c r="A694" i="2" a="1"/>
  <c r="A694" i="2" s="1"/>
  <c r="A686" i="2" a="1"/>
  <c r="A686" i="2" s="1"/>
  <c r="A685" i="2" a="1"/>
  <c r="A685" i="2" s="1"/>
  <c r="A682" i="2" a="1"/>
  <c r="A682" i="2" s="1"/>
  <c r="A678" i="2" a="1"/>
  <c r="A678" i="2" s="1"/>
  <c r="A677" i="2" a="1"/>
  <c r="A677" i="2" s="1"/>
  <c r="A673" i="2" a="1"/>
  <c r="A673" i="2" s="1"/>
  <c r="A670" i="2" a="1"/>
  <c r="A670" i="2" s="1"/>
  <c r="A669" i="2" a="1"/>
  <c r="A669" i="2" s="1"/>
  <c r="A666" i="2" a="1"/>
  <c r="A666" i="2" s="1"/>
  <c r="A662" i="2" a="1"/>
  <c r="A662" i="2" s="1"/>
  <c r="A661" i="2" a="1"/>
  <c r="A661" i="2" s="1"/>
  <c r="A657" i="2" a="1"/>
  <c r="A657" i="2" s="1"/>
  <c r="A654" i="2" a="1"/>
  <c r="A654" i="2" s="1"/>
  <c r="A653" i="2" a="1"/>
  <c r="A653" i="2" s="1"/>
  <c r="A650" i="2" a="1"/>
  <c r="A650" i="2" s="1"/>
  <c r="A646" i="2" a="1"/>
  <c r="A646" i="2" s="1"/>
  <c r="A645" i="2" a="1"/>
  <c r="A645" i="2" s="1"/>
  <c r="A641" i="2" a="1"/>
  <c r="A641" i="2" s="1"/>
  <c r="A638" i="2" a="1"/>
  <c r="A638" i="2" s="1"/>
  <c r="A637" i="2" a="1"/>
  <c r="A637" i="2" s="1"/>
  <c r="A634" i="2" a="1"/>
  <c r="A634" i="2" s="1"/>
  <c r="A630" i="2" a="1"/>
  <c r="A630" i="2" s="1"/>
  <c r="A629" i="2" a="1"/>
  <c r="A629" i="2" s="1"/>
  <c r="A625" i="2" a="1"/>
  <c r="A625" i="2" s="1"/>
  <c r="A622" i="2" a="1"/>
  <c r="A622" i="2" s="1"/>
  <c r="A621" i="2" a="1"/>
  <c r="A621" i="2" s="1"/>
  <c r="A618" i="2" a="1"/>
  <c r="A618" i="2" s="1"/>
  <c r="A614" i="2" a="1"/>
  <c r="A614" i="2" s="1"/>
  <c r="A613" i="2" a="1"/>
  <c r="A613" i="2" s="1"/>
  <c r="A609" i="2" a="1"/>
  <c r="A609" i="2" s="1"/>
  <c r="A594" i="2" a="1"/>
  <c r="A594" i="2" s="1"/>
  <c r="A578" i="2" a="1"/>
  <c r="A578" i="2" s="1"/>
  <c r="A562" i="2" a="1"/>
  <c r="A562" i="2" s="1"/>
  <c r="A546" i="2" a="1"/>
  <c r="A546" i="2" s="1"/>
  <c r="A530" i="2" a="1"/>
  <c r="A530" i="2" s="1"/>
  <c r="A514" i="2" a="1"/>
  <c r="A514" i="2" s="1"/>
  <c r="A498" i="2" a="1"/>
  <c r="A498" i="2" s="1"/>
  <c r="A482" i="2" a="1"/>
  <c r="A482" i="2" s="1"/>
  <c r="A450" i="2" a="1"/>
  <c r="A450" i="2" s="1"/>
  <c r="A418" i="2" a="1"/>
  <c r="A418" i="2" s="1"/>
  <c r="A386" i="2" a="1"/>
  <c r="A386" i="2" s="1"/>
  <c r="A354" i="2" a="1"/>
  <c r="A354" i="2" s="1"/>
  <c r="A314" i="2" a="1"/>
  <c r="A314" i="2" s="1"/>
  <c r="A266" i="2" a="1"/>
  <c r="A266" i="2" s="1"/>
  <c r="A242" i="2" a="1"/>
  <c r="A242" i="2" s="1"/>
  <c r="A967" i="2" a="1"/>
  <c r="A967" i="2" s="1"/>
  <c r="A963" i="2" a="1"/>
  <c r="A963" i="2" s="1"/>
  <c r="A961" i="2" a="1"/>
  <c r="A961" i="2" s="1"/>
  <c r="A959" i="2" a="1"/>
  <c r="A959" i="2" s="1"/>
  <c r="A951" i="2" a="1"/>
  <c r="A951" i="2" s="1"/>
  <c r="A939" i="2" a="1"/>
  <c r="A939" i="2" s="1"/>
  <c r="A935" i="2" a="1"/>
  <c r="A935" i="2" s="1"/>
  <c r="A931" i="2" a="1"/>
  <c r="A931" i="2" s="1"/>
  <c r="A929" i="2" a="1"/>
  <c r="A929" i="2" s="1"/>
  <c r="A927" i="2" a="1"/>
  <c r="A927" i="2" s="1"/>
  <c r="A923" i="2" a="1"/>
  <c r="A923" i="2" s="1"/>
  <c r="A915" i="2" a="1"/>
  <c r="A915" i="2" s="1"/>
  <c r="A907" i="2" a="1"/>
  <c r="A907" i="2" s="1"/>
  <c r="A903" i="2" a="1"/>
  <c r="A903" i="2" s="1"/>
  <c r="A901" i="2" a="1"/>
  <c r="A901" i="2" s="1"/>
  <c r="A899" i="2" a="1"/>
  <c r="A899" i="2" s="1"/>
  <c r="A897" i="2" a="1"/>
  <c r="A897" i="2" s="1"/>
  <c r="A895" i="2" a="1"/>
  <c r="A895" i="2" s="1"/>
  <c r="A887" i="2" a="1"/>
  <c r="A887" i="2" s="1"/>
  <c r="A875" i="2" a="1"/>
  <c r="A875" i="2" s="1"/>
  <c r="A873" i="2" a="1"/>
  <c r="A873" i="2" s="1"/>
  <c r="A871" i="2" a="1"/>
  <c r="A871" i="2" s="1"/>
  <c r="A867" i="2" a="1"/>
  <c r="A867" i="2" s="1"/>
  <c r="A865" i="2" a="1"/>
  <c r="A865" i="2" s="1"/>
  <c r="A863" i="2" a="1"/>
  <c r="A863" i="2" s="1"/>
  <c r="A859" i="2" a="1"/>
  <c r="A859" i="2" s="1"/>
  <c r="A851" i="2" a="1"/>
  <c r="A851" i="2" s="1"/>
  <c r="A845" i="2" a="1"/>
  <c r="A845" i="2" s="1"/>
  <c r="A843" i="2" a="1"/>
  <c r="A843" i="2" s="1"/>
  <c r="A839" i="2" a="1"/>
  <c r="A839" i="2" s="1"/>
  <c r="A837" i="2" a="1"/>
  <c r="A837" i="2" s="1"/>
  <c r="A835" i="2" a="1"/>
  <c r="A835" i="2" s="1"/>
  <c r="A831" i="2" a="1"/>
  <c r="A831" i="2" s="1"/>
  <c r="A823" i="2" a="1"/>
  <c r="A823" i="2" s="1"/>
  <c r="A811" i="2" a="1"/>
  <c r="A811" i="2" s="1"/>
  <c r="A809" i="2" a="1"/>
  <c r="A809" i="2" s="1"/>
  <c r="A807" i="2" a="1"/>
  <c r="A807" i="2" s="1"/>
  <c r="A803" i="2" a="1"/>
  <c r="A803" i="2" s="1"/>
  <c r="A799" i="2" a="1"/>
  <c r="A799" i="2" s="1"/>
  <c r="A795" i="2" a="1"/>
  <c r="A795" i="2" s="1"/>
  <c r="A787" i="2" a="1"/>
  <c r="A787" i="2" s="1"/>
  <c r="A781" i="2" a="1"/>
  <c r="A781" i="2" s="1"/>
  <c r="A779" i="2" a="1"/>
  <c r="A779" i="2" s="1"/>
  <c r="A775" i="2" a="1"/>
  <c r="A775" i="2" s="1"/>
  <c r="A771" i="2" a="1"/>
  <c r="A771" i="2" s="1"/>
  <c r="A767" i="2" a="1"/>
  <c r="A767" i="2" s="1"/>
  <c r="A759" i="2" a="1"/>
  <c r="A759" i="2" s="1"/>
  <c r="A747" i="2" a="1"/>
  <c r="A747" i="2" s="1"/>
  <c r="A745" i="2" a="1"/>
  <c r="A745" i="2" s="1"/>
  <c r="A743" i="2" a="1"/>
  <c r="A743" i="2" s="1"/>
  <c r="A739" i="2" a="1"/>
  <c r="A739" i="2" s="1"/>
  <c r="A735" i="2" a="1"/>
  <c r="A735" i="2" s="1"/>
  <c r="A731" i="2" a="1"/>
  <c r="A731" i="2" s="1"/>
  <c r="A723" i="2" a="1"/>
  <c r="A723" i="2" s="1"/>
  <c r="A717" i="2" a="1"/>
  <c r="A717" i="2" s="1"/>
  <c r="A715" i="2" a="1"/>
  <c r="A715" i="2" s="1"/>
  <c r="A711" i="2" a="1"/>
  <c r="A711" i="2" s="1"/>
  <c r="A709" i="2" a="1"/>
  <c r="A709" i="2" s="1"/>
  <c r="A707" i="2" a="1"/>
  <c r="A707" i="2" s="1"/>
  <c r="A703" i="2" a="1"/>
  <c r="A703" i="2" s="1"/>
  <c r="A695" i="2" a="1"/>
  <c r="A695" i="2" s="1"/>
  <c r="A683" i="2" a="1"/>
  <c r="A683" i="2" s="1"/>
  <c r="A681" i="2" a="1"/>
  <c r="A681" i="2" s="1"/>
  <c r="A679" i="2" a="1"/>
  <c r="A679" i="2" s="1"/>
  <c r="A675" i="2" a="1"/>
  <c r="A675" i="2" s="1"/>
  <c r="A671" i="2" a="1"/>
  <c r="A671" i="2" s="1"/>
  <c r="A667" i="2" a="1"/>
  <c r="A667" i="2" s="1"/>
  <c r="A665" i="2" a="1"/>
  <c r="A665" i="2" s="1"/>
  <c r="A663" i="2" a="1"/>
  <c r="A663" i="2" s="1"/>
  <c r="A659" i="2" a="1"/>
  <c r="A659" i="2" s="1"/>
  <c r="A655" i="2" a="1"/>
  <c r="A655" i="2" s="1"/>
  <c r="A651" i="2" a="1"/>
  <c r="A651" i="2" s="1"/>
  <c r="A649" i="2" a="1"/>
  <c r="A649" i="2" s="1"/>
  <c r="A647" i="2" a="1"/>
  <c r="A647" i="2" s="1"/>
  <c r="A643" i="2" a="1"/>
  <c r="A643" i="2" s="1"/>
  <c r="A639" i="2" a="1"/>
  <c r="A639" i="2" s="1"/>
  <c r="A635" i="2" a="1"/>
  <c r="A635" i="2" s="1"/>
  <c r="A633" i="2" a="1"/>
  <c r="A633" i="2" s="1"/>
  <c r="A631" i="2" a="1"/>
  <c r="A631" i="2" s="1"/>
  <c r="A627" i="2" a="1"/>
  <c r="A627" i="2" s="1"/>
  <c r="A623" i="2" a="1"/>
  <c r="A623" i="2" s="1"/>
  <c r="A619" i="2" a="1"/>
  <c r="A619" i="2" s="1"/>
  <c r="A617" i="2" a="1"/>
  <c r="A617" i="2" s="1"/>
  <c r="A615" i="2" a="1"/>
  <c r="A615" i="2" s="1"/>
  <c r="A611" i="2" a="1"/>
  <c r="A611" i="2" s="1"/>
  <c r="A324" i="2" a="1"/>
  <c r="A324" i="2" s="1"/>
  <c r="A316" i="2" a="1"/>
  <c r="A316" i="2" s="1"/>
  <c r="A308" i="2" a="1"/>
  <c r="A308" i="2" s="1"/>
  <c r="A300" i="2" a="1"/>
  <c r="A300" i="2" s="1"/>
  <c r="A292" i="2" a="1"/>
  <c r="A292" i="2" s="1"/>
  <c r="A284" i="2" a="1"/>
  <c r="A284" i="2" s="1"/>
  <c r="A276" i="2" a="1"/>
  <c r="A276" i="2" s="1"/>
  <c r="A268" i="2" a="1"/>
  <c r="A268" i="2" s="1"/>
  <c r="A260" i="2" a="1"/>
  <c r="A260" i="2" s="1"/>
  <c r="A252" i="2" a="1"/>
  <c r="A252" i="2" s="1"/>
  <c r="A244" i="2" a="1"/>
  <c r="A244" i="2" s="1"/>
  <c r="A236" i="2" a="1"/>
  <c r="A236" i="2" s="1"/>
  <c r="A228" i="2" a="1"/>
  <c r="A228" i="2" s="1"/>
  <c r="A220" i="2" a="1"/>
  <c r="A220" i="2" s="1"/>
  <c r="A212" i="2" a="1"/>
  <c r="A212" i="2" s="1"/>
  <c r="A204" i="2" a="1"/>
  <c r="A204" i="2" s="1"/>
  <c r="A196" i="2" a="1"/>
  <c r="A196" i="2" s="1"/>
  <c r="A188" i="2" a="1"/>
  <c r="A188" i="2" s="1"/>
  <c r="A180" i="2" a="1"/>
  <c r="A180" i="2" s="1"/>
  <c r="A172" i="2" a="1"/>
  <c r="A172" i="2" s="1"/>
  <c r="A156" i="2" a="1"/>
  <c r="A156" i="2" s="1"/>
  <c r="A148" i="2" a="1"/>
  <c r="A148" i="2" s="1"/>
  <c r="A132" i="2" a="1"/>
  <c r="A132" i="2" s="1"/>
  <c r="A124" i="2" a="1"/>
  <c r="A124" i="2" s="1"/>
  <c r="A116" i="2" a="1"/>
  <c r="A116" i="2" s="1"/>
  <c r="A108" i="2" a="1"/>
  <c r="A108" i="2" s="1"/>
  <c r="A100" i="2" a="1"/>
  <c r="A100" i="2" s="1"/>
  <c r="A92" i="2" a="1"/>
  <c r="A92" i="2" s="1"/>
  <c r="A84" i="2" a="1"/>
  <c r="A84" i="2" s="1"/>
  <c r="A76" i="2" a="1"/>
  <c r="A76" i="2" s="1"/>
  <c r="A68" i="2" a="1"/>
  <c r="A68" i="2" s="1"/>
  <c r="A60" i="2" a="1"/>
  <c r="A60" i="2" s="1"/>
  <c r="A52" i="2" a="1"/>
  <c r="A52" i="2" s="1"/>
  <c r="A44" i="2" a="1"/>
  <c r="A44" i="2" s="1"/>
  <c r="A36" i="2" a="1"/>
  <c r="A36" i="2" s="1"/>
  <c r="A602" i="2" a="1"/>
  <c r="A602" i="2" s="1"/>
  <c r="A586" i="2" a="1"/>
  <c r="A586" i="2" s="1"/>
  <c r="A570" i="2" a="1"/>
  <c r="A570" i="2" s="1"/>
  <c r="A554" i="2" a="1"/>
  <c r="A554" i="2" s="1"/>
  <c r="A538" i="2" a="1"/>
  <c r="A538" i="2" s="1"/>
  <c r="A522" i="2" a="1"/>
  <c r="A522" i="2" s="1"/>
  <c r="A506" i="2" a="1"/>
  <c r="A506" i="2" s="1"/>
  <c r="A490" i="2" a="1"/>
  <c r="A490" i="2" s="1"/>
  <c r="A474" i="2" a="1"/>
  <c r="A474" i="2" s="1"/>
  <c r="A434" i="2" a="1"/>
  <c r="A434" i="2" s="1"/>
  <c r="A402" i="2" a="1"/>
  <c r="A402" i="2" s="1"/>
  <c r="A370" i="2" a="1"/>
  <c r="A370" i="2" s="1"/>
  <c r="A138" i="2" a="1"/>
  <c r="A138" i="2" s="1"/>
  <c r="A114" i="2" a="1"/>
  <c r="A114" i="2" s="1"/>
  <c r="A607" i="2" a="1"/>
  <c r="A607" i="2" s="1"/>
  <c r="A456" i="2" a="1"/>
  <c r="A456" i="2" s="1"/>
  <c r="A304" i="2" a="1"/>
  <c r="A304" i="2" s="1"/>
  <c r="A280" i="2" a="1"/>
  <c r="A280" i="2" s="1"/>
  <c r="A176" i="2" a="1"/>
  <c r="A176" i="2" s="1"/>
  <c r="A152" i="2" a="1"/>
  <c r="A152" i="2" s="1"/>
  <c r="A48" i="2" a="1"/>
  <c r="A48" i="2" s="1"/>
  <c r="A270" i="2" a="1"/>
  <c r="A270" i="2" s="1"/>
  <c r="A262" i="2" a="1"/>
  <c r="A262" i="2" s="1"/>
  <c r="A254" i="2" a="1"/>
  <c r="A254" i="2" s="1"/>
  <c r="A246" i="2" a="1"/>
  <c r="A246" i="2" s="1"/>
  <c r="A238" i="2" a="1"/>
  <c r="A238" i="2" s="1"/>
  <c r="A230" i="2" a="1"/>
  <c r="A230" i="2" s="1"/>
  <c r="A222" i="2" a="1"/>
  <c r="A222" i="2" s="1"/>
  <c r="A214" i="2" a="1"/>
  <c r="A214" i="2" s="1"/>
  <c r="A206" i="2" a="1"/>
  <c r="A206" i="2" s="1"/>
  <c r="A198" i="2" a="1"/>
  <c r="A198" i="2" s="1"/>
  <c r="A190" i="2" a="1"/>
  <c r="A190" i="2" s="1"/>
  <c r="A182" i="2" a="1"/>
  <c r="A182" i="2" s="1"/>
  <c r="A174" i="2" a="1"/>
  <c r="A174" i="2" s="1"/>
  <c r="A166" i="2" a="1"/>
  <c r="A166" i="2" s="1"/>
  <c r="A158" i="2" a="1"/>
  <c r="A158" i="2" s="1"/>
  <c r="A150" i="2" a="1"/>
  <c r="A150" i="2" s="1"/>
  <c r="A142" i="2" a="1"/>
  <c r="A142" i="2" s="1"/>
  <c r="A134" i="2" a="1"/>
  <c r="A134" i="2" s="1"/>
  <c r="A126" i="2" a="1"/>
  <c r="A126" i="2" s="1"/>
  <c r="A118" i="2" a="1"/>
  <c r="A118" i="2" s="1"/>
  <c r="A110" i="2" a="1"/>
  <c r="A110" i="2" s="1"/>
  <c r="A102" i="2" a="1"/>
  <c r="A102" i="2" s="1"/>
  <c r="A94" i="2" a="1"/>
  <c r="A94" i="2" s="1"/>
  <c r="A86" i="2" a="1"/>
  <c r="A86" i="2" s="1"/>
  <c r="A78" i="2" a="1"/>
  <c r="A78" i="2" s="1"/>
  <c r="A70" i="2" a="1"/>
  <c r="A70" i="2" s="1"/>
  <c r="A54" i="2" a="1"/>
  <c r="A54" i="2" s="1"/>
  <c r="A46" i="2" a="1"/>
  <c r="A46" i="2" s="1"/>
  <c r="A38" i="2" a="1"/>
  <c r="A38" i="2" s="1"/>
  <c r="A30" i="2" a="1"/>
  <c r="A30" i="2" s="1"/>
  <c r="A22" i="2" a="1"/>
  <c r="A22" i="2" s="1"/>
  <c r="A14" i="2" a="1"/>
  <c r="A14" i="2" s="1"/>
  <c r="A6" i="2" a="1"/>
  <c r="A6" i="2" s="1"/>
  <c r="A464" i="2" a="1"/>
  <c r="A464" i="2" s="1"/>
  <c r="A435" i="2" a="1"/>
  <c r="A435" i="2" s="1"/>
  <c r="A403" i="2" a="1"/>
  <c r="A403" i="2" s="1"/>
  <c r="A371" i="2" a="1"/>
  <c r="A371" i="2" s="1"/>
  <c r="A336" i="2" a="1"/>
  <c r="A336" i="2" s="1"/>
  <c r="A240" i="2" a="1"/>
  <c r="A240" i="2" s="1"/>
  <c r="A163" i="2" a="1"/>
  <c r="A163" i="2" s="1"/>
  <c r="A139" i="2" a="1"/>
  <c r="A139" i="2" s="1"/>
  <c r="A112" i="2" a="1"/>
  <c r="A112" i="2" s="1"/>
  <c r="A88" i="2" a="1"/>
  <c r="A88" i="2" s="1"/>
  <c r="A992" i="2" a="1"/>
  <c r="A992" i="2" s="1"/>
  <c r="A984" i="2" a="1"/>
  <c r="A984" i="2" s="1"/>
  <c r="A964" i="2" a="1"/>
  <c r="A964" i="2" s="1"/>
  <c r="A956" i="2" a="1"/>
  <c r="A956" i="2" s="1"/>
  <c r="A952" i="2" a="1"/>
  <c r="A952" i="2" s="1"/>
  <c r="A928" i="2" a="1"/>
  <c r="A928" i="2" s="1"/>
  <c r="A920" i="2" a="1"/>
  <c r="A920" i="2" s="1"/>
  <c r="A900" i="2" a="1"/>
  <c r="A900" i="2" s="1"/>
  <c r="A892" i="2" a="1"/>
  <c r="A892" i="2" s="1"/>
  <c r="A864" i="2" a="1"/>
  <c r="A864" i="2" s="1"/>
  <c r="A836" i="2" a="1"/>
  <c r="A836" i="2" s="1"/>
  <c r="A824" i="2" a="1"/>
  <c r="A824" i="2" s="1"/>
  <c r="A792" i="2" a="1"/>
  <c r="A792" i="2" s="1"/>
  <c r="A764" i="2" a="1"/>
  <c r="A764" i="2" s="1"/>
  <c r="A760" i="2" a="1"/>
  <c r="A760" i="2" s="1"/>
  <c r="A728" i="2" a="1"/>
  <c r="A728" i="2" s="1"/>
  <c r="A708" i="2" a="1"/>
  <c r="A708" i="2" s="1"/>
  <c r="A700" i="2" a="1"/>
  <c r="A700" i="2" s="1"/>
  <c r="A696" i="2" a="1"/>
  <c r="A696" i="2" s="1"/>
  <c r="A603" i="2" a="1"/>
  <c r="A603" i="2" s="1"/>
  <c r="A579" i="2" a="1"/>
  <c r="A579" i="2" s="1"/>
  <c r="A555" i="2" a="1"/>
  <c r="A555" i="2" s="1"/>
  <c r="A531" i="2" a="1"/>
  <c r="A531" i="2" s="1"/>
  <c r="A515" i="2" a="1"/>
  <c r="A515" i="2" s="1"/>
  <c r="A491" i="2" a="1"/>
  <c r="A491" i="2" s="1"/>
  <c r="A459" i="2" a="1"/>
  <c r="A459" i="2" s="1"/>
  <c r="A427" i="2" a="1"/>
  <c r="A427" i="2" s="1"/>
  <c r="A395" i="2" a="1"/>
  <c r="A395" i="2" s="1"/>
  <c r="A347" i="2" a="1"/>
  <c r="A347" i="2" s="1"/>
  <c r="A323" i="2" a="1"/>
  <c r="A323" i="2" s="1"/>
  <c r="A283" i="2" a="1"/>
  <c r="A283" i="2" s="1"/>
  <c r="A243" i="2" a="1"/>
  <c r="A243" i="2" s="1"/>
  <c r="A227" i="2" a="1"/>
  <c r="A227" i="2" s="1"/>
  <c r="A203" i="2" a="1"/>
  <c r="A203" i="2" s="1"/>
  <c r="A171" i="2" a="1"/>
  <c r="A171" i="2" s="1"/>
  <c r="A131" i="2" a="1"/>
  <c r="A131" i="2" s="1"/>
  <c r="A115" i="2" a="1"/>
  <c r="A115" i="2" s="1"/>
  <c r="A91" i="2" a="1"/>
  <c r="A91" i="2" s="1"/>
  <c r="A67" i="2" a="1"/>
  <c r="A67" i="2" s="1"/>
  <c r="A35" i="2" a="1"/>
  <c r="A35" i="2" s="1"/>
  <c r="A19" i="2" a="1"/>
  <c r="A19" i="2" s="1"/>
  <c r="A587" i="2" a="1"/>
  <c r="A587" i="2" s="1"/>
  <c r="A563" i="2" a="1"/>
  <c r="A563" i="2" s="1"/>
  <c r="A539" i="2" a="1"/>
  <c r="A539" i="2" s="1"/>
  <c r="A507" i="2" a="1"/>
  <c r="A507" i="2" s="1"/>
  <c r="A483" i="2" a="1"/>
  <c r="A483" i="2" s="1"/>
  <c r="A467" i="2" a="1"/>
  <c r="A467" i="2" s="1"/>
  <c r="A443" i="2" a="1"/>
  <c r="A443" i="2" s="1"/>
  <c r="A363" i="2" a="1"/>
  <c r="A363" i="2" s="1"/>
  <c r="A339" i="2" a="1"/>
  <c r="A339" i="2" s="1"/>
  <c r="A307" i="2" a="1"/>
  <c r="A307" i="2" s="1"/>
  <c r="A275" i="2" a="1"/>
  <c r="A275" i="2" s="1"/>
  <c r="A251" i="2" a="1"/>
  <c r="A251" i="2" s="1"/>
  <c r="A219" i="2" a="1"/>
  <c r="A219" i="2" s="1"/>
  <c r="A195" i="2" a="1"/>
  <c r="A195" i="2" s="1"/>
  <c r="A179" i="2" a="1"/>
  <c r="A179" i="2" s="1"/>
  <c r="A155" i="2" a="1"/>
  <c r="A155" i="2" s="1"/>
  <c r="A107" i="2" a="1"/>
  <c r="A107" i="2" s="1"/>
  <c r="A83" i="2" a="1"/>
  <c r="A83" i="2" s="1"/>
  <c r="A59" i="2" a="1"/>
  <c r="A59" i="2" s="1"/>
  <c r="A43" i="2" a="1"/>
  <c r="A43" i="2" s="1"/>
  <c r="A27" i="2" a="1"/>
  <c r="A27" i="2" s="1"/>
  <c r="A466" i="2" a="1"/>
  <c r="A466" i="2" s="1"/>
  <c r="A458" i="2" a="1"/>
  <c r="A458" i="2" s="1"/>
  <c r="A442" i="2" a="1"/>
  <c r="A442" i="2" s="1"/>
  <c r="A426" i="2" a="1"/>
  <c r="A426" i="2" s="1"/>
  <c r="A410" i="2" a="1"/>
  <c r="A410" i="2" s="1"/>
  <c r="A394" i="2" a="1"/>
  <c r="A394" i="2" s="1"/>
  <c r="A378" i="2" a="1"/>
  <c r="A378" i="2" s="1"/>
  <c r="A362" i="2" a="1"/>
  <c r="A362" i="2" s="1"/>
  <c r="A346" i="2" a="1"/>
  <c r="A346" i="2" s="1"/>
  <c r="A338" i="2" a="1"/>
  <c r="A338" i="2" s="1"/>
  <c r="A330" i="2" a="1"/>
  <c r="A330" i="2" s="1"/>
  <c r="A322" i="2" a="1"/>
  <c r="A322" i="2" s="1"/>
  <c r="A306" i="2" a="1"/>
  <c r="A306" i="2" s="1"/>
  <c r="A298" i="2" a="1"/>
  <c r="A298" i="2" s="1"/>
  <c r="A290" i="2" a="1"/>
  <c r="A290" i="2" s="1"/>
  <c r="A282" i="2" a="1"/>
  <c r="A282" i="2" s="1"/>
  <c r="A274" i="2" a="1"/>
  <c r="A274" i="2" s="1"/>
  <c r="A258" i="2" a="1"/>
  <c r="A258" i="2" s="1"/>
  <c r="A250" i="2" a="1"/>
  <c r="A250" i="2" s="1"/>
  <c r="A234" i="2" a="1"/>
  <c r="A234" i="2" s="1"/>
  <c r="A226" i="2" a="1"/>
  <c r="A226" i="2" s="1"/>
  <c r="A218" i="2" a="1"/>
  <c r="A218" i="2" s="1"/>
  <c r="A210" i="2" a="1"/>
  <c r="A210" i="2" s="1"/>
  <c r="A202" i="2" a="1"/>
  <c r="A202" i="2" s="1"/>
  <c r="A194" i="2" a="1"/>
  <c r="A194" i="2" s="1"/>
  <c r="A186" i="2" a="1"/>
  <c r="A186" i="2" s="1"/>
  <c r="A178" i="2" a="1"/>
  <c r="A178" i="2" s="1"/>
  <c r="A170" i="2" a="1"/>
  <c r="A170" i="2" s="1"/>
  <c r="A162" i="2" a="1"/>
  <c r="A162" i="2" s="1"/>
  <c r="A154" i="2" a="1"/>
  <c r="A154" i="2" s="1"/>
  <c r="A146" i="2" a="1"/>
  <c r="A146" i="2" s="1"/>
  <c r="A130" i="2" a="1"/>
  <c r="A130" i="2" s="1"/>
  <c r="A122" i="2" a="1"/>
  <c r="A122" i="2" s="1"/>
  <c r="A106" i="2" a="1"/>
  <c r="A106" i="2" s="1"/>
  <c r="A98" i="2" a="1"/>
  <c r="A98" i="2" s="1"/>
  <c r="A90" i="2" a="1"/>
  <c r="A90" i="2" s="1"/>
  <c r="A82" i="2" a="1"/>
  <c r="A82" i="2" s="1"/>
  <c r="A74" i="2" a="1"/>
  <c r="A74" i="2" s="1"/>
  <c r="A66" i="2" a="1"/>
  <c r="A66" i="2" s="1"/>
  <c r="A58" i="2" a="1"/>
  <c r="A58" i="2" s="1"/>
  <c r="A50" i="2" a="1"/>
  <c r="A50" i="2" s="1"/>
  <c r="A42" i="2" a="1"/>
  <c r="A42" i="2" s="1"/>
  <c r="A34" i="2" a="1"/>
  <c r="A34" i="2" s="1"/>
  <c r="A13" i="2" a="1"/>
  <c r="A13" i="2" s="1"/>
  <c r="A595" i="2" a="1"/>
  <c r="A595" i="2" s="1"/>
  <c r="A571" i="2" a="1"/>
  <c r="A571" i="2" s="1"/>
  <c r="A547" i="2" a="1"/>
  <c r="A547" i="2" s="1"/>
  <c r="A523" i="2" a="1"/>
  <c r="A523" i="2" s="1"/>
  <c r="A499" i="2" a="1"/>
  <c r="A499" i="2" s="1"/>
  <c r="A475" i="2" a="1"/>
  <c r="A475" i="2" s="1"/>
  <c r="A411" i="2" a="1"/>
  <c r="A411" i="2" s="1"/>
  <c r="A379" i="2" a="1"/>
  <c r="A379" i="2" s="1"/>
  <c r="A331" i="2" a="1"/>
  <c r="A331" i="2" s="1"/>
  <c r="A299" i="2" a="1"/>
  <c r="A299" i="2" s="1"/>
  <c r="A259" i="2" a="1"/>
  <c r="A259" i="2" s="1"/>
  <c r="A235" i="2" a="1"/>
  <c r="A235" i="2" s="1"/>
  <c r="A211" i="2" a="1"/>
  <c r="A211" i="2" s="1"/>
  <c r="A187" i="2" a="1"/>
  <c r="A187" i="2" s="1"/>
  <c r="A147" i="2" a="1"/>
  <c r="A147" i="2" s="1"/>
  <c r="A123" i="2" a="1"/>
  <c r="A123" i="2" s="1"/>
  <c r="A99" i="2" a="1"/>
  <c r="A99" i="2" s="1"/>
  <c r="A75" i="2" a="1"/>
  <c r="A75" i="2" s="1"/>
  <c r="A51" i="2" a="1"/>
  <c r="A51" i="2" s="1"/>
  <c r="A11" i="2" a="1"/>
  <c r="A11" i="2" s="1"/>
  <c r="A5" i="2" a="1"/>
  <c r="A5" i="2" s="1"/>
  <c r="A600" i="2" a="1"/>
  <c r="A600" i="2" s="1"/>
  <c r="A592" i="2" a="1"/>
  <c r="A592" i="2" s="1"/>
  <c r="A584" i="2" a="1"/>
  <c r="A584" i="2" s="1"/>
  <c r="A576" i="2" a="1"/>
  <c r="A576" i="2" s="1"/>
  <c r="A568" i="2" a="1"/>
  <c r="A568" i="2" s="1"/>
  <c r="A560" i="2" a="1"/>
  <c r="A560" i="2" s="1"/>
  <c r="A552" i="2" a="1"/>
  <c r="A552" i="2" s="1"/>
  <c r="A544" i="2" a="1"/>
  <c r="A544" i="2" s="1"/>
  <c r="A536" i="2" a="1"/>
  <c r="A536" i="2" s="1"/>
  <c r="A528" i="2" a="1"/>
  <c r="A528" i="2" s="1"/>
  <c r="A520" i="2" a="1"/>
  <c r="A520" i="2" s="1"/>
  <c r="A512" i="2" a="1"/>
  <c r="A512" i="2" s="1"/>
  <c r="A504" i="2" a="1"/>
  <c r="A504" i="2" s="1"/>
  <c r="A496" i="2" a="1"/>
  <c r="A496" i="2" s="1"/>
  <c r="A488" i="2" a="1"/>
  <c r="A488" i="2" s="1"/>
  <c r="A480" i="2" a="1"/>
  <c r="A480" i="2" s="1"/>
  <c r="A472" i="2" a="1"/>
  <c r="A472" i="2" s="1"/>
  <c r="A448" i="2" a="1"/>
  <c r="A448" i="2" s="1"/>
  <c r="A440" i="2" a="1"/>
  <c r="A440" i="2" s="1"/>
  <c r="A432" i="2" a="1"/>
  <c r="A432" i="2" s="1"/>
  <c r="A424" i="2" a="1"/>
  <c r="A424" i="2" s="1"/>
  <c r="A416" i="2" a="1"/>
  <c r="A416" i="2" s="1"/>
  <c r="A408" i="2" a="1"/>
  <c r="A408" i="2" s="1"/>
  <c r="A400" i="2" a="1"/>
  <c r="A400" i="2" s="1"/>
  <c r="A392" i="2" a="1"/>
  <c r="A392" i="2" s="1"/>
  <c r="A384" i="2" a="1"/>
  <c r="A384" i="2" s="1"/>
  <c r="A376" i="2" a="1"/>
  <c r="A376" i="2" s="1"/>
  <c r="A368" i="2" a="1"/>
  <c r="A368" i="2" s="1"/>
  <c r="A360" i="2" a="1"/>
  <c r="A360" i="2" s="1"/>
  <c r="A352" i="2" a="1"/>
  <c r="A352" i="2" s="1"/>
  <c r="A344" i="2" a="1"/>
  <c r="A344" i="2" s="1"/>
  <c r="A328" i="2" a="1"/>
  <c r="A328" i="2" s="1"/>
  <c r="A320" i="2" a="1"/>
  <c r="A320" i="2" s="1"/>
  <c r="A312" i="2" a="1"/>
  <c r="A312" i="2" s="1"/>
  <c r="A296" i="2" a="1"/>
  <c r="A296" i="2" s="1"/>
  <c r="A288" i="2" a="1"/>
  <c r="A288" i="2" s="1"/>
  <c r="A272" i="2" a="1"/>
  <c r="A272" i="2" s="1"/>
  <c r="A264" i="2" a="1"/>
  <c r="A264" i="2" s="1"/>
  <c r="A256" i="2" a="1"/>
  <c r="A256" i="2" s="1"/>
  <c r="A248" i="2" a="1"/>
  <c r="A248" i="2" s="1"/>
  <c r="A232" i="2" a="1"/>
  <c r="A232" i="2" s="1"/>
  <c r="A224" i="2" a="1"/>
  <c r="A224" i="2" s="1"/>
  <c r="A208" i="2" a="1"/>
  <c r="A208" i="2" s="1"/>
  <c r="A200" i="2" a="1"/>
  <c r="A200" i="2" s="1"/>
  <c r="A192" i="2" a="1"/>
  <c r="A192" i="2" s="1"/>
  <c r="A184" i="2" a="1"/>
  <c r="A184" i="2" s="1"/>
  <c r="A168" i="2" a="1"/>
  <c r="A168" i="2" s="1"/>
  <c r="A160" i="2" a="1"/>
  <c r="A160" i="2" s="1"/>
  <c r="A144" i="2" a="1"/>
  <c r="A144" i="2" s="1"/>
  <c r="A136" i="2" a="1"/>
  <c r="A136" i="2" s="1"/>
  <c r="A128" i="2" a="1"/>
  <c r="A128" i="2" s="1"/>
  <c r="A120" i="2" a="1"/>
  <c r="A120" i="2" s="1"/>
  <c r="A104" i="2" a="1"/>
  <c r="A104" i="2" s="1"/>
  <c r="A96" i="2" a="1"/>
  <c r="A96" i="2" s="1"/>
  <c r="A80" i="2" a="1"/>
  <c r="A80" i="2" s="1"/>
  <c r="A72" i="2" a="1"/>
  <c r="A72" i="2" s="1"/>
  <c r="A64" i="2" a="1"/>
  <c r="A64" i="2" s="1"/>
  <c r="A56" i="2" a="1"/>
  <c r="A56" i="2" s="1"/>
  <c r="A40" i="2" a="1"/>
  <c r="A40" i="2" s="1"/>
  <c r="A32" i="2" a="1"/>
  <c r="A32" i="2" s="1"/>
  <c r="A24" i="2" a="1"/>
  <c r="A24" i="2" s="1"/>
  <c r="A16" i="2" a="1"/>
  <c r="A16" i="2" s="1"/>
  <c r="A8" i="2" a="1"/>
  <c r="A8" i="2" s="1"/>
  <c r="A599" i="2" a="1"/>
  <c r="A599" i="2" s="1"/>
  <c r="A591" i="2" a="1"/>
  <c r="A591" i="2" s="1"/>
  <c r="A583" i="2" a="1"/>
  <c r="A583" i="2" s="1"/>
  <c r="A575" i="2" a="1"/>
  <c r="A575" i="2" s="1"/>
  <c r="A567" i="2" a="1"/>
  <c r="A567" i="2" s="1"/>
  <c r="A559" i="2" a="1"/>
  <c r="A559" i="2" s="1"/>
  <c r="A551" i="2" a="1"/>
  <c r="A551" i="2" s="1"/>
  <c r="A543" i="2" a="1"/>
  <c r="A543" i="2" s="1"/>
  <c r="A535" i="2" a="1"/>
  <c r="A535" i="2" s="1"/>
  <c r="A527" i="2" a="1"/>
  <c r="A527" i="2" s="1"/>
  <c r="A519" i="2" a="1"/>
  <c r="A519" i="2" s="1"/>
  <c r="A511" i="2" a="1"/>
  <c r="A511" i="2" s="1"/>
  <c r="A503" i="2" a="1"/>
  <c r="A503" i="2" s="1"/>
  <c r="A495" i="2" a="1"/>
  <c r="A495" i="2" s="1"/>
  <c r="A487" i="2" a="1"/>
  <c r="A487" i="2" s="1"/>
  <c r="A479" i="2" a="1"/>
  <c r="A479" i="2" s="1"/>
  <c r="A471" i="2" a="1"/>
  <c r="A471" i="2" s="1"/>
  <c r="A455" i="2" a="1"/>
  <c r="A455" i="2" s="1"/>
  <c r="A447" i="2" a="1"/>
  <c r="A447" i="2" s="1"/>
  <c r="A439" i="2" a="1"/>
  <c r="A439" i="2" s="1"/>
  <c r="A431" i="2" a="1"/>
  <c r="A431" i="2" s="1"/>
  <c r="A423" i="2" a="1"/>
  <c r="A423" i="2" s="1"/>
  <c r="A415" i="2" a="1"/>
  <c r="A415" i="2" s="1"/>
  <c r="A407" i="2" a="1"/>
  <c r="A407" i="2" s="1"/>
  <c r="A399" i="2" a="1"/>
  <c r="A399" i="2" s="1"/>
  <c r="A391" i="2" a="1"/>
  <c r="A391" i="2" s="1"/>
  <c r="A383" i="2" a="1"/>
  <c r="A383" i="2" s="1"/>
  <c r="A375" i="2" a="1"/>
  <c r="A375" i="2" s="1"/>
  <c r="A367" i="2" a="1"/>
  <c r="A367" i="2" s="1"/>
  <c r="A359" i="2" a="1"/>
  <c r="A359" i="2" s="1"/>
  <c r="A351" i="2" a="1"/>
  <c r="A351" i="2" s="1"/>
  <c r="A343" i="2" a="1"/>
  <c r="A343" i="2" s="1"/>
  <c r="A327" i="2" a="1"/>
  <c r="A327" i="2" s="1"/>
  <c r="A319" i="2" a="1"/>
  <c r="A319" i="2" s="1"/>
  <c r="A311" i="2" a="1"/>
  <c r="A311" i="2" s="1"/>
  <c r="A295" i="2" a="1"/>
  <c r="A295" i="2" s="1"/>
  <c r="A287" i="2" a="1"/>
  <c r="A287" i="2" s="1"/>
  <c r="A271" i="2" a="1"/>
  <c r="A271" i="2" s="1"/>
  <c r="A263" i="2" a="1"/>
  <c r="A263" i="2" s="1"/>
  <c r="A247" i="2" a="1"/>
  <c r="A247" i="2" s="1"/>
  <c r="A239" i="2" a="1"/>
  <c r="A239" i="2" s="1"/>
  <c r="A231" i="2" a="1"/>
  <c r="A231" i="2" s="1"/>
  <c r="A223" i="2" a="1"/>
  <c r="A223" i="2" s="1"/>
  <c r="A207" i="2" a="1"/>
  <c r="A207" i="2" s="1"/>
  <c r="A199" i="2" a="1"/>
  <c r="A199" i="2" s="1"/>
  <c r="A183" i="2" a="1"/>
  <c r="A183" i="2" s="1"/>
  <c r="A175" i="2" a="1"/>
  <c r="A175" i="2" s="1"/>
  <c r="A167" i="2" a="1"/>
  <c r="A167" i="2" s="1"/>
  <c r="A159" i="2" a="1"/>
  <c r="A159" i="2" s="1"/>
  <c r="A143" i="2" a="1"/>
  <c r="A143" i="2" s="1"/>
  <c r="A135" i="2" a="1"/>
  <c r="A135" i="2" s="1"/>
  <c r="A119" i="2" a="1"/>
  <c r="A119" i="2" s="1"/>
  <c r="A111" i="2" a="1"/>
  <c r="A111" i="2" s="1"/>
  <c r="A103" i="2" a="1"/>
  <c r="A103" i="2" s="1"/>
  <c r="A95" i="2" a="1"/>
  <c r="A95" i="2" s="1"/>
  <c r="A79" i="2" a="1"/>
  <c r="A79" i="2" s="1"/>
  <c r="A71" i="2" a="1"/>
  <c r="A71" i="2" s="1"/>
  <c r="A55" i="2" a="1"/>
  <c r="A55" i="2" s="1"/>
  <c r="A47" i="2" a="1"/>
  <c r="A47" i="2" s="1"/>
  <c r="A39" i="2" a="1"/>
  <c r="A39" i="2" s="1"/>
  <c r="A31" i="2" a="1"/>
  <c r="A31" i="2" s="1"/>
  <c r="A23" i="2" a="1"/>
  <c r="A23" i="2" s="1"/>
  <c r="A15" i="2" a="1"/>
  <c r="A15" i="2" s="1"/>
  <c r="A7" i="2" a="1"/>
  <c r="A7" i="2" s="1"/>
  <c r="A1004" i="2" a="1"/>
  <c r="A1004" i="2" s="1"/>
  <c r="A1000" i="2" a="1"/>
  <c r="A1000" i="2" s="1"/>
  <c r="A980" i="2" a="1"/>
  <c r="A980" i="2" s="1"/>
  <c r="A976" i="2" a="1"/>
  <c r="A976" i="2" s="1"/>
  <c r="A972" i="2" a="1"/>
  <c r="A972" i="2" s="1"/>
  <c r="A968" i="2" a="1"/>
  <c r="A968" i="2" s="1"/>
  <c r="A948" i="2" a="1"/>
  <c r="A948" i="2" s="1"/>
  <c r="A944" i="2" a="1"/>
  <c r="A944" i="2" s="1"/>
  <c r="A940" i="2" a="1"/>
  <c r="A940" i="2" s="1"/>
  <c r="A936" i="2" a="1"/>
  <c r="A936" i="2" s="1"/>
  <c r="A916" i="2" a="1"/>
  <c r="A916" i="2" s="1"/>
  <c r="A912" i="2" a="1"/>
  <c r="A912" i="2" s="1"/>
  <c r="A908" i="2" a="1"/>
  <c r="A908" i="2" s="1"/>
  <c r="A904" i="2" a="1"/>
  <c r="A904" i="2" s="1"/>
  <c r="A884" i="2" a="1"/>
  <c r="A884" i="2" s="1"/>
  <c r="A880" i="2" a="1"/>
  <c r="A880" i="2" s="1"/>
  <c r="A876" i="2" a="1"/>
  <c r="A876" i="2" s="1"/>
  <c r="A872" i="2" a="1"/>
  <c r="A872" i="2" s="1"/>
  <c r="A852" i="2" a="1"/>
  <c r="A852" i="2" s="1"/>
  <c r="A848" i="2" a="1"/>
  <c r="A848" i="2" s="1"/>
  <c r="A844" i="2" a="1"/>
  <c r="A844" i="2" s="1"/>
  <c r="A840" i="2" a="1"/>
  <c r="A840" i="2" s="1"/>
  <c r="A820" i="2" a="1"/>
  <c r="A820" i="2" s="1"/>
  <c r="A816" i="2" a="1"/>
  <c r="A816" i="2" s="1"/>
  <c r="A812" i="2" a="1"/>
  <c r="A812" i="2" s="1"/>
  <c r="A808" i="2" a="1"/>
  <c r="A808" i="2" s="1"/>
  <c r="A788" i="2" a="1"/>
  <c r="A788" i="2" s="1"/>
  <c r="A784" i="2" a="1"/>
  <c r="A784" i="2" s="1"/>
  <c r="A780" i="2" a="1"/>
  <c r="A780" i="2" s="1"/>
  <c r="A776" i="2" a="1"/>
  <c r="A776" i="2" s="1"/>
  <c r="A756" i="2" a="1"/>
  <c r="A756" i="2" s="1"/>
  <c r="A752" i="2" a="1"/>
  <c r="A752" i="2" s="1"/>
  <c r="A748" i="2" a="1"/>
  <c r="A748" i="2" s="1"/>
  <c r="A744" i="2" a="1"/>
  <c r="A744" i="2" s="1"/>
  <c r="A724" i="2" a="1"/>
  <c r="A724" i="2" s="1"/>
  <c r="A720" i="2" a="1"/>
  <c r="A720" i="2" s="1"/>
  <c r="A716" i="2" a="1"/>
  <c r="A716" i="2" s="1"/>
  <c r="A712" i="2" a="1"/>
  <c r="A712" i="2" s="1"/>
  <c r="A692" i="2" a="1"/>
  <c r="A692" i="2" s="1"/>
  <c r="A688" i="2" a="1"/>
  <c r="A688" i="2" s="1"/>
  <c r="A684" i="2" a="1"/>
  <c r="A684" i="2" s="1"/>
  <c r="A680" i="2" a="1"/>
  <c r="A680" i="2" s="1"/>
  <c r="A676" i="2" a="1"/>
  <c r="A676" i="2" s="1"/>
  <c r="A672" i="2" a="1"/>
  <c r="A672" i="2" s="1"/>
  <c r="A668" i="2" a="1"/>
  <c r="A668" i="2" s="1"/>
  <c r="A664" i="2" a="1"/>
  <c r="A664" i="2" s="1"/>
  <c r="A660" i="2" a="1"/>
  <c r="A660" i="2" s="1"/>
  <c r="A656" i="2" a="1"/>
  <c r="A656" i="2" s="1"/>
  <c r="A652" i="2" a="1"/>
  <c r="A652" i="2" s="1"/>
  <c r="A648" i="2" a="1"/>
  <c r="A648" i="2" s="1"/>
  <c r="A644" i="2" a="1"/>
  <c r="A644" i="2" s="1"/>
  <c r="A640" i="2" a="1"/>
  <c r="A640" i="2" s="1"/>
  <c r="A636" i="2" a="1"/>
  <c r="A636" i="2" s="1"/>
  <c r="A632" i="2" a="1"/>
  <c r="A632" i="2" s="1"/>
  <c r="A628" i="2" a="1"/>
  <c r="A628" i="2" s="1"/>
  <c r="A624" i="2" a="1"/>
  <c r="A624" i="2" s="1"/>
  <c r="A620" i="2" a="1"/>
  <c r="A620" i="2" s="1"/>
  <c r="A616" i="2" a="1"/>
  <c r="A616" i="2" s="1"/>
  <c r="A612" i="2" a="1"/>
  <c r="A612" i="2" s="1"/>
  <c r="A608" i="2" a="1"/>
  <c r="A608" i="2" s="1"/>
  <c r="A29" i="2" a="1"/>
  <c r="A29" i="2" s="1"/>
  <c r="A21" i="2" a="1"/>
  <c r="A21" i="2" s="1"/>
  <c r="A28" i="2" a="1"/>
  <c r="A28" i="2" s="1"/>
  <c r="A20" i="2" a="1"/>
  <c r="A20" i="2" s="1"/>
  <c r="A12" i="2" a="1"/>
  <c r="A12" i="2" s="1"/>
  <c r="A26" i="2" a="1"/>
  <c r="A26" i="2" s="1"/>
  <c r="A18" i="2" a="1"/>
  <c r="A18" i="2" s="1"/>
  <c r="A10" i="2" a="1"/>
  <c r="A10" i="2" s="1"/>
  <c r="S11" i="2"/>
  <c r="T14" i="2"/>
  <c r="S34" i="2"/>
  <c r="S14" i="2"/>
  <c r="R34" i="2"/>
  <c r="S13" i="2"/>
  <c r="S35" i="2"/>
  <c r="R35" i="2"/>
  <c r="S4" i="2"/>
  <c r="T35" i="2"/>
  <c r="T34" i="2"/>
  <c r="D3" i="5"/>
  <c r="F513" i="5"/>
  <c r="E746" i="5"/>
  <c r="F746" i="5"/>
  <c r="E714" i="5"/>
  <c r="F714" i="5"/>
  <c r="E682" i="5"/>
  <c r="F682" i="5"/>
  <c r="E599" i="5"/>
  <c r="F599" i="5"/>
  <c r="E343" i="5"/>
  <c r="F343" i="5"/>
  <c r="S30" i="2"/>
  <c r="T30" i="2"/>
  <c r="R8" i="2"/>
  <c r="T13" i="2"/>
  <c r="T12" i="2"/>
  <c r="S12" i="2"/>
  <c r="R32" i="2"/>
  <c r="T11" i="2"/>
  <c r="R31" i="2"/>
  <c r="T31" i="2"/>
  <c r="S32" i="2"/>
  <c r="R9" i="2"/>
  <c r="T32" i="2"/>
  <c r="S29" i="2"/>
  <c r="R30" i="2"/>
  <c r="T29" i="2"/>
  <c r="S28" i="2"/>
  <c r="R29" i="2"/>
  <c r="T28" i="2"/>
  <c r="S23" i="2"/>
  <c r="R28" i="2"/>
  <c r="T23" i="2"/>
  <c r="R23" i="2"/>
  <c r="S31" i="2"/>
  <c r="E755" i="5"/>
  <c r="E246" i="5"/>
  <c r="E963" i="5"/>
  <c r="E899" i="5"/>
  <c r="E835" i="5"/>
  <c r="E631" i="5"/>
  <c r="E463" i="5"/>
  <c r="E955" i="5"/>
  <c r="E891" i="5"/>
  <c r="E827" i="5"/>
  <c r="E743" i="5"/>
  <c r="E614" i="5"/>
  <c r="E443" i="5"/>
  <c r="E214" i="5"/>
  <c r="E947" i="5"/>
  <c r="E883" i="5"/>
  <c r="E819" i="5"/>
  <c r="E723" i="5"/>
  <c r="E591" i="5"/>
  <c r="E422" i="5"/>
  <c r="E182" i="5"/>
  <c r="E939" i="5"/>
  <c r="E875" i="5"/>
  <c r="E811" i="5"/>
  <c r="E710" i="5"/>
  <c r="E571" i="5"/>
  <c r="E399" i="5"/>
  <c r="E150" i="5"/>
  <c r="E995" i="5"/>
  <c r="E931" i="5"/>
  <c r="E867" i="5"/>
  <c r="E803" i="5"/>
  <c r="E695" i="5"/>
  <c r="E550" i="5"/>
  <c r="E374" i="5"/>
  <c r="E43" i="5"/>
  <c r="E987" i="5"/>
  <c r="E923" i="5"/>
  <c r="E859" i="5"/>
  <c r="E795" i="5"/>
  <c r="E679" i="5"/>
  <c r="E527" i="5"/>
  <c r="E342" i="5"/>
  <c r="E979" i="5"/>
  <c r="E915" i="5"/>
  <c r="E851" i="5"/>
  <c r="E787" i="5"/>
  <c r="E663" i="5"/>
  <c r="E507" i="5"/>
  <c r="E310" i="5"/>
  <c r="E971" i="5"/>
  <c r="E907" i="5"/>
  <c r="E843" i="5"/>
  <c r="E775" i="5"/>
  <c r="E647" i="5"/>
  <c r="E486" i="5"/>
  <c r="E278" i="5"/>
  <c r="E573" i="5"/>
  <c r="E517" i="5"/>
  <c r="E461" i="5"/>
  <c r="E397" i="5"/>
  <c r="E341" i="5"/>
  <c r="E285" i="5"/>
  <c r="E237" i="5"/>
  <c r="E181" i="5"/>
  <c r="E141" i="5"/>
  <c r="E101" i="5"/>
  <c r="E69" i="5"/>
  <c r="E37" i="5"/>
  <c r="E700" i="5"/>
  <c r="E692" i="5"/>
  <c r="E684" i="5"/>
  <c r="E676" i="5"/>
  <c r="E668" i="5"/>
  <c r="E660" i="5"/>
  <c r="E652" i="5"/>
  <c r="E644" i="5"/>
  <c r="E636" i="5"/>
  <c r="E628" i="5"/>
  <c r="E620" i="5"/>
  <c r="E612" i="5"/>
  <c r="E604" i="5"/>
  <c r="E596" i="5"/>
  <c r="E588" i="5"/>
  <c r="E580" i="5"/>
  <c r="E572" i="5"/>
  <c r="E564" i="5"/>
  <c r="E556" i="5"/>
  <c r="E548" i="5"/>
  <c r="E540" i="5"/>
  <c r="E532" i="5"/>
  <c r="E524" i="5"/>
  <c r="E516" i="5"/>
  <c r="E508" i="5"/>
  <c r="E500" i="5"/>
  <c r="E492" i="5"/>
  <c r="E484" i="5"/>
  <c r="E476" i="5"/>
  <c r="E468" i="5"/>
  <c r="E460" i="5"/>
  <c r="E452" i="5"/>
  <c r="E444" i="5"/>
  <c r="E436" i="5"/>
  <c r="E428" i="5"/>
  <c r="E420" i="5"/>
  <c r="E412" i="5"/>
  <c r="E404" i="5"/>
  <c r="E396" i="5"/>
  <c r="E388" i="5"/>
  <c r="E380" i="5"/>
  <c r="E372" i="5"/>
  <c r="E364" i="5"/>
  <c r="E356" i="5"/>
  <c r="E348" i="5"/>
  <c r="E340" i="5"/>
  <c r="E332" i="5"/>
  <c r="E324" i="5"/>
  <c r="E316" i="5"/>
  <c r="E308" i="5"/>
  <c r="E300" i="5"/>
  <c r="E292" i="5"/>
  <c r="E284" i="5"/>
  <c r="E276" i="5"/>
  <c r="E268" i="5"/>
  <c r="E260" i="5"/>
  <c r="E252" i="5"/>
  <c r="E244" i="5"/>
  <c r="E236" i="5"/>
  <c r="E228" i="5"/>
  <c r="E220" i="5"/>
  <c r="E212" i="5"/>
  <c r="E204" i="5"/>
  <c r="E196" i="5"/>
  <c r="E188" i="5"/>
  <c r="E180" i="5"/>
  <c r="E172" i="5"/>
  <c r="E164" i="5"/>
  <c r="E156" i="5"/>
  <c r="E148" i="5"/>
  <c r="E140" i="5"/>
  <c r="E132" i="5"/>
  <c r="E124" i="5"/>
  <c r="E116" i="5"/>
  <c r="E100" i="5"/>
  <c r="E92" i="5"/>
  <c r="E76" i="5"/>
  <c r="E68" i="5"/>
  <c r="E60" i="5"/>
  <c r="E52" i="5"/>
  <c r="E36" i="5"/>
  <c r="E28" i="5"/>
  <c r="E994" i="5"/>
  <c r="E986" i="5"/>
  <c r="E978" i="5"/>
  <c r="E970" i="5"/>
  <c r="E962" i="5"/>
  <c r="E954" i="5"/>
  <c r="E946" i="5"/>
  <c r="E938" i="5"/>
  <c r="E930" i="5"/>
  <c r="E922" i="5"/>
  <c r="E914" i="5"/>
  <c r="E906" i="5"/>
  <c r="E898" i="5"/>
  <c r="E890" i="5"/>
  <c r="E882" i="5"/>
  <c r="E874" i="5"/>
  <c r="E866" i="5"/>
  <c r="E858" i="5"/>
  <c r="E850" i="5"/>
  <c r="E842" i="5"/>
  <c r="E834" i="5"/>
  <c r="E826" i="5"/>
  <c r="E818" i="5"/>
  <c r="E810" i="5"/>
  <c r="E802" i="5"/>
  <c r="E794" i="5"/>
  <c r="E786" i="5"/>
  <c r="E774" i="5"/>
  <c r="E764" i="5"/>
  <c r="E754" i="5"/>
  <c r="E742" i="5"/>
  <c r="E732" i="5"/>
  <c r="E722" i="5"/>
  <c r="E709" i="5"/>
  <c r="E694" i="5"/>
  <c r="E678" i="5"/>
  <c r="E662" i="5"/>
  <c r="E646" i="5"/>
  <c r="E630" i="5"/>
  <c r="E611" i="5"/>
  <c r="E590" i="5"/>
  <c r="E567" i="5"/>
  <c r="E547" i="5"/>
  <c r="E526" i="5"/>
  <c r="E503" i="5"/>
  <c r="E483" i="5"/>
  <c r="E462" i="5"/>
  <c r="E439" i="5"/>
  <c r="E419" i="5"/>
  <c r="E398" i="5"/>
  <c r="E367" i="5"/>
  <c r="E335" i="5"/>
  <c r="E303" i="5"/>
  <c r="E271" i="5"/>
  <c r="E239" i="5"/>
  <c r="E207" i="5"/>
  <c r="E175" i="5"/>
  <c r="E143" i="5"/>
  <c r="E108" i="5"/>
  <c r="E26" i="5"/>
  <c r="E597" i="5"/>
  <c r="E525" i="5"/>
  <c r="E469" i="5"/>
  <c r="E413" i="5"/>
  <c r="E357" i="5"/>
  <c r="E301" i="5"/>
  <c r="E245" i="5"/>
  <c r="E189" i="5"/>
  <c r="E173" i="5"/>
  <c r="E133" i="5"/>
  <c r="E93" i="5"/>
  <c r="E61" i="5"/>
  <c r="E21" i="5"/>
  <c r="E387" i="5"/>
  <c r="E379" i="5"/>
  <c r="E371" i="5"/>
  <c r="E363" i="5"/>
  <c r="E355" i="5"/>
  <c r="E347" i="5"/>
  <c r="E339" i="5"/>
  <c r="E331" i="5"/>
  <c r="E323" i="5"/>
  <c r="E315" i="5"/>
  <c r="E307" i="5"/>
  <c r="E299" i="5"/>
  <c r="E291" i="5"/>
  <c r="E283" i="5"/>
  <c r="E275" i="5"/>
  <c r="E267" i="5"/>
  <c r="E259" i="5"/>
  <c r="E251" i="5"/>
  <c r="E243" i="5"/>
  <c r="E235" i="5"/>
  <c r="E227" i="5"/>
  <c r="E219" i="5"/>
  <c r="E211" i="5"/>
  <c r="E203" i="5"/>
  <c r="E195" i="5"/>
  <c r="E187" i="5"/>
  <c r="E179" i="5"/>
  <c r="E171" i="5"/>
  <c r="E163" i="5"/>
  <c r="E155" i="5"/>
  <c r="E147" i="5"/>
  <c r="E139" i="5"/>
  <c r="E131" i="5"/>
  <c r="E123" i="5"/>
  <c r="E115" i="5"/>
  <c r="E99" i="5"/>
  <c r="E91" i="5"/>
  <c r="E83" i="5"/>
  <c r="E75" i="5"/>
  <c r="E59" i="5"/>
  <c r="E51" i="5"/>
  <c r="E35" i="5"/>
  <c r="E27" i="5"/>
  <c r="E993" i="5"/>
  <c r="E985" i="5"/>
  <c r="E977" i="5"/>
  <c r="E969" i="5"/>
  <c r="E961" i="5"/>
  <c r="E953" i="5"/>
  <c r="E945" i="5"/>
  <c r="E937" i="5"/>
  <c r="E929" i="5"/>
  <c r="E921" i="5"/>
  <c r="E913" i="5"/>
  <c r="E905" i="5"/>
  <c r="E897" i="5"/>
  <c r="E889" i="5"/>
  <c r="E881" i="5"/>
  <c r="E873" i="5"/>
  <c r="E865" i="5"/>
  <c r="E857" i="5"/>
  <c r="E849" i="5"/>
  <c r="E841" i="5"/>
  <c r="E833" i="5"/>
  <c r="E825" i="5"/>
  <c r="E817" i="5"/>
  <c r="E809" i="5"/>
  <c r="E801" i="5"/>
  <c r="E793" i="5"/>
  <c r="E783" i="5"/>
  <c r="E773" i="5"/>
  <c r="E763" i="5"/>
  <c r="E751" i="5"/>
  <c r="E741" i="5"/>
  <c r="E731" i="5"/>
  <c r="E719" i="5"/>
  <c r="E708" i="5"/>
  <c r="E693" i="5"/>
  <c r="E677" i="5"/>
  <c r="E661" i="5"/>
  <c r="E645" i="5"/>
  <c r="E629" i="5"/>
  <c r="E607" i="5"/>
  <c r="E587" i="5"/>
  <c r="E566" i="5"/>
  <c r="E543" i="5"/>
  <c r="E523" i="5"/>
  <c r="E502" i="5"/>
  <c r="E479" i="5"/>
  <c r="E459" i="5"/>
  <c r="E438" i="5"/>
  <c r="E415" i="5"/>
  <c r="E395" i="5"/>
  <c r="E366" i="5"/>
  <c r="E334" i="5"/>
  <c r="E302" i="5"/>
  <c r="E270" i="5"/>
  <c r="E238" i="5"/>
  <c r="E206" i="5"/>
  <c r="E174" i="5"/>
  <c r="E142" i="5"/>
  <c r="E107" i="5"/>
  <c r="E20" i="5"/>
  <c r="E589" i="5"/>
  <c r="E533" i="5"/>
  <c r="E477" i="5"/>
  <c r="E421" i="5"/>
  <c r="E365" i="5"/>
  <c r="E293" i="5"/>
  <c r="E253" i="5"/>
  <c r="E197" i="5"/>
  <c r="E165" i="5"/>
  <c r="E77" i="5"/>
  <c r="E45" i="5"/>
  <c r="E706" i="5"/>
  <c r="E698" i="5"/>
  <c r="E690" i="5"/>
  <c r="E674" i="5"/>
  <c r="E666" i="5"/>
  <c r="E658" i="5"/>
  <c r="E650" i="5"/>
  <c r="E642" i="5"/>
  <c r="E634" i="5"/>
  <c r="E626" i="5"/>
  <c r="E618" i="5"/>
  <c r="E610" i="5"/>
  <c r="E602" i="5"/>
  <c r="E594" i="5"/>
  <c r="E586" i="5"/>
  <c r="E578" i="5"/>
  <c r="E570" i="5"/>
  <c r="E562" i="5"/>
  <c r="E554" i="5"/>
  <c r="E546" i="5"/>
  <c r="E538" i="5"/>
  <c r="E530" i="5"/>
  <c r="E522" i="5"/>
  <c r="E514" i="5"/>
  <c r="E506" i="5"/>
  <c r="E498" i="5"/>
  <c r="E490" i="5"/>
  <c r="E482" i="5"/>
  <c r="E474" i="5"/>
  <c r="E466" i="5"/>
  <c r="E458" i="5"/>
  <c r="E450" i="5"/>
  <c r="E442" i="5"/>
  <c r="E434" i="5"/>
  <c r="E426" i="5"/>
  <c r="E418" i="5"/>
  <c r="E410" i="5"/>
  <c r="E402" i="5"/>
  <c r="E394" i="5"/>
  <c r="E386" i="5"/>
  <c r="E378" i="5"/>
  <c r="E370" i="5"/>
  <c r="E362" i="5"/>
  <c r="E354" i="5"/>
  <c r="E346" i="5"/>
  <c r="E338" i="5"/>
  <c r="E330" i="5"/>
  <c r="E322" i="5"/>
  <c r="E314" i="5"/>
  <c r="E306" i="5"/>
  <c r="E298" i="5"/>
  <c r="E290" i="5"/>
  <c r="E282" i="5"/>
  <c r="E274" i="5"/>
  <c r="E266" i="5"/>
  <c r="E258" i="5"/>
  <c r="E250" i="5"/>
  <c r="E242" i="5"/>
  <c r="E234" i="5"/>
  <c r="E226" i="5"/>
  <c r="E218" i="5"/>
  <c r="E210" i="5"/>
  <c r="E202" i="5"/>
  <c r="E194" i="5"/>
  <c r="E186" i="5"/>
  <c r="E178" i="5"/>
  <c r="E170" i="5"/>
  <c r="E162" i="5"/>
  <c r="E154" i="5"/>
  <c r="E146" i="5"/>
  <c r="E138" i="5"/>
  <c r="E130" i="5"/>
  <c r="E122" i="5"/>
  <c r="E114" i="5"/>
  <c r="E106" i="5"/>
  <c r="E98" i="5"/>
  <c r="E82" i="5"/>
  <c r="E74" i="5"/>
  <c r="E58" i="5"/>
  <c r="E50" i="5"/>
  <c r="E42" i="5"/>
  <c r="E34" i="5"/>
  <c r="E18" i="5"/>
  <c r="E1000" i="5"/>
  <c r="E992" i="5"/>
  <c r="E984" i="5"/>
  <c r="E976" i="5"/>
  <c r="E968" i="5"/>
  <c r="E960" i="5"/>
  <c r="E952" i="5"/>
  <c r="E944" i="5"/>
  <c r="E936" i="5"/>
  <c r="E928" i="5"/>
  <c r="E920" i="5"/>
  <c r="E912" i="5"/>
  <c r="E904" i="5"/>
  <c r="E896" i="5"/>
  <c r="E888" i="5"/>
  <c r="E880" i="5"/>
  <c r="E872" i="5"/>
  <c r="E864" i="5"/>
  <c r="E856" i="5"/>
  <c r="E848" i="5"/>
  <c r="E840" i="5"/>
  <c r="E832" i="5"/>
  <c r="E824" i="5"/>
  <c r="E816" i="5"/>
  <c r="E808" i="5"/>
  <c r="E800" i="5"/>
  <c r="E792" i="5"/>
  <c r="E782" i="5"/>
  <c r="E772" i="5"/>
  <c r="E762" i="5"/>
  <c r="E750" i="5"/>
  <c r="E740" i="5"/>
  <c r="E730" i="5"/>
  <c r="E718" i="5"/>
  <c r="E707" i="5"/>
  <c r="E691" i="5"/>
  <c r="E675" i="5"/>
  <c r="E659" i="5"/>
  <c r="E643" i="5"/>
  <c r="E627" i="5"/>
  <c r="E606" i="5"/>
  <c r="E583" i="5"/>
  <c r="E563" i="5"/>
  <c r="E542" i="5"/>
  <c r="E519" i="5"/>
  <c r="E499" i="5"/>
  <c r="E478" i="5"/>
  <c r="E455" i="5"/>
  <c r="E435" i="5"/>
  <c r="E414" i="5"/>
  <c r="E391" i="5"/>
  <c r="E359" i="5"/>
  <c r="E327" i="5"/>
  <c r="E295" i="5"/>
  <c r="E263" i="5"/>
  <c r="E231" i="5"/>
  <c r="E199" i="5"/>
  <c r="E167" i="5"/>
  <c r="E135" i="5"/>
  <c r="E90" i="5"/>
  <c r="E581" i="5"/>
  <c r="E541" i="5"/>
  <c r="E501" i="5"/>
  <c r="E453" i="5"/>
  <c r="E405" i="5"/>
  <c r="E349" i="5"/>
  <c r="E317" i="5"/>
  <c r="E277" i="5"/>
  <c r="E221" i="5"/>
  <c r="E109" i="5"/>
  <c r="E785" i="5"/>
  <c r="E777" i="5"/>
  <c r="E769" i="5"/>
  <c r="E761" i="5"/>
  <c r="E753" i="5"/>
  <c r="E745" i="5"/>
  <c r="E737" i="5"/>
  <c r="E729" i="5"/>
  <c r="E721" i="5"/>
  <c r="E713" i="5"/>
  <c r="E705" i="5"/>
  <c r="E697" i="5"/>
  <c r="E689" i="5"/>
  <c r="E681" i="5"/>
  <c r="E673" i="5"/>
  <c r="E665" i="5"/>
  <c r="E657" i="5"/>
  <c r="E649" i="5"/>
  <c r="E641" i="5"/>
  <c r="E633" i="5"/>
  <c r="E625" i="5"/>
  <c r="E617" i="5"/>
  <c r="E609" i="5"/>
  <c r="E601" i="5"/>
  <c r="E593" i="5"/>
  <c r="E585" i="5"/>
  <c r="E577" i="5"/>
  <c r="E569" i="5"/>
  <c r="E561" i="5"/>
  <c r="E553" i="5"/>
  <c r="E545" i="5"/>
  <c r="E537" i="5"/>
  <c r="E529" i="5"/>
  <c r="E521" i="5"/>
  <c r="E505" i="5"/>
  <c r="E497" i="5"/>
  <c r="E489" i="5"/>
  <c r="E481" i="5"/>
  <c r="E473" i="5"/>
  <c r="E465" i="5"/>
  <c r="E457" i="5"/>
  <c r="E449" i="5"/>
  <c r="E441" i="5"/>
  <c r="E433" i="5"/>
  <c r="E425" i="5"/>
  <c r="E417" i="5"/>
  <c r="E409" i="5"/>
  <c r="E401" i="5"/>
  <c r="E393" i="5"/>
  <c r="E385" i="5"/>
  <c r="E377" i="5"/>
  <c r="E369" i="5"/>
  <c r="E361" i="5"/>
  <c r="E353" i="5"/>
  <c r="E345" i="5"/>
  <c r="E337" i="5"/>
  <c r="E329" i="5"/>
  <c r="E321" i="5"/>
  <c r="E313" i="5"/>
  <c r="E305" i="5"/>
  <c r="E297" i="5"/>
  <c r="E289" i="5"/>
  <c r="E281" i="5"/>
  <c r="E273" i="5"/>
  <c r="E265" i="5"/>
  <c r="E257" i="5"/>
  <c r="E249" i="5"/>
  <c r="E241" i="5"/>
  <c r="E233" i="5"/>
  <c r="E225" i="5"/>
  <c r="E217" i="5"/>
  <c r="E209" i="5"/>
  <c r="E201" i="5"/>
  <c r="E193" i="5"/>
  <c r="E185" i="5"/>
  <c r="E177" i="5"/>
  <c r="E169" i="5"/>
  <c r="E161" i="5"/>
  <c r="E153" i="5"/>
  <c r="E145" i="5"/>
  <c r="E137" i="5"/>
  <c r="E129" i="5"/>
  <c r="E121" i="5"/>
  <c r="E113" i="5"/>
  <c r="E105" i="5"/>
  <c r="E97" i="5"/>
  <c r="E89" i="5"/>
  <c r="E81" i="5"/>
  <c r="E73" i="5"/>
  <c r="E65" i="5"/>
  <c r="E57" i="5"/>
  <c r="E49" i="5"/>
  <c r="E41" i="5"/>
  <c r="E33" i="5"/>
  <c r="E25" i="5"/>
  <c r="E999" i="5"/>
  <c r="E991" i="5"/>
  <c r="E983" i="5"/>
  <c r="E975" i="5"/>
  <c r="E967" i="5"/>
  <c r="E959" i="5"/>
  <c r="E951" i="5"/>
  <c r="E943" i="5"/>
  <c r="E935" i="5"/>
  <c r="E927" i="5"/>
  <c r="E919" i="5"/>
  <c r="E911" i="5"/>
  <c r="E903" i="5"/>
  <c r="E895" i="5"/>
  <c r="E887" i="5"/>
  <c r="E879" i="5"/>
  <c r="E871" i="5"/>
  <c r="E863" i="5"/>
  <c r="E855" i="5"/>
  <c r="E847" i="5"/>
  <c r="E839" i="5"/>
  <c r="E831" i="5"/>
  <c r="E823" i="5"/>
  <c r="E815" i="5"/>
  <c r="E807" i="5"/>
  <c r="E799" i="5"/>
  <c r="E791" i="5"/>
  <c r="E781" i="5"/>
  <c r="E771" i="5"/>
  <c r="E759" i="5"/>
  <c r="E749" i="5"/>
  <c r="E739" i="5"/>
  <c r="E727" i="5"/>
  <c r="E717" i="5"/>
  <c r="E703" i="5"/>
  <c r="E687" i="5"/>
  <c r="E671" i="5"/>
  <c r="E655" i="5"/>
  <c r="E639" i="5"/>
  <c r="E623" i="5"/>
  <c r="E603" i="5"/>
  <c r="E582" i="5"/>
  <c r="E559" i="5"/>
  <c r="E539" i="5"/>
  <c r="E518" i="5"/>
  <c r="E495" i="5"/>
  <c r="E475" i="5"/>
  <c r="E454" i="5"/>
  <c r="E431" i="5"/>
  <c r="E411" i="5"/>
  <c r="E390" i="5"/>
  <c r="E358" i="5"/>
  <c r="E326" i="5"/>
  <c r="E294" i="5"/>
  <c r="E262" i="5"/>
  <c r="E230" i="5"/>
  <c r="E198" i="5"/>
  <c r="E166" i="5"/>
  <c r="E134" i="5"/>
  <c r="E84" i="5"/>
  <c r="E621" i="5"/>
  <c r="E565" i="5"/>
  <c r="E509" i="5"/>
  <c r="E445" i="5"/>
  <c r="E381" i="5"/>
  <c r="E325" i="5"/>
  <c r="E229" i="5"/>
  <c r="E765" i="5"/>
  <c r="E784" i="5"/>
  <c r="E776" i="5"/>
  <c r="E768" i="5"/>
  <c r="E760" i="5"/>
  <c r="E752" i="5"/>
  <c r="E744" i="5"/>
  <c r="E736" i="5"/>
  <c r="E728" i="5"/>
  <c r="E720" i="5"/>
  <c r="E712" i="5"/>
  <c r="E704" i="5"/>
  <c r="E696" i="5"/>
  <c r="E688" i="5"/>
  <c r="E680" i="5"/>
  <c r="E672" i="5"/>
  <c r="E664" i="5"/>
  <c r="E656" i="5"/>
  <c r="E648" i="5"/>
  <c r="E640" i="5"/>
  <c r="E632" i="5"/>
  <c r="E624" i="5"/>
  <c r="E616" i="5"/>
  <c r="E608" i="5"/>
  <c r="E600" i="5"/>
  <c r="E592" i="5"/>
  <c r="E584" i="5"/>
  <c r="E576" i="5"/>
  <c r="E568" i="5"/>
  <c r="E560" i="5"/>
  <c r="E552" i="5"/>
  <c r="E544" i="5"/>
  <c r="E536" i="5"/>
  <c r="E528" i="5"/>
  <c r="E520" i="5"/>
  <c r="E512" i="5"/>
  <c r="E504" i="5"/>
  <c r="E496" i="5"/>
  <c r="E488" i="5"/>
  <c r="E480" i="5"/>
  <c r="E472" i="5"/>
  <c r="E464" i="5"/>
  <c r="E456" i="5"/>
  <c r="E448" i="5"/>
  <c r="E440" i="5"/>
  <c r="E432" i="5"/>
  <c r="E424" i="5"/>
  <c r="E416" i="5"/>
  <c r="E408" i="5"/>
  <c r="E400" i="5"/>
  <c r="E392" i="5"/>
  <c r="E384" i="5"/>
  <c r="E376" i="5"/>
  <c r="E368" i="5"/>
  <c r="E360" i="5"/>
  <c r="E352" i="5"/>
  <c r="E344" i="5"/>
  <c r="E336" i="5"/>
  <c r="E328" i="5"/>
  <c r="E320" i="5"/>
  <c r="E312" i="5"/>
  <c r="E304" i="5"/>
  <c r="E296" i="5"/>
  <c r="E288" i="5"/>
  <c r="E280" i="5"/>
  <c r="E272" i="5"/>
  <c r="E264" i="5"/>
  <c r="E256" i="5"/>
  <c r="E248" i="5"/>
  <c r="E240" i="5"/>
  <c r="E232" i="5"/>
  <c r="E224" i="5"/>
  <c r="E216" i="5"/>
  <c r="E208" i="5"/>
  <c r="E200" i="5"/>
  <c r="E192" i="5"/>
  <c r="E184" i="5"/>
  <c r="E176" i="5"/>
  <c r="E168" i="5"/>
  <c r="E160" i="5"/>
  <c r="E152" i="5"/>
  <c r="E144" i="5"/>
  <c r="E136" i="5"/>
  <c r="E128" i="5"/>
  <c r="E120" i="5"/>
  <c r="E112" i="5"/>
  <c r="E104" i="5"/>
  <c r="E96" i="5"/>
  <c r="E88" i="5"/>
  <c r="E80" i="5"/>
  <c r="E72" i="5"/>
  <c r="E64" i="5"/>
  <c r="E56" i="5"/>
  <c r="E48" i="5"/>
  <c r="E40" i="5"/>
  <c r="E32" i="5"/>
  <c r="E24" i="5"/>
  <c r="E998" i="5"/>
  <c r="E990" i="5"/>
  <c r="E982" i="5"/>
  <c r="E974" i="5"/>
  <c r="E966" i="5"/>
  <c r="E958" i="5"/>
  <c r="E950" i="5"/>
  <c r="E942" i="5"/>
  <c r="E934" i="5"/>
  <c r="E926" i="5"/>
  <c r="E918" i="5"/>
  <c r="E910" i="5"/>
  <c r="E902" i="5"/>
  <c r="E894" i="5"/>
  <c r="E886" i="5"/>
  <c r="E878" i="5"/>
  <c r="E870" i="5"/>
  <c r="E862" i="5"/>
  <c r="E854" i="5"/>
  <c r="E846" i="5"/>
  <c r="E838" i="5"/>
  <c r="E830" i="5"/>
  <c r="E822" i="5"/>
  <c r="E814" i="5"/>
  <c r="E806" i="5"/>
  <c r="E798" i="5"/>
  <c r="E790" i="5"/>
  <c r="E780" i="5"/>
  <c r="E770" i="5"/>
  <c r="E758" i="5"/>
  <c r="E748" i="5"/>
  <c r="E738" i="5"/>
  <c r="E726" i="5"/>
  <c r="E716" i="5"/>
  <c r="E702" i="5"/>
  <c r="E686" i="5"/>
  <c r="E670" i="5"/>
  <c r="E654" i="5"/>
  <c r="E638" i="5"/>
  <c r="E622" i="5"/>
  <c r="E579" i="5"/>
  <c r="E558" i="5"/>
  <c r="E535" i="5"/>
  <c r="E515" i="5"/>
  <c r="E494" i="5"/>
  <c r="E471" i="5"/>
  <c r="E451" i="5"/>
  <c r="E430" i="5"/>
  <c r="E407" i="5"/>
  <c r="E383" i="5"/>
  <c r="E351" i="5"/>
  <c r="E319" i="5"/>
  <c r="E287" i="5"/>
  <c r="E255" i="5"/>
  <c r="E223" i="5"/>
  <c r="E191" i="5"/>
  <c r="E159" i="5"/>
  <c r="E127" i="5"/>
  <c r="E67" i="5"/>
  <c r="E605" i="5"/>
  <c r="E549" i="5"/>
  <c r="E485" i="5"/>
  <c r="E429" i="5"/>
  <c r="E373" i="5"/>
  <c r="E309" i="5"/>
  <c r="E261" i="5"/>
  <c r="E213" i="5"/>
  <c r="E149" i="5"/>
  <c r="E733" i="5"/>
  <c r="E117" i="5"/>
  <c r="E111" i="5"/>
  <c r="E103" i="5"/>
  <c r="E95" i="5"/>
  <c r="E87" i="5"/>
  <c r="E79" i="5"/>
  <c r="E71" i="5"/>
  <c r="E63" i="5"/>
  <c r="E55" i="5"/>
  <c r="E47" i="5"/>
  <c r="E39" i="5"/>
  <c r="E31" i="5"/>
  <c r="E23" i="5"/>
  <c r="E997" i="5"/>
  <c r="E989" i="5"/>
  <c r="E981" i="5"/>
  <c r="E973" i="5"/>
  <c r="E965" i="5"/>
  <c r="E957" i="5"/>
  <c r="E949" i="5"/>
  <c r="E941" i="5"/>
  <c r="E933" i="5"/>
  <c r="E925" i="5"/>
  <c r="E917" i="5"/>
  <c r="E909" i="5"/>
  <c r="E901" i="5"/>
  <c r="E893" i="5"/>
  <c r="E885" i="5"/>
  <c r="E877" i="5"/>
  <c r="E869" i="5"/>
  <c r="E861" i="5"/>
  <c r="E853" i="5"/>
  <c r="E845" i="5"/>
  <c r="E837" i="5"/>
  <c r="E829" i="5"/>
  <c r="E821" i="5"/>
  <c r="E813" i="5"/>
  <c r="E805" i="5"/>
  <c r="E797" i="5"/>
  <c r="E789" i="5"/>
  <c r="E779" i="5"/>
  <c r="E767" i="5"/>
  <c r="E757" i="5"/>
  <c r="E747" i="5"/>
  <c r="E735" i="5"/>
  <c r="E725" i="5"/>
  <c r="E715" i="5"/>
  <c r="E701" i="5"/>
  <c r="E685" i="5"/>
  <c r="E669" i="5"/>
  <c r="E653" i="5"/>
  <c r="E637" i="5"/>
  <c r="E619" i="5"/>
  <c r="E598" i="5"/>
  <c r="E575" i="5"/>
  <c r="E555" i="5"/>
  <c r="E534" i="5"/>
  <c r="E511" i="5"/>
  <c r="E491" i="5"/>
  <c r="E470" i="5"/>
  <c r="E447" i="5"/>
  <c r="E427" i="5"/>
  <c r="E406" i="5"/>
  <c r="E382" i="5"/>
  <c r="E350" i="5"/>
  <c r="E318" i="5"/>
  <c r="E286" i="5"/>
  <c r="E254" i="5"/>
  <c r="E222" i="5"/>
  <c r="E190" i="5"/>
  <c r="E158" i="5"/>
  <c r="E126" i="5"/>
  <c r="E66" i="5"/>
  <c r="E613" i="5"/>
  <c r="E557" i="5"/>
  <c r="E493" i="5"/>
  <c r="E437" i="5"/>
  <c r="E389" i="5"/>
  <c r="E333" i="5"/>
  <c r="E269" i="5"/>
  <c r="E205" i="5"/>
  <c r="E157" i="5"/>
  <c r="E125" i="5"/>
  <c r="E85" i="5"/>
  <c r="E53" i="5"/>
  <c r="E29" i="5"/>
  <c r="E118" i="5"/>
  <c r="E110" i="5"/>
  <c r="E102" i="5"/>
  <c r="E94" i="5"/>
  <c r="E86" i="5"/>
  <c r="E78" i="5"/>
  <c r="E70" i="5"/>
  <c r="E62" i="5"/>
  <c r="E54" i="5"/>
  <c r="E46" i="5"/>
  <c r="E38" i="5"/>
  <c r="E30" i="5"/>
  <c r="E22" i="5"/>
  <c r="E996" i="5"/>
  <c r="E988" i="5"/>
  <c r="E980" i="5"/>
  <c r="E972" i="5"/>
  <c r="E964" i="5"/>
  <c r="E956" i="5"/>
  <c r="E948" i="5"/>
  <c r="E940" i="5"/>
  <c r="E932" i="5"/>
  <c r="E924" i="5"/>
  <c r="E916" i="5"/>
  <c r="E908" i="5"/>
  <c r="E900" i="5"/>
  <c r="E892" i="5"/>
  <c r="E884" i="5"/>
  <c r="E876" i="5"/>
  <c r="E868" i="5"/>
  <c r="E860" i="5"/>
  <c r="E852" i="5"/>
  <c r="E844" i="5"/>
  <c r="E836" i="5"/>
  <c r="E828" i="5"/>
  <c r="E820" i="5"/>
  <c r="E812" i="5"/>
  <c r="E804" i="5"/>
  <c r="E796" i="5"/>
  <c r="E788" i="5"/>
  <c r="E778" i="5"/>
  <c r="E766" i="5"/>
  <c r="E756" i="5"/>
  <c r="E734" i="5"/>
  <c r="E724" i="5"/>
  <c r="E711" i="5"/>
  <c r="E699" i="5"/>
  <c r="E683" i="5"/>
  <c r="E667" i="5"/>
  <c r="E651" i="5"/>
  <c r="E635" i="5"/>
  <c r="E615" i="5"/>
  <c r="E595" i="5"/>
  <c r="E574" i="5"/>
  <c r="E551" i="5"/>
  <c r="E531" i="5"/>
  <c r="E510" i="5"/>
  <c r="E487" i="5"/>
  <c r="E467" i="5"/>
  <c r="E446" i="5"/>
  <c r="E423" i="5"/>
  <c r="E403" i="5"/>
  <c r="E375" i="5"/>
  <c r="E311" i="5"/>
  <c r="E279" i="5"/>
  <c r="E247" i="5"/>
  <c r="E215" i="5"/>
  <c r="E183" i="5"/>
  <c r="E151" i="5"/>
  <c r="E119" i="5"/>
  <c r="E44" i="5"/>
  <c r="S15" i="2"/>
  <c r="S10" i="2"/>
  <c r="R14" i="2"/>
  <c r="T10" i="2"/>
  <c r="S9" i="2"/>
  <c r="R13" i="2"/>
  <c r="T9" i="2"/>
  <c r="S8" i="2"/>
  <c r="R12" i="2"/>
  <c r="T8" i="2"/>
  <c r="R11" i="2"/>
  <c r="R10" i="2"/>
  <c r="R20" i="2"/>
  <c r="R15" i="2"/>
  <c r="S21" i="2"/>
  <c r="T21" i="2"/>
  <c r="R21" i="2"/>
  <c r="T20" i="2"/>
  <c r="S20" i="2"/>
  <c r="R27" i="2"/>
  <c r="R19" i="2"/>
  <c r="T26" i="2"/>
  <c r="T18" i="2"/>
  <c r="S27" i="2"/>
  <c r="S19" i="2"/>
  <c r="R26" i="2"/>
  <c r="R18" i="2"/>
  <c r="T25" i="2"/>
  <c r="T17" i="2"/>
  <c r="S26" i="2"/>
  <c r="S18" i="2"/>
  <c r="R25" i="2"/>
  <c r="R17" i="2"/>
  <c r="T24" i="2"/>
  <c r="T16" i="2"/>
  <c r="T27" i="2"/>
  <c r="S25" i="2"/>
  <c r="S17" i="2"/>
  <c r="R24" i="2"/>
  <c r="R16" i="2"/>
  <c r="T15" i="2"/>
  <c r="T19" i="2"/>
  <c r="S24" i="2"/>
  <c r="S16" i="2"/>
  <c r="R7" i="2"/>
  <c r="S7" i="2"/>
  <c r="S6" i="2"/>
  <c r="T7" i="2"/>
  <c r="T6" i="2"/>
  <c r="R4" i="2"/>
  <c r="T5" i="2"/>
  <c r="S5" i="2"/>
  <c r="R5" i="2"/>
  <c r="D12" i="5" l="1"/>
  <c r="F12" i="5" s="1"/>
  <c r="E3" i="5"/>
  <c r="F3" i="5"/>
  <c r="D10" i="5"/>
  <c r="D4" i="5"/>
  <c r="D6" i="5"/>
  <c r="D14" i="5"/>
  <c r="D8" i="5"/>
  <c r="D7" i="5"/>
  <c r="D9" i="5"/>
  <c r="D15" i="5"/>
  <c r="D11" i="5"/>
  <c r="D13" i="5"/>
  <c r="D5" i="5"/>
  <c r="D19" i="5"/>
  <c r="F19" i="5" s="1"/>
  <c r="D17" i="5"/>
  <c r="D16" i="5"/>
  <c r="E12" i="5" l="1"/>
  <c r="E8" i="5"/>
  <c r="F8" i="5"/>
  <c r="E14" i="5"/>
  <c r="F14" i="5"/>
  <c r="E17" i="5"/>
  <c r="F17" i="5"/>
  <c r="E5" i="5"/>
  <c r="F5" i="5"/>
  <c r="E6" i="5"/>
  <c r="F6" i="5"/>
  <c r="E13" i="5"/>
  <c r="F13" i="5"/>
  <c r="E4" i="5"/>
  <c r="F4" i="5"/>
  <c r="E7" i="5"/>
  <c r="F7" i="5"/>
  <c r="E11" i="5"/>
  <c r="F11" i="5"/>
  <c r="E10" i="5"/>
  <c r="F10" i="5"/>
  <c r="E15" i="5"/>
  <c r="F15" i="5"/>
  <c r="E16" i="5"/>
  <c r="F16" i="5"/>
  <c r="E9" i="5"/>
  <c r="F9" i="5"/>
  <c r="E19" i="5"/>
  <c r="D2" i="5" l="1"/>
  <c r="F2" i="5" s="1"/>
  <c r="E2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<sst xmlns="http://schemas.openxmlformats.org/spreadsheetml/2006/main" count="323" uniqueCount="155">
  <si>
    <t>System</t>
  </si>
  <si>
    <t>Planet</t>
  </si>
  <si>
    <t>Rothicite</t>
  </si>
  <si>
    <t>Heisenberg</t>
  </si>
  <si>
    <t>Heisenberg VIII-a</t>
  </si>
  <si>
    <t>Lithium</t>
  </si>
  <si>
    <t>Rutherford</t>
  </si>
  <si>
    <t>Kumasi</t>
  </si>
  <si>
    <t>Maheo</t>
  </si>
  <si>
    <t>Maheo I</t>
  </si>
  <si>
    <t>Outpost 1</t>
  </si>
  <si>
    <t>Outpost</t>
  </si>
  <si>
    <t>Kumasi VII-a</t>
  </si>
  <si>
    <t>Kumasi VII-b</t>
  </si>
  <si>
    <t>Kumasi V-a</t>
  </si>
  <si>
    <t>Cheyenne</t>
  </si>
  <si>
    <t>Burran</t>
  </si>
  <si>
    <t>Skink</t>
  </si>
  <si>
    <t>Sol</t>
  </si>
  <si>
    <t>Venus</t>
  </si>
  <si>
    <t>Silver</t>
  </si>
  <si>
    <t>Valo</t>
  </si>
  <si>
    <t>Hillex</t>
  </si>
  <si>
    <t>Alpha Centari</t>
  </si>
  <si>
    <t>Jemison</t>
  </si>
  <si>
    <t>Agamon A</t>
  </si>
  <si>
    <t>Maheo III</t>
  </si>
  <si>
    <t>Helium 3</t>
  </si>
  <si>
    <t>Pluto</t>
  </si>
  <si>
    <t>Extractor/Builder</t>
  </si>
  <si>
    <t>Bot Count</t>
  </si>
  <si>
    <t>Bot Factor</t>
  </si>
  <si>
    <t>Constellation Guide</t>
  </si>
  <si>
    <t>Guide Factor</t>
  </si>
  <si>
    <t>Standard</t>
  </si>
  <si>
    <t>Industrial</t>
  </si>
  <si>
    <t>Commercial</t>
  </si>
  <si>
    <t>Outpost Mgmt 4</t>
  </si>
  <si>
    <t xml:space="preserve"> OM4 Factor</t>
  </si>
  <si>
    <t>Yes</t>
  </si>
  <si>
    <t>Inorganic</t>
  </si>
  <si>
    <t>Type</t>
  </si>
  <si>
    <t>Outpost Production Rate</t>
  </si>
  <si>
    <t>Carinae</t>
  </si>
  <si>
    <t>Carinae III-a</t>
  </si>
  <si>
    <t>Rothicite Magnet</t>
  </si>
  <si>
    <t>Crafted</t>
  </si>
  <si>
    <t>Weight</t>
  </si>
  <si>
    <t>Cargo Link Weight Target</t>
  </si>
  <si>
    <t>Cargo Link Time Assumption (mins)</t>
  </si>
  <si>
    <t>No</t>
  </si>
  <si>
    <t>Outpost 2</t>
  </si>
  <si>
    <t>Label</t>
  </si>
  <si>
    <t>Carinae - Carinae III-a - Outpost 1</t>
  </si>
  <si>
    <t>Carinae - Carinae III-a - Outpost 3</t>
  </si>
  <si>
    <t>Outpost 3</t>
  </si>
  <si>
    <t>Rutherford VI-b</t>
  </si>
  <si>
    <t>Outpost 1 -Au, Cu, &amp; Zero Wire</t>
  </si>
  <si>
    <t>Outpost 1 - Nd, Iso Mag, &amp; Iso Cool</t>
  </si>
  <si>
    <t>Outpost 1 - Ionic Liquid &amp; Tetra Fl</t>
  </si>
  <si>
    <t>Narion</t>
  </si>
  <si>
    <t>Kreet</t>
  </si>
  <si>
    <t>Outpost 1 - Ag</t>
  </si>
  <si>
    <t>Outpost 1 - Co &amp; Ni</t>
  </si>
  <si>
    <t>Outpost 1 - Cu &amp; Ar</t>
  </si>
  <si>
    <t>Outpost 1 - Be &amp; He3</t>
  </si>
  <si>
    <t>Outpost 1 - Ni &amp; Co</t>
  </si>
  <si>
    <t>Outpost 1 - He3 &amp; Al</t>
  </si>
  <si>
    <t>Outpost 1 - Ti &amp; W</t>
  </si>
  <si>
    <t>Outpost 1 - Fe &amp; He3</t>
  </si>
  <si>
    <t>Outpost 1 - Sb &amp; Semimetal Wafer</t>
  </si>
  <si>
    <t>Rutherford - Rutherford VI-b - Outpost 1 - Sb &amp; Semimetal Wafer</t>
  </si>
  <si>
    <t>Antimony</t>
  </si>
  <si>
    <t>Semimetal Wafer</t>
  </si>
  <si>
    <t>Zero Wire</t>
  </si>
  <si>
    <t>Kumasi - Kumasi V-a - Outpost 1 -Au, Cu, &amp; Zero Wire</t>
  </si>
  <si>
    <t>Supercooled Magnet</t>
  </si>
  <si>
    <t>Neodymium</t>
  </si>
  <si>
    <t>Isocentered Magnet</t>
  </si>
  <si>
    <t>Nickle</t>
  </si>
  <si>
    <t>Colbalt</t>
  </si>
  <si>
    <t>Isotopic Coolant</t>
  </si>
  <si>
    <t>Ionic Liquids</t>
  </si>
  <si>
    <t>Tetraflorides</t>
  </si>
  <si>
    <t>Gold</t>
  </si>
  <si>
    <t>Copper</t>
  </si>
  <si>
    <t>Narion - Kreet - Outpost 1 - Ag</t>
  </si>
  <si>
    <t>Cheyenne - Skink - Outpost 1 - Co &amp; Ni</t>
  </si>
  <si>
    <t>Kumasi - Kumasi VII-a - Outpost 1 - Nd, Iso Mag, &amp; Iso Cool</t>
  </si>
  <si>
    <t>Kumasi - Kumasi VII-b - Outpost 1 - Ionic Liquid &amp; Tetra Fl</t>
  </si>
  <si>
    <t>Outpost 1 - Li</t>
  </si>
  <si>
    <t>Quantity</t>
  </si>
  <si>
    <t>Source 1</t>
  </si>
  <si>
    <t>Source 2</t>
  </si>
  <si>
    <t>Source 3</t>
  </si>
  <si>
    <t>Source 4</t>
  </si>
  <si>
    <t>Source 5</t>
  </si>
  <si>
    <t>Source 6</t>
  </si>
  <si>
    <t>Source 7</t>
  </si>
  <si>
    <t>Total Rate</t>
  </si>
  <si>
    <t>Heisenberg - Heisenberg VIII-a - Outpost 1 - Li</t>
  </si>
  <si>
    <t>Recipe Label</t>
  </si>
  <si>
    <t>Optimization</t>
  </si>
  <si>
    <t>Production Rate Max</t>
  </si>
  <si>
    <t>Farm</t>
  </si>
  <si>
    <t>Resources</t>
  </si>
  <si>
    <t>Outpost 4</t>
  </si>
  <si>
    <t>Outpost 5</t>
  </si>
  <si>
    <t>Outpost 6</t>
  </si>
  <si>
    <t>Max Production Rate</t>
  </si>
  <si>
    <t>x</t>
  </si>
  <si>
    <t>To Do</t>
  </si>
  <si>
    <t>Fix production rates for sample Farms</t>
  </si>
  <si>
    <t>Test spreadsheet with Organics</t>
  </si>
  <si>
    <t>Verify cargo link times between shipments</t>
  </si>
  <si>
    <t>Split helium logic into standard resource and cargo link fuel</t>
  </si>
  <si>
    <t>Resource</t>
  </si>
  <si>
    <t>Rate pre Min</t>
  </si>
  <si>
    <t>Adaptive Frame</t>
  </si>
  <si>
    <t>Create convention for farms that do not need/use Cargo Links</t>
  </si>
  <si>
    <t>Amp</t>
  </si>
  <si>
    <t>Apply named range convention to parts of spreadsheet developed earlier in the project</t>
  </si>
  <si>
    <t>Determine if cells can be made read-only</t>
  </si>
  <si>
    <t>stoopid jerk</t>
  </si>
  <si>
    <t>Figure out how to dynamically update drop downs to reduce input errors</t>
  </si>
  <si>
    <t>Ensure "1000 rows" convention is used consistently where it makes sense</t>
  </si>
  <si>
    <t>Add support for multiple farms</t>
  </si>
  <si>
    <t>Add Organic example</t>
  </si>
  <si>
    <t>Unit Rate</t>
  </si>
  <si>
    <t>Migrate this to Google Sheets so that licensing Office is not required</t>
  </si>
  <si>
    <t>Toxin</t>
  </si>
  <si>
    <t>Metabolic Agent</t>
  </si>
  <si>
    <t>Organic</t>
  </si>
  <si>
    <t>Alpha Centari - Jemison - Outpost 1</t>
  </si>
  <si>
    <t>Iron</t>
  </si>
  <si>
    <t>Chlorine</t>
  </si>
  <si>
    <t>Aluminum</t>
  </si>
  <si>
    <t>Cargo Link Capacity Buffer</t>
  </si>
  <si>
    <t>Water (Ground)</t>
  </si>
  <si>
    <t>Flourine</t>
  </si>
  <si>
    <t>Extract / Build</t>
  </si>
  <si>
    <t>Scan Bonus</t>
  </si>
  <si>
    <t>Add logic for measuring Helium 3 optimization for operations cost</t>
  </si>
  <si>
    <t>Scan Factor</t>
  </si>
  <si>
    <t>Industrial/Standard</t>
  </si>
  <si>
    <t>Commercial/Standard</t>
  </si>
  <si>
    <t>Water (Vapor)</t>
  </si>
  <si>
    <t>Add duplicate detection for Resources, Outposts, and Target Rates</t>
  </si>
  <si>
    <r>
      <t xml:space="preserve">This spreadsheet will help you manage your outpost production rates to avoid two common and massively annoying bugs related to overproduction:
-Cargo Links breaking
-Extractors breaking
 </t>
    </r>
    <r>
      <rPr>
        <b/>
        <sz val="11"/>
        <color theme="1"/>
        <rFont val="Aptos Narrow"/>
        <family val="2"/>
        <scheme val="minor"/>
      </rPr>
      <t>DO NOT CUT AND PASTE VALUES BETWEEN CELLS</t>
    </r>
    <r>
      <rPr>
        <sz val="11"/>
        <color theme="1"/>
        <rFont val="Aptos Narrow"/>
        <family val="2"/>
        <scheme val="minor"/>
      </rPr>
      <t xml:space="preserve"> - It will break the conditional formatting rules and underlying functions
</t>
    </r>
  </si>
  <si>
    <t>Add support for sanitation bot bonus</t>
  </si>
  <si>
    <t>Version:</t>
  </si>
  <si>
    <t>Author:</t>
  </si>
  <si>
    <t>* highlighted cells are place holders</t>
  </si>
  <si>
    <t>README</t>
  </si>
  <si>
    <t>https://github.com/stoopid-jerk/starfield-outpost-optimization/blob/main/README.md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</si>
</sst>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C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4" fillId="0" borderId="0" xfId="0" applyFont="1"/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7" borderId="0" xfId="0" applyFill="1" applyAlignment="1" applyProtection="1">
      <alignment horizontal="center"/>
      <protection locked="0"/>
    </xf>
    <xf numFmtId="0" fontId="7" fillId="7" borderId="0" xfId="0" applyFont="1" applyFill="1" applyAlignment="1" applyProtection="1">
      <alignment horizontal="center"/>
      <protection locked="0"/>
    </xf>
    <xf numFmtId="0" fontId="1" fillId="6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0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9" fontId="0" fillId="0" borderId="0" xfId="1" applyFont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7" borderId="0" xfId="0" applyFont="1" applyFill="1"/>
    <xf numFmtId="0" fontId="8" fillId="0" borderId="0" xfId="2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16">
    <dxf>
      <font>
        <strike/>
        <color theme="0" tint="-0.34998626667073579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FFCC"/>
          </stop>
        </gradientFill>
      </fill>
    </dxf>
    <dxf>
      <fill>
        <gradientFill degree="90">
          <stop position="0">
            <color theme="0"/>
          </stop>
          <stop position="1">
            <color theme="9" tint="0.80001220740379042"/>
          </stop>
        </gradientFill>
      </fill>
    </dxf>
    <dxf>
      <fill>
        <patternFill patternType="solid">
          <fgColor auto="1"/>
          <bgColor theme="0"/>
        </patternFill>
      </fill>
    </dxf>
    <dxf>
      <fill>
        <patternFill patternType="solid">
          <fgColor auto="1"/>
          <bgColor theme="0"/>
        </patternFill>
      </fill>
    </dxf>
    <dxf>
      <font>
        <b/>
        <i val="0"/>
        <color auto="1"/>
      </font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b/>
        <i val="0"/>
        <color auto="1"/>
      </font>
      <fill>
        <gradientFill degree="90">
          <stop position="0">
            <color theme="0"/>
          </stop>
          <stop position="1">
            <color rgb="FFFFFFCC"/>
          </stop>
        </gradientFill>
      </fill>
    </dxf>
    <dxf>
      <font>
        <strike/>
        <color theme="0" tint="-0.34998626667073579"/>
      </font>
    </dxf>
    <dxf>
      <font>
        <strike/>
        <color theme="0" tint="-0.34998626667073579"/>
      </font>
    </dxf>
    <dxf>
      <font>
        <strike/>
        <color theme="0" tint="-0.34998626667073579"/>
      </font>
    </dxf>
    <dxf>
      <font>
        <strike/>
        <color theme="0" tint="-0.34998626667073579"/>
      </font>
    </dxf>
    <dxf>
      <font>
        <strike/>
        <color theme="0" tint="-0.34998626667073579"/>
      </font>
    </dxf>
    <dxf>
      <font>
        <strike/>
        <color theme="0" tint="-0.34998626667073579"/>
      </font>
    </dxf>
    <dxf>
      <font>
        <strike/>
        <color theme="0" tint="-0.34998626667073579"/>
      </font>
    </dxf>
    <dxf>
      <font>
        <strike/>
        <color theme="0" tint="-0.34998626667073579"/>
      </font>
    </dxf>
  </dxfs>
  <tableStyles count="0" defaultTableStyle="TableStyleMedium2" defaultPivotStyle="PivotStyleLight16"/>
  <colors>
    <mruColors>
      <color rgb="FFFFFFCC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oopid-jerk/starfield-outpost-optimization/blob/main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BD35-30ED-4645-BCA7-640F6CCC68DB}">
  <sheetPr codeName="Sheet2"/>
  <dimension ref="B1:Z37"/>
  <sheetViews>
    <sheetView tabSelected="1" zoomScaleNormal="100" workbookViewId="0">
      <selection activeCell="C59" sqref="C59"/>
    </sheetView>
  </sheetViews>
  <sheetFormatPr defaultRowHeight="15" x14ac:dyDescent="0.25"/>
  <cols>
    <col min="1" max="1" width="4.5703125" customWidth="1"/>
    <col min="2" max="2" width="19.7109375" customWidth="1"/>
    <col min="3" max="3" width="11.5703125" customWidth="1"/>
    <col min="4" max="5" width="9.140625" customWidth="1"/>
    <col min="18" max="18" width="4.28515625" customWidth="1"/>
    <col min="19" max="19" width="8.5703125" hidden="1" customWidth="1"/>
    <col min="20" max="26" width="9.140625" hidden="1" customWidth="1"/>
  </cols>
  <sheetData>
    <row r="1" spans="2:26" x14ac:dyDescent="0.25">
      <c r="B1" s="1" t="s">
        <v>150</v>
      </c>
      <c r="C1">
        <v>0.1</v>
      </c>
    </row>
    <row r="2" spans="2:26" x14ac:dyDescent="0.25">
      <c r="B2" s="1" t="s">
        <v>151</v>
      </c>
      <c r="C2" t="s">
        <v>123</v>
      </c>
    </row>
    <row r="3" spans="2:26" ht="6.75" customHeight="1" x14ac:dyDescent="0.25"/>
    <row r="4" spans="2:26" ht="94.5" customHeight="1" x14ac:dyDescent="0.25">
      <c r="B4" s="19" t="s">
        <v>148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2:26" hidden="1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2:26" hidden="1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2:26" hidden="1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2:26" hidden="1" x14ac:dyDescent="0.2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2:26" hidden="1" x14ac:dyDescent="0.2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2:26" hidden="1" x14ac:dyDescent="0.2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26" hidden="1" x14ac:dyDescent="0.2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2:26" hidden="1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2:26" hidden="1" x14ac:dyDescent="0.25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2:26" hidden="1" x14ac:dyDescent="0.25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2:26" hidden="1" x14ac:dyDescent="0.25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2:26" ht="9" hidden="1" customHeight="1" x14ac:dyDescent="0.25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2:26" hidden="1" x14ac:dyDescent="0.25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2:26" hidden="1" x14ac:dyDescent="0.25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2:26" hidden="1" x14ac:dyDescent="0.25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2:26" hidden="1" x14ac:dyDescent="0.25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2:26" hidden="1" x14ac:dyDescent="0.25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2:26" hidden="1" x14ac:dyDescent="0.25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2:26" hidden="1" x14ac:dyDescent="0.25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2:26" hidden="1" x14ac:dyDescent="0.25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2:26" hidden="1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2:26" hidden="1" x14ac:dyDescent="0.2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2:26" hidden="1" x14ac:dyDescent="0.25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2:26" hidden="1" x14ac:dyDescent="0.2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2:26" hidden="1" x14ac:dyDescent="0.25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2:26" hidden="1" x14ac:dyDescent="0.25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2:26" hidden="1" x14ac:dyDescent="0.25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2:26" ht="4.5" hidden="1" customHeight="1" x14ac:dyDescent="0.25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2:26" hidden="1" x14ac:dyDescent="0.25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2:26" ht="86.25" hidden="1" customHeight="1" x14ac:dyDescent="0.25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2:26" ht="8.25" customHeight="1" x14ac:dyDescent="0.25"/>
    <row r="36" spans="2:26" x14ac:dyDescent="0.25">
      <c r="B36" s="1" t="s">
        <v>153</v>
      </c>
    </row>
    <row r="37" spans="2:26" x14ac:dyDescent="0.25">
      <c r="B37" s="44" t="s">
        <v>154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</sheetData>
  <sheetProtection sheet="1" objects="1" scenarios="1"/>
  <mergeCells count="2">
    <mergeCell ref="B4:Z34"/>
    <mergeCell ref="B37:R37"/>
  </mergeCells>
  <hyperlinks>
    <hyperlink ref="B37" r:id="rId1" xr:uid="{FA3A03CE-9161-413F-AF1F-3976E730A0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71D3-1BEC-4844-9B3D-89FC1149A18B}">
  <sheetPr codeName="Sheet5"/>
  <dimension ref="A1:K1000"/>
  <sheetViews>
    <sheetView zoomScale="115" zoomScaleNormal="115" workbookViewId="0">
      <selection activeCell="K21" sqref="K21"/>
    </sheetView>
  </sheetViews>
  <sheetFormatPr defaultRowHeight="15" x14ac:dyDescent="0.25"/>
  <cols>
    <col min="1" max="1" width="31" style="23" customWidth="1"/>
    <col min="2" max="4" width="12.7109375" style="23" customWidth="1"/>
    <col min="5" max="5" width="13" style="23" customWidth="1"/>
    <col min="6" max="6" width="10.5703125" style="23" customWidth="1"/>
    <col min="7" max="7" width="20.28515625" style="5" customWidth="1"/>
    <col min="8" max="8" width="19.85546875" style="5" customWidth="1"/>
    <col min="9" max="9" width="20.85546875" style="5" customWidth="1"/>
    <col min="10" max="10" width="3" style="5" customWidth="1"/>
    <col min="11" max="11" width="37.7109375" style="5" customWidth="1"/>
    <col min="12" max="16384" width="9.140625" style="5"/>
  </cols>
  <sheetData>
    <row r="1" spans="1:11" ht="36" customHeight="1" x14ac:dyDescent="0.25">
      <c r="A1" s="41" t="s">
        <v>116</v>
      </c>
      <c r="B1" s="42" t="s">
        <v>140</v>
      </c>
      <c r="C1" s="42"/>
      <c r="D1" s="42"/>
      <c r="E1" s="41" t="s">
        <v>41</v>
      </c>
      <c r="F1" s="41" t="s">
        <v>47</v>
      </c>
      <c r="G1" s="20" t="s">
        <v>109</v>
      </c>
      <c r="H1" s="20" t="s">
        <v>144</v>
      </c>
      <c r="I1" s="20" t="s">
        <v>145</v>
      </c>
      <c r="J1" s="21"/>
      <c r="K1" s="21"/>
    </row>
    <row r="2" spans="1:11" x14ac:dyDescent="0.25">
      <c r="A2" s="41"/>
      <c r="B2" s="24" t="s">
        <v>35</v>
      </c>
      <c r="C2" s="24" t="s">
        <v>36</v>
      </c>
      <c r="D2" s="24" t="s">
        <v>34</v>
      </c>
      <c r="E2" s="41"/>
      <c r="F2" s="41"/>
      <c r="G2" s="20"/>
      <c r="H2" s="20"/>
      <c r="I2" s="20"/>
      <c r="K2" s="7" t="s">
        <v>48</v>
      </c>
    </row>
    <row r="3" spans="1:11" x14ac:dyDescent="0.25">
      <c r="A3" s="23" t="s">
        <v>2</v>
      </c>
      <c r="B3" s="28">
        <v>1.33</v>
      </c>
      <c r="C3" s="28">
        <v>0.79</v>
      </c>
      <c r="D3" s="23">
        <v>0.66500000000000004</v>
      </c>
      <c r="E3" s="23" t="s">
        <v>40</v>
      </c>
      <c r="F3" s="23">
        <v>1.65</v>
      </c>
      <c r="G3" s="10">
        <f>IF(F3&gt;0,ROUNDDOWN($K$3/F3/$K$6*(1-$K$9),2),"")</f>
        <v>54.54</v>
      </c>
      <c r="H3" s="10">
        <f>B3/D3</f>
        <v>2</v>
      </c>
      <c r="I3" s="10">
        <f>C3/D3</f>
        <v>1.1879699248120301</v>
      </c>
      <c r="K3" s="23">
        <v>300</v>
      </c>
    </row>
    <row r="4" spans="1:11" x14ac:dyDescent="0.25">
      <c r="A4" s="23" t="s">
        <v>5</v>
      </c>
      <c r="B4" s="23">
        <v>3.33</v>
      </c>
      <c r="C4" s="23">
        <v>2.08</v>
      </c>
      <c r="D4" s="23">
        <v>1.66</v>
      </c>
      <c r="E4" s="23" t="s">
        <v>40</v>
      </c>
      <c r="F4" s="23">
        <v>0.38</v>
      </c>
      <c r="G4" s="10">
        <v>236.84</v>
      </c>
      <c r="H4" s="10">
        <f t="shared" ref="H4:H33" si="0">B4/D4</f>
        <v>2.0060240963855422</v>
      </c>
      <c r="I4" s="10">
        <f t="shared" ref="I4:I33" si="1">C4/D4</f>
        <v>1.2530120481927711</v>
      </c>
    </row>
    <row r="5" spans="1:11" x14ac:dyDescent="0.25">
      <c r="A5" s="23" t="s">
        <v>72</v>
      </c>
      <c r="B5" s="23">
        <v>1.33</v>
      </c>
      <c r="C5" s="23">
        <v>0.83</v>
      </c>
      <c r="D5" s="23">
        <v>0.67</v>
      </c>
      <c r="E5" s="23" t="s">
        <v>40</v>
      </c>
      <c r="F5" s="23">
        <v>0.6</v>
      </c>
      <c r="G5" s="10">
        <v>150</v>
      </c>
      <c r="H5" s="10">
        <f t="shared" si="0"/>
        <v>1.9850746268656716</v>
      </c>
      <c r="I5" s="10">
        <f t="shared" si="1"/>
        <v>1.2388059701492535</v>
      </c>
      <c r="K5" s="7" t="s">
        <v>49</v>
      </c>
    </row>
    <row r="6" spans="1:11" x14ac:dyDescent="0.25">
      <c r="A6" s="23" t="s">
        <v>77</v>
      </c>
      <c r="B6" s="23">
        <v>1.67</v>
      </c>
      <c r="C6" s="23">
        <v>1.25</v>
      </c>
      <c r="D6" s="23">
        <v>0.83</v>
      </c>
      <c r="E6" s="23" t="s">
        <v>40</v>
      </c>
      <c r="F6" s="23">
        <v>0.6</v>
      </c>
      <c r="G6" s="10">
        <v>150</v>
      </c>
      <c r="H6" s="10">
        <f t="shared" si="0"/>
        <v>2.0120481927710845</v>
      </c>
      <c r="I6" s="10">
        <f t="shared" si="1"/>
        <v>1.5060240963855422</v>
      </c>
      <c r="K6" s="23">
        <v>3</v>
      </c>
    </row>
    <row r="7" spans="1:11" x14ac:dyDescent="0.25">
      <c r="A7" s="23" t="s">
        <v>79</v>
      </c>
      <c r="B7" s="23">
        <v>3.33</v>
      </c>
      <c r="C7" s="23">
        <v>2.08</v>
      </c>
      <c r="D7" s="23">
        <v>1.67</v>
      </c>
      <c r="E7" s="23" t="s">
        <v>40</v>
      </c>
      <c r="F7" s="23">
        <v>0.6</v>
      </c>
      <c r="G7" s="10">
        <v>150</v>
      </c>
      <c r="H7" s="10">
        <f t="shared" si="0"/>
        <v>1.9940119760479043</v>
      </c>
      <c r="I7" s="10">
        <f t="shared" si="1"/>
        <v>1.2455089820359282</v>
      </c>
    </row>
    <row r="8" spans="1:11" x14ac:dyDescent="0.25">
      <c r="A8" s="23" t="s">
        <v>80</v>
      </c>
      <c r="B8" s="23">
        <v>2.2200000000000002</v>
      </c>
      <c r="C8" s="23">
        <v>1.39</v>
      </c>
      <c r="D8" s="23">
        <v>1.1100000000000001</v>
      </c>
      <c r="E8" s="23" t="s">
        <v>40</v>
      </c>
      <c r="F8" s="23">
        <v>0.6</v>
      </c>
      <c r="G8" s="10">
        <v>150</v>
      </c>
      <c r="H8" s="10">
        <f t="shared" si="0"/>
        <v>2</v>
      </c>
      <c r="I8" s="10">
        <f t="shared" si="1"/>
        <v>1.2522522522522521</v>
      </c>
      <c r="K8" s="7" t="s">
        <v>137</v>
      </c>
    </row>
    <row r="9" spans="1:11" x14ac:dyDescent="0.25">
      <c r="A9" s="23" t="s">
        <v>83</v>
      </c>
      <c r="B9" s="23">
        <v>0.83</v>
      </c>
      <c r="C9" s="23">
        <v>0.52</v>
      </c>
      <c r="D9" s="23">
        <v>0.21</v>
      </c>
      <c r="E9" s="23" t="s">
        <v>40</v>
      </c>
      <c r="F9" s="23">
        <v>0.52</v>
      </c>
      <c r="G9" s="10">
        <v>173.07</v>
      </c>
      <c r="H9" s="10">
        <f>B9/D9</f>
        <v>3.9523809523809526</v>
      </c>
      <c r="I9" s="10">
        <f t="shared" si="1"/>
        <v>2.4761904761904763</v>
      </c>
      <c r="K9" s="40">
        <v>0.1</v>
      </c>
    </row>
    <row r="10" spans="1:11" x14ac:dyDescent="0.25">
      <c r="A10" s="23" t="s">
        <v>82</v>
      </c>
      <c r="B10" s="23">
        <v>1.33</v>
      </c>
      <c r="C10" s="23">
        <v>0.83</v>
      </c>
      <c r="D10" s="23">
        <v>0.33</v>
      </c>
      <c r="E10" s="23" t="s">
        <v>40</v>
      </c>
      <c r="F10" s="23">
        <v>0.6</v>
      </c>
      <c r="G10" s="10">
        <v>150</v>
      </c>
      <c r="H10" s="10">
        <f t="shared" si="0"/>
        <v>4.0303030303030303</v>
      </c>
      <c r="I10" s="10">
        <f t="shared" si="1"/>
        <v>2.5151515151515147</v>
      </c>
    </row>
    <row r="11" spans="1:11" x14ac:dyDescent="0.25">
      <c r="A11" s="23" t="s">
        <v>84</v>
      </c>
      <c r="B11" s="23">
        <v>1.67</v>
      </c>
      <c r="C11" s="23">
        <v>1.04</v>
      </c>
      <c r="D11" s="23">
        <v>0.83</v>
      </c>
      <c r="E11" s="23" t="s">
        <v>40</v>
      </c>
      <c r="F11" s="23">
        <v>0.8</v>
      </c>
      <c r="G11" s="10">
        <v>112.5</v>
      </c>
      <c r="H11" s="10">
        <f t="shared" si="0"/>
        <v>2.0120481927710845</v>
      </c>
      <c r="I11" s="10">
        <f t="shared" si="1"/>
        <v>1.2530120481927711</v>
      </c>
      <c r="K11"/>
    </row>
    <row r="12" spans="1:11" x14ac:dyDescent="0.25">
      <c r="A12" s="23" t="s">
        <v>20</v>
      </c>
      <c r="B12" s="23">
        <v>2.2200000000000002</v>
      </c>
      <c r="C12" s="23">
        <v>1.39</v>
      </c>
      <c r="D12" s="23">
        <v>1.1100000000000001</v>
      </c>
      <c r="E12" s="23" t="s">
        <v>40</v>
      </c>
      <c r="F12" s="23">
        <v>0.6</v>
      </c>
      <c r="G12" s="10">
        <v>150</v>
      </c>
      <c r="H12" s="10">
        <f t="shared" si="0"/>
        <v>2</v>
      </c>
      <c r="I12" s="10">
        <f t="shared" si="1"/>
        <v>1.2522522522522521</v>
      </c>
      <c r="K12"/>
    </row>
    <row r="13" spans="1:11" x14ac:dyDescent="0.25">
      <c r="A13" s="23" t="s">
        <v>85</v>
      </c>
      <c r="B13" s="23">
        <v>3.33</v>
      </c>
      <c r="C13" s="23">
        <v>2.08</v>
      </c>
      <c r="D13" s="23">
        <v>1.66</v>
      </c>
      <c r="E13" s="23" t="s">
        <v>40</v>
      </c>
      <c r="F13" s="23">
        <v>0.45</v>
      </c>
      <c r="G13" s="10">
        <v>200</v>
      </c>
      <c r="H13" s="10">
        <f t="shared" si="0"/>
        <v>2.0060240963855422</v>
      </c>
      <c r="I13" s="10">
        <f t="shared" si="1"/>
        <v>1.2530120481927711</v>
      </c>
      <c r="K13"/>
    </row>
    <row r="14" spans="1:11" x14ac:dyDescent="0.25">
      <c r="A14" s="23" t="s">
        <v>27</v>
      </c>
      <c r="B14" s="29">
        <v>2</v>
      </c>
      <c r="C14" s="29">
        <v>1.25</v>
      </c>
      <c r="D14" s="23">
        <v>0.83</v>
      </c>
      <c r="E14" s="23" t="s">
        <v>40</v>
      </c>
      <c r="F14" s="23">
        <v>0.3</v>
      </c>
      <c r="G14" s="10">
        <v>300</v>
      </c>
      <c r="H14" s="10">
        <f t="shared" si="0"/>
        <v>2.4096385542168677</v>
      </c>
      <c r="I14" s="10">
        <f t="shared" si="1"/>
        <v>1.5060240963855422</v>
      </c>
      <c r="K14" s="43" t="s">
        <v>152</v>
      </c>
    </row>
    <row r="15" spans="1:11" x14ac:dyDescent="0.25">
      <c r="A15" s="23" t="s">
        <v>134</v>
      </c>
      <c r="B15" s="29">
        <v>2</v>
      </c>
      <c r="C15" s="29">
        <v>1.25</v>
      </c>
      <c r="D15" s="23">
        <v>1.67</v>
      </c>
      <c r="E15" s="23" t="s">
        <v>40</v>
      </c>
      <c r="F15" s="23">
        <v>0.45</v>
      </c>
      <c r="G15" s="10">
        <v>200</v>
      </c>
      <c r="H15" s="10">
        <f t="shared" si="0"/>
        <v>1.1976047904191618</v>
      </c>
      <c r="I15" s="10">
        <f t="shared" si="1"/>
        <v>0.74850299401197606</v>
      </c>
      <c r="K15"/>
    </row>
    <row r="16" spans="1:11" x14ac:dyDescent="0.25">
      <c r="A16" s="23" t="s">
        <v>135</v>
      </c>
      <c r="B16" s="29">
        <v>2</v>
      </c>
      <c r="C16" s="29">
        <v>1.25</v>
      </c>
      <c r="D16" s="23">
        <v>0.83</v>
      </c>
      <c r="E16" s="23" t="s">
        <v>40</v>
      </c>
      <c r="F16" s="23">
        <v>0.45</v>
      </c>
      <c r="G16" s="10">
        <v>200</v>
      </c>
      <c r="H16" s="10">
        <f t="shared" si="0"/>
        <v>2.4096385542168677</v>
      </c>
      <c r="I16" s="10">
        <f t="shared" si="1"/>
        <v>1.5060240963855422</v>
      </c>
      <c r="K16"/>
    </row>
    <row r="17" spans="1:11" x14ac:dyDescent="0.25">
      <c r="A17" s="23" t="s">
        <v>138</v>
      </c>
      <c r="B17" s="23">
        <v>3.33</v>
      </c>
      <c r="C17" s="23">
        <v>2.08</v>
      </c>
      <c r="D17" s="23">
        <v>0.83</v>
      </c>
      <c r="E17" s="23" t="s">
        <v>40</v>
      </c>
      <c r="F17" s="23">
        <v>0.38</v>
      </c>
      <c r="G17" s="10">
        <v>236.84</v>
      </c>
      <c r="H17" s="10">
        <f t="shared" si="0"/>
        <v>4.0120481927710845</v>
      </c>
      <c r="I17" s="10">
        <f t="shared" si="1"/>
        <v>2.5060240963855422</v>
      </c>
      <c r="K17"/>
    </row>
    <row r="18" spans="1:11" x14ac:dyDescent="0.25">
      <c r="A18" s="23" t="s">
        <v>136</v>
      </c>
      <c r="B18" s="29">
        <v>2</v>
      </c>
      <c r="C18" s="29">
        <v>1.25</v>
      </c>
      <c r="D18" s="23">
        <v>1.67</v>
      </c>
      <c r="E18" s="23" t="s">
        <v>40</v>
      </c>
      <c r="F18" s="23">
        <v>0.38</v>
      </c>
      <c r="G18" s="10">
        <v>236.84</v>
      </c>
      <c r="H18" s="10">
        <f t="shared" si="0"/>
        <v>1.1976047904191618</v>
      </c>
      <c r="I18" s="10">
        <f t="shared" si="1"/>
        <v>0.74850299401197606</v>
      </c>
      <c r="K18"/>
    </row>
    <row r="19" spans="1:11" x14ac:dyDescent="0.25">
      <c r="A19" s="23" t="s">
        <v>146</v>
      </c>
      <c r="B19" s="29">
        <v>2</v>
      </c>
      <c r="C19" s="29">
        <v>1.25</v>
      </c>
      <c r="D19" s="23">
        <v>0.83</v>
      </c>
      <c r="E19" s="23" t="s">
        <v>40</v>
      </c>
      <c r="F19" s="23">
        <v>0.38</v>
      </c>
      <c r="G19" s="10">
        <v>263.14999999999998</v>
      </c>
      <c r="H19" s="10">
        <f t="shared" si="0"/>
        <v>2.4096385542168677</v>
      </c>
      <c r="I19" s="10">
        <f t="shared" si="1"/>
        <v>1.5060240963855422</v>
      </c>
    </row>
    <row r="20" spans="1:11" x14ac:dyDescent="0.25">
      <c r="A20" s="23" t="s">
        <v>139</v>
      </c>
      <c r="B20" s="29">
        <v>2</v>
      </c>
      <c r="C20" s="29">
        <v>1.25</v>
      </c>
      <c r="D20" s="23">
        <v>0.56000000000000005</v>
      </c>
      <c r="E20" s="23" t="s">
        <v>40</v>
      </c>
      <c r="F20" s="23">
        <v>0.38</v>
      </c>
      <c r="G20" s="10">
        <v>263.14999999999998</v>
      </c>
      <c r="H20" s="10">
        <f t="shared" si="0"/>
        <v>3.5714285714285712</v>
      </c>
      <c r="I20" s="10">
        <f t="shared" si="1"/>
        <v>2.2321428571428568</v>
      </c>
    </row>
    <row r="21" spans="1:11" x14ac:dyDescent="0.25">
      <c r="A21" s="23" t="s">
        <v>135</v>
      </c>
      <c r="B21" s="29">
        <v>2</v>
      </c>
      <c r="C21" s="29">
        <v>1.25</v>
      </c>
      <c r="D21" s="28">
        <v>0.83</v>
      </c>
      <c r="E21" s="23" t="s">
        <v>40</v>
      </c>
      <c r="F21" s="23">
        <v>0.45</v>
      </c>
      <c r="G21" s="10">
        <v>222.22</v>
      </c>
      <c r="H21" s="10">
        <v>2.4096385542168677</v>
      </c>
      <c r="I21" s="10">
        <v>1.5060240963855422</v>
      </c>
    </row>
    <row r="22" spans="1:11" x14ac:dyDescent="0.25">
      <c r="A22" s="23" t="s">
        <v>138</v>
      </c>
      <c r="B22" s="28">
        <v>3.33</v>
      </c>
      <c r="C22" s="28">
        <v>2.08</v>
      </c>
      <c r="D22" s="28">
        <v>0.83</v>
      </c>
      <c r="E22" s="23" t="s">
        <v>40</v>
      </c>
      <c r="F22" s="23">
        <v>0.38</v>
      </c>
      <c r="G22" s="10">
        <v>263.14999999999998</v>
      </c>
      <c r="H22" s="10">
        <v>4.0120481927710845</v>
      </c>
      <c r="I22" s="10">
        <v>2.5060240963855422</v>
      </c>
    </row>
    <row r="23" spans="1:11" x14ac:dyDescent="0.25">
      <c r="A23" s="23" t="s">
        <v>136</v>
      </c>
      <c r="B23" s="29">
        <v>2</v>
      </c>
      <c r="C23" s="29">
        <v>1.25</v>
      </c>
      <c r="D23" s="23">
        <v>1.67</v>
      </c>
      <c r="E23" s="23" t="s">
        <v>40</v>
      </c>
      <c r="F23" s="23">
        <v>0.38</v>
      </c>
      <c r="G23" s="10">
        <v>263.14999999999998</v>
      </c>
      <c r="H23" s="10">
        <v>1.1976047904191618</v>
      </c>
      <c r="I23" s="10">
        <v>0.74850299401197606</v>
      </c>
    </row>
    <row r="24" spans="1:11" x14ac:dyDescent="0.25">
      <c r="A24" s="23" t="s">
        <v>146</v>
      </c>
      <c r="B24" s="29">
        <v>2</v>
      </c>
      <c r="C24" s="29">
        <v>1.25</v>
      </c>
      <c r="D24" s="23">
        <v>0.83</v>
      </c>
      <c r="E24" s="23" t="s">
        <v>40</v>
      </c>
      <c r="F24" s="23">
        <v>0.38</v>
      </c>
      <c r="G24" s="10">
        <v>263.14999999999998</v>
      </c>
      <c r="H24" s="10">
        <v>2.4096385542168677</v>
      </c>
      <c r="I24" s="10">
        <v>1.5060240963855422</v>
      </c>
    </row>
    <row r="25" spans="1:11" x14ac:dyDescent="0.25">
      <c r="A25" s="23" t="s">
        <v>139</v>
      </c>
      <c r="B25" s="30">
        <v>2</v>
      </c>
      <c r="C25" s="30">
        <v>1.25</v>
      </c>
      <c r="D25" s="23">
        <v>0.56000000000000005</v>
      </c>
      <c r="E25" s="23" t="s">
        <v>40</v>
      </c>
      <c r="F25" s="23">
        <v>0.38</v>
      </c>
      <c r="G25" s="10">
        <v>263.14999999999998</v>
      </c>
      <c r="H25" s="10">
        <v>3.5714285714285712</v>
      </c>
      <c r="I25" s="10">
        <v>2.2321428571428568</v>
      </c>
    </row>
    <row r="26" spans="1:11" x14ac:dyDescent="0.25">
      <c r="A26" s="23" t="s">
        <v>130</v>
      </c>
      <c r="B26" s="29">
        <v>2</v>
      </c>
      <c r="C26" s="29">
        <v>1.25</v>
      </c>
      <c r="D26" s="29">
        <v>1</v>
      </c>
      <c r="E26" s="23" t="s">
        <v>132</v>
      </c>
      <c r="F26" s="23">
        <v>0.5</v>
      </c>
      <c r="G26" s="10">
        <v>200</v>
      </c>
      <c r="H26" s="10">
        <v>2</v>
      </c>
      <c r="I26" s="10">
        <v>1.25</v>
      </c>
    </row>
    <row r="27" spans="1:11" x14ac:dyDescent="0.25">
      <c r="A27" s="23" t="s">
        <v>131</v>
      </c>
      <c r="B27" s="29">
        <v>2</v>
      </c>
      <c r="C27" s="29">
        <v>1.25</v>
      </c>
      <c r="D27" s="29">
        <v>1</v>
      </c>
      <c r="E27" s="23" t="s">
        <v>132</v>
      </c>
      <c r="F27" s="23">
        <v>0.5</v>
      </c>
      <c r="G27" s="10">
        <v>200</v>
      </c>
      <c r="H27" s="10">
        <v>2</v>
      </c>
      <c r="I27" s="10">
        <v>1.25</v>
      </c>
    </row>
    <row r="28" spans="1:11" x14ac:dyDescent="0.25">
      <c r="A28" s="23" t="s">
        <v>73</v>
      </c>
      <c r="B28" s="28">
        <v>0</v>
      </c>
      <c r="C28" s="28">
        <v>0</v>
      </c>
      <c r="D28" s="23">
        <v>3.78</v>
      </c>
      <c r="E28" s="23" t="s">
        <v>46</v>
      </c>
      <c r="F28" s="23">
        <v>2.62</v>
      </c>
      <c r="G28" s="10">
        <v>38.159999999999997</v>
      </c>
      <c r="H28" s="10">
        <f t="shared" si="0"/>
        <v>0</v>
      </c>
      <c r="I28" s="10">
        <f t="shared" si="1"/>
        <v>0</v>
      </c>
    </row>
    <row r="29" spans="1:11" x14ac:dyDescent="0.25">
      <c r="A29" s="23" t="s">
        <v>76</v>
      </c>
      <c r="B29" s="23">
        <v>0</v>
      </c>
      <c r="C29" s="23">
        <v>0</v>
      </c>
      <c r="D29" s="23">
        <v>3.78</v>
      </c>
      <c r="E29" s="23" t="s">
        <v>46</v>
      </c>
      <c r="F29" s="23">
        <v>2.4</v>
      </c>
      <c r="G29" s="10">
        <v>41.66</v>
      </c>
      <c r="H29" s="10">
        <f t="shared" si="0"/>
        <v>0</v>
      </c>
      <c r="I29" s="10">
        <f t="shared" si="1"/>
        <v>0</v>
      </c>
    </row>
    <row r="30" spans="1:11" x14ac:dyDescent="0.25">
      <c r="A30" s="23" t="s">
        <v>74</v>
      </c>
      <c r="B30" s="23">
        <v>0</v>
      </c>
      <c r="C30" s="23">
        <v>0</v>
      </c>
      <c r="D30" s="23">
        <v>7.57</v>
      </c>
      <c r="E30" s="23" t="s">
        <v>46</v>
      </c>
      <c r="F30" s="23">
        <v>1.28</v>
      </c>
      <c r="G30" s="10">
        <v>78.12</v>
      </c>
      <c r="H30" s="10">
        <f t="shared" si="0"/>
        <v>0</v>
      </c>
      <c r="I30" s="10">
        <f t="shared" si="1"/>
        <v>0</v>
      </c>
    </row>
    <row r="31" spans="1:11" x14ac:dyDescent="0.25">
      <c r="A31" s="23" t="s">
        <v>78</v>
      </c>
      <c r="B31" s="23">
        <v>0</v>
      </c>
      <c r="C31" s="23">
        <v>0</v>
      </c>
      <c r="D31" s="23">
        <v>7.57</v>
      </c>
      <c r="E31" s="23" t="s">
        <v>46</v>
      </c>
      <c r="F31" s="23">
        <v>1.35</v>
      </c>
      <c r="G31" s="10">
        <v>74.069999999999993</v>
      </c>
      <c r="H31" s="10">
        <f t="shared" si="0"/>
        <v>0</v>
      </c>
      <c r="I31" s="10">
        <f t="shared" si="1"/>
        <v>0</v>
      </c>
    </row>
    <row r="32" spans="1:11" x14ac:dyDescent="0.25">
      <c r="A32" s="23" t="s">
        <v>81</v>
      </c>
      <c r="B32" s="23">
        <v>0</v>
      </c>
      <c r="C32" s="23">
        <v>0</v>
      </c>
      <c r="D32" s="23">
        <v>7.57</v>
      </c>
      <c r="E32" s="23" t="s">
        <v>46</v>
      </c>
      <c r="F32" s="23">
        <v>0.8</v>
      </c>
      <c r="G32" s="10">
        <v>125</v>
      </c>
      <c r="H32" s="10">
        <f t="shared" si="0"/>
        <v>0</v>
      </c>
      <c r="I32" s="10">
        <f t="shared" si="1"/>
        <v>0</v>
      </c>
    </row>
    <row r="33" spans="1:9" x14ac:dyDescent="0.25">
      <c r="A33" s="23" t="s">
        <v>45</v>
      </c>
      <c r="B33" s="23">
        <v>0</v>
      </c>
      <c r="C33" s="23">
        <v>0</v>
      </c>
      <c r="D33" s="29">
        <v>1</v>
      </c>
      <c r="E33" s="23" t="s">
        <v>46</v>
      </c>
      <c r="F33" s="23">
        <v>3.45</v>
      </c>
      <c r="G33" s="10">
        <v>26.08</v>
      </c>
      <c r="H33" s="10">
        <f t="shared" si="0"/>
        <v>0</v>
      </c>
      <c r="I33" s="10">
        <f t="shared" si="1"/>
        <v>0</v>
      </c>
    </row>
    <row r="34" spans="1:9" x14ac:dyDescent="0.25">
      <c r="G34" s="10"/>
      <c r="H34" s="10"/>
      <c r="I34" s="10"/>
    </row>
    <row r="35" spans="1:9" x14ac:dyDescent="0.25">
      <c r="G35" s="10"/>
      <c r="H35" s="10"/>
      <c r="I35" s="10"/>
    </row>
    <row r="36" spans="1:9" x14ac:dyDescent="0.25">
      <c r="G36" s="10" t="str">
        <f t="shared" ref="G20:G67" si="2">IF(F36&gt;0,ROUNDDOWN($K$3/F36/$K$6,2),"")</f>
        <v/>
      </c>
      <c r="H36" s="10"/>
      <c r="I36" s="10"/>
    </row>
    <row r="37" spans="1:9" x14ac:dyDescent="0.25">
      <c r="G37" s="10" t="str">
        <f t="shared" si="2"/>
        <v/>
      </c>
      <c r="H37" s="10"/>
      <c r="I37" s="10"/>
    </row>
    <row r="38" spans="1:9" x14ac:dyDescent="0.25">
      <c r="G38" s="10" t="str">
        <f t="shared" si="2"/>
        <v/>
      </c>
      <c r="H38" s="10"/>
      <c r="I38" s="10"/>
    </row>
    <row r="39" spans="1:9" x14ac:dyDescent="0.25">
      <c r="G39" s="10" t="str">
        <f t="shared" si="2"/>
        <v/>
      </c>
      <c r="H39" s="10"/>
      <c r="I39" s="10"/>
    </row>
    <row r="40" spans="1:9" x14ac:dyDescent="0.25">
      <c r="G40" s="10" t="str">
        <f t="shared" si="2"/>
        <v/>
      </c>
      <c r="H40" s="10"/>
      <c r="I40" s="10"/>
    </row>
    <row r="41" spans="1:9" x14ac:dyDescent="0.25">
      <c r="G41" s="10" t="str">
        <f t="shared" si="2"/>
        <v/>
      </c>
      <c r="H41" s="10"/>
      <c r="I41" s="10"/>
    </row>
    <row r="42" spans="1:9" x14ac:dyDescent="0.25">
      <c r="G42" s="10" t="str">
        <f t="shared" si="2"/>
        <v/>
      </c>
      <c r="H42" s="10"/>
      <c r="I42" s="10"/>
    </row>
    <row r="43" spans="1:9" x14ac:dyDescent="0.25">
      <c r="G43" s="10" t="str">
        <f t="shared" si="2"/>
        <v/>
      </c>
      <c r="H43" s="10"/>
      <c r="I43" s="10"/>
    </row>
    <row r="44" spans="1:9" x14ac:dyDescent="0.25">
      <c r="G44" s="10" t="str">
        <f t="shared" si="2"/>
        <v/>
      </c>
      <c r="H44" s="10"/>
      <c r="I44" s="10"/>
    </row>
    <row r="45" spans="1:9" x14ac:dyDescent="0.25">
      <c r="G45" s="10" t="str">
        <f t="shared" si="2"/>
        <v/>
      </c>
      <c r="H45" s="10"/>
      <c r="I45" s="10"/>
    </row>
    <row r="46" spans="1:9" x14ac:dyDescent="0.25">
      <c r="G46" s="10" t="str">
        <f t="shared" si="2"/>
        <v/>
      </c>
      <c r="H46" s="10"/>
      <c r="I46" s="10"/>
    </row>
    <row r="47" spans="1:9" x14ac:dyDescent="0.25">
      <c r="G47" s="10" t="str">
        <f t="shared" si="2"/>
        <v/>
      </c>
      <c r="H47" s="10"/>
      <c r="I47" s="10"/>
    </row>
    <row r="48" spans="1:9" x14ac:dyDescent="0.25">
      <c r="G48" s="10" t="str">
        <f t="shared" si="2"/>
        <v/>
      </c>
      <c r="H48" s="10"/>
      <c r="I48" s="10"/>
    </row>
    <row r="49" spans="7:9" x14ac:dyDescent="0.25">
      <c r="G49" s="10" t="str">
        <f t="shared" si="2"/>
        <v/>
      </c>
      <c r="H49" s="10"/>
      <c r="I49" s="10"/>
    </row>
    <row r="50" spans="7:9" x14ac:dyDescent="0.25">
      <c r="G50" s="10" t="str">
        <f t="shared" si="2"/>
        <v/>
      </c>
      <c r="H50" s="10"/>
      <c r="I50" s="10"/>
    </row>
    <row r="51" spans="7:9" x14ac:dyDescent="0.25">
      <c r="G51" s="10" t="str">
        <f t="shared" si="2"/>
        <v/>
      </c>
      <c r="H51" s="10"/>
      <c r="I51" s="10"/>
    </row>
    <row r="52" spans="7:9" x14ac:dyDescent="0.25">
      <c r="G52" s="10" t="str">
        <f t="shared" si="2"/>
        <v/>
      </c>
      <c r="H52" s="10"/>
      <c r="I52" s="10"/>
    </row>
    <row r="53" spans="7:9" x14ac:dyDescent="0.25">
      <c r="G53" s="10" t="str">
        <f t="shared" si="2"/>
        <v/>
      </c>
      <c r="H53" s="10"/>
      <c r="I53" s="10"/>
    </row>
    <row r="54" spans="7:9" x14ac:dyDescent="0.25">
      <c r="G54" s="10" t="str">
        <f t="shared" si="2"/>
        <v/>
      </c>
      <c r="H54" s="10"/>
      <c r="I54" s="10"/>
    </row>
    <row r="55" spans="7:9" x14ac:dyDescent="0.25">
      <c r="G55" s="10" t="str">
        <f t="shared" si="2"/>
        <v/>
      </c>
      <c r="H55" s="10"/>
      <c r="I55" s="10"/>
    </row>
    <row r="56" spans="7:9" x14ac:dyDescent="0.25">
      <c r="G56" s="10" t="str">
        <f t="shared" si="2"/>
        <v/>
      </c>
      <c r="H56" s="10"/>
      <c r="I56" s="10"/>
    </row>
    <row r="57" spans="7:9" x14ac:dyDescent="0.25">
      <c r="G57" s="10" t="str">
        <f t="shared" si="2"/>
        <v/>
      </c>
      <c r="H57" s="10"/>
      <c r="I57" s="10"/>
    </row>
    <row r="58" spans="7:9" x14ac:dyDescent="0.25">
      <c r="G58" s="10" t="str">
        <f t="shared" si="2"/>
        <v/>
      </c>
      <c r="H58" s="10"/>
      <c r="I58" s="10"/>
    </row>
    <row r="59" spans="7:9" x14ac:dyDescent="0.25">
      <c r="G59" s="10" t="str">
        <f t="shared" si="2"/>
        <v/>
      </c>
      <c r="H59" s="10"/>
      <c r="I59" s="10"/>
    </row>
    <row r="60" spans="7:9" x14ac:dyDescent="0.25">
      <c r="G60" s="10" t="str">
        <f t="shared" si="2"/>
        <v/>
      </c>
      <c r="H60" s="10"/>
      <c r="I60" s="10"/>
    </row>
    <row r="61" spans="7:9" x14ac:dyDescent="0.25">
      <c r="G61" s="10" t="str">
        <f t="shared" si="2"/>
        <v/>
      </c>
      <c r="H61" s="10"/>
      <c r="I61" s="10"/>
    </row>
    <row r="62" spans="7:9" x14ac:dyDescent="0.25">
      <c r="G62" s="10" t="str">
        <f t="shared" si="2"/>
        <v/>
      </c>
      <c r="H62" s="10"/>
      <c r="I62" s="10"/>
    </row>
    <row r="63" spans="7:9" x14ac:dyDescent="0.25">
      <c r="G63" s="10" t="str">
        <f t="shared" si="2"/>
        <v/>
      </c>
      <c r="H63" s="10"/>
      <c r="I63" s="10"/>
    </row>
    <row r="64" spans="7:9" x14ac:dyDescent="0.25">
      <c r="G64" s="10" t="str">
        <f t="shared" si="2"/>
        <v/>
      </c>
      <c r="H64" s="10"/>
      <c r="I64" s="10"/>
    </row>
    <row r="65" spans="7:9" x14ac:dyDescent="0.25">
      <c r="G65" s="10" t="str">
        <f t="shared" si="2"/>
        <v/>
      </c>
      <c r="H65" s="10"/>
      <c r="I65" s="10"/>
    </row>
    <row r="66" spans="7:9" x14ac:dyDescent="0.25">
      <c r="G66" s="10" t="str">
        <f t="shared" si="2"/>
        <v/>
      </c>
      <c r="H66" s="10"/>
      <c r="I66" s="10"/>
    </row>
    <row r="67" spans="7:9" x14ac:dyDescent="0.25">
      <c r="G67" s="10" t="str">
        <f t="shared" si="2"/>
        <v/>
      </c>
      <c r="H67" s="10"/>
      <c r="I67" s="10"/>
    </row>
    <row r="68" spans="7:9" x14ac:dyDescent="0.25">
      <c r="G68" s="10" t="str">
        <f t="shared" ref="G68:G131" si="3">IF(F68&gt;0,ROUNDDOWN($K$3/F68/$K$6,2),"")</f>
        <v/>
      </c>
      <c r="H68" s="10"/>
      <c r="I68" s="10"/>
    </row>
    <row r="69" spans="7:9" x14ac:dyDescent="0.25">
      <c r="G69" s="10" t="str">
        <f t="shared" si="3"/>
        <v/>
      </c>
      <c r="H69" s="10"/>
      <c r="I69" s="10"/>
    </row>
    <row r="70" spans="7:9" x14ac:dyDescent="0.25">
      <c r="G70" s="10" t="str">
        <f t="shared" si="3"/>
        <v/>
      </c>
      <c r="H70" s="10"/>
      <c r="I70" s="10"/>
    </row>
    <row r="71" spans="7:9" x14ac:dyDescent="0.25">
      <c r="G71" s="10" t="str">
        <f t="shared" si="3"/>
        <v/>
      </c>
      <c r="H71" s="10"/>
      <c r="I71" s="10"/>
    </row>
    <row r="72" spans="7:9" x14ac:dyDescent="0.25">
      <c r="G72" s="10" t="str">
        <f t="shared" si="3"/>
        <v/>
      </c>
      <c r="H72" s="10"/>
      <c r="I72" s="10"/>
    </row>
    <row r="73" spans="7:9" x14ac:dyDescent="0.25">
      <c r="G73" s="10" t="str">
        <f t="shared" si="3"/>
        <v/>
      </c>
      <c r="H73" s="10"/>
      <c r="I73" s="10"/>
    </row>
    <row r="74" spans="7:9" x14ac:dyDescent="0.25">
      <c r="G74" s="10" t="str">
        <f t="shared" si="3"/>
        <v/>
      </c>
      <c r="H74" s="10"/>
      <c r="I74" s="10"/>
    </row>
    <row r="75" spans="7:9" x14ac:dyDescent="0.25">
      <c r="G75" s="10" t="str">
        <f t="shared" si="3"/>
        <v/>
      </c>
      <c r="H75" s="10"/>
      <c r="I75" s="10"/>
    </row>
    <row r="76" spans="7:9" x14ac:dyDescent="0.25">
      <c r="G76" s="10" t="str">
        <f t="shared" si="3"/>
        <v/>
      </c>
      <c r="H76" s="10"/>
      <c r="I76" s="10"/>
    </row>
    <row r="77" spans="7:9" x14ac:dyDescent="0.25">
      <c r="G77" s="10" t="str">
        <f t="shared" si="3"/>
        <v/>
      </c>
      <c r="H77" s="10"/>
      <c r="I77" s="10"/>
    </row>
    <row r="78" spans="7:9" x14ac:dyDescent="0.25">
      <c r="G78" s="10" t="str">
        <f t="shared" si="3"/>
        <v/>
      </c>
      <c r="H78" s="10"/>
      <c r="I78" s="10"/>
    </row>
    <row r="79" spans="7:9" x14ac:dyDescent="0.25">
      <c r="G79" s="10" t="str">
        <f t="shared" si="3"/>
        <v/>
      </c>
      <c r="H79" s="10"/>
      <c r="I79" s="10"/>
    </row>
    <row r="80" spans="7:9" x14ac:dyDescent="0.25">
      <c r="G80" s="10" t="str">
        <f t="shared" si="3"/>
        <v/>
      </c>
      <c r="H80" s="10"/>
      <c r="I80" s="10"/>
    </row>
    <row r="81" spans="7:9" x14ac:dyDescent="0.25">
      <c r="G81" s="10" t="str">
        <f t="shared" si="3"/>
        <v/>
      </c>
      <c r="H81" s="10"/>
      <c r="I81" s="10"/>
    </row>
    <row r="82" spans="7:9" x14ac:dyDescent="0.25">
      <c r="G82" s="10" t="str">
        <f t="shared" si="3"/>
        <v/>
      </c>
      <c r="H82" s="10"/>
      <c r="I82" s="10"/>
    </row>
    <row r="83" spans="7:9" x14ac:dyDescent="0.25">
      <c r="G83" s="10" t="str">
        <f t="shared" si="3"/>
        <v/>
      </c>
      <c r="H83" s="10"/>
      <c r="I83" s="10"/>
    </row>
    <row r="84" spans="7:9" x14ac:dyDescent="0.25">
      <c r="G84" s="10" t="str">
        <f t="shared" si="3"/>
        <v/>
      </c>
      <c r="H84" s="10"/>
      <c r="I84" s="10"/>
    </row>
    <row r="85" spans="7:9" x14ac:dyDescent="0.25">
      <c r="G85" s="10" t="str">
        <f t="shared" si="3"/>
        <v/>
      </c>
      <c r="H85" s="10"/>
      <c r="I85" s="10"/>
    </row>
    <row r="86" spans="7:9" x14ac:dyDescent="0.25">
      <c r="G86" s="10" t="str">
        <f t="shared" si="3"/>
        <v/>
      </c>
      <c r="H86" s="10"/>
      <c r="I86" s="10"/>
    </row>
    <row r="87" spans="7:9" x14ac:dyDescent="0.25">
      <c r="G87" s="10" t="str">
        <f t="shared" si="3"/>
        <v/>
      </c>
      <c r="H87" s="10"/>
      <c r="I87" s="10"/>
    </row>
    <row r="88" spans="7:9" x14ac:dyDescent="0.25">
      <c r="G88" s="10" t="str">
        <f t="shared" si="3"/>
        <v/>
      </c>
      <c r="H88" s="10"/>
      <c r="I88" s="10"/>
    </row>
    <row r="89" spans="7:9" x14ac:dyDescent="0.25">
      <c r="G89" s="10" t="str">
        <f t="shared" si="3"/>
        <v/>
      </c>
      <c r="H89" s="10"/>
      <c r="I89" s="10"/>
    </row>
    <row r="90" spans="7:9" x14ac:dyDescent="0.25">
      <c r="G90" s="10" t="str">
        <f t="shared" si="3"/>
        <v/>
      </c>
      <c r="H90" s="10"/>
      <c r="I90" s="10"/>
    </row>
    <row r="91" spans="7:9" x14ac:dyDescent="0.25">
      <c r="G91" s="10" t="str">
        <f t="shared" si="3"/>
        <v/>
      </c>
      <c r="H91" s="10"/>
      <c r="I91" s="10"/>
    </row>
    <row r="92" spans="7:9" x14ac:dyDescent="0.25">
      <c r="G92" s="10" t="str">
        <f t="shared" si="3"/>
        <v/>
      </c>
      <c r="H92" s="10"/>
      <c r="I92" s="10"/>
    </row>
    <row r="93" spans="7:9" x14ac:dyDescent="0.25">
      <c r="G93" s="10" t="str">
        <f t="shared" si="3"/>
        <v/>
      </c>
      <c r="H93" s="10"/>
      <c r="I93" s="10"/>
    </row>
    <row r="94" spans="7:9" x14ac:dyDescent="0.25">
      <c r="G94" s="10" t="str">
        <f t="shared" si="3"/>
        <v/>
      </c>
      <c r="H94" s="10"/>
      <c r="I94" s="10"/>
    </row>
    <row r="95" spans="7:9" x14ac:dyDescent="0.25">
      <c r="G95" s="10" t="str">
        <f t="shared" si="3"/>
        <v/>
      </c>
      <c r="H95" s="10"/>
      <c r="I95" s="10"/>
    </row>
    <row r="96" spans="7:9" x14ac:dyDescent="0.25">
      <c r="G96" s="10" t="str">
        <f t="shared" si="3"/>
        <v/>
      </c>
      <c r="H96" s="10"/>
      <c r="I96" s="10"/>
    </row>
    <row r="97" spans="7:9" x14ac:dyDescent="0.25">
      <c r="G97" s="10" t="str">
        <f t="shared" si="3"/>
        <v/>
      </c>
      <c r="H97" s="10"/>
      <c r="I97" s="10"/>
    </row>
    <row r="98" spans="7:9" x14ac:dyDescent="0.25">
      <c r="G98" s="10" t="str">
        <f t="shared" si="3"/>
        <v/>
      </c>
      <c r="H98" s="10"/>
      <c r="I98" s="10"/>
    </row>
    <row r="99" spans="7:9" x14ac:dyDescent="0.25">
      <c r="G99" s="10" t="str">
        <f t="shared" si="3"/>
        <v/>
      </c>
      <c r="H99" s="10"/>
      <c r="I99" s="10"/>
    </row>
    <row r="100" spans="7:9" x14ac:dyDescent="0.25">
      <c r="G100" s="10" t="str">
        <f t="shared" si="3"/>
        <v/>
      </c>
      <c r="H100" s="10"/>
      <c r="I100" s="10"/>
    </row>
    <row r="101" spans="7:9" x14ac:dyDescent="0.25">
      <c r="G101" s="10" t="str">
        <f t="shared" si="3"/>
        <v/>
      </c>
      <c r="H101" s="10"/>
      <c r="I101" s="10"/>
    </row>
    <row r="102" spans="7:9" x14ac:dyDescent="0.25">
      <c r="G102" s="10" t="str">
        <f t="shared" si="3"/>
        <v/>
      </c>
      <c r="H102" s="10"/>
      <c r="I102" s="10"/>
    </row>
    <row r="103" spans="7:9" x14ac:dyDescent="0.25">
      <c r="G103" s="10" t="str">
        <f t="shared" si="3"/>
        <v/>
      </c>
      <c r="H103" s="10"/>
      <c r="I103" s="10"/>
    </row>
    <row r="104" spans="7:9" x14ac:dyDescent="0.25">
      <c r="G104" s="10" t="str">
        <f t="shared" si="3"/>
        <v/>
      </c>
      <c r="H104" s="10"/>
      <c r="I104" s="10"/>
    </row>
    <row r="105" spans="7:9" x14ac:dyDescent="0.25">
      <c r="G105" s="10" t="str">
        <f t="shared" si="3"/>
        <v/>
      </c>
      <c r="H105" s="10"/>
      <c r="I105" s="10"/>
    </row>
    <row r="106" spans="7:9" x14ac:dyDescent="0.25">
      <c r="G106" s="10" t="str">
        <f t="shared" si="3"/>
        <v/>
      </c>
      <c r="H106" s="10"/>
      <c r="I106" s="10"/>
    </row>
    <row r="107" spans="7:9" x14ac:dyDescent="0.25">
      <c r="G107" s="10" t="str">
        <f t="shared" si="3"/>
        <v/>
      </c>
      <c r="H107" s="10"/>
      <c r="I107" s="10"/>
    </row>
    <row r="108" spans="7:9" x14ac:dyDescent="0.25">
      <c r="G108" s="10" t="str">
        <f t="shared" si="3"/>
        <v/>
      </c>
      <c r="H108" s="10"/>
      <c r="I108" s="10"/>
    </row>
    <row r="109" spans="7:9" x14ac:dyDescent="0.25">
      <c r="G109" s="10" t="str">
        <f t="shared" si="3"/>
        <v/>
      </c>
      <c r="H109" s="10"/>
      <c r="I109" s="10"/>
    </row>
    <row r="110" spans="7:9" x14ac:dyDescent="0.25">
      <c r="G110" s="10" t="str">
        <f t="shared" si="3"/>
        <v/>
      </c>
      <c r="H110" s="10"/>
      <c r="I110" s="10"/>
    </row>
    <row r="111" spans="7:9" x14ac:dyDescent="0.25">
      <c r="G111" s="10" t="str">
        <f t="shared" si="3"/>
        <v/>
      </c>
      <c r="H111" s="10"/>
      <c r="I111" s="10"/>
    </row>
    <row r="112" spans="7:9" x14ac:dyDescent="0.25">
      <c r="G112" s="10" t="str">
        <f t="shared" si="3"/>
        <v/>
      </c>
      <c r="H112" s="10"/>
      <c r="I112" s="10"/>
    </row>
    <row r="113" spans="7:9" x14ac:dyDescent="0.25">
      <c r="G113" s="10" t="str">
        <f t="shared" si="3"/>
        <v/>
      </c>
      <c r="H113" s="10"/>
      <c r="I113" s="10"/>
    </row>
    <row r="114" spans="7:9" x14ac:dyDescent="0.25">
      <c r="G114" s="10" t="str">
        <f t="shared" si="3"/>
        <v/>
      </c>
      <c r="H114" s="10"/>
      <c r="I114" s="10"/>
    </row>
    <row r="115" spans="7:9" x14ac:dyDescent="0.25">
      <c r="G115" s="10" t="str">
        <f t="shared" si="3"/>
        <v/>
      </c>
      <c r="H115" s="10"/>
      <c r="I115" s="10"/>
    </row>
    <row r="116" spans="7:9" x14ac:dyDescent="0.25">
      <c r="G116" s="10" t="str">
        <f t="shared" si="3"/>
        <v/>
      </c>
      <c r="H116" s="10"/>
      <c r="I116" s="10"/>
    </row>
    <row r="117" spans="7:9" x14ac:dyDescent="0.25">
      <c r="G117" s="10" t="str">
        <f t="shared" si="3"/>
        <v/>
      </c>
      <c r="H117" s="10"/>
      <c r="I117" s="10"/>
    </row>
    <row r="118" spans="7:9" x14ac:dyDescent="0.25">
      <c r="G118" s="10" t="str">
        <f t="shared" si="3"/>
        <v/>
      </c>
      <c r="H118" s="10"/>
      <c r="I118" s="10"/>
    </row>
    <row r="119" spans="7:9" x14ac:dyDescent="0.25">
      <c r="G119" s="10" t="str">
        <f t="shared" si="3"/>
        <v/>
      </c>
      <c r="H119" s="10"/>
      <c r="I119" s="10"/>
    </row>
    <row r="120" spans="7:9" x14ac:dyDescent="0.25">
      <c r="G120" s="10" t="str">
        <f t="shared" si="3"/>
        <v/>
      </c>
      <c r="H120" s="10"/>
      <c r="I120" s="10"/>
    </row>
    <row r="121" spans="7:9" x14ac:dyDescent="0.25">
      <c r="G121" s="10" t="str">
        <f t="shared" si="3"/>
        <v/>
      </c>
      <c r="H121" s="10"/>
      <c r="I121" s="10"/>
    </row>
    <row r="122" spans="7:9" x14ac:dyDescent="0.25">
      <c r="G122" s="10" t="str">
        <f t="shared" si="3"/>
        <v/>
      </c>
      <c r="H122" s="10"/>
      <c r="I122" s="10"/>
    </row>
    <row r="123" spans="7:9" x14ac:dyDescent="0.25">
      <c r="G123" s="10" t="str">
        <f t="shared" si="3"/>
        <v/>
      </c>
      <c r="H123" s="10"/>
      <c r="I123" s="10"/>
    </row>
    <row r="124" spans="7:9" x14ac:dyDescent="0.25">
      <c r="G124" s="10" t="str">
        <f t="shared" si="3"/>
        <v/>
      </c>
      <c r="H124" s="10"/>
      <c r="I124" s="10"/>
    </row>
    <row r="125" spans="7:9" x14ac:dyDescent="0.25">
      <c r="G125" s="10" t="str">
        <f t="shared" si="3"/>
        <v/>
      </c>
      <c r="H125" s="10"/>
      <c r="I125" s="10"/>
    </row>
    <row r="126" spans="7:9" x14ac:dyDescent="0.25">
      <c r="G126" s="10" t="str">
        <f t="shared" si="3"/>
        <v/>
      </c>
      <c r="H126" s="10"/>
      <c r="I126" s="10"/>
    </row>
    <row r="127" spans="7:9" x14ac:dyDescent="0.25">
      <c r="G127" s="10" t="str">
        <f t="shared" si="3"/>
        <v/>
      </c>
      <c r="H127" s="10"/>
      <c r="I127" s="10"/>
    </row>
    <row r="128" spans="7:9" x14ac:dyDescent="0.25">
      <c r="G128" s="10" t="str">
        <f t="shared" si="3"/>
        <v/>
      </c>
      <c r="H128" s="10"/>
      <c r="I128" s="10"/>
    </row>
    <row r="129" spans="7:9" x14ac:dyDescent="0.25">
      <c r="G129" s="10" t="str">
        <f t="shared" si="3"/>
        <v/>
      </c>
      <c r="H129" s="10"/>
      <c r="I129" s="10"/>
    </row>
    <row r="130" spans="7:9" x14ac:dyDescent="0.25">
      <c r="G130" s="10" t="str">
        <f t="shared" si="3"/>
        <v/>
      </c>
      <c r="H130" s="10"/>
      <c r="I130" s="10"/>
    </row>
    <row r="131" spans="7:9" x14ac:dyDescent="0.25">
      <c r="G131" s="10" t="str">
        <f t="shared" si="3"/>
        <v/>
      </c>
      <c r="H131" s="10"/>
      <c r="I131" s="10"/>
    </row>
    <row r="132" spans="7:9" x14ac:dyDescent="0.25">
      <c r="G132" s="10" t="str">
        <f t="shared" ref="G132:G195" si="4">IF(F132&gt;0,ROUNDDOWN($K$3/F132/$K$6,2),"")</f>
        <v/>
      </c>
      <c r="H132" s="10"/>
      <c r="I132" s="10"/>
    </row>
    <row r="133" spans="7:9" x14ac:dyDescent="0.25">
      <c r="G133" s="10" t="str">
        <f t="shared" si="4"/>
        <v/>
      </c>
      <c r="H133" s="10"/>
      <c r="I133" s="10"/>
    </row>
    <row r="134" spans="7:9" x14ac:dyDescent="0.25">
      <c r="G134" s="10" t="str">
        <f t="shared" si="4"/>
        <v/>
      </c>
      <c r="H134" s="10"/>
      <c r="I134" s="10"/>
    </row>
    <row r="135" spans="7:9" x14ac:dyDescent="0.25">
      <c r="G135" s="10" t="str">
        <f t="shared" si="4"/>
        <v/>
      </c>
      <c r="H135" s="10"/>
      <c r="I135" s="10"/>
    </row>
    <row r="136" spans="7:9" x14ac:dyDescent="0.25">
      <c r="G136" s="10" t="str">
        <f t="shared" si="4"/>
        <v/>
      </c>
      <c r="H136" s="10"/>
      <c r="I136" s="10"/>
    </row>
    <row r="137" spans="7:9" x14ac:dyDescent="0.25">
      <c r="G137" s="10" t="str">
        <f t="shared" si="4"/>
        <v/>
      </c>
      <c r="H137" s="10"/>
      <c r="I137" s="10"/>
    </row>
    <row r="138" spans="7:9" x14ac:dyDescent="0.25">
      <c r="G138" s="10" t="str">
        <f t="shared" si="4"/>
        <v/>
      </c>
      <c r="H138" s="10"/>
      <c r="I138" s="10"/>
    </row>
    <row r="139" spans="7:9" x14ac:dyDescent="0.25">
      <c r="G139" s="10" t="str">
        <f t="shared" si="4"/>
        <v/>
      </c>
      <c r="H139" s="10"/>
      <c r="I139" s="10"/>
    </row>
    <row r="140" spans="7:9" x14ac:dyDescent="0.25">
      <c r="G140" s="10" t="str">
        <f t="shared" si="4"/>
        <v/>
      </c>
      <c r="H140" s="10"/>
      <c r="I140" s="10"/>
    </row>
    <row r="141" spans="7:9" x14ac:dyDescent="0.25">
      <c r="G141" s="10" t="str">
        <f t="shared" si="4"/>
        <v/>
      </c>
      <c r="H141" s="10"/>
      <c r="I141" s="10"/>
    </row>
    <row r="142" spans="7:9" x14ac:dyDescent="0.25">
      <c r="G142" s="10" t="str">
        <f t="shared" si="4"/>
        <v/>
      </c>
      <c r="H142" s="10"/>
      <c r="I142" s="10"/>
    </row>
    <row r="143" spans="7:9" x14ac:dyDescent="0.25">
      <c r="G143" s="10" t="str">
        <f t="shared" si="4"/>
        <v/>
      </c>
      <c r="H143" s="10"/>
      <c r="I143" s="10"/>
    </row>
    <row r="144" spans="7:9" x14ac:dyDescent="0.25">
      <c r="G144" s="10" t="str">
        <f t="shared" si="4"/>
        <v/>
      </c>
      <c r="H144" s="10"/>
      <c r="I144" s="10"/>
    </row>
    <row r="145" spans="7:9" x14ac:dyDescent="0.25">
      <c r="G145" s="10" t="str">
        <f t="shared" si="4"/>
        <v/>
      </c>
      <c r="H145" s="10"/>
      <c r="I145" s="10"/>
    </row>
    <row r="146" spans="7:9" x14ac:dyDescent="0.25">
      <c r="G146" s="10" t="str">
        <f t="shared" si="4"/>
        <v/>
      </c>
      <c r="H146" s="10"/>
      <c r="I146" s="10"/>
    </row>
    <row r="147" spans="7:9" x14ac:dyDescent="0.25">
      <c r="G147" s="10" t="str">
        <f t="shared" si="4"/>
        <v/>
      </c>
      <c r="H147" s="10"/>
      <c r="I147" s="10"/>
    </row>
    <row r="148" spans="7:9" x14ac:dyDescent="0.25">
      <c r="G148" s="10" t="str">
        <f t="shared" si="4"/>
        <v/>
      </c>
      <c r="H148" s="10"/>
      <c r="I148" s="10"/>
    </row>
    <row r="149" spans="7:9" x14ac:dyDescent="0.25">
      <c r="G149" s="10" t="str">
        <f t="shared" si="4"/>
        <v/>
      </c>
      <c r="H149" s="10"/>
      <c r="I149" s="10"/>
    </row>
    <row r="150" spans="7:9" x14ac:dyDescent="0.25">
      <c r="G150" s="10" t="str">
        <f t="shared" si="4"/>
        <v/>
      </c>
      <c r="H150" s="10"/>
      <c r="I150" s="10"/>
    </row>
    <row r="151" spans="7:9" x14ac:dyDescent="0.25">
      <c r="G151" s="10" t="str">
        <f t="shared" si="4"/>
        <v/>
      </c>
      <c r="H151" s="10"/>
      <c r="I151" s="10"/>
    </row>
    <row r="152" spans="7:9" x14ac:dyDescent="0.25">
      <c r="G152" s="10" t="str">
        <f t="shared" si="4"/>
        <v/>
      </c>
      <c r="H152" s="10"/>
      <c r="I152" s="10"/>
    </row>
    <row r="153" spans="7:9" x14ac:dyDescent="0.25">
      <c r="G153" s="10" t="str">
        <f t="shared" si="4"/>
        <v/>
      </c>
      <c r="H153" s="10"/>
      <c r="I153" s="10"/>
    </row>
    <row r="154" spans="7:9" x14ac:dyDescent="0.25">
      <c r="G154" s="10" t="str">
        <f t="shared" si="4"/>
        <v/>
      </c>
      <c r="H154" s="10"/>
      <c r="I154" s="10"/>
    </row>
    <row r="155" spans="7:9" x14ac:dyDescent="0.25">
      <c r="G155" s="10" t="str">
        <f t="shared" si="4"/>
        <v/>
      </c>
      <c r="H155" s="10"/>
      <c r="I155" s="10"/>
    </row>
    <row r="156" spans="7:9" x14ac:dyDescent="0.25">
      <c r="G156" s="10" t="str">
        <f t="shared" si="4"/>
        <v/>
      </c>
      <c r="H156" s="10"/>
      <c r="I156" s="10"/>
    </row>
    <row r="157" spans="7:9" x14ac:dyDescent="0.25">
      <c r="G157" s="10" t="str">
        <f t="shared" si="4"/>
        <v/>
      </c>
      <c r="H157" s="10"/>
      <c r="I157" s="10"/>
    </row>
    <row r="158" spans="7:9" x14ac:dyDescent="0.25">
      <c r="G158" s="10" t="str">
        <f t="shared" si="4"/>
        <v/>
      </c>
      <c r="H158" s="10"/>
      <c r="I158" s="10"/>
    </row>
    <row r="159" spans="7:9" x14ac:dyDescent="0.25">
      <c r="G159" s="10" t="str">
        <f t="shared" si="4"/>
        <v/>
      </c>
      <c r="H159" s="10"/>
      <c r="I159" s="10"/>
    </row>
    <row r="160" spans="7:9" x14ac:dyDescent="0.25">
      <c r="G160" s="10" t="str">
        <f t="shared" si="4"/>
        <v/>
      </c>
      <c r="H160" s="10"/>
      <c r="I160" s="10"/>
    </row>
    <row r="161" spans="7:9" x14ac:dyDescent="0.25">
      <c r="G161" s="10" t="str">
        <f t="shared" si="4"/>
        <v/>
      </c>
      <c r="H161" s="10"/>
      <c r="I161" s="10"/>
    </row>
    <row r="162" spans="7:9" x14ac:dyDescent="0.25">
      <c r="G162" s="10" t="str">
        <f t="shared" si="4"/>
        <v/>
      </c>
      <c r="H162" s="10"/>
      <c r="I162" s="10"/>
    </row>
    <row r="163" spans="7:9" x14ac:dyDescent="0.25">
      <c r="G163" s="10" t="str">
        <f t="shared" si="4"/>
        <v/>
      </c>
      <c r="H163" s="10"/>
      <c r="I163" s="10"/>
    </row>
    <row r="164" spans="7:9" x14ac:dyDescent="0.25">
      <c r="G164" s="10" t="str">
        <f t="shared" si="4"/>
        <v/>
      </c>
      <c r="H164" s="10"/>
      <c r="I164" s="10"/>
    </row>
    <row r="165" spans="7:9" x14ac:dyDescent="0.25">
      <c r="G165" s="10" t="str">
        <f t="shared" si="4"/>
        <v/>
      </c>
      <c r="H165" s="10"/>
      <c r="I165" s="10"/>
    </row>
    <row r="166" spans="7:9" x14ac:dyDescent="0.25">
      <c r="G166" s="10" t="str">
        <f t="shared" si="4"/>
        <v/>
      </c>
      <c r="H166" s="10"/>
      <c r="I166" s="10"/>
    </row>
    <row r="167" spans="7:9" x14ac:dyDescent="0.25">
      <c r="G167" s="10" t="str">
        <f t="shared" si="4"/>
        <v/>
      </c>
      <c r="H167" s="10"/>
      <c r="I167" s="10"/>
    </row>
    <row r="168" spans="7:9" x14ac:dyDescent="0.25">
      <c r="G168" s="10" t="str">
        <f t="shared" si="4"/>
        <v/>
      </c>
      <c r="H168" s="10"/>
      <c r="I168" s="10"/>
    </row>
    <row r="169" spans="7:9" x14ac:dyDescent="0.25">
      <c r="G169" s="10" t="str">
        <f t="shared" si="4"/>
        <v/>
      </c>
      <c r="H169" s="10"/>
      <c r="I169" s="10"/>
    </row>
    <row r="170" spans="7:9" x14ac:dyDescent="0.25">
      <c r="G170" s="10" t="str">
        <f t="shared" si="4"/>
        <v/>
      </c>
      <c r="H170" s="10"/>
      <c r="I170" s="10"/>
    </row>
    <row r="171" spans="7:9" x14ac:dyDescent="0.25">
      <c r="G171" s="10" t="str">
        <f t="shared" si="4"/>
        <v/>
      </c>
      <c r="H171" s="10"/>
      <c r="I171" s="10"/>
    </row>
    <row r="172" spans="7:9" x14ac:dyDescent="0.25">
      <c r="G172" s="10" t="str">
        <f t="shared" si="4"/>
        <v/>
      </c>
      <c r="H172" s="10"/>
      <c r="I172" s="10"/>
    </row>
    <row r="173" spans="7:9" x14ac:dyDescent="0.25">
      <c r="G173" s="10" t="str">
        <f t="shared" si="4"/>
        <v/>
      </c>
      <c r="H173" s="10"/>
      <c r="I173" s="10"/>
    </row>
    <row r="174" spans="7:9" x14ac:dyDescent="0.25">
      <c r="G174" s="10" t="str">
        <f t="shared" si="4"/>
        <v/>
      </c>
      <c r="H174" s="10"/>
      <c r="I174" s="10"/>
    </row>
    <row r="175" spans="7:9" x14ac:dyDescent="0.25">
      <c r="G175" s="10" t="str">
        <f t="shared" si="4"/>
        <v/>
      </c>
      <c r="H175" s="10"/>
      <c r="I175" s="10"/>
    </row>
    <row r="176" spans="7:9" x14ac:dyDescent="0.25">
      <c r="G176" s="10" t="str">
        <f t="shared" si="4"/>
        <v/>
      </c>
      <c r="H176" s="10"/>
      <c r="I176" s="10"/>
    </row>
    <row r="177" spans="7:9" x14ac:dyDescent="0.25">
      <c r="G177" s="10" t="str">
        <f t="shared" si="4"/>
        <v/>
      </c>
      <c r="H177" s="10"/>
      <c r="I177" s="10"/>
    </row>
    <row r="178" spans="7:9" x14ac:dyDescent="0.25">
      <c r="G178" s="10" t="str">
        <f t="shared" si="4"/>
        <v/>
      </c>
      <c r="H178" s="10"/>
      <c r="I178" s="10"/>
    </row>
    <row r="179" spans="7:9" x14ac:dyDescent="0.25">
      <c r="G179" s="10" t="str">
        <f t="shared" si="4"/>
        <v/>
      </c>
      <c r="H179" s="10"/>
      <c r="I179" s="10"/>
    </row>
    <row r="180" spans="7:9" x14ac:dyDescent="0.25">
      <c r="G180" s="10" t="str">
        <f t="shared" si="4"/>
        <v/>
      </c>
      <c r="H180" s="10"/>
      <c r="I180" s="10"/>
    </row>
    <row r="181" spans="7:9" x14ac:dyDescent="0.25">
      <c r="G181" s="10" t="str">
        <f t="shared" si="4"/>
        <v/>
      </c>
      <c r="H181" s="10"/>
      <c r="I181" s="10"/>
    </row>
    <row r="182" spans="7:9" x14ac:dyDescent="0.25">
      <c r="G182" s="10" t="str">
        <f t="shared" si="4"/>
        <v/>
      </c>
      <c r="H182" s="10"/>
      <c r="I182" s="10"/>
    </row>
    <row r="183" spans="7:9" x14ac:dyDescent="0.25">
      <c r="G183" s="10" t="str">
        <f t="shared" si="4"/>
        <v/>
      </c>
      <c r="H183" s="10"/>
      <c r="I183" s="10"/>
    </row>
    <row r="184" spans="7:9" x14ac:dyDescent="0.25">
      <c r="G184" s="10" t="str">
        <f t="shared" si="4"/>
        <v/>
      </c>
      <c r="H184" s="10"/>
      <c r="I184" s="10"/>
    </row>
    <row r="185" spans="7:9" x14ac:dyDescent="0.25">
      <c r="G185" s="10" t="str">
        <f t="shared" si="4"/>
        <v/>
      </c>
      <c r="H185" s="10"/>
      <c r="I185" s="10"/>
    </row>
    <row r="186" spans="7:9" x14ac:dyDescent="0.25">
      <c r="G186" s="10" t="str">
        <f t="shared" si="4"/>
        <v/>
      </c>
      <c r="H186" s="10"/>
      <c r="I186" s="10"/>
    </row>
    <row r="187" spans="7:9" x14ac:dyDescent="0.25">
      <c r="G187" s="10" t="str">
        <f t="shared" si="4"/>
        <v/>
      </c>
      <c r="H187" s="10"/>
      <c r="I187" s="10"/>
    </row>
    <row r="188" spans="7:9" x14ac:dyDescent="0.25">
      <c r="G188" s="10" t="str">
        <f t="shared" si="4"/>
        <v/>
      </c>
      <c r="H188" s="10"/>
      <c r="I188" s="10"/>
    </row>
    <row r="189" spans="7:9" x14ac:dyDescent="0.25">
      <c r="G189" s="10" t="str">
        <f t="shared" si="4"/>
        <v/>
      </c>
      <c r="H189" s="10"/>
      <c r="I189" s="10"/>
    </row>
    <row r="190" spans="7:9" x14ac:dyDescent="0.25">
      <c r="G190" s="10" t="str">
        <f t="shared" si="4"/>
        <v/>
      </c>
      <c r="H190" s="10"/>
      <c r="I190" s="10"/>
    </row>
    <row r="191" spans="7:9" x14ac:dyDescent="0.25">
      <c r="G191" s="10" t="str">
        <f t="shared" si="4"/>
        <v/>
      </c>
      <c r="H191" s="10"/>
      <c r="I191" s="10"/>
    </row>
    <row r="192" spans="7:9" x14ac:dyDescent="0.25">
      <c r="G192" s="10" t="str">
        <f t="shared" si="4"/>
        <v/>
      </c>
      <c r="H192" s="10"/>
      <c r="I192" s="10"/>
    </row>
    <row r="193" spans="7:9" x14ac:dyDescent="0.25">
      <c r="G193" s="10" t="str">
        <f t="shared" si="4"/>
        <v/>
      </c>
      <c r="H193" s="10"/>
      <c r="I193" s="10"/>
    </row>
    <row r="194" spans="7:9" x14ac:dyDescent="0.25">
      <c r="G194" s="10" t="str">
        <f t="shared" si="4"/>
        <v/>
      </c>
      <c r="H194" s="10"/>
      <c r="I194" s="10"/>
    </row>
    <row r="195" spans="7:9" x14ac:dyDescent="0.25">
      <c r="G195" s="10" t="str">
        <f t="shared" si="4"/>
        <v/>
      </c>
      <c r="H195" s="10"/>
      <c r="I195" s="10"/>
    </row>
    <row r="196" spans="7:9" x14ac:dyDescent="0.25">
      <c r="G196" s="10" t="str">
        <f t="shared" ref="G196:G259" si="5">IF(F196&gt;0,ROUNDDOWN($K$3/F196/$K$6,2),"")</f>
        <v/>
      </c>
      <c r="H196" s="10"/>
      <c r="I196" s="10"/>
    </row>
    <row r="197" spans="7:9" x14ac:dyDescent="0.25">
      <c r="G197" s="10" t="str">
        <f t="shared" si="5"/>
        <v/>
      </c>
      <c r="H197" s="10"/>
      <c r="I197" s="10"/>
    </row>
    <row r="198" spans="7:9" x14ac:dyDescent="0.25">
      <c r="G198" s="10" t="str">
        <f t="shared" si="5"/>
        <v/>
      </c>
      <c r="H198" s="10"/>
      <c r="I198" s="10"/>
    </row>
    <row r="199" spans="7:9" x14ac:dyDescent="0.25">
      <c r="G199" s="10" t="str">
        <f t="shared" si="5"/>
        <v/>
      </c>
      <c r="H199" s="10"/>
      <c r="I199" s="10"/>
    </row>
    <row r="200" spans="7:9" x14ac:dyDescent="0.25">
      <c r="G200" s="10" t="str">
        <f t="shared" si="5"/>
        <v/>
      </c>
      <c r="H200" s="10"/>
      <c r="I200" s="10"/>
    </row>
    <row r="201" spans="7:9" x14ac:dyDescent="0.25">
      <c r="G201" s="10" t="str">
        <f t="shared" si="5"/>
        <v/>
      </c>
      <c r="H201" s="10"/>
      <c r="I201" s="10"/>
    </row>
    <row r="202" spans="7:9" x14ac:dyDescent="0.25">
      <c r="G202" s="10" t="str">
        <f t="shared" si="5"/>
        <v/>
      </c>
      <c r="H202" s="10"/>
      <c r="I202" s="10"/>
    </row>
    <row r="203" spans="7:9" x14ac:dyDescent="0.25">
      <c r="G203" s="10" t="str">
        <f t="shared" si="5"/>
        <v/>
      </c>
      <c r="H203" s="10"/>
      <c r="I203" s="10"/>
    </row>
    <row r="204" spans="7:9" x14ac:dyDescent="0.25">
      <c r="G204" s="10" t="str">
        <f t="shared" si="5"/>
        <v/>
      </c>
      <c r="H204" s="10"/>
      <c r="I204" s="10"/>
    </row>
    <row r="205" spans="7:9" x14ac:dyDescent="0.25">
      <c r="G205" s="10" t="str">
        <f t="shared" si="5"/>
        <v/>
      </c>
      <c r="H205" s="10"/>
      <c r="I205" s="10"/>
    </row>
    <row r="206" spans="7:9" x14ac:dyDescent="0.25">
      <c r="G206" s="10" t="str">
        <f t="shared" si="5"/>
        <v/>
      </c>
      <c r="H206" s="10"/>
      <c r="I206" s="10"/>
    </row>
    <row r="207" spans="7:9" x14ac:dyDescent="0.25">
      <c r="G207" s="10" t="str">
        <f t="shared" si="5"/>
        <v/>
      </c>
      <c r="H207" s="10"/>
      <c r="I207" s="10"/>
    </row>
    <row r="208" spans="7:9" x14ac:dyDescent="0.25">
      <c r="G208" s="10" t="str">
        <f t="shared" si="5"/>
        <v/>
      </c>
      <c r="H208" s="10"/>
      <c r="I208" s="10"/>
    </row>
    <row r="209" spans="7:9" x14ac:dyDescent="0.25">
      <c r="G209" s="10" t="str">
        <f t="shared" si="5"/>
        <v/>
      </c>
      <c r="H209" s="10"/>
      <c r="I209" s="10"/>
    </row>
    <row r="210" spans="7:9" x14ac:dyDescent="0.25">
      <c r="G210" s="10" t="str">
        <f t="shared" si="5"/>
        <v/>
      </c>
      <c r="H210" s="10"/>
      <c r="I210" s="10"/>
    </row>
    <row r="211" spans="7:9" x14ac:dyDescent="0.25">
      <c r="G211" s="10" t="str">
        <f t="shared" si="5"/>
        <v/>
      </c>
      <c r="H211" s="10"/>
      <c r="I211" s="10"/>
    </row>
    <row r="212" spans="7:9" x14ac:dyDescent="0.25">
      <c r="G212" s="10" t="str">
        <f t="shared" si="5"/>
        <v/>
      </c>
      <c r="H212" s="10"/>
      <c r="I212" s="10"/>
    </row>
    <row r="213" spans="7:9" x14ac:dyDescent="0.25">
      <c r="G213" s="10" t="str">
        <f t="shared" si="5"/>
        <v/>
      </c>
      <c r="H213" s="10"/>
      <c r="I213" s="10"/>
    </row>
    <row r="214" spans="7:9" x14ac:dyDescent="0.25">
      <c r="G214" s="10" t="str">
        <f t="shared" si="5"/>
        <v/>
      </c>
      <c r="H214" s="10"/>
      <c r="I214" s="10"/>
    </row>
    <row r="215" spans="7:9" x14ac:dyDescent="0.25">
      <c r="G215" s="10" t="str">
        <f t="shared" si="5"/>
        <v/>
      </c>
      <c r="H215" s="10"/>
      <c r="I215" s="10"/>
    </row>
    <row r="216" spans="7:9" x14ac:dyDescent="0.25">
      <c r="G216" s="10" t="str">
        <f t="shared" si="5"/>
        <v/>
      </c>
      <c r="H216" s="10"/>
      <c r="I216" s="10"/>
    </row>
    <row r="217" spans="7:9" x14ac:dyDescent="0.25">
      <c r="G217" s="10" t="str">
        <f t="shared" si="5"/>
        <v/>
      </c>
      <c r="H217" s="10"/>
      <c r="I217" s="10"/>
    </row>
    <row r="218" spans="7:9" x14ac:dyDescent="0.25">
      <c r="G218" s="10" t="str">
        <f t="shared" si="5"/>
        <v/>
      </c>
      <c r="H218" s="10"/>
      <c r="I218" s="10"/>
    </row>
    <row r="219" spans="7:9" x14ac:dyDescent="0.25">
      <c r="G219" s="10" t="str">
        <f t="shared" si="5"/>
        <v/>
      </c>
      <c r="H219" s="10"/>
      <c r="I219" s="10"/>
    </row>
    <row r="220" spans="7:9" x14ac:dyDescent="0.25">
      <c r="G220" s="10" t="str">
        <f t="shared" si="5"/>
        <v/>
      </c>
      <c r="H220" s="10"/>
      <c r="I220" s="10"/>
    </row>
    <row r="221" spans="7:9" x14ac:dyDescent="0.25">
      <c r="G221" s="10" t="str">
        <f t="shared" si="5"/>
        <v/>
      </c>
      <c r="H221" s="10"/>
      <c r="I221" s="10"/>
    </row>
    <row r="222" spans="7:9" x14ac:dyDescent="0.25">
      <c r="G222" s="10" t="str">
        <f t="shared" si="5"/>
        <v/>
      </c>
      <c r="H222" s="10"/>
      <c r="I222" s="10"/>
    </row>
    <row r="223" spans="7:9" x14ac:dyDescent="0.25">
      <c r="G223" s="10" t="str">
        <f t="shared" si="5"/>
        <v/>
      </c>
      <c r="H223" s="10"/>
      <c r="I223" s="10"/>
    </row>
    <row r="224" spans="7:9" x14ac:dyDescent="0.25">
      <c r="G224" s="10" t="str">
        <f t="shared" si="5"/>
        <v/>
      </c>
      <c r="H224" s="10"/>
      <c r="I224" s="10"/>
    </row>
    <row r="225" spans="7:9" x14ac:dyDescent="0.25">
      <c r="G225" s="10" t="str">
        <f t="shared" si="5"/>
        <v/>
      </c>
      <c r="H225" s="10"/>
      <c r="I225" s="10"/>
    </row>
    <row r="226" spans="7:9" x14ac:dyDescent="0.25">
      <c r="G226" s="10" t="str">
        <f t="shared" si="5"/>
        <v/>
      </c>
      <c r="H226" s="10"/>
      <c r="I226" s="10"/>
    </row>
    <row r="227" spans="7:9" x14ac:dyDescent="0.25">
      <c r="G227" s="10" t="str">
        <f t="shared" si="5"/>
        <v/>
      </c>
      <c r="H227" s="10"/>
      <c r="I227" s="10"/>
    </row>
    <row r="228" spans="7:9" x14ac:dyDescent="0.25">
      <c r="G228" s="10" t="str">
        <f t="shared" si="5"/>
        <v/>
      </c>
      <c r="H228" s="10"/>
      <c r="I228" s="10"/>
    </row>
    <row r="229" spans="7:9" x14ac:dyDescent="0.25">
      <c r="G229" s="10" t="str">
        <f t="shared" si="5"/>
        <v/>
      </c>
      <c r="H229" s="10"/>
      <c r="I229" s="10"/>
    </row>
    <row r="230" spans="7:9" x14ac:dyDescent="0.25">
      <c r="G230" s="10" t="str">
        <f t="shared" si="5"/>
        <v/>
      </c>
      <c r="H230" s="10"/>
      <c r="I230" s="10"/>
    </row>
    <row r="231" spans="7:9" x14ac:dyDescent="0.25">
      <c r="G231" s="10" t="str">
        <f t="shared" si="5"/>
        <v/>
      </c>
      <c r="H231" s="10"/>
      <c r="I231" s="10"/>
    </row>
    <row r="232" spans="7:9" x14ac:dyDescent="0.25">
      <c r="G232" s="10" t="str">
        <f t="shared" si="5"/>
        <v/>
      </c>
      <c r="H232" s="10"/>
      <c r="I232" s="10"/>
    </row>
    <row r="233" spans="7:9" x14ac:dyDescent="0.25">
      <c r="G233" s="10" t="str">
        <f t="shared" si="5"/>
        <v/>
      </c>
      <c r="H233" s="10"/>
      <c r="I233" s="10"/>
    </row>
    <row r="234" spans="7:9" x14ac:dyDescent="0.25">
      <c r="G234" s="10" t="str">
        <f t="shared" si="5"/>
        <v/>
      </c>
      <c r="H234" s="10"/>
      <c r="I234" s="10"/>
    </row>
    <row r="235" spans="7:9" x14ac:dyDescent="0.25">
      <c r="G235" s="10" t="str">
        <f t="shared" si="5"/>
        <v/>
      </c>
      <c r="H235" s="10"/>
      <c r="I235" s="10"/>
    </row>
    <row r="236" spans="7:9" x14ac:dyDescent="0.25">
      <c r="G236" s="10" t="str">
        <f t="shared" si="5"/>
        <v/>
      </c>
      <c r="H236" s="10"/>
      <c r="I236" s="10"/>
    </row>
    <row r="237" spans="7:9" x14ac:dyDescent="0.25">
      <c r="G237" s="10" t="str">
        <f t="shared" si="5"/>
        <v/>
      </c>
      <c r="H237" s="10"/>
      <c r="I237" s="10"/>
    </row>
    <row r="238" spans="7:9" x14ac:dyDescent="0.25">
      <c r="G238" s="10" t="str">
        <f t="shared" si="5"/>
        <v/>
      </c>
      <c r="H238" s="10"/>
      <c r="I238" s="10"/>
    </row>
    <row r="239" spans="7:9" x14ac:dyDescent="0.25">
      <c r="G239" s="10" t="str">
        <f t="shared" si="5"/>
        <v/>
      </c>
      <c r="H239" s="10"/>
      <c r="I239" s="10"/>
    </row>
    <row r="240" spans="7:9" x14ac:dyDescent="0.25">
      <c r="G240" s="10" t="str">
        <f t="shared" si="5"/>
        <v/>
      </c>
      <c r="H240" s="10"/>
      <c r="I240" s="10"/>
    </row>
    <row r="241" spans="7:9" x14ac:dyDescent="0.25">
      <c r="G241" s="10" t="str">
        <f t="shared" si="5"/>
        <v/>
      </c>
      <c r="H241" s="10"/>
      <c r="I241" s="10"/>
    </row>
    <row r="242" spans="7:9" x14ac:dyDescent="0.25">
      <c r="G242" s="10" t="str">
        <f t="shared" si="5"/>
        <v/>
      </c>
      <c r="H242" s="10"/>
      <c r="I242" s="10"/>
    </row>
    <row r="243" spans="7:9" x14ac:dyDescent="0.25">
      <c r="G243" s="10" t="str">
        <f t="shared" si="5"/>
        <v/>
      </c>
      <c r="H243" s="10"/>
      <c r="I243" s="10"/>
    </row>
    <row r="244" spans="7:9" x14ac:dyDescent="0.25">
      <c r="G244" s="10" t="str">
        <f t="shared" si="5"/>
        <v/>
      </c>
      <c r="H244" s="10"/>
      <c r="I244" s="10"/>
    </row>
    <row r="245" spans="7:9" x14ac:dyDescent="0.25">
      <c r="G245" s="10" t="str">
        <f t="shared" si="5"/>
        <v/>
      </c>
      <c r="H245" s="10"/>
      <c r="I245" s="10"/>
    </row>
    <row r="246" spans="7:9" x14ac:dyDescent="0.25">
      <c r="G246" s="10" t="str">
        <f t="shared" si="5"/>
        <v/>
      </c>
      <c r="H246" s="10"/>
      <c r="I246" s="10"/>
    </row>
    <row r="247" spans="7:9" x14ac:dyDescent="0.25">
      <c r="G247" s="10" t="str">
        <f t="shared" si="5"/>
        <v/>
      </c>
      <c r="H247" s="10"/>
      <c r="I247" s="10"/>
    </row>
    <row r="248" spans="7:9" x14ac:dyDescent="0.25">
      <c r="G248" s="10" t="str">
        <f t="shared" si="5"/>
        <v/>
      </c>
      <c r="H248" s="10"/>
      <c r="I248" s="10"/>
    </row>
    <row r="249" spans="7:9" x14ac:dyDescent="0.25">
      <c r="G249" s="10" t="str">
        <f t="shared" si="5"/>
        <v/>
      </c>
      <c r="H249" s="10"/>
      <c r="I249" s="10"/>
    </row>
    <row r="250" spans="7:9" x14ac:dyDescent="0.25">
      <c r="G250" s="10" t="str">
        <f t="shared" si="5"/>
        <v/>
      </c>
      <c r="H250" s="10"/>
      <c r="I250" s="10"/>
    </row>
    <row r="251" spans="7:9" x14ac:dyDescent="0.25">
      <c r="G251" s="10" t="str">
        <f t="shared" si="5"/>
        <v/>
      </c>
      <c r="H251" s="10"/>
      <c r="I251" s="10"/>
    </row>
    <row r="252" spans="7:9" x14ac:dyDescent="0.25">
      <c r="G252" s="10" t="str">
        <f t="shared" si="5"/>
        <v/>
      </c>
      <c r="H252" s="10"/>
      <c r="I252" s="10"/>
    </row>
    <row r="253" spans="7:9" x14ac:dyDescent="0.25">
      <c r="G253" s="10" t="str">
        <f t="shared" si="5"/>
        <v/>
      </c>
      <c r="H253" s="10"/>
      <c r="I253" s="10"/>
    </row>
    <row r="254" spans="7:9" x14ac:dyDescent="0.25">
      <c r="G254" s="10" t="str">
        <f t="shared" si="5"/>
        <v/>
      </c>
      <c r="H254" s="10"/>
      <c r="I254" s="10"/>
    </row>
    <row r="255" spans="7:9" x14ac:dyDescent="0.25">
      <c r="G255" s="10" t="str">
        <f t="shared" si="5"/>
        <v/>
      </c>
      <c r="H255" s="10"/>
      <c r="I255" s="10"/>
    </row>
    <row r="256" spans="7:9" x14ac:dyDescent="0.25">
      <c r="G256" s="10" t="str">
        <f t="shared" si="5"/>
        <v/>
      </c>
      <c r="H256" s="10"/>
      <c r="I256" s="10"/>
    </row>
    <row r="257" spans="7:9" x14ac:dyDescent="0.25">
      <c r="G257" s="10" t="str">
        <f t="shared" si="5"/>
        <v/>
      </c>
      <c r="H257" s="10"/>
      <c r="I257" s="10"/>
    </row>
    <row r="258" spans="7:9" x14ac:dyDescent="0.25">
      <c r="G258" s="10" t="str">
        <f t="shared" si="5"/>
        <v/>
      </c>
      <c r="H258" s="10"/>
      <c r="I258" s="10"/>
    </row>
    <row r="259" spans="7:9" x14ac:dyDescent="0.25">
      <c r="G259" s="10" t="str">
        <f t="shared" si="5"/>
        <v/>
      </c>
      <c r="H259" s="10"/>
      <c r="I259" s="10"/>
    </row>
    <row r="260" spans="7:9" x14ac:dyDescent="0.25">
      <c r="G260" s="10" t="str">
        <f t="shared" ref="G260:G323" si="6">IF(F260&gt;0,ROUNDDOWN($K$3/F260/$K$6,2),"")</f>
        <v/>
      </c>
      <c r="H260" s="10"/>
      <c r="I260" s="10"/>
    </row>
    <row r="261" spans="7:9" x14ac:dyDescent="0.25">
      <c r="G261" s="10" t="str">
        <f t="shared" si="6"/>
        <v/>
      </c>
      <c r="H261" s="10"/>
      <c r="I261" s="10"/>
    </row>
    <row r="262" spans="7:9" x14ac:dyDescent="0.25">
      <c r="G262" s="10" t="str">
        <f t="shared" si="6"/>
        <v/>
      </c>
      <c r="H262" s="10"/>
      <c r="I262" s="10"/>
    </row>
    <row r="263" spans="7:9" x14ac:dyDescent="0.25">
      <c r="G263" s="10" t="str">
        <f t="shared" si="6"/>
        <v/>
      </c>
      <c r="H263" s="10"/>
      <c r="I263" s="10"/>
    </row>
    <row r="264" spans="7:9" x14ac:dyDescent="0.25">
      <c r="G264" s="10" t="str">
        <f t="shared" si="6"/>
        <v/>
      </c>
      <c r="H264" s="10"/>
      <c r="I264" s="10"/>
    </row>
    <row r="265" spans="7:9" x14ac:dyDescent="0.25">
      <c r="G265" s="10" t="str">
        <f t="shared" si="6"/>
        <v/>
      </c>
      <c r="H265" s="10"/>
      <c r="I265" s="10"/>
    </row>
    <row r="266" spans="7:9" x14ac:dyDescent="0.25">
      <c r="G266" s="10" t="str">
        <f t="shared" si="6"/>
        <v/>
      </c>
      <c r="H266" s="10"/>
      <c r="I266" s="10"/>
    </row>
    <row r="267" spans="7:9" x14ac:dyDescent="0.25">
      <c r="G267" s="10" t="str">
        <f t="shared" si="6"/>
        <v/>
      </c>
      <c r="H267" s="10"/>
      <c r="I267" s="10"/>
    </row>
    <row r="268" spans="7:9" x14ac:dyDescent="0.25">
      <c r="G268" s="10" t="str">
        <f t="shared" si="6"/>
        <v/>
      </c>
      <c r="H268" s="10"/>
      <c r="I268" s="10"/>
    </row>
    <row r="269" spans="7:9" x14ac:dyDescent="0.25">
      <c r="G269" s="10" t="str">
        <f t="shared" si="6"/>
        <v/>
      </c>
      <c r="H269" s="10"/>
      <c r="I269" s="10"/>
    </row>
    <row r="270" spans="7:9" x14ac:dyDescent="0.25">
      <c r="G270" s="10" t="str">
        <f t="shared" si="6"/>
        <v/>
      </c>
      <c r="H270" s="10"/>
      <c r="I270" s="10"/>
    </row>
    <row r="271" spans="7:9" x14ac:dyDescent="0.25">
      <c r="G271" s="10" t="str">
        <f t="shared" si="6"/>
        <v/>
      </c>
      <c r="H271" s="10"/>
      <c r="I271" s="10"/>
    </row>
    <row r="272" spans="7:9" x14ac:dyDescent="0.25">
      <c r="G272" s="10" t="str">
        <f t="shared" si="6"/>
        <v/>
      </c>
      <c r="H272" s="10"/>
      <c r="I272" s="10"/>
    </row>
    <row r="273" spans="7:9" x14ac:dyDescent="0.25">
      <c r="G273" s="10" t="str">
        <f t="shared" si="6"/>
        <v/>
      </c>
      <c r="H273" s="10"/>
      <c r="I273" s="10"/>
    </row>
    <row r="274" spans="7:9" x14ac:dyDescent="0.25">
      <c r="G274" s="10" t="str">
        <f t="shared" si="6"/>
        <v/>
      </c>
      <c r="H274" s="10"/>
      <c r="I274" s="10"/>
    </row>
    <row r="275" spans="7:9" x14ac:dyDescent="0.25">
      <c r="G275" s="10" t="str">
        <f t="shared" si="6"/>
        <v/>
      </c>
      <c r="H275" s="10"/>
      <c r="I275" s="10"/>
    </row>
    <row r="276" spans="7:9" x14ac:dyDescent="0.25">
      <c r="G276" s="10" t="str">
        <f t="shared" si="6"/>
        <v/>
      </c>
      <c r="H276" s="10"/>
      <c r="I276" s="10"/>
    </row>
    <row r="277" spans="7:9" x14ac:dyDescent="0.25">
      <c r="G277" s="10" t="str">
        <f t="shared" si="6"/>
        <v/>
      </c>
      <c r="H277" s="10"/>
      <c r="I277" s="10"/>
    </row>
    <row r="278" spans="7:9" x14ac:dyDescent="0.25">
      <c r="G278" s="10" t="str">
        <f t="shared" si="6"/>
        <v/>
      </c>
      <c r="H278" s="10"/>
      <c r="I278" s="10"/>
    </row>
    <row r="279" spans="7:9" x14ac:dyDescent="0.25">
      <c r="G279" s="10" t="str">
        <f t="shared" si="6"/>
        <v/>
      </c>
      <c r="H279" s="10"/>
      <c r="I279" s="10"/>
    </row>
    <row r="280" spans="7:9" x14ac:dyDescent="0.25">
      <c r="G280" s="10" t="str">
        <f t="shared" si="6"/>
        <v/>
      </c>
      <c r="H280" s="10"/>
      <c r="I280" s="10"/>
    </row>
    <row r="281" spans="7:9" x14ac:dyDescent="0.25">
      <c r="G281" s="10" t="str">
        <f t="shared" si="6"/>
        <v/>
      </c>
      <c r="H281" s="10"/>
      <c r="I281" s="10"/>
    </row>
    <row r="282" spans="7:9" x14ac:dyDescent="0.25">
      <c r="G282" s="10" t="str">
        <f t="shared" si="6"/>
        <v/>
      </c>
      <c r="H282" s="10"/>
      <c r="I282" s="10"/>
    </row>
    <row r="283" spans="7:9" x14ac:dyDescent="0.25">
      <c r="G283" s="10" t="str">
        <f t="shared" si="6"/>
        <v/>
      </c>
      <c r="H283" s="10"/>
      <c r="I283" s="10"/>
    </row>
    <row r="284" spans="7:9" x14ac:dyDescent="0.25">
      <c r="G284" s="10" t="str">
        <f t="shared" si="6"/>
        <v/>
      </c>
      <c r="H284" s="10"/>
      <c r="I284" s="10"/>
    </row>
    <row r="285" spans="7:9" x14ac:dyDescent="0.25">
      <c r="G285" s="10" t="str">
        <f t="shared" si="6"/>
        <v/>
      </c>
      <c r="H285" s="10"/>
      <c r="I285" s="10"/>
    </row>
    <row r="286" spans="7:9" x14ac:dyDescent="0.25">
      <c r="G286" s="10" t="str">
        <f t="shared" si="6"/>
        <v/>
      </c>
      <c r="H286" s="10"/>
      <c r="I286" s="10"/>
    </row>
    <row r="287" spans="7:9" x14ac:dyDescent="0.25">
      <c r="G287" s="10" t="str">
        <f t="shared" si="6"/>
        <v/>
      </c>
      <c r="H287" s="10"/>
      <c r="I287" s="10"/>
    </row>
    <row r="288" spans="7:9" x14ac:dyDescent="0.25">
      <c r="G288" s="10" t="str">
        <f t="shared" si="6"/>
        <v/>
      </c>
      <c r="H288" s="10"/>
      <c r="I288" s="10"/>
    </row>
    <row r="289" spans="7:9" x14ac:dyDescent="0.25">
      <c r="G289" s="10" t="str">
        <f t="shared" si="6"/>
        <v/>
      </c>
      <c r="H289" s="10"/>
      <c r="I289" s="10"/>
    </row>
    <row r="290" spans="7:9" x14ac:dyDescent="0.25">
      <c r="G290" s="10" t="str">
        <f t="shared" si="6"/>
        <v/>
      </c>
      <c r="H290" s="10"/>
      <c r="I290" s="10"/>
    </row>
    <row r="291" spans="7:9" x14ac:dyDescent="0.25">
      <c r="G291" s="10" t="str">
        <f t="shared" si="6"/>
        <v/>
      </c>
      <c r="H291" s="10"/>
      <c r="I291" s="10"/>
    </row>
    <row r="292" spans="7:9" x14ac:dyDescent="0.25">
      <c r="G292" s="10" t="str">
        <f t="shared" si="6"/>
        <v/>
      </c>
      <c r="H292" s="10"/>
      <c r="I292" s="10"/>
    </row>
    <row r="293" spans="7:9" x14ac:dyDescent="0.25">
      <c r="G293" s="10" t="str">
        <f t="shared" si="6"/>
        <v/>
      </c>
      <c r="H293" s="10"/>
      <c r="I293" s="10"/>
    </row>
    <row r="294" spans="7:9" x14ac:dyDescent="0.25">
      <c r="G294" s="10" t="str">
        <f t="shared" si="6"/>
        <v/>
      </c>
      <c r="H294" s="10"/>
      <c r="I294" s="10"/>
    </row>
    <row r="295" spans="7:9" x14ac:dyDescent="0.25">
      <c r="G295" s="10" t="str">
        <f t="shared" si="6"/>
        <v/>
      </c>
      <c r="H295" s="10"/>
      <c r="I295" s="10"/>
    </row>
    <row r="296" spans="7:9" x14ac:dyDescent="0.25">
      <c r="G296" s="10" t="str">
        <f t="shared" si="6"/>
        <v/>
      </c>
      <c r="H296" s="10"/>
      <c r="I296" s="10"/>
    </row>
    <row r="297" spans="7:9" x14ac:dyDescent="0.25">
      <c r="G297" s="10" t="str">
        <f t="shared" si="6"/>
        <v/>
      </c>
      <c r="H297" s="10"/>
      <c r="I297" s="10"/>
    </row>
    <row r="298" spans="7:9" x14ac:dyDescent="0.25">
      <c r="G298" s="10" t="str">
        <f t="shared" si="6"/>
        <v/>
      </c>
      <c r="H298" s="10"/>
      <c r="I298" s="10"/>
    </row>
    <row r="299" spans="7:9" x14ac:dyDescent="0.25">
      <c r="G299" s="10" t="str">
        <f t="shared" si="6"/>
        <v/>
      </c>
      <c r="H299" s="10"/>
      <c r="I299" s="10"/>
    </row>
    <row r="300" spans="7:9" x14ac:dyDescent="0.25">
      <c r="G300" s="10" t="str">
        <f t="shared" si="6"/>
        <v/>
      </c>
      <c r="H300" s="10"/>
      <c r="I300" s="10"/>
    </row>
    <row r="301" spans="7:9" x14ac:dyDescent="0.25">
      <c r="G301" s="10" t="str">
        <f t="shared" si="6"/>
        <v/>
      </c>
      <c r="H301" s="10"/>
      <c r="I301" s="10"/>
    </row>
    <row r="302" spans="7:9" x14ac:dyDescent="0.25">
      <c r="G302" s="10" t="str">
        <f t="shared" si="6"/>
        <v/>
      </c>
      <c r="H302" s="10"/>
      <c r="I302" s="10"/>
    </row>
    <row r="303" spans="7:9" x14ac:dyDescent="0.25">
      <c r="G303" s="10" t="str">
        <f t="shared" si="6"/>
        <v/>
      </c>
      <c r="H303" s="10"/>
      <c r="I303" s="10"/>
    </row>
    <row r="304" spans="7:9" x14ac:dyDescent="0.25">
      <c r="G304" s="10" t="str">
        <f t="shared" si="6"/>
        <v/>
      </c>
      <c r="H304" s="10"/>
      <c r="I304" s="10"/>
    </row>
    <row r="305" spans="7:9" x14ac:dyDescent="0.25">
      <c r="G305" s="10" t="str">
        <f t="shared" si="6"/>
        <v/>
      </c>
      <c r="H305" s="10"/>
      <c r="I305" s="10"/>
    </row>
    <row r="306" spans="7:9" x14ac:dyDescent="0.25">
      <c r="G306" s="10" t="str">
        <f t="shared" si="6"/>
        <v/>
      </c>
      <c r="H306" s="10"/>
      <c r="I306" s="10"/>
    </row>
    <row r="307" spans="7:9" x14ac:dyDescent="0.25">
      <c r="G307" s="10" t="str">
        <f t="shared" si="6"/>
        <v/>
      </c>
      <c r="H307" s="10"/>
      <c r="I307" s="10"/>
    </row>
    <row r="308" spans="7:9" x14ac:dyDescent="0.25">
      <c r="G308" s="10" t="str">
        <f t="shared" si="6"/>
        <v/>
      </c>
      <c r="H308" s="10"/>
      <c r="I308" s="10"/>
    </row>
    <row r="309" spans="7:9" x14ac:dyDescent="0.25">
      <c r="G309" s="10" t="str">
        <f t="shared" si="6"/>
        <v/>
      </c>
      <c r="H309" s="10"/>
      <c r="I309" s="10"/>
    </row>
    <row r="310" spans="7:9" x14ac:dyDescent="0.25">
      <c r="G310" s="10" t="str">
        <f t="shared" si="6"/>
        <v/>
      </c>
      <c r="H310" s="10"/>
      <c r="I310" s="10"/>
    </row>
    <row r="311" spans="7:9" x14ac:dyDescent="0.25">
      <c r="G311" s="10" t="str">
        <f t="shared" si="6"/>
        <v/>
      </c>
      <c r="H311" s="10"/>
      <c r="I311" s="10"/>
    </row>
    <row r="312" spans="7:9" x14ac:dyDescent="0.25">
      <c r="G312" s="10" t="str">
        <f t="shared" si="6"/>
        <v/>
      </c>
      <c r="H312" s="10"/>
      <c r="I312" s="10"/>
    </row>
    <row r="313" spans="7:9" x14ac:dyDescent="0.25">
      <c r="G313" s="10" t="str">
        <f t="shared" si="6"/>
        <v/>
      </c>
      <c r="H313" s="10"/>
      <c r="I313" s="10"/>
    </row>
    <row r="314" spans="7:9" x14ac:dyDescent="0.25">
      <c r="G314" s="10" t="str">
        <f t="shared" si="6"/>
        <v/>
      </c>
      <c r="H314" s="10"/>
      <c r="I314" s="10"/>
    </row>
    <row r="315" spans="7:9" x14ac:dyDescent="0.25">
      <c r="G315" s="10" t="str">
        <f t="shared" si="6"/>
        <v/>
      </c>
      <c r="H315" s="10"/>
      <c r="I315" s="10"/>
    </row>
    <row r="316" spans="7:9" x14ac:dyDescent="0.25">
      <c r="G316" s="10" t="str">
        <f t="shared" si="6"/>
        <v/>
      </c>
      <c r="H316" s="10"/>
      <c r="I316" s="10"/>
    </row>
    <row r="317" spans="7:9" x14ac:dyDescent="0.25">
      <c r="G317" s="10" t="str">
        <f t="shared" si="6"/>
        <v/>
      </c>
      <c r="H317" s="10"/>
      <c r="I317" s="10"/>
    </row>
    <row r="318" spans="7:9" x14ac:dyDescent="0.25">
      <c r="G318" s="10" t="str">
        <f t="shared" si="6"/>
        <v/>
      </c>
      <c r="H318" s="10"/>
      <c r="I318" s="10"/>
    </row>
    <row r="319" spans="7:9" x14ac:dyDescent="0.25">
      <c r="G319" s="10" t="str">
        <f t="shared" si="6"/>
        <v/>
      </c>
      <c r="H319" s="10"/>
      <c r="I319" s="10"/>
    </row>
    <row r="320" spans="7:9" x14ac:dyDescent="0.25">
      <c r="G320" s="10" t="str">
        <f t="shared" si="6"/>
        <v/>
      </c>
      <c r="H320" s="10"/>
      <c r="I320" s="10"/>
    </row>
    <row r="321" spans="7:9" x14ac:dyDescent="0.25">
      <c r="G321" s="10" t="str">
        <f t="shared" si="6"/>
        <v/>
      </c>
      <c r="H321" s="10"/>
      <c r="I321" s="10"/>
    </row>
    <row r="322" spans="7:9" x14ac:dyDescent="0.25">
      <c r="G322" s="10" t="str">
        <f t="shared" si="6"/>
        <v/>
      </c>
      <c r="H322" s="10"/>
      <c r="I322" s="10"/>
    </row>
    <row r="323" spans="7:9" x14ac:dyDescent="0.25">
      <c r="G323" s="10" t="str">
        <f t="shared" si="6"/>
        <v/>
      </c>
      <c r="H323" s="10"/>
      <c r="I323" s="10"/>
    </row>
    <row r="324" spans="7:9" x14ac:dyDescent="0.25">
      <c r="G324" s="10" t="str">
        <f t="shared" ref="G324:G387" si="7">IF(F324&gt;0,ROUNDDOWN($K$3/F324/$K$6,2),"")</f>
        <v/>
      </c>
      <c r="H324" s="10"/>
      <c r="I324" s="10"/>
    </row>
    <row r="325" spans="7:9" x14ac:dyDescent="0.25">
      <c r="G325" s="10" t="str">
        <f t="shared" si="7"/>
        <v/>
      </c>
      <c r="H325" s="10"/>
      <c r="I325" s="10"/>
    </row>
    <row r="326" spans="7:9" x14ac:dyDescent="0.25">
      <c r="G326" s="10" t="str">
        <f t="shared" si="7"/>
        <v/>
      </c>
      <c r="H326" s="10"/>
      <c r="I326" s="10"/>
    </row>
    <row r="327" spans="7:9" x14ac:dyDescent="0.25">
      <c r="G327" s="10" t="str">
        <f t="shared" si="7"/>
        <v/>
      </c>
      <c r="H327" s="10"/>
      <c r="I327" s="10"/>
    </row>
    <row r="328" spans="7:9" x14ac:dyDescent="0.25">
      <c r="G328" s="10" t="str">
        <f t="shared" si="7"/>
        <v/>
      </c>
      <c r="H328" s="10"/>
      <c r="I328" s="10"/>
    </row>
    <row r="329" spans="7:9" x14ac:dyDescent="0.25">
      <c r="G329" s="10" t="str">
        <f t="shared" si="7"/>
        <v/>
      </c>
      <c r="H329" s="10"/>
      <c r="I329" s="10"/>
    </row>
    <row r="330" spans="7:9" x14ac:dyDescent="0.25">
      <c r="G330" s="10" t="str">
        <f t="shared" si="7"/>
        <v/>
      </c>
      <c r="H330" s="10"/>
      <c r="I330" s="10"/>
    </row>
    <row r="331" spans="7:9" x14ac:dyDescent="0.25">
      <c r="G331" s="10" t="str">
        <f t="shared" si="7"/>
        <v/>
      </c>
      <c r="H331" s="10"/>
      <c r="I331" s="10"/>
    </row>
    <row r="332" spans="7:9" x14ac:dyDescent="0.25">
      <c r="G332" s="10" t="str">
        <f t="shared" si="7"/>
        <v/>
      </c>
      <c r="H332" s="10"/>
      <c r="I332" s="10"/>
    </row>
    <row r="333" spans="7:9" x14ac:dyDescent="0.25">
      <c r="G333" s="10" t="str">
        <f t="shared" si="7"/>
        <v/>
      </c>
      <c r="H333" s="10"/>
      <c r="I333" s="10"/>
    </row>
    <row r="334" spans="7:9" x14ac:dyDescent="0.25">
      <c r="G334" s="10" t="str">
        <f t="shared" si="7"/>
        <v/>
      </c>
      <c r="H334" s="10"/>
      <c r="I334" s="10"/>
    </row>
    <row r="335" spans="7:9" x14ac:dyDescent="0.25">
      <c r="G335" s="10" t="str">
        <f t="shared" si="7"/>
        <v/>
      </c>
      <c r="H335" s="10"/>
      <c r="I335" s="10"/>
    </row>
    <row r="336" spans="7:9" x14ac:dyDescent="0.25">
      <c r="G336" s="10" t="str">
        <f t="shared" si="7"/>
        <v/>
      </c>
      <c r="H336" s="10"/>
      <c r="I336" s="10"/>
    </row>
    <row r="337" spans="7:9" x14ac:dyDescent="0.25">
      <c r="G337" s="10" t="str">
        <f t="shared" si="7"/>
        <v/>
      </c>
      <c r="H337" s="10"/>
      <c r="I337" s="10"/>
    </row>
    <row r="338" spans="7:9" x14ac:dyDescent="0.25">
      <c r="G338" s="10" t="str">
        <f t="shared" si="7"/>
        <v/>
      </c>
      <c r="H338" s="10"/>
      <c r="I338" s="10"/>
    </row>
    <row r="339" spans="7:9" x14ac:dyDescent="0.25">
      <c r="G339" s="10" t="str">
        <f t="shared" si="7"/>
        <v/>
      </c>
      <c r="H339" s="10"/>
      <c r="I339" s="10"/>
    </row>
    <row r="340" spans="7:9" x14ac:dyDescent="0.25">
      <c r="G340" s="10" t="str">
        <f t="shared" si="7"/>
        <v/>
      </c>
      <c r="H340" s="10"/>
      <c r="I340" s="10"/>
    </row>
    <row r="341" spans="7:9" x14ac:dyDescent="0.25">
      <c r="G341" s="10" t="str">
        <f t="shared" si="7"/>
        <v/>
      </c>
      <c r="H341" s="10"/>
      <c r="I341" s="10"/>
    </row>
    <row r="342" spans="7:9" x14ac:dyDescent="0.25">
      <c r="G342" s="10" t="str">
        <f t="shared" si="7"/>
        <v/>
      </c>
      <c r="H342" s="10"/>
      <c r="I342" s="10"/>
    </row>
    <row r="343" spans="7:9" x14ac:dyDescent="0.25">
      <c r="G343" s="10" t="str">
        <f t="shared" si="7"/>
        <v/>
      </c>
      <c r="H343" s="10"/>
      <c r="I343" s="10"/>
    </row>
    <row r="344" spans="7:9" x14ac:dyDescent="0.25">
      <c r="G344" s="10" t="str">
        <f t="shared" si="7"/>
        <v/>
      </c>
      <c r="H344" s="10"/>
      <c r="I344" s="10"/>
    </row>
    <row r="345" spans="7:9" x14ac:dyDescent="0.25">
      <c r="G345" s="10" t="str">
        <f t="shared" si="7"/>
        <v/>
      </c>
      <c r="H345" s="10"/>
      <c r="I345" s="10"/>
    </row>
    <row r="346" spans="7:9" x14ac:dyDescent="0.25">
      <c r="G346" s="10" t="str">
        <f t="shared" si="7"/>
        <v/>
      </c>
      <c r="H346" s="10"/>
      <c r="I346" s="10"/>
    </row>
    <row r="347" spans="7:9" x14ac:dyDescent="0.25">
      <c r="G347" s="10" t="str">
        <f t="shared" si="7"/>
        <v/>
      </c>
      <c r="H347" s="10"/>
      <c r="I347" s="10"/>
    </row>
    <row r="348" spans="7:9" x14ac:dyDescent="0.25">
      <c r="G348" s="10" t="str">
        <f t="shared" si="7"/>
        <v/>
      </c>
      <c r="H348" s="10"/>
      <c r="I348" s="10"/>
    </row>
    <row r="349" spans="7:9" x14ac:dyDescent="0.25">
      <c r="G349" s="10" t="str">
        <f t="shared" si="7"/>
        <v/>
      </c>
      <c r="H349" s="10"/>
      <c r="I349" s="10"/>
    </row>
    <row r="350" spans="7:9" x14ac:dyDescent="0.25">
      <c r="G350" s="10" t="str">
        <f t="shared" si="7"/>
        <v/>
      </c>
      <c r="H350" s="10"/>
      <c r="I350" s="10"/>
    </row>
    <row r="351" spans="7:9" x14ac:dyDescent="0.25">
      <c r="G351" s="10" t="str">
        <f t="shared" si="7"/>
        <v/>
      </c>
      <c r="H351" s="10"/>
      <c r="I351" s="10"/>
    </row>
    <row r="352" spans="7:9" x14ac:dyDescent="0.25">
      <c r="G352" s="10" t="str">
        <f t="shared" si="7"/>
        <v/>
      </c>
      <c r="H352" s="10"/>
      <c r="I352" s="10"/>
    </row>
    <row r="353" spans="7:9" x14ac:dyDescent="0.25">
      <c r="G353" s="10" t="str">
        <f t="shared" si="7"/>
        <v/>
      </c>
      <c r="H353" s="10"/>
      <c r="I353" s="10"/>
    </row>
    <row r="354" spans="7:9" x14ac:dyDescent="0.25">
      <c r="G354" s="10" t="str">
        <f t="shared" si="7"/>
        <v/>
      </c>
      <c r="H354" s="10"/>
      <c r="I354" s="10"/>
    </row>
    <row r="355" spans="7:9" x14ac:dyDescent="0.25">
      <c r="G355" s="10" t="str">
        <f t="shared" si="7"/>
        <v/>
      </c>
      <c r="H355" s="10"/>
      <c r="I355" s="10"/>
    </row>
    <row r="356" spans="7:9" x14ac:dyDescent="0.25">
      <c r="G356" s="10" t="str">
        <f t="shared" si="7"/>
        <v/>
      </c>
      <c r="H356" s="10"/>
      <c r="I356" s="10"/>
    </row>
    <row r="357" spans="7:9" x14ac:dyDescent="0.25">
      <c r="G357" s="10" t="str">
        <f t="shared" si="7"/>
        <v/>
      </c>
      <c r="H357" s="10"/>
      <c r="I357" s="10"/>
    </row>
    <row r="358" spans="7:9" x14ac:dyDescent="0.25">
      <c r="G358" s="10" t="str">
        <f t="shared" si="7"/>
        <v/>
      </c>
      <c r="H358" s="10"/>
      <c r="I358" s="10"/>
    </row>
    <row r="359" spans="7:9" x14ac:dyDescent="0.25">
      <c r="G359" s="10" t="str">
        <f t="shared" si="7"/>
        <v/>
      </c>
      <c r="H359" s="10"/>
      <c r="I359" s="10"/>
    </row>
    <row r="360" spans="7:9" x14ac:dyDescent="0.25">
      <c r="G360" s="10" t="str">
        <f t="shared" si="7"/>
        <v/>
      </c>
      <c r="H360" s="10"/>
      <c r="I360" s="10"/>
    </row>
    <row r="361" spans="7:9" x14ac:dyDescent="0.25">
      <c r="G361" s="10" t="str">
        <f t="shared" si="7"/>
        <v/>
      </c>
      <c r="H361" s="10"/>
      <c r="I361" s="10"/>
    </row>
    <row r="362" spans="7:9" x14ac:dyDescent="0.25">
      <c r="G362" s="10" t="str">
        <f t="shared" si="7"/>
        <v/>
      </c>
      <c r="H362" s="10"/>
      <c r="I362" s="10"/>
    </row>
    <row r="363" spans="7:9" x14ac:dyDescent="0.25">
      <c r="G363" s="10" t="str">
        <f t="shared" si="7"/>
        <v/>
      </c>
      <c r="H363" s="10"/>
      <c r="I363" s="10"/>
    </row>
    <row r="364" spans="7:9" x14ac:dyDescent="0.25">
      <c r="G364" s="10" t="str">
        <f t="shared" si="7"/>
        <v/>
      </c>
      <c r="H364" s="10"/>
      <c r="I364" s="10"/>
    </row>
    <row r="365" spans="7:9" x14ac:dyDescent="0.25">
      <c r="G365" s="10" t="str">
        <f t="shared" si="7"/>
        <v/>
      </c>
      <c r="H365" s="10"/>
      <c r="I365" s="10"/>
    </row>
    <row r="366" spans="7:9" x14ac:dyDescent="0.25">
      <c r="G366" s="10" t="str">
        <f t="shared" si="7"/>
        <v/>
      </c>
      <c r="H366" s="10"/>
      <c r="I366" s="10"/>
    </row>
    <row r="367" spans="7:9" x14ac:dyDescent="0.25">
      <c r="G367" s="10" t="str">
        <f t="shared" si="7"/>
        <v/>
      </c>
      <c r="H367" s="10"/>
      <c r="I367" s="10"/>
    </row>
    <row r="368" spans="7:9" x14ac:dyDescent="0.25">
      <c r="G368" s="10" t="str">
        <f t="shared" si="7"/>
        <v/>
      </c>
      <c r="H368" s="10"/>
      <c r="I368" s="10"/>
    </row>
    <row r="369" spans="7:9" x14ac:dyDescent="0.25">
      <c r="G369" s="10" t="str">
        <f t="shared" si="7"/>
        <v/>
      </c>
      <c r="H369" s="10"/>
      <c r="I369" s="10"/>
    </row>
    <row r="370" spans="7:9" x14ac:dyDescent="0.25">
      <c r="G370" s="10" t="str">
        <f t="shared" si="7"/>
        <v/>
      </c>
      <c r="H370" s="10"/>
      <c r="I370" s="10"/>
    </row>
    <row r="371" spans="7:9" x14ac:dyDescent="0.25">
      <c r="G371" s="10" t="str">
        <f t="shared" si="7"/>
        <v/>
      </c>
      <c r="H371" s="10"/>
      <c r="I371" s="10"/>
    </row>
    <row r="372" spans="7:9" x14ac:dyDescent="0.25">
      <c r="G372" s="10" t="str">
        <f t="shared" si="7"/>
        <v/>
      </c>
      <c r="H372" s="10"/>
      <c r="I372" s="10"/>
    </row>
    <row r="373" spans="7:9" x14ac:dyDescent="0.25">
      <c r="G373" s="10" t="str">
        <f t="shared" si="7"/>
        <v/>
      </c>
      <c r="H373" s="10"/>
      <c r="I373" s="10"/>
    </row>
    <row r="374" spans="7:9" x14ac:dyDescent="0.25">
      <c r="G374" s="10" t="str">
        <f t="shared" si="7"/>
        <v/>
      </c>
      <c r="H374" s="10"/>
      <c r="I374" s="10"/>
    </row>
    <row r="375" spans="7:9" x14ac:dyDescent="0.25">
      <c r="G375" s="10" t="str">
        <f t="shared" si="7"/>
        <v/>
      </c>
      <c r="H375" s="10"/>
      <c r="I375" s="10"/>
    </row>
    <row r="376" spans="7:9" x14ac:dyDescent="0.25">
      <c r="G376" s="10" t="str">
        <f t="shared" si="7"/>
        <v/>
      </c>
      <c r="H376" s="10"/>
      <c r="I376" s="10"/>
    </row>
    <row r="377" spans="7:9" x14ac:dyDescent="0.25">
      <c r="G377" s="10" t="str">
        <f t="shared" si="7"/>
        <v/>
      </c>
      <c r="H377" s="10"/>
      <c r="I377" s="10"/>
    </row>
    <row r="378" spans="7:9" x14ac:dyDescent="0.25">
      <c r="G378" s="10" t="str">
        <f t="shared" si="7"/>
        <v/>
      </c>
      <c r="H378" s="10"/>
      <c r="I378" s="10"/>
    </row>
    <row r="379" spans="7:9" x14ac:dyDescent="0.25">
      <c r="G379" s="10" t="str">
        <f t="shared" si="7"/>
        <v/>
      </c>
      <c r="H379" s="10"/>
      <c r="I379" s="10"/>
    </row>
    <row r="380" spans="7:9" x14ac:dyDescent="0.25">
      <c r="G380" s="10" t="str">
        <f t="shared" si="7"/>
        <v/>
      </c>
      <c r="H380" s="10"/>
      <c r="I380" s="10"/>
    </row>
    <row r="381" spans="7:9" x14ac:dyDescent="0.25">
      <c r="G381" s="10" t="str">
        <f t="shared" si="7"/>
        <v/>
      </c>
      <c r="H381" s="10"/>
      <c r="I381" s="10"/>
    </row>
    <row r="382" spans="7:9" x14ac:dyDescent="0.25">
      <c r="G382" s="10" t="str">
        <f t="shared" si="7"/>
        <v/>
      </c>
      <c r="H382" s="10"/>
      <c r="I382" s="10"/>
    </row>
    <row r="383" spans="7:9" x14ac:dyDescent="0.25">
      <c r="G383" s="10" t="str">
        <f t="shared" si="7"/>
        <v/>
      </c>
      <c r="H383" s="10"/>
      <c r="I383" s="10"/>
    </row>
    <row r="384" spans="7:9" x14ac:dyDescent="0.25">
      <c r="G384" s="10" t="str">
        <f t="shared" si="7"/>
        <v/>
      </c>
      <c r="H384" s="10"/>
      <c r="I384" s="10"/>
    </row>
    <row r="385" spans="7:9" x14ac:dyDescent="0.25">
      <c r="G385" s="10" t="str">
        <f t="shared" si="7"/>
        <v/>
      </c>
      <c r="H385" s="10"/>
      <c r="I385" s="10"/>
    </row>
    <row r="386" spans="7:9" x14ac:dyDescent="0.25">
      <c r="G386" s="10" t="str">
        <f t="shared" si="7"/>
        <v/>
      </c>
      <c r="H386" s="10"/>
      <c r="I386" s="10"/>
    </row>
    <row r="387" spans="7:9" x14ac:dyDescent="0.25">
      <c r="G387" s="10" t="str">
        <f t="shared" si="7"/>
        <v/>
      </c>
      <c r="H387" s="10"/>
      <c r="I387" s="10"/>
    </row>
    <row r="388" spans="7:9" x14ac:dyDescent="0.25">
      <c r="G388" s="10" t="str">
        <f t="shared" ref="G388:G451" si="8">IF(F388&gt;0,ROUNDDOWN($K$3/F388/$K$6,2),"")</f>
        <v/>
      </c>
      <c r="H388" s="10"/>
      <c r="I388" s="10"/>
    </row>
    <row r="389" spans="7:9" x14ac:dyDescent="0.25">
      <c r="G389" s="10" t="str">
        <f t="shared" si="8"/>
        <v/>
      </c>
      <c r="H389" s="10"/>
      <c r="I389" s="10"/>
    </row>
    <row r="390" spans="7:9" x14ac:dyDescent="0.25">
      <c r="G390" s="10" t="str">
        <f t="shared" si="8"/>
        <v/>
      </c>
      <c r="H390" s="10"/>
      <c r="I390" s="10"/>
    </row>
    <row r="391" spans="7:9" x14ac:dyDescent="0.25">
      <c r="G391" s="10" t="str">
        <f t="shared" si="8"/>
        <v/>
      </c>
      <c r="H391" s="10"/>
      <c r="I391" s="10"/>
    </row>
    <row r="392" spans="7:9" x14ac:dyDescent="0.25">
      <c r="G392" s="10" t="str">
        <f t="shared" si="8"/>
        <v/>
      </c>
      <c r="H392" s="10"/>
      <c r="I392" s="10"/>
    </row>
    <row r="393" spans="7:9" x14ac:dyDescent="0.25">
      <c r="G393" s="10" t="str">
        <f t="shared" si="8"/>
        <v/>
      </c>
      <c r="H393" s="10"/>
      <c r="I393" s="10"/>
    </row>
    <row r="394" spans="7:9" x14ac:dyDescent="0.25">
      <c r="G394" s="10" t="str">
        <f t="shared" si="8"/>
        <v/>
      </c>
      <c r="H394" s="10"/>
      <c r="I394" s="10"/>
    </row>
    <row r="395" spans="7:9" x14ac:dyDescent="0.25">
      <c r="G395" s="10" t="str">
        <f t="shared" si="8"/>
        <v/>
      </c>
      <c r="H395" s="10"/>
      <c r="I395" s="10"/>
    </row>
    <row r="396" spans="7:9" x14ac:dyDescent="0.25">
      <c r="G396" s="10" t="str">
        <f t="shared" si="8"/>
        <v/>
      </c>
      <c r="H396" s="10"/>
      <c r="I396" s="10"/>
    </row>
    <row r="397" spans="7:9" x14ac:dyDescent="0.25">
      <c r="G397" s="10" t="str">
        <f t="shared" si="8"/>
        <v/>
      </c>
      <c r="H397" s="10"/>
      <c r="I397" s="10"/>
    </row>
    <row r="398" spans="7:9" x14ac:dyDescent="0.25">
      <c r="G398" s="10" t="str">
        <f t="shared" si="8"/>
        <v/>
      </c>
      <c r="H398" s="10"/>
      <c r="I398" s="10"/>
    </row>
    <row r="399" spans="7:9" x14ac:dyDescent="0.25">
      <c r="G399" s="10" t="str">
        <f t="shared" si="8"/>
        <v/>
      </c>
      <c r="H399" s="10"/>
      <c r="I399" s="10"/>
    </row>
    <row r="400" spans="7:9" x14ac:dyDescent="0.25">
      <c r="G400" s="10" t="str">
        <f t="shared" si="8"/>
        <v/>
      </c>
      <c r="H400" s="10"/>
      <c r="I400" s="10"/>
    </row>
    <row r="401" spans="7:9" x14ac:dyDescent="0.25">
      <c r="G401" s="10" t="str">
        <f t="shared" si="8"/>
        <v/>
      </c>
      <c r="H401" s="10"/>
      <c r="I401" s="10"/>
    </row>
    <row r="402" spans="7:9" x14ac:dyDescent="0.25">
      <c r="G402" s="10" t="str">
        <f t="shared" si="8"/>
        <v/>
      </c>
      <c r="H402" s="10"/>
      <c r="I402" s="10"/>
    </row>
    <row r="403" spans="7:9" x14ac:dyDescent="0.25">
      <c r="G403" s="10" t="str">
        <f t="shared" si="8"/>
        <v/>
      </c>
      <c r="H403" s="10"/>
      <c r="I403" s="10"/>
    </row>
    <row r="404" spans="7:9" x14ac:dyDescent="0.25">
      <c r="G404" s="10" t="str">
        <f t="shared" si="8"/>
        <v/>
      </c>
      <c r="H404" s="10"/>
      <c r="I404" s="10"/>
    </row>
    <row r="405" spans="7:9" x14ac:dyDescent="0.25">
      <c r="G405" s="10" t="str">
        <f t="shared" si="8"/>
        <v/>
      </c>
      <c r="H405" s="10"/>
      <c r="I405" s="10"/>
    </row>
    <row r="406" spans="7:9" x14ac:dyDescent="0.25">
      <c r="G406" s="10" t="str">
        <f t="shared" si="8"/>
        <v/>
      </c>
      <c r="H406" s="10"/>
      <c r="I406" s="10"/>
    </row>
    <row r="407" spans="7:9" x14ac:dyDescent="0.25">
      <c r="G407" s="10" t="str">
        <f t="shared" si="8"/>
        <v/>
      </c>
      <c r="H407" s="10"/>
      <c r="I407" s="10"/>
    </row>
    <row r="408" spans="7:9" x14ac:dyDescent="0.25">
      <c r="G408" s="10" t="str">
        <f t="shared" si="8"/>
        <v/>
      </c>
      <c r="H408" s="10"/>
      <c r="I408" s="10"/>
    </row>
    <row r="409" spans="7:9" x14ac:dyDescent="0.25">
      <c r="G409" s="10" t="str">
        <f t="shared" si="8"/>
        <v/>
      </c>
      <c r="H409" s="10"/>
      <c r="I409" s="10"/>
    </row>
    <row r="410" spans="7:9" x14ac:dyDescent="0.25">
      <c r="G410" s="10" t="str">
        <f t="shared" si="8"/>
        <v/>
      </c>
      <c r="H410" s="10"/>
      <c r="I410" s="10"/>
    </row>
    <row r="411" spans="7:9" x14ac:dyDescent="0.25">
      <c r="G411" s="10" t="str">
        <f t="shared" si="8"/>
        <v/>
      </c>
      <c r="H411" s="10"/>
      <c r="I411" s="10"/>
    </row>
    <row r="412" spans="7:9" x14ac:dyDescent="0.25">
      <c r="G412" s="10" t="str">
        <f t="shared" si="8"/>
        <v/>
      </c>
      <c r="H412" s="10"/>
      <c r="I412" s="10"/>
    </row>
    <row r="413" spans="7:9" x14ac:dyDescent="0.25">
      <c r="G413" s="10" t="str">
        <f t="shared" si="8"/>
        <v/>
      </c>
      <c r="H413" s="10"/>
      <c r="I413" s="10"/>
    </row>
    <row r="414" spans="7:9" x14ac:dyDescent="0.25">
      <c r="G414" s="10" t="str">
        <f t="shared" si="8"/>
        <v/>
      </c>
      <c r="H414" s="10"/>
      <c r="I414" s="10"/>
    </row>
    <row r="415" spans="7:9" x14ac:dyDescent="0.25">
      <c r="G415" s="10" t="str">
        <f t="shared" si="8"/>
        <v/>
      </c>
      <c r="H415" s="10"/>
      <c r="I415" s="10"/>
    </row>
    <row r="416" spans="7:9" x14ac:dyDescent="0.25">
      <c r="G416" s="10" t="str">
        <f t="shared" si="8"/>
        <v/>
      </c>
      <c r="H416" s="10"/>
      <c r="I416" s="10"/>
    </row>
    <row r="417" spans="7:9" x14ac:dyDescent="0.25">
      <c r="G417" s="10" t="str">
        <f t="shared" si="8"/>
        <v/>
      </c>
      <c r="H417" s="10"/>
      <c r="I417" s="10"/>
    </row>
    <row r="418" spans="7:9" x14ac:dyDescent="0.25">
      <c r="G418" s="10" t="str">
        <f t="shared" si="8"/>
        <v/>
      </c>
      <c r="H418" s="10"/>
      <c r="I418" s="10"/>
    </row>
    <row r="419" spans="7:9" x14ac:dyDescent="0.25">
      <c r="G419" s="10" t="str">
        <f t="shared" si="8"/>
        <v/>
      </c>
      <c r="H419" s="10"/>
      <c r="I419" s="10"/>
    </row>
    <row r="420" spans="7:9" x14ac:dyDescent="0.25">
      <c r="G420" s="10" t="str">
        <f t="shared" si="8"/>
        <v/>
      </c>
      <c r="H420" s="10"/>
      <c r="I420" s="10"/>
    </row>
    <row r="421" spans="7:9" x14ac:dyDescent="0.25">
      <c r="G421" s="10" t="str">
        <f t="shared" si="8"/>
        <v/>
      </c>
      <c r="H421" s="10"/>
      <c r="I421" s="10"/>
    </row>
    <row r="422" spans="7:9" x14ac:dyDescent="0.25">
      <c r="G422" s="10" t="str">
        <f t="shared" si="8"/>
        <v/>
      </c>
      <c r="H422" s="10"/>
      <c r="I422" s="10"/>
    </row>
    <row r="423" spans="7:9" x14ac:dyDescent="0.25">
      <c r="G423" s="10" t="str">
        <f t="shared" si="8"/>
        <v/>
      </c>
      <c r="H423" s="10"/>
      <c r="I423" s="10"/>
    </row>
    <row r="424" spans="7:9" x14ac:dyDescent="0.25">
      <c r="G424" s="10" t="str">
        <f t="shared" si="8"/>
        <v/>
      </c>
      <c r="H424" s="10"/>
      <c r="I424" s="10"/>
    </row>
    <row r="425" spans="7:9" x14ac:dyDescent="0.25">
      <c r="G425" s="10" t="str">
        <f t="shared" si="8"/>
        <v/>
      </c>
      <c r="H425" s="10"/>
      <c r="I425" s="10"/>
    </row>
    <row r="426" spans="7:9" x14ac:dyDescent="0.25">
      <c r="G426" s="10" t="str">
        <f t="shared" si="8"/>
        <v/>
      </c>
      <c r="H426" s="10"/>
      <c r="I426" s="10"/>
    </row>
    <row r="427" spans="7:9" x14ac:dyDescent="0.25">
      <c r="G427" s="10" t="str">
        <f t="shared" si="8"/>
        <v/>
      </c>
      <c r="H427" s="10"/>
      <c r="I427" s="10"/>
    </row>
    <row r="428" spans="7:9" x14ac:dyDescent="0.25">
      <c r="G428" s="10" t="str">
        <f t="shared" si="8"/>
        <v/>
      </c>
      <c r="H428" s="10"/>
      <c r="I428" s="10"/>
    </row>
    <row r="429" spans="7:9" x14ac:dyDescent="0.25">
      <c r="G429" s="10" t="str">
        <f t="shared" si="8"/>
        <v/>
      </c>
      <c r="H429" s="10"/>
      <c r="I429" s="10"/>
    </row>
    <row r="430" spans="7:9" x14ac:dyDescent="0.25">
      <c r="G430" s="10" t="str">
        <f t="shared" si="8"/>
        <v/>
      </c>
      <c r="H430" s="10"/>
      <c r="I430" s="10"/>
    </row>
    <row r="431" spans="7:9" x14ac:dyDescent="0.25">
      <c r="G431" s="10" t="str">
        <f t="shared" si="8"/>
        <v/>
      </c>
      <c r="H431" s="10"/>
      <c r="I431" s="10"/>
    </row>
    <row r="432" spans="7:9" x14ac:dyDescent="0.25">
      <c r="G432" s="10" t="str">
        <f t="shared" si="8"/>
        <v/>
      </c>
      <c r="H432" s="10"/>
      <c r="I432" s="10"/>
    </row>
    <row r="433" spans="7:9" x14ac:dyDescent="0.25">
      <c r="G433" s="10" t="str">
        <f t="shared" si="8"/>
        <v/>
      </c>
      <c r="H433" s="10"/>
      <c r="I433" s="10"/>
    </row>
    <row r="434" spans="7:9" x14ac:dyDescent="0.25">
      <c r="G434" s="10" t="str">
        <f t="shared" si="8"/>
        <v/>
      </c>
      <c r="H434" s="10"/>
      <c r="I434" s="10"/>
    </row>
    <row r="435" spans="7:9" x14ac:dyDescent="0.25">
      <c r="G435" s="10" t="str">
        <f t="shared" si="8"/>
        <v/>
      </c>
      <c r="H435" s="10"/>
      <c r="I435" s="10"/>
    </row>
    <row r="436" spans="7:9" x14ac:dyDescent="0.25">
      <c r="G436" s="10" t="str">
        <f t="shared" si="8"/>
        <v/>
      </c>
      <c r="H436" s="10"/>
      <c r="I436" s="10"/>
    </row>
    <row r="437" spans="7:9" x14ac:dyDescent="0.25">
      <c r="G437" s="10" t="str">
        <f t="shared" si="8"/>
        <v/>
      </c>
      <c r="H437" s="10"/>
      <c r="I437" s="10"/>
    </row>
    <row r="438" spans="7:9" x14ac:dyDescent="0.25">
      <c r="G438" s="10" t="str">
        <f t="shared" si="8"/>
        <v/>
      </c>
      <c r="H438" s="10"/>
      <c r="I438" s="10"/>
    </row>
    <row r="439" spans="7:9" x14ac:dyDescent="0.25">
      <c r="G439" s="10" t="str">
        <f t="shared" si="8"/>
        <v/>
      </c>
      <c r="H439" s="10"/>
      <c r="I439" s="10"/>
    </row>
    <row r="440" spans="7:9" x14ac:dyDescent="0.25">
      <c r="G440" s="10" t="str">
        <f t="shared" si="8"/>
        <v/>
      </c>
      <c r="H440" s="10"/>
      <c r="I440" s="10"/>
    </row>
    <row r="441" spans="7:9" x14ac:dyDescent="0.25">
      <c r="G441" s="10" t="str">
        <f t="shared" si="8"/>
        <v/>
      </c>
      <c r="H441" s="10"/>
      <c r="I441" s="10"/>
    </row>
    <row r="442" spans="7:9" x14ac:dyDescent="0.25">
      <c r="G442" s="10" t="str">
        <f t="shared" si="8"/>
        <v/>
      </c>
      <c r="H442" s="10"/>
      <c r="I442" s="10"/>
    </row>
    <row r="443" spans="7:9" x14ac:dyDescent="0.25">
      <c r="G443" s="10" t="str">
        <f t="shared" si="8"/>
        <v/>
      </c>
      <c r="H443" s="10"/>
      <c r="I443" s="10"/>
    </row>
    <row r="444" spans="7:9" x14ac:dyDescent="0.25">
      <c r="G444" s="10" t="str">
        <f t="shared" si="8"/>
        <v/>
      </c>
      <c r="H444" s="10"/>
      <c r="I444" s="10"/>
    </row>
    <row r="445" spans="7:9" x14ac:dyDescent="0.25">
      <c r="G445" s="10" t="str">
        <f t="shared" si="8"/>
        <v/>
      </c>
      <c r="H445" s="10"/>
      <c r="I445" s="10"/>
    </row>
    <row r="446" spans="7:9" x14ac:dyDescent="0.25">
      <c r="G446" s="10" t="str">
        <f t="shared" si="8"/>
        <v/>
      </c>
      <c r="H446" s="10"/>
      <c r="I446" s="10"/>
    </row>
    <row r="447" spans="7:9" x14ac:dyDescent="0.25">
      <c r="G447" s="10" t="str">
        <f t="shared" si="8"/>
        <v/>
      </c>
      <c r="H447" s="10"/>
      <c r="I447" s="10"/>
    </row>
    <row r="448" spans="7:9" x14ac:dyDescent="0.25">
      <c r="G448" s="10" t="str">
        <f t="shared" si="8"/>
        <v/>
      </c>
      <c r="H448" s="10"/>
      <c r="I448" s="10"/>
    </row>
    <row r="449" spans="7:9" x14ac:dyDescent="0.25">
      <c r="G449" s="10" t="str">
        <f t="shared" si="8"/>
        <v/>
      </c>
      <c r="H449" s="10"/>
      <c r="I449" s="10"/>
    </row>
    <row r="450" spans="7:9" x14ac:dyDescent="0.25">
      <c r="G450" s="10" t="str">
        <f t="shared" si="8"/>
        <v/>
      </c>
      <c r="H450" s="10"/>
      <c r="I450" s="10"/>
    </row>
    <row r="451" spans="7:9" x14ac:dyDescent="0.25">
      <c r="G451" s="10" t="str">
        <f t="shared" si="8"/>
        <v/>
      </c>
      <c r="H451" s="10"/>
      <c r="I451" s="10"/>
    </row>
    <row r="452" spans="7:9" x14ac:dyDescent="0.25">
      <c r="G452" s="10" t="str">
        <f t="shared" ref="G452:G515" si="9">IF(F452&gt;0,ROUNDDOWN($K$3/F452/$K$6,2),"")</f>
        <v/>
      </c>
      <c r="H452" s="10"/>
      <c r="I452" s="10"/>
    </row>
    <row r="453" spans="7:9" x14ac:dyDescent="0.25">
      <c r="G453" s="10" t="str">
        <f t="shared" si="9"/>
        <v/>
      </c>
      <c r="H453" s="10"/>
      <c r="I453" s="10"/>
    </row>
    <row r="454" spans="7:9" x14ac:dyDescent="0.25">
      <c r="G454" s="10" t="str">
        <f t="shared" si="9"/>
        <v/>
      </c>
      <c r="H454" s="10"/>
      <c r="I454" s="10"/>
    </row>
    <row r="455" spans="7:9" x14ac:dyDescent="0.25">
      <c r="G455" s="10" t="str">
        <f t="shared" si="9"/>
        <v/>
      </c>
      <c r="H455" s="10"/>
      <c r="I455" s="10"/>
    </row>
    <row r="456" spans="7:9" x14ac:dyDescent="0.25">
      <c r="G456" s="10" t="str">
        <f t="shared" si="9"/>
        <v/>
      </c>
      <c r="H456" s="10"/>
      <c r="I456" s="10"/>
    </row>
    <row r="457" spans="7:9" x14ac:dyDescent="0.25">
      <c r="G457" s="10" t="str">
        <f t="shared" si="9"/>
        <v/>
      </c>
      <c r="H457" s="10"/>
      <c r="I457" s="10"/>
    </row>
    <row r="458" spans="7:9" x14ac:dyDescent="0.25">
      <c r="G458" s="10" t="str">
        <f t="shared" si="9"/>
        <v/>
      </c>
      <c r="H458" s="10"/>
      <c r="I458" s="10"/>
    </row>
    <row r="459" spans="7:9" x14ac:dyDescent="0.25">
      <c r="G459" s="10" t="str">
        <f t="shared" si="9"/>
        <v/>
      </c>
      <c r="H459" s="10"/>
      <c r="I459" s="10"/>
    </row>
    <row r="460" spans="7:9" x14ac:dyDescent="0.25">
      <c r="G460" s="10" t="str">
        <f t="shared" si="9"/>
        <v/>
      </c>
      <c r="H460" s="10"/>
      <c r="I460" s="10"/>
    </row>
    <row r="461" spans="7:9" x14ac:dyDescent="0.25">
      <c r="G461" s="10" t="str">
        <f t="shared" si="9"/>
        <v/>
      </c>
      <c r="H461" s="10"/>
      <c r="I461" s="10"/>
    </row>
    <row r="462" spans="7:9" x14ac:dyDescent="0.25">
      <c r="G462" s="10" t="str">
        <f t="shared" si="9"/>
        <v/>
      </c>
      <c r="H462" s="10"/>
      <c r="I462" s="10"/>
    </row>
    <row r="463" spans="7:9" x14ac:dyDescent="0.25">
      <c r="G463" s="10" t="str">
        <f t="shared" si="9"/>
        <v/>
      </c>
      <c r="H463" s="10"/>
      <c r="I463" s="10"/>
    </row>
    <row r="464" spans="7:9" x14ac:dyDescent="0.25">
      <c r="G464" s="10" t="str">
        <f t="shared" si="9"/>
        <v/>
      </c>
      <c r="H464" s="10"/>
      <c r="I464" s="10"/>
    </row>
    <row r="465" spans="7:9" x14ac:dyDescent="0.25">
      <c r="G465" s="10" t="str">
        <f t="shared" si="9"/>
        <v/>
      </c>
      <c r="H465" s="10"/>
      <c r="I465" s="10"/>
    </row>
    <row r="466" spans="7:9" x14ac:dyDescent="0.25">
      <c r="G466" s="10" t="str">
        <f t="shared" si="9"/>
        <v/>
      </c>
      <c r="H466" s="10"/>
      <c r="I466" s="10"/>
    </row>
    <row r="467" spans="7:9" x14ac:dyDescent="0.25">
      <c r="G467" s="10" t="str">
        <f t="shared" si="9"/>
        <v/>
      </c>
      <c r="H467" s="10"/>
      <c r="I467" s="10"/>
    </row>
    <row r="468" spans="7:9" x14ac:dyDescent="0.25">
      <c r="G468" s="10" t="str">
        <f t="shared" si="9"/>
        <v/>
      </c>
      <c r="H468" s="10"/>
      <c r="I468" s="10"/>
    </row>
    <row r="469" spans="7:9" x14ac:dyDescent="0.25">
      <c r="G469" s="10" t="str">
        <f t="shared" si="9"/>
        <v/>
      </c>
      <c r="H469" s="10"/>
      <c r="I469" s="10"/>
    </row>
    <row r="470" spans="7:9" x14ac:dyDescent="0.25">
      <c r="G470" s="10" t="str">
        <f t="shared" si="9"/>
        <v/>
      </c>
      <c r="H470" s="10"/>
      <c r="I470" s="10"/>
    </row>
    <row r="471" spans="7:9" x14ac:dyDescent="0.25">
      <c r="G471" s="10" t="str">
        <f t="shared" si="9"/>
        <v/>
      </c>
      <c r="H471" s="10"/>
      <c r="I471" s="10"/>
    </row>
    <row r="472" spans="7:9" x14ac:dyDescent="0.25">
      <c r="G472" s="10" t="str">
        <f t="shared" si="9"/>
        <v/>
      </c>
      <c r="H472" s="10"/>
      <c r="I472" s="10"/>
    </row>
    <row r="473" spans="7:9" x14ac:dyDescent="0.25">
      <c r="G473" s="10" t="str">
        <f t="shared" si="9"/>
        <v/>
      </c>
      <c r="H473" s="10"/>
      <c r="I473" s="10"/>
    </row>
    <row r="474" spans="7:9" x14ac:dyDescent="0.25">
      <c r="G474" s="10" t="str">
        <f t="shared" si="9"/>
        <v/>
      </c>
      <c r="H474" s="10"/>
      <c r="I474" s="10"/>
    </row>
    <row r="475" spans="7:9" x14ac:dyDescent="0.25">
      <c r="G475" s="10" t="str">
        <f t="shared" si="9"/>
        <v/>
      </c>
      <c r="H475" s="10"/>
      <c r="I475" s="10"/>
    </row>
    <row r="476" spans="7:9" x14ac:dyDescent="0.25">
      <c r="G476" s="10" t="str">
        <f t="shared" si="9"/>
        <v/>
      </c>
      <c r="H476" s="10"/>
      <c r="I476" s="10"/>
    </row>
    <row r="477" spans="7:9" x14ac:dyDescent="0.25">
      <c r="G477" s="10" t="str">
        <f t="shared" si="9"/>
        <v/>
      </c>
      <c r="H477" s="10"/>
      <c r="I477" s="10"/>
    </row>
    <row r="478" spans="7:9" x14ac:dyDescent="0.25">
      <c r="G478" s="10" t="str">
        <f t="shared" si="9"/>
        <v/>
      </c>
      <c r="H478" s="10"/>
      <c r="I478" s="10"/>
    </row>
    <row r="479" spans="7:9" x14ac:dyDescent="0.25">
      <c r="G479" s="10" t="str">
        <f t="shared" si="9"/>
        <v/>
      </c>
      <c r="H479" s="10"/>
      <c r="I479" s="10"/>
    </row>
    <row r="480" spans="7:9" x14ac:dyDescent="0.25">
      <c r="G480" s="10" t="str">
        <f t="shared" si="9"/>
        <v/>
      </c>
      <c r="H480" s="10"/>
      <c r="I480" s="10"/>
    </row>
    <row r="481" spans="7:9" x14ac:dyDescent="0.25">
      <c r="G481" s="10" t="str">
        <f t="shared" si="9"/>
        <v/>
      </c>
      <c r="H481" s="10"/>
      <c r="I481" s="10"/>
    </row>
    <row r="482" spans="7:9" x14ac:dyDescent="0.25">
      <c r="G482" s="10" t="str">
        <f t="shared" si="9"/>
        <v/>
      </c>
      <c r="H482" s="10"/>
      <c r="I482" s="10"/>
    </row>
    <row r="483" spans="7:9" x14ac:dyDescent="0.25">
      <c r="G483" s="10" t="str">
        <f t="shared" si="9"/>
        <v/>
      </c>
      <c r="H483" s="10"/>
      <c r="I483" s="10"/>
    </row>
    <row r="484" spans="7:9" x14ac:dyDescent="0.25">
      <c r="G484" s="10" t="str">
        <f t="shared" si="9"/>
        <v/>
      </c>
      <c r="H484" s="10"/>
      <c r="I484" s="10"/>
    </row>
    <row r="485" spans="7:9" x14ac:dyDescent="0.25">
      <c r="G485" s="10" t="str">
        <f t="shared" si="9"/>
        <v/>
      </c>
      <c r="H485" s="10"/>
      <c r="I485" s="10"/>
    </row>
    <row r="486" spans="7:9" x14ac:dyDescent="0.25">
      <c r="G486" s="10" t="str">
        <f t="shared" si="9"/>
        <v/>
      </c>
      <c r="H486" s="10"/>
      <c r="I486" s="10"/>
    </row>
    <row r="487" spans="7:9" x14ac:dyDescent="0.25">
      <c r="G487" s="10" t="str">
        <f t="shared" si="9"/>
        <v/>
      </c>
      <c r="H487" s="10"/>
      <c r="I487" s="10"/>
    </row>
    <row r="488" spans="7:9" x14ac:dyDescent="0.25">
      <c r="G488" s="10" t="str">
        <f t="shared" si="9"/>
        <v/>
      </c>
      <c r="H488" s="10"/>
      <c r="I488" s="10"/>
    </row>
    <row r="489" spans="7:9" x14ac:dyDescent="0.25">
      <c r="G489" s="10" t="str">
        <f t="shared" si="9"/>
        <v/>
      </c>
      <c r="H489" s="10"/>
      <c r="I489" s="10"/>
    </row>
    <row r="490" spans="7:9" x14ac:dyDescent="0.25">
      <c r="G490" s="10" t="str">
        <f t="shared" si="9"/>
        <v/>
      </c>
      <c r="H490" s="10"/>
      <c r="I490" s="10"/>
    </row>
    <row r="491" spans="7:9" x14ac:dyDescent="0.25">
      <c r="G491" s="10" t="str">
        <f t="shared" si="9"/>
        <v/>
      </c>
      <c r="H491" s="10"/>
      <c r="I491" s="10"/>
    </row>
    <row r="492" spans="7:9" x14ac:dyDescent="0.25">
      <c r="G492" s="10" t="str">
        <f t="shared" si="9"/>
        <v/>
      </c>
      <c r="H492" s="10"/>
      <c r="I492" s="10"/>
    </row>
    <row r="493" spans="7:9" x14ac:dyDescent="0.25">
      <c r="G493" s="10" t="str">
        <f t="shared" si="9"/>
        <v/>
      </c>
      <c r="H493" s="10"/>
      <c r="I493" s="10"/>
    </row>
    <row r="494" spans="7:9" x14ac:dyDescent="0.25">
      <c r="G494" s="10" t="str">
        <f t="shared" si="9"/>
        <v/>
      </c>
      <c r="H494" s="10"/>
      <c r="I494" s="10"/>
    </row>
    <row r="495" spans="7:9" x14ac:dyDescent="0.25">
      <c r="G495" s="10" t="str">
        <f t="shared" si="9"/>
        <v/>
      </c>
      <c r="H495" s="10"/>
      <c r="I495" s="10"/>
    </row>
    <row r="496" spans="7:9" x14ac:dyDescent="0.25">
      <c r="G496" s="10" t="str">
        <f t="shared" si="9"/>
        <v/>
      </c>
      <c r="H496" s="10"/>
      <c r="I496" s="10"/>
    </row>
    <row r="497" spans="7:9" x14ac:dyDescent="0.25">
      <c r="G497" s="10" t="str">
        <f t="shared" si="9"/>
        <v/>
      </c>
      <c r="H497" s="10"/>
      <c r="I497" s="10"/>
    </row>
    <row r="498" spans="7:9" x14ac:dyDescent="0.25">
      <c r="G498" s="10" t="str">
        <f t="shared" si="9"/>
        <v/>
      </c>
      <c r="H498" s="10"/>
      <c r="I498" s="10"/>
    </row>
    <row r="499" spans="7:9" x14ac:dyDescent="0.25">
      <c r="G499" s="10" t="str">
        <f t="shared" si="9"/>
        <v/>
      </c>
      <c r="H499" s="10"/>
      <c r="I499" s="10"/>
    </row>
    <row r="500" spans="7:9" x14ac:dyDescent="0.25">
      <c r="G500" s="10" t="str">
        <f t="shared" si="9"/>
        <v/>
      </c>
      <c r="H500" s="10"/>
      <c r="I500" s="10"/>
    </row>
    <row r="501" spans="7:9" x14ac:dyDescent="0.25">
      <c r="G501" s="10" t="str">
        <f t="shared" si="9"/>
        <v/>
      </c>
      <c r="H501" s="10"/>
      <c r="I501" s="10"/>
    </row>
    <row r="502" spans="7:9" x14ac:dyDescent="0.25">
      <c r="G502" s="10" t="str">
        <f t="shared" si="9"/>
        <v/>
      </c>
      <c r="H502" s="10"/>
      <c r="I502" s="10"/>
    </row>
    <row r="503" spans="7:9" x14ac:dyDescent="0.25">
      <c r="G503" s="10" t="str">
        <f t="shared" si="9"/>
        <v/>
      </c>
      <c r="H503" s="10"/>
      <c r="I503" s="10"/>
    </row>
    <row r="504" spans="7:9" x14ac:dyDescent="0.25">
      <c r="G504" s="10" t="str">
        <f t="shared" si="9"/>
        <v/>
      </c>
      <c r="H504" s="10"/>
      <c r="I504" s="10"/>
    </row>
    <row r="505" spans="7:9" x14ac:dyDescent="0.25">
      <c r="G505" s="10" t="str">
        <f t="shared" si="9"/>
        <v/>
      </c>
      <c r="H505" s="10"/>
      <c r="I505" s="10"/>
    </row>
    <row r="506" spans="7:9" x14ac:dyDescent="0.25">
      <c r="G506" s="10" t="str">
        <f t="shared" si="9"/>
        <v/>
      </c>
      <c r="H506" s="10"/>
      <c r="I506" s="10"/>
    </row>
    <row r="507" spans="7:9" x14ac:dyDescent="0.25">
      <c r="G507" s="10" t="str">
        <f t="shared" si="9"/>
        <v/>
      </c>
      <c r="H507" s="10"/>
      <c r="I507" s="10"/>
    </row>
    <row r="508" spans="7:9" x14ac:dyDescent="0.25">
      <c r="G508" s="10" t="str">
        <f t="shared" si="9"/>
        <v/>
      </c>
      <c r="H508" s="10"/>
      <c r="I508" s="10"/>
    </row>
    <row r="509" spans="7:9" x14ac:dyDescent="0.25">
      <c r="G509" s="10" t="str">
        <f t="shared" si="9"/>
        <v/>
      </c>
      <c r="H509" s="10"/>
      <c r="I509" s="10"/>
    </row>
    <row r="510" spans="7:9" x14ac:dyDescent="0.25">
      <c r="G510" s="10" t="str">
        <f t="shared" si="9"/>
        <v/>
      </c>
      <c r="H510" s="10"/>
      <c r="I510" s="10"/>
    </row>
    <row r="511" spans="7:9" x14ac:dyDescent="0.25">
      <c r="G511" s="10" t="str">
        <f t="shared" si="9"/>
        <v/>
      </c>
      <c r="H511" s="10"/>
      <c r="I511" s="10"/>
    </row>
    <row r="512" spans="7:9" x14ac:dyDescent="0.25">
      <c r="G512" s="10" t="str">
        <f t="shared" si="9"/>
        <v/>
      </c>
      <c r="H512" s="10"/>
      <c r="I512" s="10"/>
    </row>
    <row r="513" spans="7:9" x14ac:dyDescent="0.25">
      <c r="G513" s="10" t="str">
        <f t="shared" si="9"/>
        <v/>
      </c>
      <c r="H513" s="10"/>
      <c r="I513" s="10"/>
    </row>
    <row r="514" spans="7:9" x14ac:dyDescent="0.25">
      <c r="G514" s="10" t="str">
        <f t="shared" si="9"/>
        <v/>
      </c>
      <c r="H514" s="10"/>
      <c r="I514" s="10"/>
    </row>
    <row r="515" spans="7:9" x14ac:dyDescent="0.25">
      <c r="G515" s="10" t="str">
        <f t="shared" si="9"/>
        <v/>
      </c>
      <c r="H515" s="10"/>
      <c r="I515" s="10"/>
    </row>
    <row r="516" spans="7:9" x14ac:dyDescent="0.25">
      <c r="G516" s="10" t="str">
        <f t="shared" ref="G516:G579" si="10">IF(F516&gt;0,ROUNDDOWN($K$3/F516/$K$6,2),"")</f>
        <v/>
      </c>
      <c r="H516" s="10"/>
      <c r="I516" s="10"/>
    </row>
    <row r="517" spans="7:9" x14ac:dyDescent="0.25">
      <c r="G517" s="10" t="str">
        <f t="shared" si="10"/>
        <v/>
      </c>
      <c r="H517" s="10"/>
      <c r="I517" s="10"/>
    </row>
    <row r="518" spans="7:9" x14ac:dyDescent="0.25">
      <c r="G518" s="10" t="str">
        <f t="shared" si="10"/>
        <v/>
      </c>
      <c r="H518" s="10"/>
      <c r="I518" s="10"/>
    </row>
    <row r="519" spans="7:9" x14ac:dyDescent="0.25">
      <c r="G519" s="10" t="str">
        <f t="shared" si="10"/>
        <v/>
      </c>
      <c r="H519" s="10"/>
      <c r="I519" s="10"/>
    </row>
    <row r="520" spans="7:9" x14ac:dyDescent="0.25">
      <c r="G520" s="10" t="str">
        <f t="shared" si="10"/>
        <v/>
      </c>
      <c r="H520" s="10"/>
      <c r="I520" s="10"/>
    </row>
    <row r="521" spans="7:9" x14ac:dyDescent="0.25">
      <c r="G521" s="10" t="str">
        <f t="shared" si="10"/>
        <v/>
      </c>
      <c r="H521" s="10"/>
      <c r="I521" s="10"/>
    </row>
    <row r="522" spans="7:9" x14ac:dyDescent="0.25">
      <c r="G522" s="10" t="str">
        <f t="shared" si="10"/>
        <v/>
      </c>
      <c r="H522" s="10"/>
      <c r="I522" s="10"/>
    </row>
    <row r="523" spans="7:9" x14ac:dyDescent="0.25">
      <c r="G523" s="10" t="str">
        <f t="shared" si="10"/>
        <v/>
      </c>
      <c r="H523" s="10"/>
      <c r="I523" s="10"/>
    </row>
    <row r="524" spans="7:9" x14ac:dyDescent="0.25">
      <c r="G524" s="10" t="str">
        <f t="shared" si="10"/>
        <v/>
      </c>
      <c r="H524" s="10"/>
      <c r="I524" s="10"/>
    </row>
    <row r="525" spans="7:9" x14ac:dyDescent="0.25">
      <c r="G525" s="10" t="str">
        <f t="shared" si="10"/>
        <v/>
      </c>
      <c r="H525" s="10"/>
      <c r="I525" s="10"/>
    </row>
    <row r="526" spans="7:9" x14ac:dyDescent="0.25">
      <c r="G526" s="10" t="str">
        <f t="shared" si="10"/>
        <v/>
      </c>
      <c r="H526" s="10"/>
      <c r="I526" s="10"/>
    </row>
    <row r="527" spans="7:9" x14ac:dyDescent="0.25">
      <c r="G527" s="10" t="str">
        <f t="shared" si="10"/>
        <v/>
      </c>
      <c r="H527" s="10"/>
      <c r="I527" s="10"/>
    </row>
    <row r="528" spans="7:9" x14ac:dyDescent="0.25">
      <c r="G528" s="10" t="str">
        <f t="shared" si="10"/>
        <v/>
      </c>
      <c r="H528" s="10"/>
      <c r="I528" s="10"/>
    </row>
    <row r="529" spans="7:9" x14ac:dyDescent="0.25">
      <c r="G529" s="10" t="str">
        <f t="shared" si="10"/>
        <v/>
      </c>
      <c r="H529" s="10"/>
      <c r="I529" s="10"/>
    </row>
    <row r="530" spans="7:9" x14ac:dyDescent="0.25">
      <c r="G530" s="10" t="str">
        <f t="shared" si="10"/>
        <v/>
      </c>
      <c r="H530" s="10"/>
      <c r="I530" s="10"/>
    </row>
    <row r="531" spans="7:9" x14ac:dyDescent="0.25">
      <c r="G531" s="10" t="str">
        <f t="shared" si="10"/>
        <v/>
      </c>
      <c r="H531" s="10"/>
      <c r="I531" s="10"/>
    </row>
    <row r="532" spans="7:9" x14ac:dyDescent="0.25">
      <c r="G532" s="10" t="str">
        <f t="shared" si="10"/>
        <v/>
      </c>
      <c r="H532" s="10"/>
      <c r="I532" s="10"/>
    </row>
    <row r="533" spans="7:9" x14ac:dyDescent="0.25">
      <c r="G533" s="10" t="str">
        <f t="shared" si="10"/>
        <v/>
      </c>
      <c r="H533" s="10"/>
      <c r="I533" s="10"/>
    </row>
    <row r="534" spans="7:9" x14ac:dyDescent="0.25">
      <c r="G534" s="10" t="str">
        <f t="shared" si="10"/>
        <v/>
      </c>
      <c r="H534" s="10"/>
      <c r="I534" s="10"/>
    </row>
    <row r="535" spans="7:9" x14ac:dyDescent="0.25">
      <c r="G535" s="10" t="str">
        <f t="shared" si="10"/>
        <v/>
      </c>
      <c r="H535" s="10"/>
      <c r="I535" s="10"/>
    </row>
    <row r="536" spans="7:9" x14ac:dyDescent="0.25">
      <c r="G536" s="10" t="str">
        <f t="shared" si="10"/>
        <v/>
      </c>
      <c r="H536" s="10"/>
      <c r="I536" s="10"/>
    </row>
    <row r="537" spans="7:9" x14ac:dyDescent="0.25">
      <c r="G537" s="10" t="str">
        <f t="shared" si="10"/>
        <v/>
      </c>
      <c r="H537" s="10"/>
      <c r="I537" s="10"/>
    </row>
    <row r="538" spans="7:9" x14ac:dyDescent="0.25">
      <c r="G538" s="10" t="str">
        <f t="shared" si="10"/>
        <v/>
      </c>
      <c r="H538" s="10"/>
      <c r="I538" s="10"/>
    </row>
    <row r="539" spans="7:9" x14ac:dyDescent="0.25">
      <c r="G539" s="10" t="str">
        <f t="shared" si="10"/>
        <v/>
      </c>
      <c r="H539" s="10"/>
      <c r="I539" s="10"/>
    </row>
    <row r="540" spans="7:9" x14ac:dyDescent="0.25">
      <c r="G540" s="10" t="str">
        <f t="shared" si="10"/>
        <v/>
      </c>
      <c r="H540" s="10"/>
      <c r="I540" s="10"/>
    </row>
    <row r="541" spans="7:9" x14ac:dyDescent="0.25">
      <c r="G541" s="10" t="str">
        <f t="shared" si="10"/>
        <v/>
      </c>
      <c r="H541" s="10"/>
      <c r="I541" s="10"/>
    </row>
    <row r="542" spans="7:9" x14ac:dyDescent="0.25">
      <c r="G542" s="10" t="str">
        <f t="shared" si="10"/>
        <v/>
      </c>
      <c r="H542" s="10"/>
      <c r="I542" s="10"/>
    </row>
    <row r="543" spans="7:9" x14ac:dyDescent="0.25">
      <c r="G543" s="10" t="str">
        <f t="shared" si="10"/>
        <v/>
      </c>
      <c r="H543" s="10"/>
      <c r="I543" s="10"/>
    </row>
    <row r="544" spans="7:9" x14ac:dyDescent="0.25">
      <c r="G544" s="10" t="str">
        <f t="shared" si="10"/>
        <v/>
      </c>
      <c r="H544" s="10"/>
      <c r="I544" s="10"/>
    </row>
    <row r="545" spans="7:9" x14ac:dyDescent="0.25">
      <c r="G545" s="10" t="str">
        <f t="shared" si="10"/>
        <v/>
      </c>
      <c r="H545" s="10"/>
      <c r="I545" s="10"/>
    </row>
    <row r="546" spans="7:9" x14ac:dyDescent="0.25">
      <c r="G546" s="10" t="str">
        <f t="shared" si="10"/>
        <v/>
      </c>
      <c r="H546" s="10"/>
      <c r="I546" s="10"/>
    </row>
    <row r="547" spans="7:9" x14ac:dyDescent="0.25">
      <c r="G547" s="10" t="str">
        <f t="shared" si="10"/>
        <v/>
      </c>
      <c r="H547" s="10"/>
      <c r="I547" s="10"/>
    </row>
    <row r="548" spans="7:9" x14ac:dyDescent="0.25">
      <c r="G548" s="10" t="str">
        <f t="shared" si="10"/>
        <v/>
      </c>
      <c r="H548" s="10"/>
      <c r="I548" s="10"/>
    </row>
    <row r="549" spans="7:9" x14ac:dyDescent="0.25">
      <c r="G549" s="10" t="str">
        <f t="shared" si="10"/>
        <v/>
      </c>
      <c r="H549" s="10"/>
      <c r="I549" s="10"/>
    </row>
    <row r="550" spans="7:9" x14ac:dyDescent="0.25">
      <c r="G550" s="10" t="str">
        <f t="shared" si="10"/>
        <v/>
      </c>
      <c r="H550" s="10"/>
      <c r="I550" s="10"/>
    </row>
    <row r="551" spans="7:9" x14ac:dyDescent="0.25">
      <c r="G551" s="10" t="str">
        <f t="shared" si="10"/>
        <v/>
      </c>
      <c r="H551" s="10"/>
      <c r="I551" s="10"/>
    </row>
    <row r="552" spans="7:9" x14ac:dyDescent="0.25">
      <c r="G552" s="10" t="str">
        <f t="shared" si="10"/>
        <v/>
      </c>
      <c r="H552" s="10"/>
      <c r="I552" s="10"/>
    </row>
    <row r="553" spans="7:9" x14ac:dyDescent="0.25">
      <c r="G553" s="10" t="str">
        <f t="shared" si="10"/>
        <v/>
      </c>
      <c r="H553" s="10"/>
      <c r="I553" s="10"/>
    </row>
    <row r="554" spans="7:9" x14ac:dyDescent="0.25">
      <c r="G554" s="10" t="str">
        <f t="shared" si="10"/>
        <v/>
      </c>
      <c r="H554" s="10"/>
      <c r="I554" s="10"/>
    </row>
    <row r="555" spans="7:9" x14ac:dyDescent="0.25">
      <c r="G555" s="10" t="str">
        <f t="shared" si="10"/>
        <v/>
      </c>
      <c r="H555" s="10"/>
      <c r="I555" s="10"/>
    </row>
    <row r="556" spans="7:9" x14ac:dyDescent="0.25">
      <c r="G556" s="10" t="str">
        <f t="shared" si="10"/>
        <v/>
      </c>
      <c r="H556" s="10"/>
      <c r="I556" s="10"/>
    </row>
    <row r="557" spans="7:9" x14ac:dyDescent="0.25">
      <c r="G557" s="10" t="str">
        <f t="shared" si="10"/>
        <v/>
      </c>
      <c r="H557" s="10"/>
      <c r="I557" s="10"/>
    </row>
    <row r="558" spans="7:9" x14ac:dyDescent="0.25">
      <c r="G558" s="10" t="str">
        <f t="shared" si="10"/>
        <v/>
      </c>
      <c r="H558" s="10"/>
      <c r="I558" s="10"/>
    </row>
    <row r="559" spans="7:9" x14ac:dyDescent="0.25">
      <c r="G559" s="10" t="str">
        <f t="shared" si="10"/>
        <v/>
      </c>
      <c r="H559" s="10"/>
      <c r="I559" s="10"/>
    </row>
    <row r="560" spans="7:9" x14ac:dyDescent="0.25">
      <c r="G560" s="10" t="str">
        <f t="shared" si="10"/>
        <v/>
      </c>
      <c r="H560" s="10"/>
      <c r="I560" s="10"/>
    </row>
    <row r="561" spans="7:9" x14ac:dyDescent="0.25">
      <c r="G561" s="10" t="str">
        <f t="shared" si="10"/>
        <v/>
      </c>
      <c r="H561" s="10"/>
      <c r="I561" s="10"/>
    </row>
    <row r="562" spans="7:9" x14ac:dyDescent="0.25">
      <c r="G562" s="10" t="str">
        <f t="shared" si="10"/>
        <v/>
      </c>
      <c r="H562" s="10"/>
      <c r="I562" s="10"/>
    </row>
    <row r="563" spans="7:9" x14ac:dyDescent="0.25">
      <c r="G563" s="10" t="str">
        <f t="shared" si="10"/>
        <v/>
      </c>
      <c r="H563" s="10"/>
      <c r="I563" s="10"/>
    </row>
    <row r="564" spans="7:9" x14ac:dyDescent="0.25">
      <c r="G564" s="10" t="str">
        <f t="shared" si="10"/>
        <v/>
      </c>
      <c r="H564" s="10"/>
      <c r="I564" s="10"/>
    </row>
    <row r="565" spans="7:9" x14ac:dyDescent="0.25">
      <c r="G565" s="10" t="str">
        <f t="shared" si="10"/>
        <v/>
      </c>
      <c r="H565" s="10"/>
      <c r="I565" s="10"/>
    </row>
    <row r="566" spans="7:9" x14ac:dyDescent="0.25">
      <c r="G566" s="10" t="str">
        <f t="shared" si="10"/>
        <v/>
      </c>
      <c r="H566" s="10"/>
      <c r="I566" s="10"/>
    </row>
    <row r="567" spans="7:9" x14ac:dyDescent="0.25">
      <c r="G567" s="10" t="str">
        <f t="shared" si="10"/>
        <v/>
      </c>
      <c r="H567" s="10"/>
      <c r="I567" s="10"/>
    </row>
    <row r="568" spans="7:9" x14ac:dyDescent="0.25">
      <c r="G568" s="10" t="str">
        <f t="shared" si="10"/>
        <v/>
      </c>
      <c r="H568" s="10"/>
      <c r="I568" s="10"/>
    </row>
    <row r="569" spans="7:9" x14ac:dyDescent="0.25">
      <c r="G569" s="10" t="str">
        <f t="shared" si="10"/>
        <v/>
      </c>
      <c r="H569" s="10"/>
      <c r="I569" s="10"/>
    </row>
    <row r="570" spans="7:9" x14ac:dyDescent="0.25">
      <c r="G570" s="10" t="str">
        <f t="shared" si="10"/>
        <v/>
      </c>
      <c r="H570" s="10"/>
      <c r="I570" s="10"/>
    </row>
    <row r="571" spans="7:9" x14ac:dyDescent="0.25">
      <c r="G571" s="10" t="str">
        <f t="shared" si="10"/>
        <v/>
      </c>
      <c r="H571" s="10"/>
      <c r="I571" s="10"/>
    </row>
    <row r="572" spans="7:9" x14ac:dyDescent="0.25">
      <c r="G572" s="10" t="str">
        <f t="shared" si="10"/>
        <v/>
      </c>
      <c r="H572" s="10"/>
      <c r="I572" s="10"/>
    </row>
    <row r="573" spans="7:9" x14ac:dyDescent="0.25">
      <c r="G573" s="10" t="str">
        <f t="shared" si="10"/>
        <v/>
      </c>
      <c r="H573" s="10"/>
      <c r="I573" s="10"/>
    </row>
    <row r="574" spans="7:9" x14ac:dyDescent="0.25">
      <c r="G574" s="10" t="str">
        <f t="shared" si="10"/>
        <v/>
      </c>
      <c r="H574" s="10"/>
      <c r="I574" s="10"/>
    </row>
    <row r="575" spans="7:9" x14ac:dyDescent="0.25">
      <c r="G575" s="10" t="str">
        <f t="shared" si="10"/>
        <v/>
      </c>
      <c r="H575" s="10"/>
      <c r="I575" s="10"/>
    </row>
    <row r="576" spans="7:9" x14ac:dyDescent="0.25">
      <c r="G576" s="10" t="str">
        <f t="shared" si="10"/>
        <v/>
      </c>
      <c r="H576" s="10"/>
      <c r="I576" s="10"/>
    </row>
    <row r="577" spans="7:9" x14ac:dyDescent="0.25">
      <c r="G577" s="10" t="str">
        <f t="shared" si="10"/>
        <v/>
      </c>
      <c r="H577" s="10"/>
      <c r="I577" s="10"/>
    </row>
    <row r="578" spans="7:9" x14ac:dyDescent="0.25">
      <c r="G578" s="10" t="str">
        <f t="shared" si="10"/>
        <v/>
      </c>
      <c r="H578" s="10"/>
      <c r="I578" s="10"/>
    </row>
    <row r="579" spans="7:9" x14ac:dyDescent="0.25">
      <c r="G579" s="10" t="str">
        <f t="shared" si="10"/>
        <v/>
      </c>
      <c r="H579" s="10"/>
      <c r="I579" s="10"/>
    </row>
    <row r="580" spans="7:9" x14ac:dyDescent="0.25">
      <c r="G580" s="10" t="str">
        <f t="shared" ref="G580:G643" si="11">IF(F580&gt;0,ROUNDDOWN($K$3/F580/$K$6,2),"")</f>
        <v/>
      </c>
      <c r="H580" s="10"/>
      <c r="I580" s="10"/>
    </row>
    <row r="581" spans="7:9" x14ac:dyDescent="0.25">
      <c r="G581" s="10" t="str">
        <f t="shared" si="11"/>
        <v/>
      </c>
      <c r="H581" s="10"/>
      <c r="I581" s="10"/>
    </row>
    <row r="582" spans="7:9" x14ac:dyDescent="0.25">
      <c r="G582" s="10" t="str">
        <f t="shared" si="11"/>
        <v/>
      </c>
      <c r="H582" s="10"/>
      <c r="I582" s="10"/>
    </row>
    <row r="583" spans="7:9" x14ac:dyDescent="0.25">
      <c r="G583" s="10" t="str">
        <f t="shared" si="11"/>
        <v/>
      </c>
      <c r="H583" s="10"/>
      <c r="I583" s="10"/>
    </row>
    <row r="584" spans="7:9" x14ac:dyDescent="0.25">
      <c r="G584" s="10" t="str">
        <f t="shared" si="11"/>
        <v/>
      </c>
      <c r="H584" s="10"/>
      <c r="I584" s="10"/>
    </row>
    <row r="585" spans="7:9" x14ac:dyDescent="0.25">
      <c r="G585" s="10" t="str">
        <f t="shared" si="11"/>
        <v/>
      </c>
      <c r="H585" s="10"/>
      <c r="I585" s="10"/>
    </row>
    <row r="586" spans="7:9" x14ac:dyDescent="0.25">
      <c r="G586" s="10" t="str">
        <f t="shared" si="11"/>
        <v/>
      </c>
      <c r="H586" s="10"/>
      <c r="I586" s="10"/>
    </row>
    <row r="587" spans="7:9" x14ac:dyDescent="0.25">
      <c r="G587" s="10" t="str">
        <f t="shared" si="11"/>
        <v/>
      </c>
      <c r="H587" s="10"/>
      <c r="I587" s="10"/>
    </row>
    <row r="588" spans="7:9" x14ac:dyDescent="0.25">
      <c r="G588" s="10" t="str">
        <f t="shared" si="11"/>
        <v/>
      </c>
      <c r="H588" s="10"/>
      <c r="I588" s="10"/>
    </row>
    <row r="589" spans="7:9" x14ac:dyDescent="0.25">
      <c r="G589" s="10" t="str">
        <f t="shared" si="11"/>
        <v/>
      </c>
      <c r="H589" s="10"/>
      <c r="I589" s="10"/>
    </row>
    <row r="590" spans="7:9" x14ac:dyDescent="0.25">
      <c r="G590" s="10" t="str">
        <f t="shared" si="11"/>
        <v/>
      </c>
      <c r="H590" s="10"/>
      <c r="I590" s="10"/>
    </row>
    <row r="591" spans="7:9" x14ac:dyDescent="0.25">
      <c r="G591" s="10" t="str">
        <f t="shared" si="11"/>
        <v/>
      </c>
      <c r="H591" s="10"/>
      <c r="I591" s="10"/>
    </row>
    <row r="592" spans="7:9" x14ac:dyDescent="0.25">
      <c r="G592" s="10" t="str">
        <f t="shared" si="11"/>
        <v/>
      </c>
      <c r="H592" s="10"/>
      <c r="I592" s="10"/>
    </row>
    <row r="593" spans="7:9" x14ac:dyDescent="0.25">
      <c r="G593" s="10" t="str">
        <f t="shared" si="11"/>
        <v/>
      </c>
      <c r="H593" s="10"/>
      <c r="I593" s="10"/>
    </row>
    <row r="594" spans="7:9" x14ac:dyDescent="0.25">
      <c r="G594" s="10" t="str">
        <f t="shared" si="11"/>
        <v/>
      </c>
      <c r="H594" s="10"/>
      <c r="I594" s="10"/>
    </row>
    <row r="595" spans="7:9" x14ac:dyDescent="0.25">
      <c r="G595" s="10" t="str">
        <f t="shared" si="11"/>
        <v/>
      </c>
      <c r="H595" s="10"/>
      <c r="I595" s="10"/>
    </row>
    <row r="596" spans="7:9" x14ac:dyDescent="0.25">
      <c r="G596" s="10" t="str">
        <f t="shared" si="11"/>
        <v/>
      </c>
      <c r="H596" s="10"/>
      <c r="I596" s="10"/>
    </row>
    <row r="597" spans="7:9" x14ac:dyDescent="0.25">
      <c r="G597" s="10" t="str">
        <f t="shared" si="11"/>
        <v/>
      </c>
      <c r="H597" s="10"/>
      <c r="I597" s="10"/>
    </row>
    <row r="598" spans="7:9" x14ac:dyDescent="0.25">
      <c r="G598" s="10" t="str">
        <f t="shared" si="11"/>
        <v/>
      </c>
      <c r="H598" s="10"/>
      <c r="I598" s="10"/>
    </row>
    <row r="599" spans="7:9" x14ac:dyDescent="0.25">
      <c r="G599" s="10" t="str">
        <f t="shared" si="11"/>
        <v/>
      </c>
      <c r="H599" s="10"/>
      <c r="I599" s="10"/>
    </row>
    <row r="600" spans="7:9" x14ac:dyDescent="0.25">
      <c r="G600" s="10" t="str">
        <f t="shared" si="11"/>
        <v/>
      </c>
      <c r="H600" s="10"/>
      <c r="I600" s="10"/>
    </row>
    <row r="601" spans="7:9" x14ac:dyDescent="0.25">
      <c r="G601" s="10" t="str">
        <f t="shared" si="11"/>
        <v/>
      </c>
      <c r="H601" s="10"/>
      <c r="I601" s="10"/>
    </row>
    <row r="602" spans="7:9" x14ac:dyDescent="0.25">
      <c r="G602" s="10" t="str">
        <f t="shared" si="11"/>
        <v/>
      </c>
      <c r="H602" s="10"/>
      <c r="I602" s="10"/>
    </row>
    <row r="603" spans="7:9" x14ac:dyDescent="0.25">
      <c r="G603" s="10" t="str">
        <f t="shared" si="11"/>
        <v/>
      </c>
      <c r="H603" s="10"/>
      <c r="I603" s="10"/>
    </row>
    <row r="604" spans="7:9" x14ac:dyDescent="0.25">
      <c r="G604" s="10" t="str">
        <f t="shared" si="11"/>
        <v/>
      </c>
      <c r="H604" s="10"/>
      <c r="I604" s="10"/>
    </row>
    <row r="605" spans="7:9" x14ac:dyDescent="0.25">
      <c r="G605" s="10" t="str">
        <f t="shared" si="11"/>
        <v/>
      </c>
      <c r="H605" s="10"/>
      <c r="I605" s="10"/>
    </row>
    <row r="606" spans="7:9" x14ac:dyDescent="0.25">
      <c r="G606" s="10" t="str">
        <f t="shared" si="11"/>
        <v/>
      </c>
      <c r="H606" s="10"/>
      <c r="I606" s="10"/>
    </row>
    <row r="607" spans="7:9" x14ac:dyDescent="0.25">
      <c r="G607" s="10" t="str">
        <f t="shared" si="11"/>
        <v/>
      </c>
      <c r="H607" s="10"/>
      <c r="I607" s="10"/>
    </row>
    <row r="608" spans="7:9" x14ac:dyDescent="0.25">
      <c r="G608" s="10" t="str">
        <f t="shared" si="11"/>
        <v/>
      </c>
      <c r="H608" s="10"/>
      <c r="I608" s="10"/>
    </row>
    <row r="609" spans="7:9" x14ac:dyDescent="0.25">
      <c r="G609" s="10" t="str">
        <f t="shared" si="11"/>
        <v/>
      </c>
      <c r="H609" s="10"/>
      <c r="I609" s="10"/>
    </row>
    <row r="610" spans="7:9" x14ac:dyDescent="0.25">
      <c r="G610" s="10" t="str">
        <f t="shared" si="11"/>
        <v/>
      </c>
      <c r="H610" s="10"/>
      <c r="I610" s="10"/>
    </row>
    <row r="611" spans="7:9" x14ac:dyDescent="0.25">
      <c r="G611" s="10" t="str">
        <f t="shared" si="11"/>
        <v/>
      </c>
      <c r="H611" s="10"/>
      <c r="I611" s="10"/>
    </row>
    <row r="612" spans="7:9" x14ac:dyDescent="0.25">
      <c r="G612" s="10" t="str">
        <f t="shared" si="11"/>
        <v/>
      </c>
      <c r="H612" s="10"/>
      <c r="I612" s="10"/>
    </row>
    <row r="613" spans="7:9" x14ac:dyDescent="0.25">
      <c r="G613" s="10" t="str">
        <f t="shared" si="11"/>
        <v/>
      </c>
      <c r="H613" s="10"/>
      <c r="I613" s="10"/>
    </row>
    <row r="614" spans="7:9" x14ac:dyDescent="0.25">
      <c r="G614" s="10" t="str">
        <f t="shared" si="11"/>
        <v/>
      </c>
      <c r="H614" s="10"/>
      <c r="I614" s="10"/>
    </row>
    <row r="615" spans="7:9" x14ac:dyDescent="0.25">
      <c r="G615" s="10" t="str">
        <f t="shared" si="11"/>
        <v/>
      </c>
      <c r="H615" s="10"/>
      <c r="I615" s="10"/>
    </row>
    <row r="616" spans="7:9" x14ac:dyDescent="0.25">
      <c r="G616" s="10" t="str">
        <f t="shared" si="11"/>
        <v/>
      </c>
      <c r="H616" s="10"/>
      <c r="I616" s="10"/>
    </row>
    <row r="617" spans="7:9" x14ac:dyDescent="0.25">
      <c r="G617" s="10" t="str">
        <f t="shared" si="11"/>
        <v/>
      </c>
      <c r="H617" s="10"/>
      <c r="I617" s="10"/>
    </row>
    <row r="618" spans="7:9" x14ac:dyDescent="0.25">
      <c r="G618" s="10" t="str">
        <f t="shared" si="11"/>
        <v/>
      </c>
      <c r="H618" s="10"/>
      <c r="I618" s="10"/>
    </row>
    <row r="619" spans="7:9" x14ac:dyDescent="0.25">
      <c r="G619" s="10" t="str">
        <f t="shared" si="11"/>
        <v/>
      </c>
      <c r="H619" s="10"/>
      <c r="I619" s="10"/>
    </row>
    <row r="620" spans="7:9" x14ac:dyDescent="0.25">
      <c r="G620" s="10" t="str">
        <f t="shared" si="11"/>
        <v/>
      </c>
      <c r="H620" s="10"/>
      <c r="I620" s="10"/>
    </row>
    <row r="621" spans="7:9" x14ac:dyDescent="0.25">
      <c r="G621" s="10" t="str">
        <f t="shared" si="11"/>
        <v/>
      </c>
      <c r="H621" s="10"/>
      <c r="I621" s="10"/>
    </row>
    <row r="622" spans="7:9" x14ac:dyDescent="0.25">
      <c r="G622" s="10" t="str">
        <f t="shared" si="11"/>
        <v/>
      </c>
      <c r="H622" s="10"/>
      <c r="I622" s="10"/>
    </row>
    <row r="623" spans="7:9" x14ac:dyDescent="0.25">
      <c r="G623" s="10" t="str">
        <f t="shared" si="11"/>
        <v/>
      </c>
      <c r="H623" s="10"/>
      <c r="I623" s="10"/>
    </row>
    <row r="624" spans="7:9" x14ac:dyDescent="0.25">
      <c r="G624" s="10" t="str">
        <f t="shared" si="11"/>
        <v/>
      </c>
      <c r="H624" s="10"/>
      <c r="I624" s="10"/>
    </row>
    <row r="625" spans="7:9" x14ac:dyDescent="0.25">
      <c r="G625" s="10" t="str">
        <f t="shared" si="11"/>
        <v/>
      </c>
      <c r="H625" s="10"/>
      <c r="I625" s="10"/>
    </row>
    <row r="626" spans="7:9" x14ac:dyDescent="0.25">
      <c r="G626" s="10" t="str">
        <f t="shared" si="11"/>
        <v/>
      </c>
      <c r="H626" s="10"/>
      <c r="I626" s="10"/>
    </row>
    <row r="627" spans="7:9" x14ac:dyDescent="0.25">
      <c r="G627" s="10" t="str">
        <f t="shared" si="11"/>
        <v/>
      </c>
      <c r="H627" s="10"/>
      <c r="I627" s="10"/>
    </row>
    <row r="628" spans="7:9" x14ac:dyDescent="0.25">
      <c r="G628" s="10" t="str">
        <f t="shared" si="11"/>
        <v/>
      </c>
      <c r="H628" s="10"/>
      <c r="I628" s="10"/>
    </row>
    <row r="629" spans="7:9" x14ac:dyDescent="0.25">
      <c r="G629" s="10" t="str">
        <f t="shared" si="11"/>
        <v/>
      </c>
      <c r="H629" s="10"/>
      <c r="I629" s="10"/>
    </row>
    <row r="630" spans="7:9" x14ac:dyDescent="0.25">
      <c r="G630" s="10" t="str">
        <f t="shared" si="11"/>
        <v/>
      </c>
      <c r="H630" s="10"/>
      <c r="I630" s="10"/>
    </row>
    <row r="631" spans="7:9" x14ac:dyDescent="0.25">
      <c r="G631" s="10" t="str">
        <f t="shared" si="11"/>
        <v/>
      </c>
      <c r="H631" s="10"/>
      <c r="I631" s="10"/>
    </row>
    <row r="632" spans="7:9" x14ac:dyDescent="0.25">
      <c r="G632" s="10" t="str">
        <f t="shared" si="11"/>
        <v/>
      </c>
      <c r="H632" s="10"/>
      <c r="I632" s="10"/>
    </row>
    <row r="633" spans="7:9" x14ac:dyDescent="0.25">
      <c r="G633" s="10" t="str">
        <f t="shared" si="11"/>
        <v/>
      </c>
      <c r="H633" s="10"/>
      <c r="I633" s="10"/>
    </row>
    <row r="634" spans="7:9" x14ac:dyDescent="0.25">
      <c r="G634" s="10" t="str">
        <f t="shared" si="11"/>
        <v/>
      </c>
      <c r="H634" s="10"/>
      <c r="I634" s="10"/>
    </row>
    <row r="635" spans="7:9" x14ac:dyDescent="0.25">
      <c r="G635" s="10" t="str">
        <f t="shared" si="11"/>
        <v/>
      </c>
      <c r="H635" s="10"/>
      <c r="I635" s="10"/>
    </row>
    <row r="636" spans="7:9" x14ac:dyDescent="0.25">
      <c r="G636" s="10" t="str">
        <f t="shared" si="11"/>
        <v/>
      </c>
      <c r="H636" s="10"/>
      <c r="I636" s="10"/>
    </row>
    <row r="637" spans="7:9" x14ac:dyDescent="0.25">
      <c r="G637" s="10" t="str">
        <f t="shared" si="11"/>
        <v/>
      </c>
      <c r="H637" s="10"/>
      <c r="I637" s="10"/>
    </row>
    <row r="638" spans="7:9" x14ac:dyDescent="0.25">
      <c r="G638" s="10" t="str">
        <f t="shared" si="11"/>
        <v/>
      </c>
      <c r="H638" s="10"/>
      <c r="I638" s="10"/>
    </row>
    <row r="639" spans="7:9" x14ac:dyDescent="0.25">
      <c r="G639" s="10" t="str">
        <f t="shared" si="11"/>
        <v/>
      </c>
      <c r="H639" s="10"/>
      <c r="I639" s="10"/>
    </row>
    <row r="640" spans="7:9" x14ac:dyDescent="0.25">
      <c r="G640" s="10" t="str">
        <f t="shared" si="11"/>
        <v/>
      </c>
      <c r="H640" s="10"/>
      <c r="I640" s="10"/>
    </row>
    <row r="641" spans="7:9" x14ac:dyDescent="0.25">
      <c r="G641" s="10" t="str">
        <f t="shared" si="11"/>
        <v/>
      </c>
      <c r="H641" s="10"/>
      <c r="I641" s="10"/>
    </row>
    <row r="642" spans="7:9" x14ac:dyDescent="0.25">
      <c r="G642" s="10" t="str">
        <f t="shared" si="11"/>
        <v/>
      </c>
      <c r="H642" s="10"/>
      <c r="I642" s="10"/>
    </row>
    <row r="643" spans="7:9" x14ac:dyDescent="0.25">
      <c r="G643" s="10" t="str">
        <f t="shared" si="11"/>
        <v/>
      </c>
      <c r="H643" s="10"/>
      <c r="I643" s="10"/>
    </row>
    <row r="644" spans="7:9" x14ac:dyDescent="0.25">
      <c r="G644" s="10" t="str">
        <f t="shared" ref="G644:G707" si="12">IF(F644&gt;0,ROUNDDOWN($K$3/F644/$K$6,2),"")</f>
        <v/>
      </c>
      <c r="H644" s="10"/>
      <c r="I644" s="10"/>
    </row>
    <row r="645" spans="7:9" x14ac:dyDescent="0.25">
      <c r="G645" s="10" t="str">
        <f t="shared" si="12"/>
        <v/>
      </c>
      <c r="H645" s="10"/>
      <c r="I645" s="10"/>
    </row>
    <row r="646" spans="7:9" x14ac:dyDescent="0.25">
      <c r="G646" s="10" t="str">
        <f t="shared" si="12"/>
        <v/>
      </c>
      <c r="H646" s="10"/>
      <c r="I646" s="10"/>
    </row>
    <row r="647" spans="7:9" x14ac:dyDescent="0.25">
      <c r="G647" s="10" t="str">
        <f t="shared" si="12"/>
        <v/>
      </c>
      <c r="H647" s="10"/>
      <c r="I647" s="10"/>
    </row>
    <row r="648" spans="7:9" x14ac:dyDescent="0.25">
      <c r="G648" s="10" t="str">
        <f t="shared" si="12"/>
        <v/>
      </c>
      <c r="H648" s="10"/>
      <c r="I648" s="10"/>
    </row>
    <row r="649" spans="7:9" x14ac:dyDescent="0.25">
      <c r="G649" s="10" t="str">
        <f t="shared" si="12"/>
        <v/>
      </c>
      <c r="H649" s="10"/>
      <c r="I649" s="10"/>
    </row>
    <row r="650" spans="7:9" x14ac:dyDescent="0.25">
      <c r="G650" s="10" t="str">
        <f t="shared" si="12"/>
        <v/>
      </c>
      <c r="H650" s="10"/>
      <c r="I650" s="10"/>
    </row>
    <row r="651" spans="7:9" x14ac:dyDescent="0.25">
      <c r="G651" s="10" t="str">
        <f t="shared" si="12"/>
        <v/>
      </c>
      <c r="H651" s="10"/>
      <c r="I651" s="10"/>
    </row>
    <row r="652" spans="7:9" x14ac:dyDescent="0.25">
      <c r="G652" s="10" t="str">
        <f t="shared" si="12"/>
        <v/>
      </c>
      <c r="H652" s="10"/>
      <c r="I652" s="10"/>
    </row>
    <row r="653" spans="7:9" x14ac:dyDescent="0.25">
      <c r="G653" s="10" t="str">
        <f t="shared" si="12"/>
        <v/>
      </c>
      <c r="H653" s="10"/>
      <c r="I653" s="10"/>
    </row>
    <row r="654" spans="7:9" x14ac:dyDescent="0.25">
      <c r="G654" s="10" t="str">
        <f t="shared" si="12"/>
        <v/>
      </c>
      <c r="H654" s="10"/>
      <c r="I654" s="10"/>
    </row>
    <row r="655" spans="7:9" x14ac:dyDescent="0.25">
      <c r="G655" s="10" t="str">
        <f t="shared" si="12"/>
        <v/>
      </c>
      <c r="H655" s="10"/>
      <c r="I655" s="10"/>
    </row>
    <row r="656" spans="7:9" x14ac:dyDescent="0.25">
      <c r="G656" s="10" t="str">
        <f t="shared" si="12"/>
        <v/>
      </c>
      <c r="H656" s="10"/>
      <c r="I656" s="10"/>
    </row>
    <row r="657" spans="7:9" x14ac:dyDescent="0.25">
      <c r="G657" s="10" t="str">
        <f t="shared" si="12"/>
        <v/>
      </c>
      <c r="H657" s="10"/>
      <c r="I657" s="10"/>
    </row>
    <row r="658" spans="7:9" x14ac:dyDescent="0.25">
      <c r="G658" s="10" t="str">
        <f t="shared" si="12"/>
        <v/>
      </c>
      <c r="H658" s="10"/>
      <c r="I658" s="10"/>
    </row>
    <row r="659" spans="7:9" x14ac:dyDescent="0.25">
      <c r="G659" s="10" t="str">
        <f t="shared" si="12"/>
        <v/>
      </c>
      <c r="H659" s="10"/>
      <c r="I659" s="10"/>
    </row>
    <row r="660" spans="7:9" x14ac:dyDescent="0.25">
      <c r="G660" s="10" t="str">
        <f t="shared" si="12"/>
        <v/>
      </c>
      <c r="H660" s="10"/>
      <c r="I660" s="10"/>
    </row>
    <row r="661" spans="7:9" x14ac:dyDescent="0.25">
      <c r="G661" s="10" t="str">
        <f t="shared" si="12"/>
        <v/>
      </c>
      <c r="H661" s="10"/>
      <c r="I661" s="10"/>
    </row>
    <row r="662" spans="7:9" x14ac:dyDescent="0.25">
      <c r="G662" s="10" t="str">
        <f t="shared" si="12"/>
        <v/>
      </c>
      <c r="H662" s="10"/>
      <c r="I662" s="10"/>
    </row>
    <row r="663" spans="7:9" x14ac:dyDescent="0.25">
      <c r="G663" s="10" t="str">
        <f t="shared" si="12"/>
        <v/>
      </c>
      <c r="H663" s="10"/>
      <c r="I663" s="10"/>
    </row>
    <row r="664" spans="7:9" x14ac:dyDescent="0.25">
      <c r="G664" s="10" t="str">
        <f t="shared" si="12"/>
        <v/>
      </c>
      <c r="H664" s="10"/>
      <c r="I664" s="10"/>
    </row>
    <row r="665" spans="7:9" x14ac:dyDescent="0.25">
      <c r="G665" s="10" t="str">
        <f t="shared" si="12"/>
        <v/>
      </c>
      <c r="H665" s="10"/>
      <c r="I665" s="10"/>
    </row>
    <row r="666" spans="7:9" x14ac:dyDescent="0.25">
      <c r="G666" s="10" t="str">
        <f t="shared" si="12"/>
        <v/>
      </c>
      <c r="H666" s="10"/>
      <c r="I666" s="10"/>
    </row>
    <row r="667" spans="7:9" x14ac:dyDescent="0.25">
      <c r="G667" s="10" t="str">
        <f t="shared" si="12"/>
        <v/>
      </c>
      <c r="H667" s="10"/>
      <c r="I667" s="10"/>
    </row>
    <row r="668" spans="7:9" x14ac:dyDescent="0.25">
      <c r="G668" s="10" t="str">
        <f t="shared" si="12"/>
        <v/>
      </c>
      <c r="H668" s="10"/>
      <c r="I668" s="10"/>
    </row>
    <row r="669" spans="7:9" x14ac:dyDescent="0.25">
      <c r="G669" s="10" t="str">
        <f t="shared" si="12"/>
        <v/>
      </c>
      <c r="H669" s="10"/>
      <c r="I669" s="10"/>
    </row>
    <row r="670" spans="7:9" x14ac:dyDescent="0.25">
      <c r="G670" s="10" t="str">
        <f t="shared" si="12"/>
        <v/>
      </c>
      <c r="H670" s="10"/>
      <c r="I670" s="10"/>
    </row>
    <row r="671" spans="7:9" x14ac:dyDescent="0.25">
      <c r="G671" s="10" t="str">
        <f t="shared" si="12"/>
        <v/>
      </c>
      <c r="H671" s="10"/>
      <c r="I671" s="10"/>
    </row>
    <row r="672" spans="7:9" x14ac:dyDescent="0.25">
      <c r="G672" s="10" t="str">
        <f t="shared" si="12"/>
        <v/>
      </c>
      <c r="H672" s="10"/>
      <c r="I672" s="10"/>
    </row>
    <row r="673" spans="7:9" x14ac:dyDescent="0.25">
      <c r="G673" s="10" t="str">
        <f t="shared" si="12"/>
        <v/>
      </c>
      <c r="H673" s="10"/>
      <c r="I673" s="10"/>
    </row>
    <row r="674" spans="7:9" x14ac:dyDescent="0.25">
      <c r="G674" s="10" t="str">
        <f t="shared" si="12"/>
        <v/>
      </c>
      <c r="H674" s="10"/>
      <c r="I674" s="10"/>
    </row>
    <row r="675" spans="7:9" x14ac:dyDescent="0.25">
      <c r="G675" s="10" t="str">
        <f t="shared" si="12"/>
        <v/>
      </c>
      <c r="H675" s="10"/>
      <c r="I675" s="10"/>
    </row>
    <row r="676" spans="7:9" x14ac:dyDescent="0.25">
      <c r="G676" s="10" t="str">
        <f t="shared" si="12"/>
        <v/>
      </c>
      <c r="H676" s="10"/>
      <c r="I676" s="10"/>
    </row>
    <row r="677" spans="7:9" x14ac:dyDescent="0.25">
      <c r="G677" s="10" t="str">
        <f t="shared" si="12"/>
        <v/>
      </c>
      <c r="H677" s="10"/>
      <c r="I677" s="10"/>
    </row>
    <row r="678" spans="7:9" x14ac:dyDescent="0.25">
      <c r="G678" s="10" t="str">
        <f t="shared" si="12"/>
        <v/>
      </c>
      <c r="H678" s="10"/>
      <c r="I678" s="10"/>
    </row>
    <row r="679" spans="7:9" x14ac:dyDescent="0.25">
      <c r="G679" s="10" t="str">
        <f t="shared" si="12"/>
        <v/>
      </c>
      <c r="H679" s="10"/>
      <c r="I679" s="10"/>
    </row>
    <row r="680" spans="7:9" x14ac:dyDescent="0.25">
      <c r="G680" s="10" t="str">
        <f t="shared" si="12"/>
        <v/>
      </c>
      <c r="H680" s="10"/>
      <c r="I680" s="10"/>
    </row>
    <row r="681" spans="7:9" x14ac:dyDescent="0.25">
      <c r="G681" s="10" t="str">
        <f t="shared" si="12"/>
        <v/>
      </c>
      <c r="H681" s="10"/>
      <c r="I681" s="10"/>
    </row>
    <row r="682" spans="7:9" x14ac:dyDescent="0.25">
      <c r="G682" s="10" t="str">
        <f t="shared" si="12"/>
        <v/>
      </c>
      <c r="H682" s="10"/>
      <c r="I682" s="10"/>
    </row>
    <row r="683" spans="7:9" x14ac:dyDescent="0.25">
      <c r="G683" s="10" t="str">
        <f t="shared" si="12"/>
        <v/>
      </c>
      <c r="H683" s="10"/>
      <c r="I683" s="10"/>
    </row>
    <row r="684" spans="7:9" x14ac:dyDescent="0.25">
      <c r="G684" s="10" t="str">
        <f t="shared" si="12"/>
        <v/>
      </c>
      <c r="H684" s="10"/>
      <c r="I684" s="10"/>
    </row>
    <row r="685" spans="7:9" x14ac:dyDescent="0.25">
      <c r="G685" s="10" t="str">
        <f t="shared" si="12"/>
        <v/>
      </c>
      <c r="H685" s="10"/>
      <c r="I685" s="10"/>
    </row>
    <row r="686" spans="7:9" x14ac:dyDescent="0.25">
      <c r="G686" s="10" t="str">
        <f t="shared" si="12"/>
        <v/>
      </c>
      <c r="H686" s="10"/>
      <c r="I686" s="10"/>
    </row>
    <row r="687" spans="7:9" x14ac:dyDescent="0.25">
      <c r="G687" s="10" t="str">
        <f t="shared" si="12"/>
        <v/>
      </c>
      <c r="H687" s="10"/>
      <c r="I687" s="10"/>
    </row>
    <row r="688" spans="7:9" x14ac:dyDescent="0.25">
      <c r="G688" s="10" t="str">
        <f t="shared" si="12"/>
        <v/>
      </c>
      <c r="H688" s="10"/>
      <c r="I688" s="10"/>
    </row>
    <row r="689" spans="7:9" x14ac:dyDescent="0.25">
      <c r="G689" s="10" t="str">
        <f t="shared" si="12"/>
        <v/>
      </c>
      <c r="H689" s="10"/>
      <c r="I689" s="10"/>
    </row>
    <row r="690" spans="7:9" x14ac:dyDescent="0.25">
      <c r="G690" s="10" t="str">
        <f t="shared" si="12"/>
        <v/>
      </c>
      <c r="H690" s="10"/>
      <c r="I690" s="10"/>
    </row>
    <row r="691" spans="7:9" x14ac:dyDescent="0.25">
      <c r="G691" s="10" t="str">
        <f t="shared" si="12"/>
        <v/>
      </c>
      <c r="H691" s="10"/>
      <c r="I691" s="10"/>
    </row>
    <row r="692" spans="7:9" x14ac:dyDescent="0.25">
      <c r="G692" s="10" t="str">
        <f t="shared" si="12"/>
        <v/>
      </c>
      <c r="H692" s="10"/>
      <c r="I692" s="10"/>
    </row>
    <row r="693" spans="7:9" x14ac:dyDescent="0.25">
      <c r="G693" s="10" t="str">
        <f t="shared" si="12"/>
        <v/>
      </c>
      <c r="H693" s="10"/>
      <c r="I693" s="10"/>
    </row>
    <row r="694" spans="7:9" x14ac:dyDescent="0.25">
      <c r="G694" s="10" t="str">
        <f t="shared" si="12"/>
        <v/>
      </c>
      <c r="H694" s="10"/>
      <c r="I694" s="10"/>
    </row>
    <row r="695" spans="7:9" x14ac:dyDescent="0.25">
      <c r="G695" s="10" t="str">
        <f t="shared" si="12"/>
        <v/>
      </c>
      <c r="H695" s="10"/>
      <c r="I695" s="10"/>
    </row>
    <row r="696" spans="7:9" x14ac:dyDescent="0.25">
      <c r="G696" s="10" t="str">
        <f t="shared" si="12"/>
        <v/>
      </c>
      <c r="H696" s="10"/>
      <c r="I696" s="10"/>
    </row>
    <row r="697" spans="7:9" x14ac:dyDescent="0.25">
      <c r="G697" s="10" t="str">
        <f t="shared" si="12"/>
        <v/>
      </c>
      <c r="H697" s="10"/>
      <c r="I697" s="10"/>
    </row>
    <row r="698" spans="7:9" x14ac:dyDescent="0.25">
      <c r="G698" s="10" t="str">
        <f t="shared" si="12"/>
        <v/>
      </c>
      <c r="H698" s="10"/>
      <c r="I698" s="10"/>
    </row>
    <row r="699" spans="7:9" x14ac:dyDescent="0.25">
      <c r="G699" s="10" t="str">
        <f t="shared" si="12"/>
        <v/>
      </c>
      <c r="H699" s="10"/>
      <c r="I699" s="10"/>
    </row>
    <row r="700" spans="7:9" x14ac:dyDescent="0.25">
      <c r="G700" s="10" t="str">
        <f t="shared" si="12"/>
        <v/>
      </c>
      <c r="H700" s="10"/>
      <c r="I700" s="10"/>
    </row>
    <row r="701" spans="7:9" x14ac:dyDescent="0.25">
      <c r="G701" s="10" t="str">
        <f t="shared" si="12"/>
        <v/>
      </c>
      <c r="H701" s="10"/>
      <c r="I701" s="10"/>
    </row>
    <row r="702" spans="7:9" x14ac:dyDescent="0.25">
      <c r="G702" s="10" t="str">
        <f t="shared" si="12"/>
        <v/>
      </c>
      <c r="H702" s="10"/>
      <c r="I702" s="10"/>
    </row>
    <row r="703" spans="7:9" x14ac:dyDescent="0.25">
      <c r="G703" s="10" t="str">
        <f t="shared" si="12"/>
        <v/>
      </c>
      <c r="H703" s="10"/>
      <c r="I703" s="10"/>
    </row>
    <row r="704" spans="7:9" x14ac:dyDescent="0.25">
      <c r="G704" s="10" t="str">
        <f t="shared" si="12"/>
        <v/>
      </c>
      <c r="H704" s="10"/>
      <c r="I704" s="10"/>
    </row>
    <row r="705" spans="7:9" x14ac:dyDescent="0.25">
      <c r="G705" s="10" t="str">
        <f t="shared" si="12"/>
        <v/>
      </c>
      <c r="H705" s="10"/>
      <c r="I705" s="10"/>
    </row>
    <row r="706" spans="7:9" x14ac:dyDescent="0.25">
      <c r="G706" s="10" t="str">
        <f t="shared" si="12"/>
        <v/>
      </c>
      <c r="H706" s="10"/>
      <c r="I706" s="10"/>
    </row>
    <row r="707" spans="7:9" x14ac:dyDescent="0.25">
      <c r="G707" s="10" t="str">
        <f t="shared" si="12"/>
        <v/>
      </c>
      <c r="H707" s="10"/>
      <c r="I707" s="10"/>
    </row>
    <row r="708" spans="7:9" x14ac:dyDescent="0.25">
      <c r="G708" s="10" t="str">
        <f t="shared" ref="G708:G771" si="13">IF(F708&gt;0,ROUNDDOWN($K$3/F708/$K$6,2),"")</f>
        <v/>
      </c>
      <c r="H708" s="10"/>
      <c r="I708" s="10"/>
    </row>
    <row r="709" spans="7:9" x14ac:dyDescent="0.25">
      <c r="G709" s="10" t="str">
        <f t="shared" si="13"/>
        <v/>
      </c>
      <c r="H709" s="10"/>
      <c r="I709" s="10"/>
    </row>
    <row r="710" spans="7:9" x14ac:dyDescent="0.25">
      <c r="G710" s="10" t="str">
        <f t="shared" si="13"/>
        <v/>
      </c>
      <c r="H710" s="10"/>
      <c r="I710" s="10"/>
    </row>
    <row r="711" spans="7:9" x14ac:dyDescent="0.25">
      <c r="G711" s="10" t="str">
        <f t="shared" si="13"/>
        <v/>
      </c>
      <c r="H711" s="10"/>
      <c r="I711" s="10"/>
    </row>
    <row r="712" spans="7:9" x14ac:dyDescent="0.25">
      <c r="G712" s="10" t="str">
        <f t="shared" si="13"/>
        <v/>
      </c>
      <c r="H712" s="10"/>
      <c r="I712" s="10"/>
    </row>
    <row r="713" spans="7:9" x14ac:dyDescent="0.25">
      <c r="G713" s="10" t="str">
        <f t="shared" si="13"/>
        <v/>
      </c>
      <c r="H713" s="10"/>
      <c r="I713" s="10"/>
    </row>
    <row r="714" spans="7:9" x14ac:dyDescent="0.25">
      <c r="G714" s="10" t="str">
        <f t="shared" si="13"/>
        <v/>
      </c>
      <c r="H714" s="10"/>
      <c r="I714" s="10"/>
    </row>
    <row r="715" spans="7:9" x14ac:dyDescent="0.25">
      <c r="G715" s="10" t="str">
        <f t="shared" si="13"/>
        <v/>
      </c>
      <c r="H715" s="10"/>
      <c r="I715" s="10"/>
    </row>
    <row r="716" spans="7:9" x14ac:dyDescent="0.25">
      <c r="G716" s="10" t="str">
        <f t="shared" si="13"/>
        <v/>
      </c>
      <c r="H716" s="10"/>
      <c r="I716" s="10"/>
    </row>
    <row r="717" spans="7:9" x14ac:dyDescent="0.25">
      <c r="G717" s="10" t="str">
        <f t="shared" si="13"/>
        <v/>
      </c>
      <c r="H717" s="10"/>
      <c r="I717" s="10"/>
    </row>
    <row r="718" spans="7:9" x14ac:dyDescent="0.25">
      <c r="G718" s="10" t="str">
        <f t="shared" si="13"/>
        <v/>
      </c>
      <c r="H718" s="10"/>
      <c r="I718" s="10"/>
    </row>
    <row r="719" spans="7:9" x14ac:dyDescent="0.25">
      <c r="G719" s="10" t="str">
        <f t="shared" si="13"/>
        <v/>
      </c>
      <c r="H719" s="10"/>
      <c r="I719" s="10"/>
    </row>
    <row r="720" spans="7:9" x14ac:dyDescent="0.25">
      <c r="G720" s="10" t="str">
        <f t="shared" si="13"/>
        <v/>
      </c>
      <c r="H720" s="10"/>
      <c r="I720" s="10"/>
    </row>
    <row r="721" spans="7:9" x14ac:dyDescent="0.25">
      <c r="G721" s="10" t="str">
        <f t="shared" si="13"/>
        <v/>
      </c>
      <c r="H721" s="10"/>
      <c r="I721" s="10"/>
    </row>
    <row r="722" spans="7:9" x14ac:dyDescent="0.25">
      <c r="G722" s="10" t="str">
        <f t="shared" si="13"/>
        <v/>
      </c>
      <c r="H722" s="10"/>
      <c r="I722" s="10"/>
    </row>
    <row r="723" spans="7:9" x14ac:dyDescent="0.25">
      <c r="G723" s="10" t="str">
        <f t="shared" si="13"/>
        <v/>
      </c>
      <c r="H723" s="10"/>
      <c r="I723" s="10"/>
    </row>
    <row r="724" spans="7:9" x14ac:dyDescent="0.25">
      <c r="G724" s="10" t="str">
        <f t="shared" si="13"/>
        <v/>
      </c>
      <c r="H724" s="10"/>
      <c r="I724" s="10"/>
    </row>
    <row r="725" spans="7:9" x14ac:dyDescent="0.25">
      <c r="G725" s="10" t="str">
        <f t="shared" si="13"/>
        <v/>
      </c>
      <c r="H725" s="10"/>
      <c r="I725" s="10"/>
    </row>
    <row r="726" spans="7:9" x14ac:dyDescent="0.25">
      <c r="G726" s="10" t="str">
        <f t="shared" si="13"/>
        <v/>
      </c>
      <c r="H726" s="10"/>
      <c r="I726" s="10"/>
    </row>
    <row r="727" spans="7:9" x14ac:dyDescent="0.25">
      <c r="G727" s="10" t="str">
        <f t="shared" si="13"/>
        <v/>
      </c>
      <c r="H727" s="10"/>
      <c r="I727" s="10"/>
    </row>
    <row r="728" spans="7:9" x14ac:dyDescent="0.25">
      <c r="G728" s="10" t="str">
        <f t="shared" si="13"/>
        <v/>
      </c>
      <c r="H728" s="10"/>
      <c r="I728" s="10"/>
    </row>
    <row r="729" spans="7:9" x14ac:dyDescent="0.25">
      <c r="G729" s="10" t="str">
        <f t="shared" si="13"/>
        <v/>
      </c>
      <c r="H729" s="10"/>
      <c r="I729" s="10"/>
    </row>
    <row r="730" spans="7:9" x14ac:dyDescent="0.25">
      <c r="G730" s="10" t="str">
        <f t="shared" si="13"/>
        <v/>
      </c>
      <c r="H730" s="10"/>
      <c r="I730" s="10"/>
    </row>
    <row r="731" spans="7:9" x14ac:dyDescent="0.25">
      <c r="G731" s="10" t="str">
        <f t="shared" si="13"/>
        <v/>
      </c>
      <c r="H731" s="10"/>
      <c r="I731" s="10"/>
    </row>
    <row r="732" spans="7:9" x14ac:dyDescent="0.25">
      <c r="G732" s="10" t="str">
        <f t="shared" si="13"/>
        <v/>
      </c>
      <c r="H732" s="10"/>
      <c r="I732" s="10"/>
    </row>
    <row r="733" spans="7:9" x14ac:dyDescent="0.25">
      <c r="G733" s="10" t="str">
        <f t="shared" si="13"/>
        <v/>
      </c>
      <c r="H733" s="10"/>
      <c r="I733" s="10"/>
    </row>
    <row r="734" spans="7:9" x14ac:dyDescent="0.25">
      <c r="G734" s="10" t="str">
        <f t="shared" si="13"/>
        <v/>
      </c>
      <c r="H734" s="10"/>
      <c r="I734" s="10"/>
    </row>
    <row r="735" spans="7:9" x14ac:dyDescent="0.25">
      <c r="G735" s="10" t="str">
        <f t="shared" si="13"/>
        <v/>
      </c>
      <c r="H735" s="10"/>
      <c r="I735" s="10"/>
    </row>
    <row r="736" spans="7:9" x14ac:dyDescent="0.25">
      <c r="G736" s="10" t="str">
        <f t="shared" si="13"/>
        <v/>
      </c>
      <c r="H736" s="10"/>
      <c r="I736" s="10"/>
    </row>
    <row r="737" spans="7:9" x14ac:dyDescent="0.25">
      <c r="G737" s="10" t="str">
        <f t="shared" si="13"/>
        <v/>
      </c>
      <c r="H737" s="10"/>
      <c r="I737" s="10"/>
    </row>
    <row r="738" spans="7:9" x14ac:dyDescent="0.25">
      <c r="G738" s="10" t="str">
        <f t="shared" si="13"/>
        <v/>
      </c>
      <c r="H738" s="10"/>
      <c r="I738" s="10"/>
    </row>
    <row r="739" spans="7:9" x14ac:dyDescent="0.25">
      <c r="G739" s="10" t="str">
        <f t="shared" si="13"/>
        <v/>
      </c>
      <c r="H739" s="10"/>
      <c r="I739" s="10"/>
    </row>
    <row r="740" spans="7:9" x14ac:dyDescent="0.25">
      <c r="G740" s="10" t="str">
        <f t="shared" si="13"/>
        <v/>
      </c>
      <c r="H740" s="10"/>
      <c r="I740" s="10"/>
    </row>
    <row r="741" spans="7:9" x14ac:dyDescent="0.25">
      <c r="G741" s="10" t="str">
        <f t="shared" si="13"/>
        <v/>
      </c>
      <c r="H741" s="10"/>
      <c r="I741" s="10"/>
    </row>
    <row r="742" spans="7:9" x14ac:dyDescent="0.25">
      <c r="G742" s="10" t="str">
        <f t="shared" si="13"/>
        <v/>
      </c>
      <c r="H742" s="10"/>
      <c r="I742" s="10"/>
    </row>
    <row r="743" spans="7:9" x14ac:dyDescent="0.25">
      <c r="G743" s="10" t="str">
        <f t="shared" si="13"/>
        <v/>
      </c>
      <c r="H743" s="10"/>
      <c r="I743" s="10"/>
    </row>
    <row r="744" spans="7:9" x14ac:dyDescent="0.25">
      <c r="G744" s="10" t="str">
        <f t="shared" si="13"/>
        <v/>
      </c>
      <c r="H744" s="10"/>
      <c r="I744" s="10"/>
    </row>
    <row r="745" spans="7:9" x14ac:dyDescent="0.25">
      <c r="G745" s="10" t="str">
        <f t="shared" si="13"/>
        <v/>
      </c>
      <c r="H745" s="10"/>
      <c r="I745" s="10"/>
    </row>
    <row r="746" spans="7:9" x14ac:dyDescent="0.25">
      <c r="G746" s="10" t="str">
        <f t="shared" si="13"/>
        <v/>
      </c>
      <c r="H746" s="10"/>
      <c r="I746" s="10"/>
    </row>
    <row r="747" spans="7:9" x14ac:dyDescent="0.25">
      <c r="G747" s="10" t="str">
        <f t="shared" si="13"/>
        <v/>
      </c>
      <c r="H747" s="10"/>
      <c r="I747" s="10"/>
    </row>
    <row r="748" spans="7:9" x14ac:dyDescent="0.25">
      <c r="G748" s="10" t="str">
        <f t="shared" si="13"/>
        <v/>
      </c>
      <c r="H748" s="10"/>
      <c r="I748" s="10"/>
    </row>
    <row r="749" spans="7:9" x14ac:dyDescent="0.25">
      <c r="G749" s="10" t="str">
        <f t="shared" si="13"/>
        <v/>
      </c>
      <c r="H749" s="10"/>
      <c r="I749" s="10"/>
    </row>
    <row r="750" spans="7:9" x14ac:dyDescent="0.25">
      <c r="G750" s="10" t="str">
        <f t="shared" si="13"/>
        <v/>
      </c>
      <c r="H750" s="10"/>
      <c r="I750" s="10"/>
    </row>
    <row r="751" spans="7:9" x14ac:dyDescent="0.25">
      <c r="G751" s="10" t="str">
        <f t="shared" si="13"/>
        <v/>
      </c>
      <c r="H751" s="10"/>
      <c r="I751" s="10"/>
    </row>
    <row r="752" spans="7:9" x14ac:dyDescent="0.25">
      <c r="G752" s="10" t="str">
        <f t="shared" si="13"/>
        <v/>
      </c>
      <c r="H752" s="10"/>
      <c r="I752" s="10"/>
    </row>
    <row r="753" spans="7:9" x14ac:dyDescent="0.25">
      <c r="G753" s="10" t="str">
        <f t="shared" si="13"/>
        <v/>
      </c>
      <c r="H753" s="10"/>
      <c r="I753" s="10"/>
    </row>
    <row r="754" spans="7:9" x14ac:dyDescent="0.25">
      <c r="G754" s="10" t="str">
        <f t="shared" si="13"/>
        <v/>
      </c>
      <c r="H754" s="10"/>
      <c r="I754" s="10"/>
    </row>
    <row r="755" spans="7:9" x14ac:dyDescent="0.25">
      <c r="G755" s="10" t="str">
        <f t="shared" si="13"/>
        <v/>
      </c>
      <c r="H755" s="10"/>
      <c r="I755" s="10"/>
    </row>
    <row r="756" spans="7:9" x14ac:dyDescent="0.25">
      <c r="G756" s="10" t="str">
        <f t="shared" si="13"/>
        <v/>
      </c>
      <c r="H756" s="10"/>
      <c r="I756" s="10"/>
    </row>
    <row r="757" spans="7:9" x14ac:dyDescent="0.25">
      <c r="G757" s="10" t="str">
        <f t="shared" si="13"/>
        <v/>
      </c>
      <c r="H757" s="10"/>
      <c r="I757" s="10"/>
    </row>
    <row r="758" spans="7:9" x14ac:dyDescent="0.25">
      <c r="G758" s="10" t="str">
        <f t="shared" si="13"/>
        <v/>
      </c>
      <c r="H758" s="10"/>
      <c r="I758" s="10"/>
    </row>
    <row r="759" spans="7:9" x14ac:dyDescent="0.25">
      <c r="G759" s="10" t="str">
        <f t="shared" si="13"/>
        <v/>
      </c>
      <c r="H759" s="10"/>
      <c r="I759" s="10"/>
    </row>
    <row r="760" spans="7:9" x14ac:dyDescent="0.25">
      <c r="G760" s="10" t="str">
        <f t="shared" si="13"/>
        <v/>
      </c>
      <c r="H760" s="10"/>
      <c r="I760" s="10"/>
    </row>
    <row r="761" spans="7:9" x14ac:dyDescent="0.25">
      <c r="G761" s="10" t="str">
        <f t="shared" si="13"/>
        <v/>
      </c>
      <c r="H761" s="10"/>
      <c r="I761" s="10"/>
    </row>
    <row r="762" spans="7:9" x14ac:dyDescent="0.25">
      <c r="G762" s="10" t="str">
        <f t="shared" si="13"/>
        <v/>
      </c>
      <c r="H762" s="10"/>
      <c r="I762" s="10"/>
    </row>
    <row r="763" spans="7:9" x14ac:dyDescent="0.25">
      <c r="G763" s="10" t="str">
        <f t="shared" si="13"/>
        <v/>
      </c>
      <c r="H763" s="10"/>
      <c r="I763" s="10"/>
    </row>
    <row r="764" spans="7:9" x14ac:dyDescent="0.25">
      <c r="G764" s="10" t="str">
        <f t="shared" si="13"/>
        <v/>
      </c>
      <c r="H764" s="10"/>
      <c r="I764" s="10"/>
    </row>
    <row r="765" spans="7:9" x14ac:dyDescent="0.25">
      <c r="G765" s="10" t="str">
        <f t="shared" si="13"/>
        <v/>
      </c>
      <c r="H765" s="10"/>
      <c r="I765" s="10"/>
    </row>
    <row r="766" spans="7:9" x14ac:dyDescent="0.25">
      <c r="G766" s="10" t="str">
        <f t="shared" si="13"/>
        <v/>
      </c>
      <c r="H766" s="10"/>
      <c r="I766" s="10"/>
    </row>
    <row r="767" spans="7:9" x14ac:dyDescent="0.25">
      <c r="G767" s="10" t="str">
        <f t="shared" si="13"/>
        <v/>
      </c>
      <c r="H767" s="10"/>
      <c r="I767" s="10"/>
    </row>
    <row r="768" spans="7:9" x14ac:dyDescent="0.25">
      <c r="G768" s="10" t="str">
        <f t="shared" si="13"/>
        <v/>
      </c>
      <c r="H768" s="10"/>
      <c r="I768" s="10"/>
    </row>
    <row r="769" spans="7:9" x14ac:dyDescent="0.25">
      <c r="G769" s="10" t="str">
        <f t="shared" si="13"/>
        <v/>
      </c>
      <c r="H769" s="10"/>
      <c r="I769" s="10"/>
    </row>
    <row r="770" spans="7:9" x14ac:dyDescent="0.25">
      <c r="G770" s="10" t="str">
        <f t="shared" si="13"/>
        <v/>
      </c>
      <c r="H770" s="10"/>
      <c r="I770" s="10"/>
    </row>
    <row r="771" spans="7:9" x14ac:dyDescent="0.25">
      <c r="G771" s="10" t="str">
        <f t="shared" si="13"/>
        <v/>
      </c>
      <c r="H771" s="10"/>
      <c r="I771" s="10"/>
    </row>
    <row r="772" spans="7:9" x14ac:dyDescent="0.25">
      <c r="G772" s="10" t="str">
        <f t="shared" ref="G772:G835" si="14">IF(F772&gt;0,ROUNDDOWN($K$3/F772/$K$6,2),"")</f>
        <v/>
      </c>
      <c r="H772" s="10"/>
      <c r="I772" s="10"/>
    </row>
    <row r="773" spans="7:9" x14ac:dyDescent="0.25">
      <c r="G773" s="10" t="str">
        <f t="shared" si="14"/>
        <v/>
      </c>
      <c r="H773" s="10"/>
      <c r="I773" s="10"/>
    </row>
    <row r="774" spans="7:9" x14ac:dyDescent="0.25">
      <c r="G774" s="10" t="str">
        <f t="shared" si="14"/>
        <v/>
      </c>
      <c r="H774" s="10"/>
      <c r="I774" s="10"/>
    </row>
    <row r="775" spans="7:9" x14ac:dyDescent="0.25">
      <c r="G775" s="10" t="str">
        <f t="shared" si="14"/>
        <v/>
      </c>
      <c r="H775" s="10"/>
      <c r="I775" s="10"/>
    </row>
    <row r="776" spans="7:9" x14ac:dyDescent="0.25">
      <c r="G776" s="10" t="str">
        <f t="shared" si="14"/>
        <v/>
      </c>
      <c r="H776" s="10"/>
      <c r="I776" s="10"/>
    </row>
    <row r="777" spans="7:9" x14ac:dyDescent="0.25">
      <c r="G777" s="10" t="str">
        <f t="shared" si="14"/>
        <v/>
      </c>
      <c r="H777" s="10"/>
      <c r="I777" s="10"/>
    </row>
    <row r="778" spans="7:9" x14ac:dyDescent="0.25">
      <c r="G778" s="10" t="str">
        <f t="shared" si="14"/>
        <v/>
      </c>
      <c r="H778" s="10"/>
      <c r="I778" s="10"/>
    </row>
    <row r="779" spans="7:9" x14ac:dyDescent="0.25">
      <c r="G779" s="10" t="str">
        <f t="shared" si="14"/>
        <v/>
      </c>
      <c r="H779" s="10"/>
      <c r="I779" s="10"/>
    </row>
    <row r="780" spans="7:9" x14ac:dyDescent="0.25">
      <c r="G780" s="10" t="str">
        <f t="shared" si="14"/>
        <v/>
      </c>
      <c r="H780" s="10"/>
      <c r="I780" s="10"/>
    </row>
    <row r="781" spans="7:9" x14ac:dyDescent="0.25">
      <c r="G781" s="10" t="str">
        <f t="shared" si="14"/>
        <v/>
      </c>
      <c r="H781" s="10"/>
      <c r="I781" s="10"/>
    </row>
    <row r="782" spans="7:9" x14ac:dyDescent="0.25">
      <c r="G782" s="10" t="str">
        <f t="shared" si="14"/>
        <v/>
      </c>
      <c r="H782" s="10"/>
      <c r="I782" s="10"/>
    </row>
    <row r="783" spans="7:9" x14ac:dyDescent="0.25">
      <c r="G783" s="10" t="str">
        <f t="shared" si="14"/>
        <v/>
      </c>
      <c r="H783" s="10"/>
      <c r="I783" s="10"/>
    </row>
    <row r="784" spans="7:9" x14ac:dyDescent="0.25">
      <c r="G784" s="10" t="str">
        <f t="shared" si="14"/>
        <v/>
      </c>
      <c r="H784" s="10"/>
      <c r="I784" s="10"/>
    </row>
    <row r="785" spans="7:9" x14ac:dyDescent="0.25">
      <c r="G785" s="10" t="str">
        <f t="shared" si="14"/>
        <v/>
      </c>
      <c r="H785" s="10"/>
      <c r="I785" s="10"/>
    </row>
    <row r="786" spans="7:9" x14ac:dyDescent="0.25">
      <c r="G786" s="10" t="str">
        <f t="shared" si="14"/>
        <v/>
      </c>
      <c r="H786" s="10"/>
      <c r="I786" s="10"/>
    </row>
    <row r="787" spans="7:9" x14ac:dyDescent="0.25">
      <c r="G787" s="10" t="str">
        <f t="shared" si="14"/>
        <v/>
      </c>
      <c r="H787" s="10"/>
      <c r="I787" s="10"/>
    </row>
    <row r="788" spans="7:9" x14ac:dyDescent="0.25">
      <c r="G788" s="10" t="str">
        <f t="shared" si="14"/>
        <v/>
      </c>
      <c r="H788" s="10"/>
      <c r="I788" s="10"/>
    </row>
    <row r="789" spans="7:9" x14ac:dyDescent="0.25">
      <c r="G789" s="10" t="str">
        <f t="shared" si="14"/>
        <v/>
      </c>
      <c r="H789" s="10"/>
      <c r="I789" s="10"/>
    </row>
    <row r="790" spans="7:9" x14ac:dyDescent="0.25">
      <c r="G790" s="10" t="str">
        <f t="shared" si="14"/>
        <v/>
      </c>
      <c r="H790" s="10"/>
      <c r="I790" s="10"/>
    </row>
    <row r="791" spans="7:9" x14ac:dyDescent="0.25">
      <c r="G791" s="10" t="str">
        <f t="shared" si="14"/>
        <v/>
      </c>
      <c r="H791" s="10"/>
      <c r="I791" s="10"/>
    </row>
    <row r="792" spans="7:9" x14ac:dyDescent="0.25">
      <c r="G792" s="10" t="str">
        <f t="shared" si="14"/>
        <v/>
      </c>
      <c r="H792" s="10"/>
      <c r="I792" s="10"/>
    </row>
    <row r="793" spans="7:9" x14ac:dyDescent="0.25">
      <c r="G793" s="10" t="str">
        <f t="shared" si="14"/>
        <v/>
      </c>
      <c r="H793" s="10"/>
      <c r="I793" s="10"/>
    </row>
    <row r="794" spans="7:9" x14ac:dyDescent="0.25">
      <c r="G794" s="10" t="str">
        <f t="shared" si="14"/>
        <v/>
      </c>
      <c r="H794" s="10"/>
      <c r="I794" s="10"/>
    </row>
    <row r="795" spans="7:9" x14ac:dyDescent="0.25">
      <c r="G795" s="10" t="str">
        <f t="shared" si="14"/>
        <v/>
      </c>
      <c r="H795" s="10"/>
      <c r="I795" s="10"/>
    </row>
    <row r="796" spans="7:9" x14ac:dyDescent="0.25">
      <c r="G796" s="10" t="str">
        <f t="shared" si="14"/>
        <v/>
      </c>
      <c r="H796" s="10"/>
      <c r="I796" s="10"/>
    </row>
    <row r="797" spans="7:9" x14ac:dyDescent="0.25">
      <c r="G797" s="10" t="str">
        <f t="shared" si="14"/>
        <v/>
      </c>
      <c r="H797" s="10"/>
      <c r="I797" s="10"/>
    </row>
    <row r="798" spans="7:9" x14ac:dyDescent="0.25">
      <c r="G798" s="10" t="str">
        <f t="shared" si="14"/>
        <v/>
      </c>
      <c r="H798" s="10"/>
      <c r="I798" s="10"/>
    </row>
    <row r="799" spans="7:9" x14ac:dyDescent="0.25">
      <c r="G799" s="10" t="str">
        <f t="shared" si="14"/>
        <v/>
      </c>
      <c r="H799" s="10"/>
      <c r="I799" s="10"/>
    </row>
    <row r="800" spans="7:9" x14ac:dyDescent="0.25">
      <c r="G800" s="10" t="str">
        <f t="shared" si="14"/>
        <v/>
      </c>
      <c r="H800" s="10"/>
      <c r="I800" s="10"/>
    </row>
    <row r="801" spans="7:9" x14ac:dyDescent="0.25">
      <c r="G801" s="10" t="str">
        <f t="shared" si="14"/>
        <v/>
      </c>
      <c r="H801" s="10"/>
      <c r="I801" s="10"/>
    </row>
    <row r="802" spans="7:9" x14ac:dyDescent="0.25">
      <c r="G802" s="10" t="str">
        <f t="shared" si="14"/>
        <v/>
      </c>
      <c r="H802" s="10"/>
      <c r="I802" s="10"/>
    </row>
    <row r="803" spans="7:9" x14ac:dyDescent="0.25">
      <c r="G803" s="10" t="str">
        <f t="shared" si="14"/>
        <v/>
      </c>
      <c r="H803" s="10"/>
      <c r="I803" s="10"/>
    </row>
    <row r="804" spans="7:9" x14ac:dyDescent="0.25">
      <c r="G804" s="10" t="str">
        <f t="shared" si="14"/>
        <v/>
      </c>
      <c r="H804" s="10"/>
      <c r="I804" s="10"/>
    </row>
    <row r="805" spans="7:9" x14ac:dyDescent="0.25">
      <c r="G805" s="10" t="str">
        <f t="shared" si="14"/>
        <v/>
      </c>
      <c r="H805" s="10"/>
      <c r="I805" s="10"/>
    </row>
    <row r="806" spans="7:9" x14ac:dyDescent="0.25">
      <c r="G806" s="10" t="str">
        <f t="shared" si="14"/>
        <v/>
      </c>
      <c r="H806" s="10"/>
      <c r="I806" s="10"/>
    </row>
    <row r="807" spans="7:9" x14ac:dyDescent="0.25">
      <c r="G807" s="10" t="str">
        <f t="shared" si="14"/>
        <v/>
      </c>
      <c r="H807" s="10"/>
      <c r="I807" s="10"/>
    </row>
    <row r="808" spans="7:9" x14ac:dyDescent="0.25">
      <c r="G808" s="10" t="str">
        <f t="shared" si="14"/>
        <v/>
      </c>
      <c r="H808" s="10"/>
      <c r="I808" s="10"/>
    </row>
    <row r="809" spans="7:9" x14ac:dyDescent="0.25">
      <c r="G809" s="10" t="str">
        <f t="shared" si="14"/>
        <v/>
      </c>
      <c r="H809" s="10"/>
      <c r="I809" s="10"/>
    </row>
    <row r="810" spans="7:9" x14ac:dyDescent="0.25">
      <c r="G810" s="10" t="str">
        <f t="shared" si="14"/>
        <v/>
      </c>
      <c r="H810" s="10"/>
      <c r="I810" s="10"/>
    </row>
    <row r="811" spans="7:9" x14ac:dyDescent="0.25">
      <c r="G811" s="10" t="str">
        <f t="shared" si="14"/>
        <v/>
      </c>
      <c r="H811" s="10"/>
      <c r="I811" s="10"/>
    </row>
    <row r="812" spans="7:9" x14ac:dyDescent="0.25">
      <c r="G812" s="10" t="str">
        <f t="shared" si="14"/>
        <v/>
      </c>
      <c r="H812" s="10"/>
      <c r="I812" s="10"/>
    </row>
    <row r="813" spans="7:9" x14ac:dyDescent="0.25">
      <c r="G813" s="10" t="str">
        <f t="shared" si="14"/>
        <v/>
      </c>
      <c r="H813" s="10"/>
      <c r="I813" s="10"/>
    </row>
    <row r="814" spans="7:9" x14ac:dyDescent="0.25">
      <c r="G814" s="10" t="str">
        <f t="shared" si="14"/>
        <v/>
      </c>
      <c r="H814" s="10"/>
      <c r="I814" s="10"/>
    </row>
    <row r="815" spans="7:9" x14ac:dyDescent="0.25">
      <c r="G815" s="10" t="str">
        <f t="shared" si="14"/>
        <v/>
      </c>
      <c r="H815" s="10"/>
      <c r="I815" s="10"/>
    </row>
    <row r="816" spans="7:9" x14ac:dyDescent="0.25">
      <c r="G816" s="10" t="str">
        <f t="shared" si="14"/>
        <v/>
      </c>
      <c r="H816" s="10"/>
      <c r="I816" s="10"/>
    </row>
    <row r="817" spans="7:9" x14ac:dyDescent="0.25">
      <c r="G817" s="10" t="str">
        <f t="shared" si="14"/>
        <v/>
      </c>
      <c r="H817" s="10"/>
      <c r="I817" s="10"/>
    </row>
    <row r="818" spans="7:9" x14ac:dyDescent="0.25">
      <c r="G818" s="10" t="str">
        <f t="shared" si="14"/>
        <v/>
      </c>
      <c r="H818" s="10"/>
      <c r="I818" s="10"/>
    </row>
    <row r="819" spans="7:9" x14ac:dyDescent="0.25">
      <c r="G819" s="10" t="str">
        <f t="shared" si="14"/>
        <v/>
      </c>
      <c r="H819" s="10"/>
      <c r="I819" s="10"/>
    </row>
    <row r="820" spans="7:9" x14ac:dyDescent="0.25">
      <c r="G820" s="10" t="str">
        <f t="shared" si="14"/>
        <v/>
      </c>
      <c r="H820" s="10"/>
      <c r="I820" s="10"/>
    </row>
    <row r="821" spans="7:9" x14ac:dyDescent="0.25">
      <c r="G821" s="10" t="str">
        <f t="shared" si="14"/>
        <v/>
      </c>
      <c r="H821" s="10"/>
      <c r="I821" s="10"/>
    </row>
    <row r="822" spans="7:9" x14ac:dyDescent="0.25">
      <c r="G822" s="10" t="str">
        <f t="shared" si="14"/>
        <v/>
      </c>
      <c r="H822" s="10"/>
      <c r="I822" s="10"/>
    </row>
    <row r="823" spans="7:9" x14ac:dyDescent="0.25">
      <c r="G823" s="10" t="str">
        <f t="shared" si="14"/>
        <v/>
      </c>
      <c r="H823" s="10"/>
      <c r="I823" s="10"/>
    </row>
    <row r="824" spans="7:9" x14ac:dyDescent="0.25">
      <c r="G824" s="10" t="str">
        <f t="shared" si="14"/>
        <v/>
      </c>
      <c r="H824" s="10"/>
      <c r="I824" s="10"/>
    </row>
    <row r="825" spans="7:9" x14ac:dyDescent="0.25">
      <c r="G825" s="10" t="str">
        <f t="shared" si="14"/>
        <v/>
      </c>
      <c r="H825" s="10"/>
      <c r="I825" s="10"/>
    </row>
    <row r="826" spans="7:9" x14ac:dyDescent="0.25">
      <c r="G826" s="10" t="str">
        <f t="shared" si="14"/>
        <v/>
      </c>
      <c r="H826" s="10"/>
      <c r="I826" s="10"/>
    </row>
    <row r="827" spans="7:9" x14ac:dyDescent="0.25">
      <c r="G827" s="10" t="str">
        <f t="shared" si="14"/>
        <v/>
      </c>
      <c r="H827" s="10"/>
      <c r="I827" s="10"/>
    </row>
    <row r="828" spans="7:9" x14ac:dyDescent="0.25">
      <c r="G828" s="10" t="str">
        <f t="shared" si="14"/>
        <v/>
      </c>
      <c r="H828" s="10"/>
      <c r="I828" s="10"/>
    </row>
    <row r="829" spans="7:9" x14ac:dyDescent="0.25">
      <c r="G829" s="10" t="str">
        <f t="shared" si="14"/>
        <v/>
      </c>
      <c r="H829" s="10"/>
      <c r="I829" s="10"/>
    </row>
    <row r="830" spans="7:9" x14ac:dyDescent="0.25">
      <c r="G830" s="10" t="str">
        <f t="shared" si="14"/>
        <v/>
      </c>
      <c r="H830" s="10"/>
      <c r="I830" s="10"/>
    </row>
    <row r="831" spans="7:9" x14ac:dyDescent="0.25">
      <c r="G831" s="10" t="str">
        <f t="shared" si="14"/>
        <v/>
      </c>
      <c r="H831" s="10"/>
      <c r="I831" s="10"/>
    </row>
    <row r="832" spans="7:9" x14ac:dyDescent="0.25">
      <c r="G832" s="10" t="str">
        <f t="shared" si="14"/>
        <v/>
      </c>
      <c r="H832" s="10"/>
      <c r="I832" s="10"/>
    </row>
    <row r="833" spans="7:9" x14ac:dyDescent="0.25">
      <c r="G833" s="10" t="str">
        <f t="shared" si="14"/>
        <v/>
      </c>
      <c r="H833" s="10"/>
      <c r="I833" s="10"/>
    </row>
    <row r="834" spans="7:9" x14ac:dyDescent="0.25">
      <c r="G834" s="10" t="str">
        <f t="shared" si="14"/>
        <v/>
      </c>
      <c r="H834" s="10"/>
      <c r="I834" s="10"/>
    </row>
    <row r="835" spans="7:9" x14ac:dyDescent="0.25">
      <c r="G835" s="10" t="str">
        <f t="shared" si="14"/>
        <v/>
      </c>
      <c r="H835" s="10"/>
      <c r="I835" s="10"/>
    </row>
    <row r="836" spans="7:9" x14ac:dyDescent="0.25">
      <c r="G836" s="10" t="str">
        <f t="shared" ref="G836:G899" si="15">IF(F836&gt;0,ROUNDDOWN($K$3/F836/$K$6,2),"")</f>
        <v/>
      </c>
      <c r="H836" s="10"/>
      <c r="I836" s="10"/>
    </row>
    <row r="837" spans="7:9" x14ac:dyDescent="0.25">
      <c r="G837" s="10" t="str">
        <f t="shared" si="15"/>
        <v/>
      </c>
      <c r="H837" s="10"/>
      <c r="I837" s="10"/>
    </row>
    <row r="838" spans="7:9" x14ac:dyDescent="0.25">
      <c r="G838" s="10" t="str">
        <f t="shared" si="15"/>
        <v/>
      </c>
      <c r="H838" s="10"/>
      <c r="I838" s="10"/>
    </row>
    <row r="839" spans="7:9" x14ac:dyDescent="0.25">
      <c r="G839" s="10" t="str">
        <f t="shared" si="15"/>
        <v/>
      </c>
      <c r="H839" s="10"/>
      <c r="I839" s="10"/>
    </row>
    <row r="840" spans="7:9" x14ac:dyDescent="0.25">
      <c r="G840" s="10" t="str">
        <f t="shared" si="15"/>
        <v/>
      </c>
      <c r="H840" s="10"/>
      <c r="I840" s="10"/>
    </row>
    <row r="841" spans="7:9" x14ac:dyDescent="0.25">
      <c r="G841" s="10" t="str">
        <f t="shared" si="15"/>
        <v/>
      </c>
      <c r="H841" s="10"/>
      <c r="I841" s="10"/>
    </row>
    <row r="842" spans="7:9" x14ac:dyDescent="0.25">
      <c r="G842" s="10" t="str">
        <f t="shared" si="15"/>
        <v/>
      </c>
      <c r="H842" s="10"/>
      <c r="I842" s="10"/>
    </row>
    <row r="843" spans="7:9" x14ac:dyDescent="0.25">
      <c r="G843" s="10" t="str">
        <f t="shared" si="15"/>
        <v/>
      </c>
      <c r="H843" s="10"/>
      <c r="I843" s="10"/>
    </row>
    <row r="844" spans="7:9" x14ac:dyDescent="0.25">
      <c r="G844" s="10" t="str">
        <f t="shared" si="15"/>
        <v/>
      </c>
      <c r="H844" s="10"/>
      <c r="I844" s="10"/>
    </row>
    <row r="845" spans="7:9" x14ac:dyDescent="0.25">
      <c r="G845" s="10" t="str">
        <f t="shared" si="15"/>
        <v/>
      </c>
      <c r="H845" s="10"/>
      <c r="I845" s="10"/>
    </row>
    <row r="846" spans="7:9" x14ac:dyDescent="0.25">
      <c r="G846" s="10" t="str">
        <f t="shared" si="15"/>
        <v/>
      </c>
      <c r="H846" s="10"/>
      <c r="I846" s="10"/>
    </row>
    <row r="847" spans="7:9" x14ac:dyDescent="0.25">
      <c r="G847" s="10" t="str">
        <f t="shared" si="15"/>
        <v/>
      </c>
      <c r="H847" s="10"/>
      <c r="I847" s="10"/>
    </row>
    <row r="848" spans="7:9" x14ac:dyDescent="0.25">
      <c r="G848" s="10" t="str">
        <f t="shared" si="15"/>
        <v/>
      </c>
      <c r="H848" s="10"/>
      <c r="I848" s="10"/>
    </row>
    <row r="849" spans="7:9" x14ac:dyDescent="0.25">
      <c r="G849" s="10" t="str">
        <f t="shared" si="15"/>
        <v/>
      </c>
      <c r="H849" s="10"/>
      <c r="I849" s="10"/>
    </row>
    <row r="850" spans="7:9" x14ac:dyDescent="0.25">
      <c r="G850" s="10" t="str">
        <f t="shared" si="15"/>
        <v/>
      </c>
      <c r="H850" s="10"/>
      <c r="I850" s="10"/>
    </row>
    <row r="851" spans="7:9" x14ac:dyDescent="0.25">
      <c r="G851" s="10" t="str">
        <f t="shared" si="15"/>
        <v/>
      </c>
      <c r="H851" s="10"/>
      <c r="I851" s="10"/>
    </row>
    <row r="852" spans="7:9" x14ac:dyDescent="0.25">
      <c r="G852" s="10" t="str">
        <f t="shared" si="15"/>
        <v/>
      </c>
      <c r="H852" s="10"/>
      <c r="I852" s="10"/>
    </row>
    <row r="853" spans="7:9" x14ac:dyDescent="0.25">
      <c r="G853" s="10" t="str">
        <f t="shared" si="15"/>
        <v/>
      </c>
      <c r="H853" s="10"/>
      <c r="I853" s="10"/>
    </row>
    <row r="854" spans="7:9" x14ac:dyDescent="0.25">
      <c r="G854" s="10" t="str">
        <f t="shared" si="15"/>
        <v/>
      </c>
      <c r="H854" s="10"/>
      <c r="I854" s="10"/>
    </row>
    <row r="855" spans="7:9" x14ac:dyDescent="0.25">
      <c r="G855" s="10" t="str">
        <f t="shared" si="15"/>
        <v/>
      </c>
      <c r="H855" s="10"/>
      <c r="I855" s="10"/>
    </row>
    <row r="856" spans="7:9" x14ac:dyDescent="0.25">
      <c r="G856" s="10" t="str">
        <f t="shared" si="15"/>
        <v/>
      </c>
      <c r="H856" s="10"/>
      <c r="I856" s="10"/>
    </row>
    <row r="857" spans="7:9" x14ac:dyDescent="0.25">
      <c r="G857" s="10" t="str">
        <f t="shared" si="15"/>
        <v/>
      </c>
      <c r="H857" s="10"/>
      <c r="I857" s="10"/>
    </row>
    <row r="858" spans="7:9" x14ac:dyDescent="0.25">
      <c r="G858" s="10" t="str">
        <f t="shared" si="15"/>
        <v/>
      </c>
      <c r="H858" s="10"/>
      <c r="I858" s="10"/>
    </row>
    <row r="859" spans="7:9" x14ac:dyDescent="0.25">
      <c r="G859" s="10" t="str">
        <f t="shared" si="15"/>
        <v/>
      </c>
      <c r="H859" s="10"/>
      <c r="I859" s="10"/>
    </row>
    <row r="860" spans="7:9" x14ac:dyDescent="0.25">
      <c r="G860" s="10" t="str">
        <f t="shared" si="15"/>
        <v/>
      </c>
      <c r="H860" s="10"/>
      <c r="I860" s="10"/>
    </row>
    <row r="861" spans="7:9" x14ac:dyDescent="0.25">
      <c r="G861" s="10" t="str">
        <f t="shared" si="15"/>
        <v/>
      </c>
      <c r="H861" s="10"/>
      <c r="I861" s="10"/>
    </row>
    <row r="862" spans="7:9" x14ac:dyDescent="0.25">
      <c r="G862" s="10" t="str">
        <f t="shared" si="15"/>
        <v/>
      </c>
      <c r="H862" s="10"/>
      <c r="I862" s="10"/>
    </row>
    <row r="863" spans="7:9" x14ac:dyDescent="0.25">
      <c r="G863" s="10" t="str">
        <f t="shared" si="15"/>
        <v/>
      </c>
      <c r="H863" s="10"/>
      <c r="I863" s="10"/>
    </row>
    <row r="864" spans="7:9" x14ac:dyDescent="0.25">
      <c r="G864" s="10" t="str">
        <f t="shared" si="15"/>
        <v/>
      </c>
      <c r="H864" s="10"/>
      <c r="I864" s="10"/>
    </row>
    <row r="865" spans="7:9" x14ac:dyDescent="0.25">
      <c r="G865" s="10" t="str">
        <f t="shared" si="15"/>
        <v/>
      </c>
      <c r="H865" s="10"/>
      <c r="I865" s="10"/>
    </row>
    <row r="866" spans="7:9" x14ac:dyDescent="0.25">
      <c r="G866" s="10" t="str">
        <f t="shared" si="15"/>
        <v/>
      </c>
      <c r="H866" s="10"/>
      <c r="I866" s="10"/>
    </row>
    <row r="867" spans="7:9" x14ac:dyDescent="0.25">
      <c r="G867" s="10" t="str">
        <f t="shared" si="15"/>
        <v/>
      </c>
      <c r="H867" s="10"/>
      <c r="I867" s="10"/>
    </row>
    <row r="868" spans="7:9" x14ac:dyDescent="0.25">
      <c r="G868" s="10" t="str">
        <f t="shared" si="15"/>
        <v/>
      </c>
      <c r="H868" s="10"/>
      <c r="I868" s="10"/>
    </row>
    <row r="869" spans="7:9" x14ac:dyDescent="0.25">
      <c r="G869" s="10" t="str">
        <f t="shared" si="15"/>
        <v/>
      </c>
      <c r="H869" s="10"/>
      <c r="I869" s="10"/>
    </row>
    <row r="870" spans="7:9" x14ac:dyDescent="0.25">
      <c r="G870" s="10" t="str">
        <f t="shared" si="15"/>
        <v/>
      </c>
      <c r="H870" s="10"/>
      <c r="I870" s="10"/>
    </row>
    <row r="871" spans="7:9" x14ac:dyDescent="0.25">
      <c r="G871" s="10" t="str">
        <f t="shared" si="15"/>
        <v/>
      </c>
      <c r="H871" s="10"/>
      <c r="I871" s="10"/>
    </row>
    <row r="872" spans="7:9" x14ac:dyDescent="0.25">
      <c r="G872" s="10" t="str">
        <f t="shared" si="15"/>
        <v/>
      </c>
      <c r="H872" s="10"/>
      <c r="I872" s="10"/>
    </row>
    <row r="873" spans="7:9" x14ac:dyDescent="0.25">
      <c r="G873" s="10" t="str">
        <f t="shared" si="15"/>
        <v/>
      </c>
      <c r="H873" s="10"/>
      <c r="I873" s="10"/>
    </row>
    <row r="874" spans="7:9" x14ac:dyDescent="0.25">
      <c r="G874" s="10" t="str">
        <f t="shared" si="15"/>
        <v/>
      </c>
      <c r="H874" s="10"/>
      <c r="I874" s="10"/>
    </row>
    <row r="875" spans="7:9" x14ac:dyDescent="0.25">
      <c r="G875" s="10" t="str">
        <f t="shared" si="15"/>
        <v/>
      </c>
      <c r="H875" s="10"/>
      <c r="I875" s="10"/>
    </row>
    <row r="876" spans="7:9" x14ac:dyDescent="0.25">
      <c r="G876" s="10" t="str">
        <f t="shared" si="15"/>
        <v/>
      </c>
      <c r="H876" s="10"/>
      <c r="I876" s="10"/>
    </row>
    <row r="877" spans="7:9" x14ac:dyDescent="0.25">
      <c r="G877" s="10" t="str">
        <f t="shared" si="15"/>
        <v/>
      </c>
      <c r="H877" s="10"/>
      <c r="I877" s="10"/>
    </row>
    <row r="878" spans="7:9" x14ac:dyDescent="0.25">
      <c r="G878" s="10" t="str">
        <f t="shared" si="15"/>
        <v/>
      </c>
      <c r="H878" s="10"/>
      <c r="I878" s="10"/>
    </row>
    <row r="879" spans="7:9" x14ac:dyDescent="0.25">
      <c r="G879" s="10" t="str">
        <f t="shared" si="15"/>
        <v/>
      </c>
      <c r="H879" s="10"/>
      <c r="I879" s="10"/>
    </row>
    <row r="880" spans="7:9" x14ac:dyDescent="0.25">
      <c r="G880" s="10" t="str">
        <f t="shared" si="15"/>
        <v/>
      </c>
      <c r="H880" s="10"/>
      <c r="I880" s="10"/>
    </row>
    <row r="881" spans="7:9" x14ac:dyDescent="0.25">
      <c r="G881" s="10" t="str">
        <f t="shared" si="15"/>
        <v/>
      </c>
      <c r="H881" s="10"/>
      <c r="I881" s="10"/>
    </row>
    <row r="882" spans="7:9" x14ac:dyDescent="0.25">
      <c r="G882" s="10" t="str">
        <f t="shared" si="15"/>
        <v/>
      </c>
      <c r="H882" s="10"/>
      <c r="I882" s="10"/>
    </row>
    <row r="883" spans="7:9" x14ac:dyDescent="0.25">
      <c r="G883" s="10" t="str">
        <f t="shared" si="15"/>
        <v/>
      </c>
      <c r="H883" s="10"/>
      <c r="I883" s="10"/>
    </row>
    <row r="884" spans="7:9" x14ac:dyDescent="0.25">
      <c r="G884" s="10" t="str">
        <f t="shared" si="15"/>
        <v/>
      </c>
      <c r="H884" s="10"/>
      <c r="I884" s="10"/>
    </row>
    <row r="885" spans="7:9" x14ac:dyDescent="0.25">
      <c r="G885" s="10" t="str">
        <f t="shared" si="15"/>
        <v/>
      </c>
      <c r="H885" s="10"/>
      <c r="I885" s="10"/>
    </row>
    <row r="886" spans="7:9" x14ac:dyDescent="0.25">
      <c r="G886" s="10" t="str">
        <f t="shared" si="15"/>
        <v/>
      </c>
      <c r="H886" s="10"/>
      <c r="I886" s="10"/>
    </row>
    <row r="887" spans="7:9" x14ac:dyDescent="0.25">
      <c r="G887" s="10" t="str">
        <f t="shared" si="15"/>
        <v/>
      </c>
      <c r="H887" s="10"/>
      <c r="I887" s="10"/>
    </row>
    <row r="888" spans="7:9" x14ac:dyDescent="0.25">
      <c r="G888" s="10" t="str">
        <f t="shared" si="15"/>
        <v/>
      </c>
      <c r="H888" s="10"/>
      <c r="I888" s="10"/>
    </row>
    <row r="889" spans="7:9" x14ac:dyDescent="0.25">
      <c r="G889" s="10" t="str">
        <f t="shared" si="15"/>
        <v/>
      </c>
      <c r="H889" s="10"/>
      <c r="I889" s="10"/>
    </row>
    <row r="890" spans="7:9" x14ac:dyDescent="0.25">
      <c r="G890" s="10" t="str">
        <f t="shared" si="15"/>
        <v/>
      </c>
      <c r="H890" s="10"/>
      <c r="I890" s="10"/>
    </row>
    <row r="891" spans="7:9" x14ac:dyDescent="0.25">
      <c r="G891" s="10" t="str">
        <f t="shared" si="15"/>
        <v/>
      </c>
      <c r="H891" s="10"/>
      <c r="I891" s="10"/>
    </row>
    <row r="892" spans="7:9" x14ac:dyDescent="0.25">
      <c r="G892" s="10" t="str">
        <f t="shared" si="15"/>
        <v/>
      </c>
      <c r="H892" s="10"/>
      <c r="I892" s="10"/>
    </row>
    <row r="893" spans="7:9" x14ac:dyDescent="0.25">
      <c r="G893" s="10" t="str">
        <f t="shared" si="15"/>
        <v/>
      </c>
      <c r="H893" s="10"/>
      <c r="I893" s="10"/>
    </row>
    <row r="894" spans="7:9" x14ac:dyDescent="0.25">
      <c r="G894" s="10" t="str">
        <f t="shared" si="15"/>
        <v/>
      </c>
      <c r="H894" s="10"/>
      <c r="I894" s="10"/>
    </row>
    <row r="895" spans="7:9" x14ac:dyDescent="0.25">
      <c r="G895" s="10" t="str">
        <f t="shared" si="15"/>
        <v/>
      </c>
      <c r="H895" s="10"/>
      <c r="I895" s="10"/>
    </row>
    <row r="896" spans="7:9" x14ac:dyDescent="0.25">
      <c r="G896" s="10" t="str">
        <f t="shared" si="15"/>
        <v/>
      </c>
      <c r="H896" s="10"/>
      <c r="I896" s="10"/>
    </row>
    <row r="897" spans="7:9" x14ac:dyDescent="0.25">
      <c r="G897" s="10" t="str">
        <f t="shared" si="15"/>
        <v/>
      </c>
      <c r="H897" s="10"/>
      <c r="I897" s="10"/>
    </row>
    <row r="898" spans="7:9" x14ac:dyDescent="0.25">
      <c r="G898" s="10" t="str">
        <f t="shared" si="15"/>
        <v/>
      </c>
      <c r="H898" s="10"/>
      <c r="I898" s="10"/>
    </row>
    <row r="899" spans="7:9" x14ac:dyDescent="0.25">
      <c r="G899" s="10" t="str">
        <f t="shared" si="15"/>
        <v/>
      </c>
      <c r="H899" s="10"/>
      <c r="I899" s="10"/>
    </row>
    <row r="900" spans="7:9" x14ac:dyDescent="0.25">
      <c r="G900" s="10" t="str">
        <f t="shared" ref="G900:G963" si="16">IF(F900&gt;0,ROUNDDOWN($K$3/F900/$K$6,2),"")</f>
        <v/>
      </c>
      <c r="H900" s="10"/>
      <c r="I900" s="10"/>
    </row>
    <row r="901" spans="7:9" x14ac:dyDescent="0.25">
      <c r="G901" s="10" t="str">
        <f t="shared" si="16"/>
        <v/>
      </c>
      <c r="H901" s="10"/>
      <c r="I901" s="10"/>
    </row>
    <row r="902" spans="7:9" x14ac:dyDescent="0.25">
      <c r="G902" s="10" t="str">
        <f t="shared" si="16"/>
        <v/>
      </c>
      <c r="H902" s="10"/>
      <c r="I902" s="10"/>
    </row>
    <row r="903" spans="7:9" x14ac:dyDescent="0.25">
      <c r="G903" s="10" t="str">
        <f t="shared" si="16"/>
        <v/>
      </c>
      <c r="H903" s="10"/>
      <c r="I903" s="10"/>
    </row>
    <row r="904" spans="7:9" x14ac:dyDescent="0.25">
      <c r="G904" s="10" t="str">
        <f t="shared" si="16"/>
        <v/>
      </c>
      <c r="H904" s="10"/>
      <c r="I904" s="10"/>
    </row>
    <row r="905" spans="7:9" x14ac:dyDescent="0.25">
      <c r="G905" s="10" t="str">
        <f t="shared" si="16"/>
        <v/>
      </c>
      <c r="H905" s="10"/>
      <c r="I905" s="10"/>
    </row>
    <row r="906" spans="7:9" x14ac:dyDescent="0.25">
      <c r="G906" s="10" t="str">
        <f t="shared" si="16"/>
        <v/>
      </c>
      <c r="H906" s="10"/>
      <c r="I906" s="10"/>
    </row>
    <row r="907" spans="7:9" x14ac:dyDescent="0.25">
      <c r="G907" s="10" t="str">
        <f t="shared" si="16"/>
        <v/>
      </c>
      <c r="H907" s="10"/>
      <c r="I907" s="10"/>
    </row>
    <row r="908" spans="7:9" x14ac:dyDescent="0.25">
      <c r="G908" s="10" t="str">
        <f t="shared" si="16"/>
        <v/>
      </c>
      <c r="H908" s="10"/>
      <c r="I908" s="10"/>
    </row>
    <row r="909" spans="7:9" x14ac:dyDescent="0.25">
      <c r="G909" s="10" t="str">
        <f t="shared" si="16"/>
        <v/>
      </c>
      <c r="H909" s="10"/>
      <c r="I909" s="10"/>
    </row>
    <row r="910" spans="7:9" x14ac:dyDescent="0.25">
      <c r="G910" s="10" t="str">
        <f t="shared" si="16"/>
        <v/>
      </c>
      <c r="H910" s="10"/>
      <c r="I910" s="10"/>
    </row>
    <row r="911" spans="7:9" x14ac:dyDescent="0.25">
      <c r="G911" s="10" t="str">
        <f t="shared" si="16"/>
        <v/>
      </c>
      <c r="H911" s="10"/>
      <c r="I911" s="10"/>
    </row>
    <row r="912" spans="7:9" x14ac:dyDescent="0.25">
      <c r="G912" s="10" t="str">
        <f t="shared" si="16"/>
        <v/>
      </c>
      <c r="H912" s="10"/>
      <c r="I912" s="10"/>
    </row>
    <row r="913" spans="7:9" x14ac:dyDescent="0.25">
      <c r="G913" s="10" t="str">
        <f t="shared" si="16"/>
        <v/>
      </c>
      <c r="H913" s="10"/>
      <c r="I913" s="10"/>
    </row>
    <row r="914" spans="7:9" x14ac:dyDescent="0.25">
      <c r="G914" s="10" t="str">
        <f t="shared" si="16"/>
        <v/>
      </c>
      <c r="H914" s="10"/>
      <c r="I914" s="10"/>
    </row>
    <row r="915" spans="7:9" x14ac:dyDescent="0.25">
      <c r="G915" s="10" t="str">
        <f t="shared" si="16"/>
        <v/>
      </c>
      <c r="H915" s="10"/>
      <c r="I915" s="10"/>
    </row>
    <row r="916" spans="7:9" x14ac:dyDescent="0.25">
      <c r="G916" s="10" t="str">
        <f t="shared" si="16"/>
        <v/>
      </c>
      <c r="H916" s="10"/>
      <c r="I916" s="10"/>
    </row>
    <row r="917" spans="7:9" x14ac:dyDescent="0.25">
      <c r="G917" s="10" t="str">
        <f t="shared" si="16"/>
        <v/>
      </c>
      <c r="H917" s="10"/>
      <c r="I917" s="10"/>
    </row>
    <row r="918" spans="7:9" x14ac:dyDescent="0.25">
      <c r="G918" s="10" t="str">
        <f t="shared" si="16"/>
        <v/>
      </c>
      <c r="H918" s="10"/>
      <c r="I918" s="10"/>
    </row>
    <row r="919" spans="7:9" x14ac:dyDescent="0.25">
      <c r="G919" s="10" t="str">
        <f t="shared" si="16"/>
        <v/>
      </c>
      <c r="H919" s="10"/>
      <c r="I919" s="10"/>
    </row>
    <row r="920" spans="7:9" x14ac:dyDescent="0.25">
      <c r="G920" s="10" t="str">
        <f t="shared" si="16"/>
        <v/>
      </c>
      <c r="H920" s="10"/>
      <c r="I920" s="10"/>
    </row>
    <row r="921" spans="7:9" x14ac:dyDescent="0.25">
      <c r="G921" s="10" t="str">
        <f t="shared" si="16"/>
        <v/>
      </c>
      <c r="H921" s="10"/>
      <c r="I921" s="10"/>
    </row>
    <row r="922" spans="7:9" x14ac:dyDescent="0.25">
      <c r="G922" s="10" t="str">
        <f t="shared" si="16"/>
        <v/>
      </c>
      <c r="H922" s="10"/>
      <c r="I922" s="10"/>
    </row>
    <row r="923" spans="7:9" x14ac:dyDescent="0.25">
      <c r="G923" s="10" t="str">
        <f t="shared" si="16"/>
        <v/>
      </c>
      <c r="H923" s="10"/>
      <c r="I923" s="10"/>
    </row>
    <row r="924" spans="7:9" x14ac:dyDescent="0.25">
      <c r="G924" s="10" t="str">
        <f t="shared" si="16"/>
        <v/>
      </c>
      <c r="H924" s="10"/>
      <c r="I924" s="10"/>
    </row>
    <row r="925" spans="7:9" x14ac:dyDescent="0.25">
      <c r="G925" s="10" t="str">
        <f t="shared" si="16"/>
        <v/>
      </c>
      <c r="H925" s="10"/>
      <c r="I925" s="10"/>
    </row>
    <row r="926" spans="7:9" x14ac:dyDescent="0.25">
      <c r="G926" s="10" t="str">
        <f t="shared" si="16"/>
        <v/>
      </c>
      <c r="H926" s="10"/>
      <c r="I926" s="10"/>
    </row>
    <row r="927" spans="7:9" x14ac:dyDescent="0.25">
      <c r="G927" s="10" t="str">
        <f t="shared" si="16"/>
        <v/>
      </c>
      <c r="H927" s="10"/>
      <c r="I927" s="10"/>
    </row>
    <row r="928" spans="7:9" x14ac:dyDescent="0.25">
      <c r="G928" s="10" t="str">
        <f t="shared" si="16"/>
        <v/>
      </c>
      <c r="H928" s="10"/>
      <c r="I928" s="10"/>
    </row>
    <row r="929" spans="7:9" x14ac:dyDescent="0.25">
      <c r="G929" s="10" t="str">
        <f t="shared" si="16"/>
        <v/>
      </c>
      <c r="H929" s="10"/>
      <c r="I929" s="10"/>
    </row>
    <row r="930" spans="7:9" x14ac:dyDescent="0.25">
      <c r="G930" s="10" t="str">
        <f t="shared" si="16"/>
        <v/>
      </c>
      <c r="H930" s="10"/>
      <c r="I930" s="10"/>
    </row>
    <row r="931" spans="7:9" x14ac:dyDescent="0.25">
      <c r="G931" s="10" t="str">
        <f t="shared" si="16"/>
        <v/>
      </c>
      <c r="H931" s="10"/>
      <c r="I931" s="10"/>
    </row>
    <row r="932" spans="7:9" x14ac:dyDescent="0.25">
      <c r="G932" s="10" t="str">
        <f t="shared" si="16"/>
        <v/>
      </c>
      <c r="H932" s="10"/>
      <c r="I932" s="10"/>
    </row>
    <row r="933" spans="7:9" x14ac:dyDescent="0.25">
      <c r="G933" s="10" t="str">
        <f t="shared" si="16"/>
        <v/>
      </c>
      <c r="H933" s="10"/>
      <c r="I933" s="10"/>
    </row>
    <row r="934" spans="7:9" x14ac:dyDescent="0.25">
      <c r="G934" s="10" t="str">
        <f t="shared" si="16"/>
        <v/>
      </c>
      <c r="H934" s="10"/>
      <c r="I934" s="10"/>
    </row>
    <row r="935" spans="7:9" x14ac:dyDescent="0.25">
      <c r="G935" s="10" t="str">
        <f t="shared" si="16"/>
        <v/>
      </c>
      <c r="H935" s="10"/>
      <c r="I935" s="10"/>
    </row>
    <row r="936" spans="7:9" x14ac:dyDescent="0.25">
      <c r="G936" s="10" t="str">
        <f t="shared" si="16"/>
        <v/>
      </c>
      <c r="H936" s="10"/>
      <c r="I936" s="10"/>
    </row>
    <row r="937" spans="7:9" x14ac:dyDescent="0.25">
      <c r="G937" s="10" t="str">
        <f t="shared" si="16"/>
        <v/>
      </c>
      <c r="H937" s="10"/>
      <c r="I937" s="10"/>
    </row>
    <row r="938" spans="7:9" x14ac:dyDescent="0.25">
      <c r="G938" s="10" t="str">
        <f t="shared" si="16"/>
        <v/>
      </c>
      <c r="H938" s="10"/>
      <c r="I938" s="10"/>
    </row>
    <row r="939" spans="7:9" x14ac:dyDescent="0.25">
      <c r="G939" s="10" t="str">
        <f t="shared" si="16"/>
        <v/>
      </c>
      <c r="H939" s="10"/>
      <c r="I939" s="10"/>
    </row>
    <row r="940" spans="7:9" x14ac:dyDescent="0.25">
      <c r="G940" s="10" t="str">
        <f t="shared" si="16"/>
        <v/>
      </c>
      <c r="H940" s="10"/>
      <c r="I940" s="10"/>
    </row>
    <row r="941" spans="7:9" x14ac:dyDescent="0.25">
      <c r="G941" s="10" t="str">
        <f t="shared" si="16"/>
        <v/>
      </c>
      <c r="H941" s="10"/>
      <c r="I941" s="10"/>
    </row>
    <row r="942" spans="7:9" x14ac:dyDescent="0.25">
      <c r="G942" s="10" t="str">
        <f t="shared" si="16"/>
        <v/>
      </c>
      <c r="H942" s="10"/>
      <c r="I942" s="10"/>
    </row>
    <row r="943" spans="7:9" x14ac:dyDescent="0.25">
      <c r="G943" s="10" t="str">
        <f t="shared" si="16"/>
        <v/>
      </c>
      <c r="H943" s="10"/>
      <c r="I943" s="10"/>
    </row>
    <row r="944" spans="7:9" x14ac:dyDescent="0.25">
      <c r="G944" s="10" t="str">
        <f t="shared" si="16"/>
        <v/>
      </c>
      <c r="H944" s="10"/>
      <c r="I944" s="10"/>
    </row>
    <row r="945" spans="7:9" x14ac:dyDescent="0.25">
      <c r="G945" s="10" t="str">
        <f t="shared" si="16"/>
        <v/>
      </c>
      <c r="H945" s="10"/>
      <c r="I945" s="10"/>
    </row>
    <row r="946" spans="7:9" x14ac:dyDescent="0.25">
      <c r="G946" s="10" t="str">
        <f t="shared" si="16"/>
        <v/>
      </c>
      <c r="H946" s="10"/>
      <c r="I946" s="10"/>
    </row>
    <row r="947" spans="7:9" x14ac:dyDescent="0.25">
      <c r="G947" s="10" t="str">
        <f t="shared" si="16"/>
        <v/>
      </c>
      <c r="H947" s="10"/>
      <c r="I947" s="10"/>
    </row>
    <row r="948" spans="7:9" x14ac:dyDescent="0.25">
      <c r="G948" s="10" t="str">
        <f t="shared" si="16"/>
        <v/>
      </c>
      <c r="H948" s="10"/>
      <c r="I948" s="10"/>
    </row>
    <row r="949" spans="7:9" x14ac:dyDescent="0.25">
      <c r="G949" s="10" t="str">
        <f t="shared" si="16"/>
        <v/>
      </c>
      <c r="H949" s="10"/>
      <c r="I949" s="10"/>
    </row>
    <row r="950" spans="7:9" x14ac:dyDescent="0.25">
      <c r="G950" s="10" t="str">
        <f t="shared" si="16"/>
        <v/>
      </c>
      <c r="H950" s="10"/>
      <c r="I950" s="10"/>
    </row>
    <row r="951" spans="7:9" x14ac:dyDescent="0.25">
      <c r="G951" s="10" t="str">
        <f t="shared" si="16"/>
        <v/>
      </c>
      <c r="H951" s="10"/>
      <c r="I951" s="10"/>
    </row>
    <row r="952" spans="7:9" x14ac:dyDescent="0.25">
      <c r="G952" s="10" t="str">
        <f t="shared" si="16"/>
        <v/>
      </c>
      <c r="H952" s="10"/>
      <c r="I952" s="10"/>
    </row>
    <row r="953" spans="7:9" x14ac:dyDescent="0.25">
      <c r="G953" s="10" t="str">
        <f t="shared" si="16"/>
        <v/>
      </c>
      <c r="H953" s="10"/>
      <c r="I953" s="10"/>
    </row>
    <row r="954" spans="7:9" x14ac:dyDescent="0.25">
      <c r="G954" s="10" t="str">
        <f t="shared" si="16"/>
        <v/>
      </c>
      <c r="H954" s="10"/>
      <c r="I954" s="10"/>
    </row>
    <row r="955" spans="7:9" x14ac:dyDescent="0.25">
      <c r="G955" s="10" t="str">
        <f t="shared" si="16"/>
        <v/>
      </c>
      <c r="H955" s="10"/>
      <c r="I955" s="10"/>
    </row>
    <row r="956" spans="7:9" x14ac:dyDescent="0.25">
      <c r="G956" s="10" t="str">
        <f t="shared" si="16"/>
        <v/>
      </c>
      <c r="H956" s="10"/>
      <c r="I956" s="10"/>
    </row>
    <row r="957" spans="7:9" x14ac:dyDescent="0.25">
      <c r="G957" s="10" t="str">
        <f t="shared" si="16"/>
        <v/>
      </c>
      <c r="H957" s="10"/>
      <c r="I957" s="10"/>
    </row>
    <row r="958" spans="7:9" x14ac:dyDescent="0.25">
      <c r="G958" s="10" t="str">
        <f t="shared" si="16"/>
        <v/>
      </c>
      <c r="H958" s="10"/>
      <c r="I958" s="10"/>
    </row>
    <row r="959" spans="7:9" x14ac:dyDescent="0.25">
      <c r="G959" s="10" t="str">
        <f t="shared" si="16"/>
        <v/>
      </c>
      <c r="H959" s="10"/>
      <c r="I959" s="10"/>
    </row>
    <row r="960" spans="7:9" x14ac:dyDescent="0.25">
      <c r="G960" s="10" t="str">
        <f t="shared" si="16"/>
        <v/>
      </c>
      <c r="H960" s="10"/>
      <c r="I960" s="10"/>
    </row>
    <row r="961" spans="7:9" x14ac:dyDescent="0.25">
      <c r="G961" s="10" t="str">
        <f t="shared" si="16"/>
        <v/>
      </c>
      <c r="H961" s="10"/>
      <c r="I961" s="10"/>
    </row>
    <row r="962" spans="7:9" x14ac:dyDescent="0.25">
      <c r="G962" s="10" t="str">
        <f t="shared" si="16"/>
        <v/>
      </c>
      <c r="H962" s="10"/>
      <c r="I962" s="10"/>
    </row>
    <row r="963" spans="7:9" x14ac:dyDescent="0.25">
      <c r="G963" s="10" t="str">
        <f t="shared" si="16"/>
        <v/>
      </c>
      <c r="H963" s="10"/>
      <c r="I963" s="10"/>
    </row>
    <row r="964" spans="7:9" x14ac:dyDescent="0.25">
      <c r="G964" s="10" t="str">
        <f t="shared" ref="G964:G1000" si="17">IF(F964&gt;0,ROUNDDOWN($K$3/F964/$K$6,2),"")</f>
        <v/>
      </c>
      <c r="H964" s="10"/>
      <c r="I964" s="10"/>
    </row>
    <row r="965" spans="7:9" x14ac:dyDescent="0.25">
      <c r="G965" s="10" t="str">
        <f t="shared" si="17"/>
        <v/>
      </c>
      <c r="H965" s="10"/>
      <c r="I965" s="10"/>
    </row>
    <row r="966" spans="7:9" x14ac:dyDescent="0.25">
      <c r="G966" s="10" t="str">
        <f t="shared" si="17"/>
        <v/>
      </c>
      <c r="H966" s="10"/>
      <c r="I966" s="10"/>
    </row>
    <row r="967" spans="7:9" x14ac:dyDescent="0.25">
      <c r="G967" s="10" t="str">
        <f t="shared" si="17"/>
        <v/>
      </c>
      <c r="H967" s="10"/>
      <c r="I967" s="10"/>
    </row>
    <row r="968" spans="7:9" x14ac:dyDescent="0.25">
      <c r="G968" s="10" t="str">
        <f t="shared" si="17"/>
        <v/>
      </c>
      <c r="H968" s="10"/>
      <c r="I968" s="10"/>
    </row>
    <row r="969" spans="7:9" x14ac:dyDescent="0.25">
      <c r="G969" s="10" t="str">
        <f t="shared" si="17"/>
        <v/>
      </c>
      <c r="H969" s="10"/>
      <c r="I969" s="10"/>
    </row>
    <row r="970" spans="7:9" x14ac:dyDescent="0.25">
      <c r="G970" s="10" t="str">
        <f t="shared" si="17"/>
        <v/>
      </c>
      <c r="H970" s="10"/>
      <c r="I970" s="10"/>
    </row>
    <row r="971" spans="7:9" x14ac:dyDescent="0.25">
      <c r="G971" s="10" t="str">
        <f t="shared" si="17"/>
        <v/>
      </c>
      <c r="H971" s="10"/>
      <c r="I971" s="10"/>
    </row>
    <row r="972" spans="7:9" x14ac:dyDescent="0.25">
      <c r="G972" s="10" t="str">
        <f t="shared" si="17"/>
        <v/>
      </c>
      <c r="H972" s="10"/>
      <c r="I972" s="10"/>
    </row>
    <row r="973" spans="7:9" x14ac:dyDescent="0.25">
      <c r="G973" s="10" t="str">
        <f t="shared" si="17"/>
        <v/>
      </c>
      <c r="H973" s="10"/>
      <c r="I973" s="10"/>
    </row>
    <row r="974" spans="7:9" x14ac:dyDescent="0.25">
      <c r="G974" s="10" t="str">
        <f t="shared" si="17"/>
        <v/>
      </c>
      <c r="H974" s="10"/>
      <c r="I974" s="10"/>
    </row>
    <row r="975" spans="7:9" x14ac:dyDescent="0.25">
      <c r="G975" s="10" t="str">
        <f t="shared" si="17"/>
        <v/>
      </c>
      <c r="H975" s="10"/>
      <c r="I975" s="10"/>
    </row>
    <row r="976" spans="7:9" x14ac:dyDescent="0.25">
      <c r="G976" s="10" t="str">
        <f t="shared" si="17"/>
        <v/>
      </c>
      <c r="H976" s="10"/>
      <c r="I976" s="10"/>
    </row>
    <row r="977" spans="7:9" x14ac:dyDescent="0.25">
      <c r="G977" s="10" t="str">
        <f t="shared" si="17"/>
        <v/>
      </c>
      <c r="H977" s="10"/>
      <c r="I977" s="10"/>
    </row>
    <row r="978" spans="7:9" x14ac:dyDescent="0.25">
      <c r="G978" s="10" t="str">
        <f t="shared" si="17"/>
        <v/>
      </c>
      <c r="H978" s="10"/>
      <c r="I978" s="10"/>
    </row>
    <row r="979" spans="7:9" x14ac:dyDescent="0.25">
      <c r="G979" s="10" t="str">
        <f t="shared" si="17"/>
        <v/>
      </c>
      <c r="H979" s="10"/>
      <c r="I979" s="10"/>
    </row>
    <row r="980" spans="7:9" x14ac:dyDescent="0.25">
      <c r="G980" s="10" t="str">
        <f t="shared" si="17"/>
        <v/>
      </c>
      <c r="H980" s="10"/>
      <c r="I980" s="10"/>
    </row>
    <row r="981" spans="7:9" x14ac:dyDescent="0.25">
      <c r="G981" s="10" t="str">
        <f t="shared" si="17"/>
        <v/>
      </c>
      <c r="H981" s="10"/>
      <c r="I981" s="10"/>
    </row>
    <row r="982" spans="7:9" x14ac:dyDescent="0.25">
      <c r="G982" s="10" t="str">
        <f t="shared" si="17"/>
        <v/>
      </c>
      <c r="H982" s="10"/>
      <c r="I982" s="10"/>
    </row>
    <row r="983" spans="7:9" x14ac:dyDescent="0.25">
      <c r="G983" s="10" t="str">
        <f t="shared" si="17"/>
        <v/>
      </c>
      <c r="H983" s="10"/>
      <c r="I983" s="10"/>
    </row>
    <row r="984" spans="7:9" x14ac:dyDescent="0.25">
      <c r="G984" s="10" t="str">
        <f t="shared" si="17"/>
        <v/>
      </c>
      <c r="H984" s="10"/>
      <c r="I984" s="10"/>
    </row>
    <row r="985" spans="7:9" x14ac:dyDescent="0.25">
      <c r="G985" s="10" t="str">
        <f t="shared" si="17"/>
        <v/>
      </c>
      <c r="H985" s="10"/>
      <c r="I985" s="10"/>
    </row>
    <row r="986" spans="7:9" x14ac:dyDescent="0.25">
      <c r="G986" s="10" t="str">
        <f t="shared" si="17"/>
        <v/>
      </c>
      <c r="H986" s="10"/>
      <c r="I986" s="10"/>
    </row>
    <row r="987" spans="7:9" x14ac:dyDescent="0.25">
      <c r="G987" s="10" t="str">
        <f t="shared" si="17"/>
        <v/>
      </c>
      <c r="H987" s="10"/>
      <c r="I987" s="10"/>
    </row>
    <row r="988" spans="7:9" x14ac:dyDescent="0.25">
      <c r="G988" s="10" t="str">
        <f t="shared" si="17"/>
        <v/>
      </c>
      <c r="H988" s="10"/>
      <c r="I988" s="10"/>
    </row>
    <row r="989" spans="7:9" x14ac:dyDescent="0.25">
      <c r="G989" s="10" t="str">
        <f t="shared" si="17"/>
        <v/>
      </c>
      <c r="H989" s="10"/>
      <c r="I989" s="10"/>
    </row>
    <row r="990" spans="7:9" x14ac:dyDescent="0.25">
      <c r="G990" s="10" t="str">
        <f t="shared" si="17"/>
        <v/>
      </c>
      <c r="H990" s="10"/>
      <c r="I990" s="10"/>
    </row>
    <row r="991" spans="7:9" x14ac:dyDescent="0.25">
      <c r="G991" s="10" t="str">
        <f t="shared" si="17"/>
        <v/>
      </c>
      <c r="H991" s="10"/>
      <c r="I991" s="10"/>
    </row>
    <row r="992" spans="7:9" x14ac:dyDescent="0.25">
      <c r="G992" s="10" t="str">
        <f t="shared" si="17"/>
        <v/>
      </c>
      <c r="H992" s="10"/>
      <c r="I992" s="10"/>
    </row>
    <row r="993" spans="7:9" x14ac:dyDescent="0.25">
      <c r="G993" s="10" t="str">
        <f t="shared" si="17"/>
        <v/>
      </c>
      <c r="H993" s="10"/>
      <c r="I993" s="10"/>
    </row>
    <row r="994" spans="7:9" x14ac:dyDescent="0.25">
      <c r="G994" s="10" t="str">
        <f t="shared" si="17"/>
        <v/>
      </c>
      <c r="H994" s="10"/>
      <c r="I994" s="10"/>
    </row>
    <row r="995" spans="7:9" x14ac:dyDescent="0.25">
      <c r="G995" s="10" t="str">
        <f t="shared" si="17"/>
        <v/>
      </c>
      <c r="H995" s="10"/>
      <c r="I995" s="10"/>
    </row>
    <row r="996" spans="7:9" x14ac:dyDescent="0.25">
      <c r="G996" s="10" t="str">
        <f t="shared" si="17"/>
        <v/>
      </c>
      <c r="H996" s="10"/>
      <c r="I996" s="10"/>
    </row>
    <row r="997" spans="7:9" x14ac:dyDescent="0.25">
      <c r="G997" s="10" t="str">
        <f t="shared" si="17"/>
        <v/>
      </c>
      <c r="H997" s="10"/>
      <c r="I997" s="10"/>
    </row>
    <row r="998" spans="7:9" x14ac:dyDescent="0.25">
      <c r="G998" s="10" t="str">
        <f t="shared" si="17"/>
        <v/>
      </c>
      <c r="H998" s="10"/>
      <c r="I998" s="10"/>
    </row>
    <row r="999" spans="7:9" x14ac:dyDescent="0.25">
      <c r="G999" s="10" t="str">
        <f t="shared" si="17"/>
        <v/>
      </c>
      <c r="H999" s="10"/>
      <c r="I999" s="10"/>
    </row>
    <row r="1000" spans="7:9" x14ac:dyDescent="0.25">
      <c r="G1000" s="10" t="str">
        <f t="shared" si="17"/>
        <v/>
      </c>
      <c r="H1000" s="10"/>
      <c r="I1000" s="10"/>
    </row>
  </sheetData>
  <sheetProtection sheet="1" objects="1" scenarios="1" formatCells="0" formatColumns="0" formatRows="0"/>
  <mergeCells count="7">
    <mergeCell ref="H1:H2"/>
    <mergeCell ref="I1:I2"/>
    <mergeCell ref="A1:A2"/>
    <mergeCell ref="B1:D1"/>
    <mergeCell ref="E1:E2"/>
    <mergeCell ref="F1:F2"/>
    <mergeCell ref="G1:G2"/>
  </mergeCells>
  <dataValidations count="3">
    <dataValidation type="list" showInputMessage="1" showErrorMessage="1" sqref="E1001:E1048576" xr:uid="{9368BF63-2485-4C11-8F9D-74CDFBE1AB36}">
      <formula1>"$c$2:$c:1000"</formula1>
    </dataValidation>
    <dataValidation showInputMessage="1" showErrorMessage="1" sqref="E1" xr:uid="{0AD960BF-E42B-4FB2-A0F2-477641DFF02D}"/>
    <dataValidation type="list" showInputMessage="1" showErrorMessage="1" sqref="E3:E1000" xr:uid="{AF59325F-4F9C-4455-A9E4-F794BB298CDF}">
      <formula1>"Organic,Inorganic,Crafted"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A7CC-A5A8-4AFD-8A81-C430CAAE0236}">
  <sheetPr codeName="Sheet6"/>
  <dimension ref="A1:E25"/>
  <sheetViews>
    <sheetView workbookViewId="0">
      <selection activeCell="D19" sqref="D19"/>
    </sheetView>
  </sheetViews>
  <sheetFormatPr defaultRowHeight="15" x14ac:dyDescent="0.25"/>
  <cols>
    <col min="1" max="1" width="57.42578125" bestFit="1" customWidth="1"/>
    <col min="2" max="2" width="16.28515625" customWidth="1"/>
    <col min="3" max="3" width="18.85546875" customWidth="1"/>
    <col min="4" max="4" width="32" bestFit="1" customWidth="1"/>
    <col min="5" max="5" width="32" customWidth="1"/>
    <col min="6" max="6" width="30.85546875" customWidth="1"/>
    <col min="9" max="9" width="15.7109375" bestFit="1" customWidth="1"/>
    <col min="11" max="11" width="16.140625" bestFit="1" customWidth="1"/>
  </cols>
  <sheetData>
    <row r="1" spans="1:5" s="2" customFormat="1" x14ac:dyDescent="0.25">
      <c r="A1" s="31" t="s">
        <v>52</v>
      </c>
      <c r="B1" s="32" t="s">
        <v>0</v>
      </c>
      <c r="C1" s="32" t="s">
        <v>1</v>
      </c>
      <c r="D1" s="32" t="s">
        <v>11</v>
      </c>
      <c r="E1" s="33" t="s">
        <v>141</v>
      </c>
    </row>
    <row r="2" spans="1:5" x14ac:dyDescent="0.25">
      <c r="A2" s="34" t="str">
        <f t="shared" ref="A2:A26" si="0">IF(B2&lt;&gt;"", IF(C2&lt;&gt;"", IF(D2&lt;&gt;"", _xlfn.CONCAT(B2, " - ", C2, " - ", D2),""),""),"")</f>
        <v>Carinae - Carinae III-a - Outpost 1</v>
      </c>
      <c r="B2" s="36" t="s">
        <v>43</v>
      </c>
      <c r="C2" s="36" t="s">
        <v>44</v>
      </c>
      <c r="D2" s="36" t="s">
        <v>10</v>
      </c>
      <c r="E2" s="37" t="s">
        <v>50</v>
      </c>
    </row>
    <row r="3" spans="1:5" x14ac:dyDescent="0.25">
      <c r="A3" s="34" t="str">
        <f t="shared" si="0"/>
        <v>Carinae - Carinae III-a - Outpost 3</v>
      </c>
      <c r="B3" s="36" t="s">
        <v>43</v>
      </c>
      <c r="C3" s="36" t="s">
        <v>44</v>
      </c>
      <c r="D3" s="36" t="s">
        <v>55</v>
      </c>
      <c r="E3" s="37" t="s">
        <v>50</v>
      </c>
    </row>
    <row r="4" spans="1:5" x14ac:dyDescent="0.25">
      <c r="A4" s="34" t="str">
        <f t="shared" si="0"/>
        <v>Heisenberg - Heisenberg VIII-a - Outpost 1 - Li</v>
      </c>
      <c r="B4" s="36" t="s">
        <v>3</v>
      </c>
      <c r="C4" s="36" t="s">
        <v>4</v>
      </c>
      <c r="D4" s="36" t="s">
        <v>90</v>
      </c>
      <c r="E4" s="37" t="s">
        <v>50</v>
      </c>
    </row>
    <row r="5" spans="1:5" x14ac:dyDescent="0.25">
      <c r="A5" s="34" t="str">
        <f t="shared" si="0"/>
        <v>Rutherford - Rutherford VI-b - Outpost 1 - Sb &amp; Semimetal Wafer</v>
      </c>
      <c r="B5" s="36" t="s">
        <v>6</v>
      </c>
      <c r="C5" s="36" t="s">
        <v>56</v>
      </c>
      <c r="D5" s="36" t="s">
        <v>70</v>
      </c>
      <c r="E5" s="37" t="s">
        <v>50</v>
      </c>
    </row>
    <row r="6" spans="1:5" x14ac:dyDescent="0.25">
      <c r="A6" s="34" t="str">
        <f t="shared" si="0"/>
        <v>Kumasi - Kumasi VII-b - Outpost 1 - Ionic Liquid &amp; Tetra Fl</v>
      </c>
      <c r="B6" s="36" t="s">
        <v>7</v>
      </c>
      <c r="C6" s="36" t="s">
        <v>13</v>
      </c>
      <c r="D6" s="36" t="s">
        <v>59</v>
      </c>
      <c r="E6" s="37" t="s">
        <v>50</v>
      </c>
    </row>
    <row r="7" spans="1:5" x14ac:dyDescent="0.25">
      <c r="A7" s="34" t="str">
        <f t="shared" si="0"/>
        <v>Kumasi - Kumasi VII-a - Outpost 1 - Nd, Iso Mag, &amp; Iso Cool</v>
      </c>
      <c r="B7" s="36" t="s">
        <v>7</v>
      </c>
      <c r="C7" s="36" t="s">
        <v>12</v>
      </c>
      <c r="D7" s="36" t="s">
        <v>58</v>
      </c>
      <c r="E7" s="37" t="s">
        <v>50</v>
      </c>
    </row>
    <row r="8" spans="1:5" x14ac:dyDescent="0.25">
      <c r="A8" s="34" t="str">
        <f t="shared" si="0"/>
        <v>Kumasi - Kumasi V-a - Outpost 1 -Au, Cu, &amp; Zero Wire</v>
      </c>
      <c r="B8" s="36" t="s">
        <v>7</v>
      </c>
      <c r="C8" s="36" t="s">
        <v>14</v>
      </c>
      <c r="D8" s="36" t="s">
        <v>57</v>
      </c>
      <c r="E8" s="37" t="s">
        <v>50</v>
      </c>
    </row>
    <row r="9" spans="1:5" x14ac:dyDescent="0.25">
      <c r="A9" s="34" t="str">
        <f t="shared" si="0"/>
        <v>Cheyenne - Skink - Outpost 1 - Co &amp; Ni</v>
      </c>
      <c r="B9" s="36" t="s">
        <v>15</v>
      </c>
      <c r="C9" s="36" t="s">
        <v>17</v>
      </c>
      <c r="D9" s="36" t="s">
        <v>63</v>
      </c>
      <c r="E9" s="37" t="s">
        <v>50</v>
      </c>
    </row>
    <row r="10" spans="1:5" x14ac:dyDescent="0.25">
      <c r="A10" s="34" t="str">
        <f t="shared" si="0"/>
        <v>Cheyenne - Agamon A - Outpost 1 - Cu &amp; Ar</v>
      </c>
      <c r="B10" s="36" t="s">
        <v>15</v>
      </c>
      <c r="C10" s="36" t="s">
        <v>25</v>
      </c>
      <c r="D10" s="36" t="s">
        <v>64</v>
      </c>
      <c r="E10" s="37" t="s">
        <v>50</v>
      </c>
    </row>
    <row r="11" spans="1:5" x14ac:dyDescent="0.25">
      <c r="A11" s="34" t="str">
        <f t="shared" si="0"/>
        <v>Cheyenne - Burran - Outpost 1 - Fe &amp; He3</v>
      </c>
      <c r="B11" s="36" t="s">
        <v>15</v>
      </c>
      <c r="C11" s="36" t="s">
        <v>16</v>
      </c>
      <c r="D11" s="36" t="s">
        <v>69</v>
      </c>
      <c r="E11" s="37" t="s">
        <v>50</v>
      </c>
    </row>
    <row r="12" spans="1:5" x14ac:dyDescent="0.25">
      <c r="A12" s="34" t="str">
        <f t="shared" si="0"/>
        <v>Maheo - Maheo III - Outpost 1 - Be &amp; He3</v>
      </c>
      <c r="B12" s="36" t="s">
        <v>8</v>
      </c>
      <c r="C12" s="36" t="s">
        <v>26</v>
      </c>
      <c r="D12" s="36" t="s">
        <v>65</v>
      </c>
      <c r="E12" s="37" t="s">
        <v>50</v>
      </c>
    </row>
    <row r="13" spans="1:5" x14ac:dyDescent="0.25">
      <c r="A13" s="34" t="str">
        <f t="shared" ref="A13" si="1">IF(B13&lt;&gt;"", IF(C13&lt;&gt;"", IF(D13&lt;&gt;"", _xlfn.CONCAT(B13, " - ", C13, " - ", D13),""),""),"")</f>
        <v>Maheo - Maheo I - Outpost 1 - Ni &amp; Co</v>
      </c>
      <c r="B13" s="36" t="s">
        <v>8</v>
      </c>
      <c r="C13" s="36" t="s">
        <v>9</v>
      </c>
      <c r="D13" s="36" t="s">
        <v>66</v>
      </c>
      <c r="E13" s="37" t="s">
        <v>50</v>
      </c>
    </row>
    <row r="14" spans="1:5" x14ac:dyDescent="0.25">
      <c r="A14" s="34" t="str">
        <f t="shared" si="0"/>
        <v>Valo - Hillex - Outpost 1 - He3 &amp; Al</v>
      </c>
      <c r="B14" s="36" t="s">
        <v>21</v>
      </c>
      <c r="C14" s="36" t="s">
        <v>22</v>
      </c>
      <c r="D14" s="36" t="s">
        <v>67</v>
      </c>
      <c r="E14" s="37" t="s">
        <v>50</v>
      </c>
    </row>
    <row r="15" spans="1:5" x14ac:dyDescent="0.25">
      <c r="A15" s="34" t="str">
        <f t="shared" si="0"/>
        <v>Sol - Pluto - Outpost 1 - Ti &amp; W</v>
      </c>
      <c r="B15" s="36" t="s">
        <v>18</v>
      </c>
      <c r="C15" s="36" t="s">
        <v>28</v>
      </c>
      <c r="D15" s="36" t="s">
        <v>68</v>
      </c>
      <c r="E15" s="37" t="s">
        <v>50</v>
      </c>
    </row>
    <row r="16" spans="1:5" x14ac:dyDescent="0.25">
      <c r="A16" s="34" t="str">
        <f t="shared" si="0"/>
        <v>Sol - Venus - Outpost 1</v>
      </c>
      <c r="B16" s="36" t="s">
        <v>18</v>
      </c>
      <c r="C16" s="36" t="s">
        <v>19</v>
      </c>
      <c r="D16" s="36" t="s">
        <v>10</v>
      </c>
      <c r="E16" s="37" t="s">
        <v>50</v>
      </c>
    </row>
    <row r="17" spans="1:5" x14ac:dyDescent="0.25">
      <c r="A17" s="34" t="str">
        <f t="shared" si="0"/>
        <v>Alpha Centari - Jemison - Outpost 1</v>
      </c>
      <c r="B17" s="36" t="s">
        <v>23</v>
      </c>
      <c r="C17" s="36" t="s">
        <v>24</v>
      </c>
      <c r="D17" s="36" t="s">
        <v>10</v>
      </c>
      <c r="E17" s="37" t="s">
        <v>50</v>
      </c>
    </row>
    <row r="18" spans="1:5" x14ac:dyDescent="0.25">
      <c r="A18" s="34" t="str">
        <f t="shared" si="0"/>
        <v>Narion - Kreet - Outpost 2</v>
      </c>
      <c r="B18" s="36" t="s">
        <v>60</v>
      </c>
      <c r="C18" s="36" t="s">
        <v>61</v>
      </c>
      <c r="D18" s="36" t="s">
        <v>51</v>
      </c>
      <c r="E18" s="37" t="s">
        <v>50</v>
      </c>
    </row>
    <row r="19" spans="1:5" x14ac:dyDescent="0.25">
      <c r="A19" s="34" t="str">
        <f t="shared" si="0"/>
        <v>Narion - Kreet - Outpost 3</v>
      </c>
      <c r="B19" s="36" t="s">
        <v>60</v>
      </c>
      <c r="C19" s="36" t="s">
        <v>61</v>
      </c>
      <c r="D19" s="36" t="s">
        <v>55</v>
      </c>
      <c r="E19" s="37" t="s">
        <v>50</v>
      </c>
    </row>
    <row r="20" spans="1:5" x14ac:dyDescent="0.25">
      <c r="A20" s="34" t="str">
        <f t="shared" si="0"/>
        <v>Narion - Kreet - Outpost 4</v>
      </c>
      <c r="B20" s="36" t="s">
        <v>60</v>
      </c>
      <c r="C20" s="36" t="s">
        <v>61</v>
      </c>
      <c r="D20" s="36" t="s">
        <v>106</v>
      </c>
      <c r="E20" s="37" t="s">
        <v>50</v>
      </c>
    </row>
    <row r="21" spans="1:5" x14ac:dyDescent="0.25">
      <c r="A21" s="34" t="str">
        <f t="shared" si="0"/>
        <v>Narion - Kreet - Outpost 5</v>
      </c>
      <c r="B21" s="36" t="s">
        <v>60</v>
      </c>
      <c r="C21" s="36" t="s">
        <v>61</v>
      </c>
      <c r="D21" s="36" t="s">
        <v>107</v>
      </c>
      <c r="E21" s="37" t="s">
        <v>50</v>
      </c>
    </row>
    <row r="22" spans="1:5" x14ac:dyDescent="0.25">
      <c r="A22" s="34" t="str">
        <f t="shared" si="0"/>
        <v>Narion - Kreet - Outpost 6</v>
      </c>
      <c r="B22" s="36" t="s">
        <v>60</v>
      </c>
      <c r="C22" s="36" t="s">
        <v>61</v>
      </c>
      <c r="D22" s="36" t="s">
        <v>108</v>
      </c>
      <c r="E22" s="37" t="s">
        <v>50</v>
      </c>
    </row>
    <row r="23" spans="1:5" x14ac:dyDescent="0.25">
      <c r="A23" s="34" t="str">
        <f t="shared" si="0"/>
        <v>Narion - Kreet - Outpost 1 - Ag</v>
      </c>
      <c r="B23" s="36" t="s">
        <v>60</v>
      </c>
      <c r="C23" s="36" t="s">
        <v>61</v>
      </c>
      <c r="D23" s="36" t="s">
        <v>62</v>
      </c>
      <c r="E23" s="37" t="s">
        <v>50</v>
      </c>
    </row>
    <row r="24" spans="1:5" x14ac:dyDescent="0.25">
      <c r="A24" s="34" t="str">
        <f t="shared" si="0"/>
        <v/>
      </c>
      <c r="B24" s="36"/>
      <c r="C24" s="36"/>
      <c r="D24" s="36"/>
      <c r="E24" s="37"/>
    </row>
    <row r="25" spans="1:5" ht="15.75" thickBot="1" x14ac:dyDescent="0.3">
      <c r="A25" s="35" t="str">
        <f t="shared" si="0"/>
        <v/>
      </c>
      <c r="B25" s="38"/>
      <c r="C25" s="38"/>
      <c r="D25" s="38"/>
      <c r="E25" s="39"/>
    </row>
  </sheetData>
  <sheetProtection sheet="1" objects="1" scenarios="1"/>
  <phoneticPr fontId="2" type="noConversion"/>
  <dataValidations count="1">
    <dataValidation type="list" allowBlank="1" showInputMessage="1" showErrorMessage="1" sqref="E2:E1001" xr:uid="{4ED41F2D-B892-42A1-8DAE-61C8C445909F}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50F5-C1B6-4662-911C-6B3D596FF747}">
  <dimension ref="B2:C1003"/>
  <sheetViews>
    <sheetView workbookViewId="0">
      <selection activeCell="C4" sqref="C4"/>
    </sheetView>
  </sheetViews>
  <sheetFormatPr defaultRowHeight="15" x14ac:dyDescent="0.25"/>
  <cols>
    <col min="2" max="2" width="20.42578125" customWidth="1"/>
    <col min="3" max="3" width="21.85546875" customWidth="1"/>
  </cols>
  <sheetData>
    <row r="2" spans="2:3" x14ac:dyDescent="0.25">
      <c r="B2" s="7" t="s">
        <v>104</v>
      </c>
      <c r="C2" s="7" t="s">
        <v>117</v>
      </c>
    </row>
    <row r="3" spans="2:3" x14ac:dyDescent="0.25">
      <c r="B3" s="27" t="s">
        <v>2</v>
      </c>
      <c r="C3" s="27">
        <v>7.98</v>
      </c>
    </row>
    <row r="4" spans="2:3" x14ac:dyDescent="0.25">
      <c r="B4" s="27" t="s">
        <v>118</v>
      </c>
      <c r="C4" s="27">
        <v>100</v>
      </c>
    </row>
    <row r="5" spans="2:3" x14ac:dyDescent="0.25">
      <c r="B5" s="27" t="s">
        <v>120</v>
      </c>
      <c r="C5" s="27">
        <v>100</v>
      </c>
    </row>
    <row r="6" spans="2:3" x14ac:dyDescent="0.25">
      <c r="B6" s="27"/>
      <c r="C6" s="27"/>
    </row>
    <row r="7" spans="2:3" x14ac:dyDescent="0.25">
      <c r="B7" s="27"/>
      <c r="C7" s="27"/>
    </row>
    <row r="8" spans="2:3" x14ac:dyDescent="0.25">
      <c r="B8" s="27"/>
      <c r="C8" s="27"/>
    </row>
    <row r="9" spans="2:3" x14ac:dyDescent="0.25">
      <c r="B9" s="27"/>
      <c r="C9" s="27"/>
    </row>
    <row r="10" spans="2:3" x14ac:dyDescent="0.25">
      <c r="B10" s="27"/>
      <c r="C10" s="27"/>
    </row>
    <row r="11" spans="2:3" x14ac:dyDescent="0.25">
      <c r="B11" s="27"/>
      <c r="C11" s="27"/>
    </row>
    <row r="12" spans="2:3" x14ac:dyDescent="0.25">
      <c r="B12" s="27"/>
      <c r="C12" s="27"/>
    </row>
    <row r="13" spans="2:3" x14ac:dyDescent="0.25">
      <c r="B13" s="27"/>
      <c r="C13" s="27"/>
    </row>
    <row r="14" spans="2:3" x14ac:dyDescent="0.25">
      <c r="B14" s="27"/>
      <c r="C14" s="27"/>
    </row>
    <row r="15" spans="2:3" x14ac:dyDescent="0.25">
      <c r="B15" s="27"/>
      <c r="C15" s="27"/>
    </row>
    <row r="16" spans="2:3" x14ac:dyDescent="0.25">
      <c r="B16" s="27"/>
      <c r="C16" s="27"/>
    </row>
    <row r="17" spans="2:3" x14ac:dyDescent="0.25">
      <c r="B17" s="27"/>
      <c r="C17" s="27"/>
    </row>
    <row r="18" spans="2:3" x14ac:dyDescent="0.25">
      <c r="B18" s="27"/>
      <c r="C18" s="27"/>
    </row>
    <row r="19" spans="2:3" x14ac:dyDescent="0.25">
      <c r="B19" s="27"/>
      <c r="C19" s="27"/>
    </row>
    <row r="20" spans="2:3" x14ac:dyDescent="0.25">
      <c r="B20" s="27"/>
      <c r="C20" s="27"/>
    </row>
    <row r="21" spans="2:3" x14ac:dyDescent="0.25">
      <c r="B21" s="27"/>
      <c r="C21" s="27"/>
    </row>
    <row r="22" spans="2:3" x14ac:dyDescent="0.25">
      <c r="B22" s="27"/>
      <c r="C22" s="27"/>
    </row>
    <row r="23" spans="2:3" x14ac:dyDescent="0.25">
      <c r="B23" s="27"/>
      <c r="C23" s="27"/>
    </row>
    <row r="24" spans="2:3" x14ac:dyDescent="0.25">
      <c r="B24" s="27"/>
      <c r="C24" s="27"/>
    </row>
    <row r="25" spans="2:3" x14ac:dyDescent="0.25">
      <c r="B25" s="27"/>
      <c r="C25" s="27"/>
    </row>
    <row r="26" spans="2:3" x14ac:dyDescent="0.25">
      <c r="B26" s="27"/>
      <c r="C26" s="27"/>
    </row>
    <row r="27" spans="2:3" x14ac:dyDescent="0.25">
      <c r="B27" s="27"/>
      <c r="C27" s="27"/>
    </row>
    <row r="28" spans="2:3" x14ac:dyDescent="0.25">
      <c r="B28" s="27"/>
      <c r="C28" s="27"/>
    </row>
    <row r="29" spans="2:3" x14ac:dyDescent="0.25">
      <c r="B29" s="27"/>
      <c r="C29" s="27"/>
    </row>
    <row r="30" spans="2:3" x14ac:dyDescent="0.25">
      <c r="B30" s="27"/>
      <c r="C30" s="27"/>
    </row>
    <row r="31" spans="2:3" x14ac:dyDescent="0.25">
      <c r="B31" s="27"/>
      <c r="C31" s="27"/>
    </row>
    <row r="32" spans="2:3" x14ac:dyDescent="0.25">
      <c r="B32" s="27"/>
      <c r="C32" s="27"/>
    </row>
    <row r="33" spans="2:3" x14ac:dyDescent="0.25">
      <c r="B33" s="27"/>
      <c r="C33" s="27"/>
    </row>
    <row r="34" spans="2:3" x14ac:dyDescent="0.25">
      <c r="B34" s="27"/>
      <c r="C34" s="27"/>
    </row>
    <row r="35" spans="2:3" x14ac:dyDescent="0.25">
      <c r="B35" s="27"/>
      <c r="C35" s="27"/>
    </row>
    <row r="36" spans="2:3" x14ac:dyDescent="0.25">
      <c r="B36" s="27"/>
      <c r="C36" s="27"/>
    </row>
    <row r="37" spans="2:3" x14ac:dyDescent="0.25">
      <c r="B37" s="27"/>
      <c r="C37" s="27"/>
    </row>
    <row r="38" spans="2:3" x14ac:dyDescent="0.25">
      <c r="B38" s="27"/>
      <c r="C38" s="27"/>
    </row>
    <row r="39" spans="2:3" x14ac:dyDescent="0.25">
      <c r="B39" s="27"/>
      <c r="C39" s="27"/>
    </row>
    <row r="40" spans="2:3" x14ac:dyDescent="0.25">
      <c r="B40" s="27"/>
      <c r="C40" s="27"/>
    </row>
    <row r="41" spans="2:3" x14ac:dyDescent="0.25">
      <c r="B41" s="27"/>
      <c r="C41" s="27"/>
    </row>
    <row r="42" spans="2:3" x14ac:dyDescent="0.25">
      <c r="B42" s="27"/>
      <c r="C42" s="27"/>
    </row>
    <row r="43" spans="2:3" x14ac:dyDescent="0.25">
      <c r="B43" s="27"/>
      <c r="C43" s="27"/>
    </row>
    <row r="44" spans="2:3" x14ac:dyDescent="0.25">
      <c r="B44" s="27"/>
      <c r="C44" s="27"/>
    </row>
    <row r="45" spans="2:3" x14ac:dyDescent="0.25">
      <c r="B45" s="27"/>
      <c r="C45" s="27"/>
    </row>
    <row r="46" spans="2:3" x14ac:dyDescent="0.25">
      <c r="B46" s="27"/>
      <c r="C46" s="27"/>
    </row>
    <row r="47" spans="2:3" x14ac:dyDescent="0.25">
      <c r="B47" s="27"/>
      <c r="C47" s="27"/>
    </row>
    <row r="48" spans="2:3" x14ac:dyDescent="0.25">
      <c r="B48" s="27"/>
      <c r="C48" s="27"/>
    </row>
    <row r="49" spans="2:3" x14ac:dyDescent="0.25">
      <c r="B49" s="27"/>
      <c r="C49" s="27"/>
    </row>
    <row r="50" spans="2:3" x14ac:dyDescent="0.25">
      <c r="B50" s="27"/>
      <c r="C50" s="27"/>
    </row>
    <row r="51" spans="2:3" x14ac:dyDescent="0.25">
      <c r="B51" s="27"/>
      <c r="C51" s="27"/>
    </row>
    <row r="52" spans="2:3" x14ac:dyDescent="0.25">
      <c r="B52" s="27"/>
      <c r="C52" s="27"/>
    </row>
    <row r="53" spans="2:3" x14ac:dyDescent="0.25">
      <c r="B53" s="27"/>
      <c r="C53" s="27"/>
    </row>
    <row r="54" spans="2:3" x14ac:dyDescent="0.25">
      <c r="B54" s="27"/>
      <c r="C54" s="27"/>
    </row>
    <row r="55" spans="2:3" x14ac:dyDescent="0.25">
      <c r="B55" s="27"/>
      <c r="C55" s="27"/>
    </row>
    <row r="56" spans="2:3" x14ac:dyDescent="0.25">
      <c r="B56" s="27"/>
      <c r="C56" s="27"/>
    </row>
    <row r="57" spans="2:3" x14ac:dyDescent="0.25">
      <c r="B57" s="27"/>
      <c r="C57" s="27"/>
    </row>
    <row r="58" spans="2:3" x14ac:dyDescent="0.25">
      <c r="B58" s="27"/>
      <c r="C58" s="27"/>
    </row>
    <row r="59" spans="2:3" x14ac:dyDescent="0.25">
      <c r="B59" s="27"/>
      <c r="C59" s="27"/>
    </row>
    <row r="60" spans="2:3" x14ac:dyDescent="0.25">
      <c r="B60" s="27"/>
      <c r="C60" s="27"/>
    </row>
    <row r="61" spans="2:3" x14ac:dyDescent="0.25">
      <c r="B61" s="27"/>
      <c r="C61" s="27"/>
    </row>
    <row r="62" spans="2:3" x14ac:dyDescent="0.25">
      <c r="B62" s="27"/>
      <c r="C62" s="27"/>
    </row>
    <row r="63" spans="2:3" x14ac:dyDescent="0.25">
      <c r="B63" s="27"/>
      <c r="C63" s="27"/>
    </row>
    <row r="64" spans="2:3" x14ac:dyDescent="0.25">
      <c r="B64" s="27"/>
      <c r="C64" s="27"/>
    </row>
    <row r="65" spans="2:3" x14ac:dyDescent="0.25">
      <c r="B65" s="27"/>
      <c r="C65" s="27"/>
    </row>
    <row r="66" spans="2:3" x14ac:dyDescent="0.25">
      <c r="B66" s="27"/>
      <c r="C66" s="27"/>
    </row>
    <row r="67" spans="2:3" x14ac:dyDescent="0.25">
      <c r="B67" s="27"/>
      <c r="C67" s="27"/>
    </row>
    <row r="68" spans="2:3" x14ac:dyDescent="0.25">
      <c r="B68" s="27"/>
      <c r="C68" s="27"/>
    </row>
    <row r="69" spans="2:3" x14ac:dyDescent="0.25">
      <c r="B69" s="27"/>
      <c r="C69" s="27"/>
    </row>
    <row r="70" spans="2:3" x14ac:dyDescent="0.25">
      <c r="B70" s="27"/>
      <c r="C70" s="27"/>
    </row>
    <row r="71" spans="2:3" x14ac:dyDescent="0.25">
      <c r="B71" s="27"/>
      <c r="C71" s="27"/>
    </row>
    <row r="72" spans="2:3" x14ac:dyDescent="0.25">
      <c r="B72" s="27"/>
      <c r="C72" s="27"/>
    </row>
    <row r="73" spans="2:3" x14ac:dyDescent="0.25">
      <c r="B73" s="27"/>
      <c r="C73" s="27"/>
    </row>
    <row r="74" spans="2:3" x14ac:dyDescent="0.25">
      <c r="B74" s="27"/>
      <c r="C74" s="27"/>
    </row>
    <row r="75" spans="2:3" x14ac:dyDescent="0.25">
      <c r="B75" s="27"/>
      <c r="C75" s="27"/>
    </row>
    <row r="76" spans="2:3" x14ac:dyDescent="0.25">
      <c r="B76" s="27"/>
      <c r="C76" s="27"/>
    </row>
    <row r="77" spans="2:3" x14ac:dyDescent="0.25">
      <c r="B77" s="27"/>
      <c r="C77" s="27"/>
    </row>
    <row r="78" spans="2:3" x14ac:dyDescent="0.25">
      <c r="B78" s="27"/>
      <c r="C78" s="27"/>
    </row>
    <row r="79" spans="2:3" x14ac:dyDescent="0.25">
      <c r="B79" s="27"/>
      <c r="C79" s="27"/>
    </row>
    <row r="80" spans="2:3" x14ac:dyDescent="0.25">
      <c r="B80" s="27"/>
      <c r="C80" s="27"/>
    </row>
    <row r="81" spans="2:3" x14ac:dyDescent="0.25">
      <c r="B81" s="27"/>
      <c r="C81" s="27"/>
    </row>
    <row r="82" spans="2:3" x14ac:dyDescent="0.25">
      <c r="B82" s="27"/>
      <c r="C82" s="27"/>
    </row>
    <row r="83" spans="2:3" x14ac:dyDescent="0.25">
      <c r="B83" s="27"/>
      <c r="C83" s="27"/>
    </row>
    <row r="84" spans="2:3" x14ac:dyDescent="0.25">
      <c r="B84" s="27"/>
      <c r="C84" s="27"/>
    </row>
    <row r="85" spans="2:3" x14ac:dyDescent="0.25">
      <c r="B85" s="27"/>
      <c r="C85" s="27"/>
    </row>
    <row r="86" spans="2:3" x14ac:dyDescent="0.25">
      <c r="B86" s="27"/>
      <c r="C86" s="27"/>
    </row>
    <row r="87" spans="2:3" x14ac:dyDescent="0.25">
      <c r="B87" s="27"/>
      <c r="C87" s="27"/>
    </row>
    <row r="88" spans="2:3" x14ac:dyDescent="0.25">
      <c r="B88" s="27"/>
      <c r="C88" s="27"/>
    </row>
    <row r="89" spans="2:3" x14ac:dyDescent="0.25">
      <c r="B89" s="27"/>
      <c r="C89" s="27"/>
    </row>
    <row r="90" spans="2:3" x14ac:dyDescent="0.25">
      <c r="B90" s="27"/>
      <c r="C90" s="27"/>
    </row>
    <row r="91" spans="2:3" x14ac:dyDescent="0.25">
      <c r="B91" s="27"/>
      <c r="C91" s="27"/>
    </row>
    <row r="92" spans="2:3" x14ac:dyDescent="0.25">
      <c r="B92" s="27"/>
      <c r="C92" s="27"/>
    </row>
    <row r="93" spans="2:3" x14ac:dyDescent="0.25">
      <c r="B93" s="27"/>
      <c r="C93" s="27"/>
    </row>
    <row r="94" spans="2:3" x14ac:dyDescent="0.25">
      <c r="B94" s="27"/>
      <c r="C94" s="27"/>
    </row>
    <row r="95" spans="2:3" x14ac:dyDescent="0.25">
      <c r="B95" s="27"/>
      <c r="C95" s="27"/>
    </row>
    <row r="96" spans="2:3" x14ac:dyDescent="0.25">
      <c r="B96" s="27"/>
      <c r="C96" s="27"/>
    </row>
    <row r="97" spans="2:3" x14ac:dyDescent="0.25">
      <c r="B97" s="27"/>
      <c r="C97" s="27"/>
    </row>
    <row r="98" spans="2:3" x14ac:dyDescent="0.25">
      <c r="B98" s="27"/>
      <c r="C98" s="27"/>
    </row>
    <row r="99" spans="2:3" x14ac:dyDescent="0.25">
      <c r="B99" s="27"/>
      <c r="C99" s="27"/>
    </row>
    <row r="100" spans="2:3" x14ac:dyDescent="0.25">
      <c r="B100" s="27"/>
      <c r="C100" s="27"/>
    </row>
    <row r="101" spans="2:3" x14ac:dyDescent="0.25">
      <c r="B101" s="27"/>
      <c r="C101" s="27"/>
    </row>
    <row r="102" spans="2:3" x14ac:dyDescent="0.25">
      <c r="B102" s="27"/>
      <c r="C102" s="27"/>
    </row>
    <row r="103" spans="2:3" x14ac:dyDescent="0.25">
      <c r="B103" s="27"/>
      <c r="C103" s="27"/>
    </row>
    <row r="104" spans="2:3" x14ac:dyDescent="0.25">
      <c r="B104" s="27"/>
      <c r="C104" s="27"/>
    </row>
    <row r="105" spans="2:3" x14ac:dyDescent="0.25">
      <c r="B105" s="27"/>
      <c r="C105" s="27"/>
    </row>
    <row r="106" spans="2:3" x14ac:dyDescent="0.25">
      <c r="B106" s="27"/>
      <c r="C106" s="27"/>
    </row>
    <row r="107" spans="2:3" x14ac:dyDescent="0.25">
      <c r="B107" s="27"/>
      <c r="C107" s="27"/>
    </row>
    <row r="108" spans="2:3" x14ac:dyDescent="0.25">
      <c r="B108" s="27"/>
      <c r="C108" s="27"/>
    </row>
    <row r="109" spans="2:3" x14ac:dyDescent="0.25">
      <c r="B109" s="27"/>
      <c r="C109" s="27"/>
    </row>
    <row r="110" spans="2:3" x14ac:dyDescent="0.25">
      <c r="B110" s="27"/>
      <c r="C110" s="27"/>
    </row>
    <row r="111" spans="2:3" x14ac:dyDescent="0.25">
      <c r="B111" s="27"/>
      <c r="C111" s="27"/>
    </row>
    <row r="112" spans="2:3" x14ac:dyDescent="0.25">
      <c r="B112" s="27"/>
      <c r="C112" s="27"/>
    </row>
    <row r="113" spans="2:3" x14ac:dyDescent="0.25">
      <c r="B113" s="27"/>
      <c r="C113" s="27"/>
    </row>
    <row r="114" spans="2:3" x14ac:dyDescent="0.25">
      <c r="B114" s="27"/>
      <c r="C114" s="27"/>
    </row>
    <row r="115" spans="2:3" x14ac:dyDescent="0.25">
      <c r="B115" s="27"/>
      <c r="C115" s="27"/>
    </row>
    <row r="116" spans="2:3" x14ac:dyDescent="0.25">
      <c r="B116" s="27"/>
      <c r="C116" s="27"/>
    </row>
    <row r="117" spans="2:3" x14ac:dyDescent="0.25">
      <c r="B117" s="27"/>
      <c r="C117" s="27"/>
    </row>
    <row r="118" spans="2:3" x14ac:dyDescent="0.25">
      <c r="B118" s="27"/>
      <c r="C118" s="27"/>
    </row>
    <row r="119" spans="2:3" x14ac:dyDescent="0.25">
      <c r="B119" s="27"/>
      <c r="C119" s="27"/>
    </row>
    <row r="120" spans="2:3" x14ac:dyDescent="0.25">
      <c r="B120" s="27"/>
      <c r="C120" s="27"/>
    </row>
    <row r="121" spans="2:3" x14ac:dyDescent="0.25">
      <c r="B121" s="27"/>
      <c r="C121" s="27"/>
    </row>
    <row r="122" spans="2:3" x14ac:dyDescent="0.25">
      <c r="B122" s="27"/>
      <c r="C122" s="27"/>
    </row>
    <row r="123" spans="2:3" x14ac:dyDescent="0.25">
      <c r="B123" s="27"/>
      <c r="C123" s="27"/>
    </row>
    <row r="124" spans="2:3" x14ac:dyDescent="0.25">
      <c r="B124" s="27"/>
      <c r="C124" s="27"/>
    </row>
    <row r="125" spans="2:3" x14ac:dyDescent="0.25">
      <c r="B125" s="27"/>
      <c r="C125" s="27"/>
    </row>
    <row r="126" spans="2:3" x14ac:dyDescent="0.25">
      <c r="B126" s="27"/>
      <c r="C126" s="27"/>
    </row>
    <row r="127" spans="2:3" x14ac:dyDescent="0.25">
      <c r="B127" s="27"/>
      <c r="C127" s="27"/>
    </row>
    <row r="128" spans="2:3" x14ac:dyDescent="0.25">
      <c r="B128" s="27"/>
      <c r="C128" s="27"/>
    </row>
    <row r="129" spans="2:3" x14ac:dyDescent="0.25">
      <c r="B129" s="27"/>
      <c r="C129" s="27"/>
    </row>
    <row r="130" spans="2:3" x14ac:dyDescent="0.25">
      <c r="B130" s="27"/>
      <c r="C130" s="27"/>
    </row>
    <row r="131" spans="2:3" x14ac:dyDescent="0.25">
      <c r="B131" s="27"/>
      <c r="C131" s="27"/>
    </row>
    <row r="132" spans="2:3" x14ac:dyDescent="0.25">
      <c r="B132" s="27"/>
      <c r="C132" s="27"/>
    </row>
    <row r="133" spans="2:3" x14ac:dyDescent="0.25">
      <c r="B133" s="27"/>
      <c r="C133" s="27"/>
    </row>
    <row r="134" spans="2:3" x14ac:dyDescent="0.25">
      <c r="B134" s="27"/>
      <c r="C134" s="27"/>
    </row>
    <row r="135" spans="2:3" x14ac:dyDescent="0.25">
      <c r="B135" s="27"/>
      <c r="C135" s="27"/>
    </row>
    <row r="136" spans="2:3" x14ac:dyDescent="0.25">
      <c r="B136" s="27"/>
      <c r="C136" s="27"/>
    </row>
    <row r="137" spans="2:3" x14ac:dyDescent="0.25">
      <c r="B137" s="27"/>
      <c r="C137" s="27"/>
    </row>
    <row r="138" spans="2:3" x14ac:dyDescent="0.25">
      <c r="B138" s="27"/>
      <c r="C138" s="27"/>
    </row>
    <row r="139" spans="2:3" x14ac:dyDescent="0.25">
      <c r="B139" s="27"/>
      <c r="C139" s="27"/>
    </row>
    <row r="140" spans="2:3" x14ac:dyDescent="0.25">
      <c r="B140" s="27"/>
      <c r="C140" s="27"/>
    </row>
    <row r="141" spans="2:3" x14ac:dyDescent="0.25">
      <c r="B141" s="27"/>
      <c r="C141" s="27"/>
    </row>
    <row r="142" spans="2:3" x14ac:dyDescent="0.25">
      <c r="B142" s="27"/>
      <c r="C142" s="27"/>
    </row>
    <row r="143" spans="2:3" x14ac:dyDescent="0.25">
      <c r="B143" s="27"/>
      <c r="C143" s="27"/>
    </row>
    <row r="144" spans="2:3" x14ac:dyDescent="0.25">
      <c r="B144" s="27"/>
      <c r="C144" s="27"/>
    </row>
    <row r="145" spans="2:3" x14ac:dyDescent="0.25">
      <c r="B145" s="27"/>
      <c r="C145" s="27"/>
    </row>
    <row r="146" spans="2:3" x14ac:dyDescent="0.25">
      <c r="B146" s="27"/>
      <c r="C146" s="27"/>
    </row>
    <row r="147" spans="2:3" x14ac:dyDescent="0.25">
      <c r="B147" s="27"/>
      <c r="C147" s="27"/>
    </row>
    <row r="148" spans="2:3" x14ac:dyDescent="0.25">
      <c r="B148" s="27"/>
      <c r="C148" s="27"/>
    </row>
    <row r="149" spans="2:3" x14ac:dyDescent="0.25">
      <c r="B149" s="27"/>
      <c r="C149" s="27"/>
    </row>
    <row r="150" spans="2:3" x14ac:dyDescent="0.25">
      <c r="B150" s="27"/>
      <c r="C150" s="27"/>
    </row>
    <row r="151" spans="2:3" x14ac:dyDescent="0.25">
      <c r="B151" s="27"/>
      <c r="C151" s="27"/>
    </row>
    <row r="152" spans="2:3" x14ac:dyDescent="0.25">
      <c r="B152" s="27"/>
      <c r="C152" s="27"/>
    </row>
    <row r="153" spans="2:3" x14ac:dyDescent="0.25">
      <c r="B153" s="27"/>
      <c r="C153" s="27"/>
    </row>
    <row r="154" spans="2:3" x14ac:dyDescent="0.25">
      <c r="B154" s="27"/>
      <c r="C154" s="27"/>
    </row>
    <row r="155" spans="2:3" x14ac:dyDescent="0.25">
      <c r="B155" s="27"/>
      <c r="C155" s="27"/>
    </row>
    <row r="156" spans="2:3" x14ac:dyDescent="0.25">
      <c r="B156" s="27"/>
      <c r="C156" s="27"/>
    </row>
    <row r="157" spans="2:3" x14ac:dyDescent="0.25">
      <c r="B157" s="27"/>
      <c r="C157" s="27"/>
    </row>
    <row r="158" spans="2:3" x14ac:dyDescent="0.25">
      <c r="B158" s="27"/>
      <c r="C158" s="27"/>
    </row>
    <row r="159" spans="2:3" x14ac:dyDescent="0.25">
      <c r="B159" s="27"/>
      <c r="C159" s="27"/>
    </row>
    <row r="160" spans="2:3" x14ac:dyDescent="0.25">
      <c r="B160" s="27"/>
      <c r="C160" s="27"/>
    </row>
    <row r="161" spans="2:3" x14ac:dyDescent="0.25">
      <c r="B161" s="27"/>
      <c r="C161" s="27"/>
    </row>
    <row r="162" spans="2:3" x14ac:dyDescent="0.25">
      <c r="B162" s="27"/>
      <c r="C162" s="27"/>
    </row>
    <row r="163" spans="2:3" x14ac:dyDescent="0.25">
      <c r="B163" s="27"/>
      <c r="C163" s="27"/>
    </row>
    <row r="164" spans="2:3" x14ac:dyDescent="0.25">
      <c r="B164" s="27"/>
      <c r="C164" s="27"/>
    </row>
    <row r="165" spans="2:3" x14ac:dyDescent="0.25">
      <c r="B165" s="27"/>
      <c r="C165" s="27"/>
    </row>
    <row r="166" spans="2:3" x14ac:dyDescent="0.25">
      <c r="B166" s="27"/>
      <c r="C166" s="27"/>
    </row>
    <row r="167" spans="2:3" x14ac:dyDescent="0.25">
      <c r="B167" s="27"/>
      <c r="C167" s="27"/>
    </row>
    <row r="168" spans="2:3" x14ac:dyDescent="0.25">
      <c r="B168" s="27"/>
      <c r="C168" s="27"/>
    </row>
    <row r="169" spans="2:3" x14ac:dyDescent="0.25">
      <c r="B169" s="27"/>
      <c r="C169" s="27"/>
    </row>
    <row r="170" spans="2:3" x14ac:dyDescent="0.25">
      <c r="B170" s="27"/>
      <c r="C170" s="27"/>
    </row>
    <row r="171" spans="2:3" x14ac:dyDescent="0.25">
      <c r="B171" s="27"/>
      <c r="C171" s="27"/>
    </row>
    <row r="172" spans="2:3" x14ac:dyDescent="0.25">
      <c r="B172" s="27"/>
      <c r="C172" s="27"/>
    </row>
    <row r="173" spans="2:3" x14ac:dyDescent="0.25">
      <c r="B173" s="27"/>
      <c r="C173" s="27"/>
    </row>
    <row r="174" spans="2:3" x14ac:dyDescent="0.25">
      <c r="B174" s="27"/>
      <c r="C174" s="27"/>
    </row>
    <row r="175" spans="2:3" x14ac:dyDescent="0.25">
      <c r="B175" s="27"/>
      <c r="C175" s="27"/>
    </row>
    <row r="176" spans="2:3" x14ac:dyDescent="0.25">
      <c r="B176" s="27"/>
      <c r="C176" s="27"/>
    </row>
    <row r="177" spans="2:3" x14ac:dyDescent="0.25">
      <c r="B177" s="27"/>
      <c r="C177" s="27"/>
    </row>
    <row r="178" spans="2:3" x14ac:dyDescent="0.25">
      <c r="B178" s="27"/>
      <c r="C178" s="27"/>
    </row>
    <row r="179" spans="2:3" x14ac:dyDescent="0.25">
      <c r="B179" s="27"/>
      <c r="C179" s="27"/>
    </row>
    <row r="180" spans="2:3" x14ac:dyDescent="0.25">
      <c r="B180" s="27"/>
      <c r="C180" s="27"/>
    </row>
    <row r="181" spans="2:3" x14ac:dyDescent="0.25">
      <c r="B181" s="27"/>
      <c r="C181" s="27"/>
    </row>
    <row r="182" spans="2:3" x14ac:dyDescent="0.25">
      <c r="B182" s="27"/>
      <c r="C182" s="27"/>
    </row>
    <row r="183" spans="2:3" x14ac:dyDescent="0.25">
      <c r="B183" s="27"/>
      <c r="C183" s="27"/>
    </row>
    <row r="184" spans="2:3" x14ac:dyDescent="0.25">
      <c r="B184" s="27"/>
      <c r="C184" s="27"/>
    </row>
    <row r="185" spans="2:3" x14ac:dyDescent="0.25">
      <c r="B185" s="27"/>
      <c r="C185" s="27"/>
    </row>
    <row r="186" spans="2:3" x14ac:dyDescent="0.25">
      <c r="B186" s="27"/>
      <c r="C186" s="27"/>
    </row>
    <row r="187" spans="2:3" x14ac:dyDescent="0.25">
      <c r="B187" s="27"/>
      <c r="C187" s="27"/>
    </row>
    <row r="188" spans="2:3" x14ac:dyDescent="0.25">
      <c r="B188" s="27"/>
      <c r="C188" s="27"/>
    </row>
    <row r="189" spans="2:3" x14ac:dyDescent="0.25">
      <c r="B189" s="27"/>
      <c r="C189" s="27"/>
    </row>
    <row r="190" spans="2:3" x14ac:dyDescent="0.25">
      <c r="B190" s="27"/>
      <c r="C190" s="27"/>
    </row>
    <row r="191" spans="2:3" x14ac:dyDescent="0.25">
      <c r="B191" s="27"/>
      <c r="C191" s="27"/>
    </row>
    <row r="192" spans="2:3" x14ac:dyDescent="0.25">
      <c r="B192" s="27"/>
      <c r="C192" s="27"/>
    </row>
    <row r="193" spans="2:3" x14ac:dyDescent="0.25">
      <c r="B193" s="27"/>
      <c r="C193" s="27"/>
    </row>
    <row r="194" spans="2:3" x14ac:dyDescent="0.25">
      <c r="B194" s="27"/>
      <c r="C194" s="27"/>
    </row>
    <row r="195" spans="2:3" x14ac:dyDescent="0.25">
      <c r="B195" s="27"/>
      <c r="C195" s="27"/>
    </row>
    <row r="196" spans="2:3" x14ac:dyDescent="0.25">
      <c r="B196" s="27"/>
      <c r="C196" s="27"/>
    </row>
    <row r="197" spans="2:3" x14ac:dyDescent="0.25">
      <c r="B197" s="27"/>
      <c r="C197" s="27"/>
    </row>
    <row r="198" spans="2:3" x14ac:dyDescent="0.25">
      <c r="B198" s="27"/>
      <c r="C198" s="27"/>
    </row>
    <row r="199" spans="2:3" x14ac:dyDescent="0.25">
      <c r="B199" s="27"/>
      <c r="C199" s="27"/>
    </row>
    <row r="200" spans="2:3" x14ac:dyDescent="0.25">
      <c r="B200" s="27"/>
      <c r="C200" s="27"/>
    </row>
    <row r="201" spans="2:3" x14ac:dyDescent="0.25">
      <c r="B201" s="27"/>
      <c r="C201" s="27"/>
    </row>
    <row r="202" spans="2:3" x14ac:dyDescent="0.25">
      <c r="B202" s="27"/>
      <c r="C202" s="27"/>
    </row>
    <row r="203" spans="2:3" x14ac:dyDescent="0.25">
      <c r="B203" s="27"/>
      <c r="C203" s="27"/>
    </row>
    <row r="204" spans="2:3" x14ac:dyDescent="0.25">
      <c r="B204" s="27"/>
      <c r="C204" s="27"/>
    </row>
    <row r="205" spans="2:3" x14ac:dyDescent="0.25">
      <c r="B205" s="27"/>
      <c r="C205" s="27"/>
    </row>
    <row r="206" spans="2:3" x14ac:dyDescent="0.25">
      <c r="B206" s="27"/>
      <c r="C206" s="27"/>
    </row>
    <row r="207" spans="2:3" x14ac:dyDescent="0.25">
      <c r="B207" s="27"/>
      <c r="C207" s="27"/>
    </row>
    <row r="208" spans="2:3" x14ac:dyDescent="0.25">
      <c r="B208" s="27"/>
      <c r="C208" s="27"/>
    </row>
    <row r="209" spans="2:3" x14ac:dyDescent="0.25">
      <c r="B209" s="27"/>
      <c r="C209" s="27"/>
    </row>
    <row r="210" spans="2:3" x14ac:dyDescent="0.25">
      <c r="B210" s="27"/>
      <c r="C210" s="27"/>
    </row>
    <row r="211" spans="2:3" x14ac:dyDescent="0.25">
      <c r="B211" s="27"/>
      <c r="C211" s="27"/>
    </row>
    <row r="212" spans="2:3" x14ac:dyDescent="0.25">
      <c r="B212" s="27"/>
      <c r="C212" s="27"/>
    </row>
    <row r="213" spans="2:3" x14ac:dyDescent="0.25">
      <c r="B213" s="27"/>
      <c r="C213" s="27"/>
    </row>
    <row r="214" spans="2:3" x14ac:dyDescent="0.25">
      <c r="B214" s="27"/>
      <c r="C214" s="27"/>
    </row>
    <row r="215" spans="2:3" x14ac:dyDescent="0.25">
      <c r="B215" s="27"/>
      <c r="C215" s="27"/>
    </row>
    <row r="216" spans="2:3" x14ac:dyDescent="0.25">
      <c r="B216" s="27"/>
      <c r="C216" s="27"/>
    </row>
    <row r="217" spans="2:3" x14ac:dyDescent="0.25">
      <c r="B217" s="27"/>
      <c r="C217" s="27"/>
    </row>
    <row r="218" spans="2:3" x14ac:dyDescent="0.25">
      <c r="B218" s="27"/>
      <c r="C218" s="27"/>
    </row>
    <row r="219" spans="2:3" x14ac:dyDescent="0.25">
      <c r="B219" s="27"/>
      <c r="C219" s="27"/>
    </row>
    <row r="220" spans="2:3" x14ac:dyDescent="0.25">
      <c r="B220" s="27"/>
      <c r="C220" s="27"/>
    </row>
    <row r="221" spans="2:3" x14ac:dyDescent="0.25">
      <c r="B221" s="27"/>
      <c r="C221" s="27"/>
    </row>
    <row r="222" spans="2:3" x14ac:dyDescent="0.25">
      <c r="B222" s="27"/>
      <c r="C222" s="27"/>
    </row>
    <row r="223" spans="2:3" x14ac:dyDescent="0.25">
      <c r="B223" s="27"/>
      <c r="C223" s="27"/>
    </row>
    <row r="224" spans="2:3" x14ac:dyDescent="0.25">
      <c r="B224" s="27"/>
      <c r="C224" s="27"/>
    </row>
    <row r="225" spans="2:3" x14ac:dyDescent="0.25">
      <c r="B225" s="27"/>
      <c r="C225" s="27"/>
    </row>
    <row r="226" spans="2:3" x14ac:dyDescent="0.25">
      <c r="B226" s="27"/>
      <c r="C226" s="27"/>
    </row>
    <row r="227" spans="2:3" x14ac:dyDescent="0.25">
      <c r="B227" s="27"/>
      <c r="C227" s="27"/>
    </row>
    <row r="228" spans="2:3" x14ac:dyDescent="0.25">
      <c r="B228" s="27"/>
      <c r="C228" s="27"/>
    </row>
    <row r="229" spans="2:3" x14ac:dyDescent="0.25">
      <c r="B229" s="27"/>
      <c r="C229" s="27"/>
    </row>
    <row r="230" spans="2:3" x14ac:dyDescent="0.25">
      <c r="B230" s="27"/>
      <c r="C230" s="27"/>
    </row>
    <row r="231" spans="2:3" x14ac:dyDescent="0.25">
      <c r="B231" s="27"/>
      <c r="C231" s="27"/>
    </row>
    <row r="232" spans="2:3" x14ac:dyDescent="0.25">
      <c r="B232" s="27"/>
      <c r="C232" s="27"/>
    </row>
    <row r="233" spans="2:3" x14ac:dyDescent="0.25">
      <c r="B233" s="27"/>
      <c r="C233" s="27"/>
    </row>
    <row r="234" spans="2:3" x14ac:dyDescent="0.25">
      <c r="B234" s="27"/>
      <c r="C234" s="27"/>
    </row>
    <row r="235" spans="2:3" x14ac:dyDescent="0.25">
      <c r="B235" s="27"/>
      <c r="C235" s="27"/>
    </row>
    <row r="236" spans="2:3" x14ac:dyDescent="0.25">
      <c r="B236" s="27"/>
      <c r="C236" s="27"/>
    </row>
    <row r="237" spans="2:3" x14ac:dyDescent="0.25">
      <c r="B237" s="27"/>
      <c r="C237" s="27"/>
    </row>
    <row r="238" spans="2:3" x14ac:dyDescent="0.25">
      <c r="B238" s="27"/>
      <c r="C238" s="27"/>
    </row>
    <row r="239" spans="2:3" x14ac:dyDescent="0.25">
      <c r="B239" s="27"/>
      <c r="C239" s="27"/>
    </row>
    <row r="240" spans="2:3" x14ac:dyDescent="0.25">
      <c r="B240" s="27"/>
      <c r="C240" s="27"/>
    </row>
    <row r="241" spans="2:3" x14ac:dyDescent="0.25">
      <c r="B241" s="27"/>
      <c r="C241" s="27"/>
    </row>
    <row r="242" spans="2:3" x14ac:dyDescent="0.25">
      <c r="B242" s="27"/>
      <c r="C242" s="27"/>
    </row>
    <row r="243" spans="2:3" x14ac:dyDescent="0.25">
      <c r="B243" s="27"/>
      <c r="C243" s="27"/>
    </row>
    <row r="244" spans="2:3" x14ac:dyDescent="0.25">
      <c r="B244" s="27"/>
      <c r="C244" s="27"/>
    </row>
    <row r="245" spans="2:3" x14ac:dyDescent="0.25">
      <c r="B245" s="27"/>
      <c r="C245" s="27"/>
    </row>
    <row r="246" spans="2:3" x14ac:dyDescent="0.25">
      <c r="B246" s="27"/>
      <c r="C246" s="27"/>
    </row>
    <row r="247" spans="2:3" x14ac:dyDescent="0.25">
      <c r="B247" s="27"/>
      <c r="C247" s="27"/>
    </row>
    <row r="248" spans="2:3" x14ac:dyDescent="0.25">
      <c r="B248" s="27"/>
      <c r="C248" s="27"/>
    </row>
    <row r="249" spans="2:3" x14ac:dyDescent="0.25">
      <c r="B249" s="27"/>
      <c r="C249" s="27"/>
    </row>
    <row r="250" spans="2:3" x14ac:dyDescent="0.25">
      <c r="B250" s="27"/>
      <c r="C250" s="27"/>
    </row>
    <row r="251" spans="2:3" x14ac:dyDescent="0.25">
      <c r="B251" s="27"/>
      <c r="C251" s="27"/>
    </row>
    <row r="252" spans="2:3" x14ac:dyDescent="0.25">
      <c r="B252" s="27"/>
      <c r="C252" s="27"/>
    </row>
    <row r="253" spans="2:3" x14ac:dyDescent="0.25">
      <c r="B253" s="27"/>
      <c r="C253" s="27"/>
    </row>
    <row r="254" spans="2:3" x14ac:dyDescent="0.25">
      <c r="B254" s="27"/>
      <c r="C254" s="27"/>
    </row>
    <row r="255" spans="2:3" x14ac:dyDescent="0.25">
      <c r="B255" s="27"/>
      <c r="C255" s="27"/>
    </row>
    <row r="256" spans="2:3" x14ac:dyDescent="0.25">
      <c r="B256" s="27"/>
      <c r="C256" s="27"/>
    </row>
    <row r="257" spans="2:3" x14ac:dyDescent="0.25">
      <c r="B257" s="27"/>
      <c r="C257" s="27"/>
    </row>
    <row r="258" spans="2:3" x14ac:dyDescent="0.25">
      <c r="B258" s="27"/>
      <c r="C258" s="27"/>
    </row>
    <row r="259" spans="2:3" x14ac:dyDescent="0.25">
      <c r="B259" s="27"/>
      <c r="C259" s="27"/>
    </row>
    <row r="260" spans="2:3" x14ac:dyDescent="0.25">
      <c r="B260" s="27"/>
      <c r="C260" s="27"/>
    </row>
    <row r="261" spans="2:3" x14ac:dyDescent="0.25">
      <c r="B261" s="27"/>
      <c r="C261" s="27"/>
    </row>
    <row r="262" spans="2:3" x14ac:dyDescent="0.25">
      <c r="B262" s="27"/>
      <c r="C262" s="27"/>
    </row>
    <row r="263" spans="2:3" x14ac:dyDescent="0.25">
      <c r="B263" s="27"/>
      <c r="C263" s="27"/>
    </row>
    <row r="264" spans="2:3" x14ac:dyDescent="0.25">
      <c r="B264" s="27"/>
      <c r="C264" s="27"/>
    </row>
    <row r="265" spans="2:3" x14ac:dyDescent="0.25">
      <c r="B265" s="27"/>
      <c r="C265" s="27"/>
    </row>
    <row r="266" spans="2:3" x14ac:dyDescent="0.25">
      <c r="B266" s="27"/>
      <c r="C266" s="27"/>
    </row>
    <row r="267" spans="2:3" x14ac:dyDescent="0.25">
      <c r="B267" s="27"/>
      <c r="C267" s="27"/>
    </row>
    <row r="268" spans="2:3" x14ac:dyDescent="0.25">
      <c r="B268" s="27"/>
      <c r="C268" s="27"/>
    </row>
    <row r="269" spans="2:3" x14ac:dyDescent="0.25">
      <c r="B269" s="27"/>
      <c r="C269" s="27"/>
    </row>
    <row r="270" spans="2:3" x14ac:dyDescent="0.25">
      <c r="B270" s="27"/>
      <c r="C270" s="27"/>
    </row>
    <row r="271" spans="2:3" x14ac:dyDescent="0.25">
      <c r="B271" s="27"/>
      <c r="C271" s="27"/>
    </row>
    <row r="272" spans="2:3" x14ac:dyDescent="0.25">
      <c r="B272" s="27"/>
      <c r="C272" s="27"/>
    </row>
    <row r="273" spans="2:3" x14ac:dyDescent="0.25">
      <c r="B273" s="27"/>
      <c r="C273" s="27"/>
    </row>
    <row r="274" spans="2:3" x14ac:dyDescent="0.25">
      <c r="B274" s="27"/>
      <c r="C274" s="27"/>
    </row>
    <row r="275" spans="2:3" x14ac:dyDescent="0.25">
      <c r="B275" s="27"/>
      <c r="C275" s="27"/>
    </row>
    <row r="276" spans="2:3" x14ac:dyDescent="0.25">
      <c r="B276" s="27"/>
      <c r="C276" s="27"/>
    </row>
    <row r="277" spans="2:3" x14ac:dyDescent="0.25">
      <c r="B277" s="27"/>
      <c r="C277" s="27"/>
    </row>
    <row r="278" spans="2:3" x14ac:dyDescent="0.25">
      <c r="B278" s="27"/>
      <c r="C278" s="27"/>
    </row>
    <row r="279" spans="2:3" x14ac:dyDescent="0.25">
      <c r="B279" s="27"/>
      <c r="C279" s="27"/>
    </row>
    <row r="280" spans="2:3" x14ac:dyDescent="0.25">
      <c r="B280" s="27"/>
      <c r="C280" s="27"/>
    </row>
    <row r="281" spans="2:3" x14ac:dyDescent="0.25">
      <c r="B281" s="27"/>
      <c r="C281" s="27"/>
    </row>
    <row r="282" spans="2:3" x14ac:dyDescent="0.25">
      <c r="B282" s="27"/>
      <c r="C282" s="27"/>
    </row>
    <row r="283" spans="2:3" x14ac:dyDescent="0.25">
      <c r="B283" s="27"/>
      <c r="C283" s="27"/>
    </row>
    <row r="284" spans="2:3" x14ac:dyDescent="0.25">
      <c r="B284" s="27"/>
      <c r="C284" s="27"/>
    </row>
    <row r="285" spans="2:3" x14ac:dyDescent="0.25">
      <c r="B285" s="27"/>
      <c r="C285" s="27"/>
    </row>
    <row r="286" spans="2:3" x14ac:dyDescent="0.25">
      <c r="B286" s="27"/>
      <c r="C286" s="27"/>
    </row>
    <row r="287" spans="2:3" x14ac:dyDescent="0.25">
      <c r="B287" s="27"/>
      <c r="C287" s="27"/>
    </row>
    <row r="288" spans="2:3" x14ac:dyDescent="0.25">
      <c r="B288" s="27"/>
      <c r="C288" s="27"/>
    </row>
    <row r="289" spans="2:3" x14ac:dyDescent="0.25">
      <c r="B289" s="27"/>
      <c r="C289" s="27"/>
    </row>
    <row r="290" spans="2:3" x14ac:dyDescent="0.25">
      <c r="B290" s="27"/>
      <c r="C290" s="27"/>
    </row>
    <row r="291" spans="2:3" x14ac:dyDescent="0.25">
      <c r="B291" s="27"/>
      <c r="C291" s="27"/>
    </row>
    <row r="292" spans="2:3" x14ac:dyDescent="0.25">
      <c r="B292" s="27"/>
      <c r="C292" s="27"/>
    </row>
    <row r="293" spans="2:3" x14ac:dyDescent="0.25">
      <c r="B293" s="27"/>
      <c r="C293" s="27"/>
    </row>
    <row r="294" spans="2:3" x14ac:dyDescent="0.25">
      <c r="B294" s="27"/>
      <c r="C294" s="27"/>
    </row>
    <row r="295" spans="2:3" x14ac:dyDescent="0.25">
      <c r="B295" s="27"/>
      <c r="C295" s="27"/>
    </row>
    <row r="296" spans="2:3" x14ac:dyDescent="0.25">
      <c r="B296" s="27"/>
      <c r="C296" s="27"/>
    </row>
    <row r="297" spans="2:3" x14ac:dyDescent="0.25">
      <c r="B297" s="27"/>
      <c r="C297" s="27"/>
    </row>
    <row r="298" spans="2:3" x14ac:dyDescent="0.25">
      <c r="B298" s="27"/>
      <c r="C298" s="27"/>
    </row>
    <row r="299" spans="2:3" x14ac:dyDescent="0.25">
      <c r="B299" s="27"/>
      <c r="C299" s="27"/>
    </row>
    <row r="300" spans="2:3" x14ac:dyDescent="0.25">
      <c r="B300" s="27"/>
      <c r="C300" s="27"/>
    </row>
    <row r="301" spans="2:3" x14ac:dyDescent="0.25">
      <c r="B301" s="27"/>
      <c r="C301" s="27"/>
    </row>
    <row r="302" spans="2:3" x14ac:dyDescent="0.25">
      <c r="B302" s="27"/>
      <c r="C302" s="27"/>
    </row>
    <row r="303" spans="2:3" x14ac:dyDescent="0.25">
      <c r="B303" s="27"/>
      <c r="C303" s="27"/>
    </row>
    <row r="304" spans="2:3" x14ac:dyDescent="0.25">
      <c r="B304" s="27"/>
      <c r="C304" s="27"/>
    </row>
    <row r="305" spans="2:3" x14ac:dyDescent="0.25">
      <c r="B305" s="27"/>
      <c r="C305" s="27"/>
    </row>
    <row r="306" spans="2:3" x14ac:dyDescent="0.25">
      <c r="B306" s="27"/>
      <c r="C306" s="27"/>
    </row>
    <row r="307" spans="2:3" x14ac:dyDescent="0.25">
      <c r="B307" s="27"/>
      <c r="C307" s="27"/>
    </row>
    <row r="308" spans="2:3" x14ac:dyDescent="0.25">
      <c r="B308" s="27"/>
      <c r="C308" s="27"/>
    </row>
    <row r="309" spans="2:3" x14ac:dyDescent="0.25">
      <c r="B309" s="27"/>
      <c r="C309" s="27"/>
    </row>
    <row r="310" spans="2:3" x14ac:dyDescent="0.25">
      <c r="B310" s="27"/>
      <c r="C310" s="27"/>
    </row>
    <row r="311" spans="2:3" x14ac:dyDescent="0.25">
      <c r="B311" s="27"/>
      <c r="C311" s="27"/>
    </row>
    <row r="312" spans="2:3" x14ac:dyDescent="0.25">
      <c r="B312" s="27"/>
      <c r="C312" s="27"/>
    </row>
    <row r="313" spans="2:3" x14ac:dyDescent="0.25">
      <c r="B313" s="27"/>
      <c r="C313" s="27"/>
    </row>
    <row r="314" spans="2:3" x14ac:dyDescent="0.25">
      <c r="B314" s="27"/>
      <c r="C314" s="27"/>
    </row>
    <row r="315" spans="2:3" x14ac:dyDescent="0.25">
      <c r="B315" s="27"/>
      <c r="C315" s="27"/>
    </row>
    <row r="316" spans="2:3" x14ac:dyDescent="0.25">
      <c r="B316" s="27"/>
      <c r="C316" s="27"/>
    </row>
    <row r="317" spans="2:3" x14ac:dyDescent="0.25">
      <c r="B317" s="27"/>
      <c r="C317" s="27"/>
    </row>
    <row r="318" spans="2:3" x14ac:dyDescent="0.25">
      <c r="B318" s="27"/>
      <c r="C318" s="27"/>
    </row>
    <row r="319" spans="2:3" x14ac:dyDescent="0.25">
      <c r="B319" s="27"/>
      <c r="C319" s="27"/>
    </row>
    <row r="320" spans="2:3" x14ac:dyDescent="0.25">
      <c r="B320" s="27"/>
      <c r="C320" s="27"/>
    </row>
    <row r="321" spans="2:3" x14ac:dyDescent="0.25">
      <c r="B321" s="27"/>
      <c r="C321" s="27"/>
    </row>
    <row r="322" spans="2:3" x14ac:dyDescent="0.25">
      <c r="B322" s="27"/>
      <c r="C322" s="27"/>
    </row>
    <row r="323" spans="2:3" x14ac:dyDescent="0.25">
      <c r="B323" s="27"/>
      <c r="C323" s="27"/>
    </row>
    <row r="324" spans="2:3" x14ac:dyDescent="0.25">
      <c r="B324" s="27"/>
      <c r="C324" s="27"/>
    </row>
    <row r="325" spans="2:3" x14ac:dyDescent="0.25">
      <c r="B325" s="27"/>
      <c r="C325" s="27"/>
    </row>
    <row r="326" spans="2:3" x14ac:dyDescent="0.25">
      <c r="B326" s="27"/>
      <c r="C326" s="27"/>
    </row>
    <row r="327" spans="2:3" x14ac:dyDescent="0.25">
      <c r="B327" s="27"/>
      <c r="C327" s="27"/>
    </row>
    <row r="328" spans="2:3" x14ac:dyDescent="0.25">
      <c r="B328" s="27"/>
      <c r="C328" s="27"/>
    </row>
    <row r="329" spans="2:3" x14ac:dyDescent="0.25">
      <c r="B329" s="27"/>
      <c r="C329" s="27"/>
    </row>
    <row r="330" spans="2:3" x14ac:dyDescent="0.25">
      <c r="B330" s="27"/>
      <c r="C330" s="27"/>
    </row>
    <row r="331" spans="2:3" x14ac:dyDescent="0.25">
      <c r="B331" s="27"/>
      <c r="C331" s="27"/>
    </row>
    <row r="332" spans="2:3" x14ac:dyDescent="0.25">
      <c r="B332" s="27"/>
      <c r="C332" s="27"/>
    </row>
    <row r="333" spans="2:3" x14ac:dyDescent="0.25">
      <c r="B333" s="27"/>
      <c r="C333" s="27"/>
    </row>
    <row r="334" spans="2:3" x14ac:dyDescent="0.25">
      <c r="B334" s="27"/>
      <c r="C334" s="27"/>
    </row>
    <row r="335" spans="2:3" x14ac:dyDescent="0.25">
      <c r="B335" s="27"/>
      <c r="C335" s="27"/>
    </row>
    <row r="336" spans="2:3" x14ac:dyDescent="0.25">
      <c r="B336" s="27"/>
      <c r="C336" s="27"/>
    </row>
    <row r="337" spans="2:3" x14ac:dyDescent="0.25">
      <c r="B337" s="27"/>
      <c r="C337" s="27"/>
    </row>
    <row r="338" spans="2:3" x14ac:dyDescent="0.25">
      <c r="B338" s="27"/>
      <c r="C338" s="27"/>
    </row>
    <row r="339" spans="2:3" x14ac:dyDescent="0.25">
      <c r="B339" s="27"/>
      <c r="C339" s="27"/>
    </row>
    <row r="340" spans="2:3" x14ac:dyDescent="0.25">
      <c r="B340" s="27"/>
      <c r="C340" s="27"/>
    </row>
    <row r="341" spans="2:3" x14ac:dyDescent="0.25">
      <c r="B341" s="27"/>
      <c r="C341" s="27"/>
    </row>
    <row r="342" spans="2:3" x14ac:dyDescent="0.25">
      <c r="B342" s="27"/>
      <c r="C342" s="27"/>
    </row>
    <row r="343" spans="2:3" x14ac:dyDescent="0.25">
      <c r="B343" s="27"/>
      <c r="C343" s="27"/>
    </row>
    <row r="344" spans="2:3" x14ac:dyDescent="0.25">
      <c r="B344" s="27"/>
      <c r="C344" s="27"/>
    </row>
    <row r="345" spans="2:3" x14ac:dyDescent="0.25">
      <c r="B345" s="27"/>
      <c r="C345" s="27"/>
    </row>
    <row r="346" spans="2:3" x14ac:dyDescent="0.25">
      <c r="B346" s="27"/>
      <c r="C346" s="27"/>
    </row>
    <row r="347" spans="2:3" x14ac:dyDescent="0.25">
      <c r="B347" s="27"/>
      <c r="C347" s="27"/>
    </row>
    <row r="348" spans="2:3" x14ac:dyDescent="0.25">
      <c r="B348" s="27"/>
      <c r="C348" s="27"/>
    </row>
    <row r="349" spans="2:3" x14ac:dyDescent="0.25">
      <c r="B349" s="27"/>
      <c r="C349" s="27"/>
    </row>
    <row r="350" spans="2:3" x14ac:dyDescent="0.25">
      <c r="B350" s="27"/>
      <c r="C350" s="27"/>
    </row>
    <row r="351" spans="2:3" x14ac:dyDescent="0.25">
      <c r="B351" s="27"/>
      <c r="C351" s="27"/>
    </row>
    <row r="352" spans="2:3" x14ac:dyDescent="0.25">
      <c r="B352" s="27"/>
      <c r="C352" s="27"/>
    </row>
    <row r="353" spans="2:3" x14ac:dyDescent="0.25">
      <c r="B353" s="27"/>
      <c r="C353" s="27"/>
    </row>
    <row r="354" spans="2:3" x14ac:dyDescent="0.25">
      <c r="B354" s="27"/>
      <c r="C354" s="27"/>
    </row>
    <row r="355" spans="2:3" x14ac:dyDescent="0.25">
      <c r="B355" s="27"/>
      <c r="C355" s="27"/>
    </row>
    <row r="356" spans="2:3" x14ac:dyDescent="0.25">
      <c r="B356" s="27"/>
      <c r="C356" s="27"/>
    </row>
    <row r="357" spans="2:3" x14ac:dyDescent="0.25">
      <c r="B357" s="27"/>
      <c r="C357" s="27"/>
    </row>
    <row r="358" spans="2:3" x14ac:dyDescent="0.25">
      <c r="B358" s="27"/>
      <c r="C358" s="27"/>
    </row>
    <row r="359" spans="2:3" x14ac:dyDescent="0.25">
      <c r="B359" s="27"/>
      <c r="C359" s="27"/>
    </row>
    <row r="360" spans="2:3" x14ac:dyDescent="0.25">
      <c r="B360" s="27"/>
      <c r="C360" s="27"/>
    </row>
    <row r="361" spans="2:3" x14ac:dyDescent="0.25">
      <c r="B361" s="27"/>
      <c r="C361" s="27"/>
    </row>
    <row r="362" spans="2:3" x14ac:dyDescent="0.25">
      <c r="B362" s="27"/>
      <c r="C362" s="27"/>
    </row>
    <row r="363" spans="2:3" x14ac:dyDescent="0.25">
      <c r="B363" s="27"/>
      <c r="C363" s="27"/>
    </row>
    <row r="364" spans="2:3" x14ac:dyDescent="0.25">
      <c r="B364" s="27"/>
      <c r="C364" s="27"/>
    </row>
    <row r="365" spans="2:3" x14ac:dyDescent="0.25">
      <c r="B365" s="27"/>
      <c r="C365" s="27"/>
    </row>
    <row r="366" spans="2:3" x14ac:dyDescent="0.25">
      <c r="B366" s="27"/>
      <c r="C366" s="27"/>
    </row>
    <row r="367" spans="2:3" x14ac:dyDescent="0.25">
      <c r="B367" s="27"/>
      <c r="C367" s="27"/>
    </row>
    <row r="368" spans="2:3" x14ac:dyDescent="0.25">
      <c r="B368" s="27"/>
      <c r="C368" s="27"/>
    </row>
    <row r="369" spans="2:3" x14ac:dyDescent="0.25">
      <c r="B369" s="27"/>
      <c r="C369" s="27"/>
    </row>
    <row r="370" spans="2:3" x14ac:dyDescent="0.25">
      <c r="B370" s="27"/>
      <c r="C370" s="27"/>
    </row>
    <row r="371" spans="2:3" x14ac:dyDescent="0.25">
      <c r="B371" s="27"/>
      <c r="C371" s="27"/>
    </row>
    <row r="372" spans="2:3" x14ac:dyDescent="0.25">
      <c r="B372" s="27"/>
      <c r="C372" s="27"/>
    </row>
    <row r="373" spans="2:3" x14ac:dyDescent="0.25">
      <c r="B373" s="27"/>
      <c r="C373" s="27"/>
    </row>
    <row r="374" spans="2:3" x14ac:dyDescent="0.25">
      <c r="B374" s="27"/>
      <c r="C374" s="27"/>
    </row>
    <row r="375" spans="2:3" x14ac:dyDescent="0.25">
      <c r="B375" s="27"/>
      <c r="C375" s="27"/>
    </row>
    <row r="376" spans="2:3" x14ac:dyDescent="0.25">
      <c r="B376" s="27"/>
      <c r="C376" s="27"/>
    </row>
    <row r="377" spans="2:3" x14ac:dyDescent="0.25">
      <c r="B377" s="27"/>
      <c r="C377" s="27"/>
    </row>
    <row r="378" spans="2:3" x14ac:dyDescent="0.25">
      <c r="B378" s="27"/>
      <c r="C378" s="27"/>
    </row>
    <row r="379" spans="2:3" x14ac:dyDescent="0.25">
      <c r="B379" s="27"/>
      <c r="C379" s="27"/>
    </row>
    <row r="380" spans="2:3" x14ac:dyDescent="0.25">
      <c r="B380" s="27"/>
      <c r="C380" s="27"/>
    </row>
    <row r="381" spans="2:3" x14ac:dyDescent="0.25">
      <c r="B381" s="27"/>
      <c r="C381" s="27"/>
    </row>
    <row r="382" spans="2:3" x14ac:dyDescent="0.25">
      <c r="B382" s="27"/>
      <c r="C382" s="27"/>
    </row>
    <row r="383" spans="2:3" x14ac:dyDescent="0.25">
      <c r="B383" s="27"/>
      <c r="C383" s="27"/>
    </row>
    <row r="384" spans="2:3" x14ac:dyDescent="0.25">
      <c r="B384" s="27"/>
      <c r="C384" s="27"/>
    </row>
    <row r="385" spans="2:3" x14ac:dyDescent="0.25">
      <c r="B385" s="27"/>
      <c r="C385" s="27"/>
    </row>
    <row r="386" spans="2:3" x14ac:dyDescent="0.25">
      <c r="B386" s="27"/>
      <c r="C386" s="27"/>
    </row>
    <row r="387" spans="2:3" x14ac:dyDescent="0.25">
      <c r="B387" s="27"/>
      <c r="C387" s="27"/>
    </row>
    <row r="388" spans="2:3" x14ac:dyDescent="0.25">
      <c r="B388" s="27"/>
      <c r="C388" s="27"/>
    </row>
    <row r="389" spans="2:3" x14ac:dyDescent="0.25">
      <c r="B389" s="27"/>
      <c r="C389" s="27"/>
    </row>
    <row r="390" spans="2:3" x14ac:dyDescent="0.25">
      <c r="B390" s="27"/>
      <c r="C390" s="27"/>
    </row>
    <row r="391" spans="2:3" x14ac:dyDescent="0.25">
      <c r="B391" s="27"/>
      <c r="C391" s="27"/>
    </row>
    <row r="392" spans="2:3" x14ac:dyDescent="0.25">
      <c r="B392" s="27"/>
      <c r="C392" s="27"/>
    </row>
    <row r="393" spans="2:3" x14ac:dyDescent="0.25">
      <c r="B393" s="27"/>
      <c r="C393" s="27"/>
    </row>
    <row r="394" spans="2:3" x14ac:dyDescent="0.25">
      <c r="B394" s="27"/>
      <c r="C394" s="27"/>
    </row>
    <row r="395" spans="2:3" x14ac:dyDescent="0.25">
      <c r="B395" s="27"/>
      <c r="C395" s="27"/>
    </row>
    <row r="396" spans="2:3" x14ac:dyDescent="0.25">
      <c r="B396" s="27"/>
      <c r="C396" s="27"/>
    </row>
    <row r="397" spans="2:3" x14ac:dyDescent="0.25">
      <c r="B397" s="27"/>
      <c r="C397" s="27"/>
    </row>
    <row r="398" spans="2:3" x14ac:dyDescent="0.25">
      <c r="B398" s="27"/>
      <c r="C398" s="27"/>
    </row>
    <row r="399" spans="2:3" x14ac:dyDescent="0.25">
      <c r="B399" s="27"/>
      <c r="C399" s="27"/>
    </row>
    <row r="400" spans="2:3" x14ac:dyDescent="0.25">
      <c r="B400" s="27"/>
      <c r="C400" s="27"/>
    </row>
    <row r="401" spans="2:3" x14ac:dyDescent="0.25">
      <c r="B401" s="27"/>
      <c r="C401" s="27"/>
    </row>
    <row r="402" spans="2:3" x14ac:dyDescent="0.25">
      <c r="B402" s="27"/>
      <c r="C402" s="27"/>
    </row>
    <row r="403" spans="2:3" x14ac:dyDescent="0.25">
      <c r="B403" s="27"/>
      <c r="C403" s="27"/>
    </row>
    <row r="404" spans="2:3" x14ac:dyDescent="0.25">
      <c r="B404" s="27"/>
      <c r="C404" s="27"/>
    </row>
    <row r="405" spans="2:3" x14ac:dyDescent="0.25">
      <c r="B405" s="27"/>
      <c r="C405" s="27"/>
    </row>
    <row r="406" spans="2:3" x14ac:dyDescent="0.25">
      <c r="B406" s="27"/>
      <c r="C406" s="27"/>
    </row>
    <row r="407" spans="2:3" x14ac:dyDescent="0.25">
      <c r="B407" s="27"/>
      <c r="C407" s="27"/>
    </row>
    <row r="408" spans="2:3" x14ac:dyDescent="0.25">
      <c r="B408" s="27"/>
      <c r="C408" s="27"/>
    </row>
    <row r="409" spans="2:3" x14ac:dyDescent="0.25">
      <c r="B409" s="27"/>
      <c r="C409" s="27"/>
    </row>
    <row r="410" spans="2:3" x14ac:dyDescent="0.25">
      <c r="B410" s="27"/>
      <c r="C410" s="27"/>
    </row>
    <row r="411" spans="2:3" x14ac:dyDescent="0.25">
      <c r="B411" s="27"/>
      <c r="C411" s="27"/>
    </row>
    <row r="412" spans="2:3" x14ac:dyDescent="0.25">
      <c r="B412" s="27"/>
      <c r="C412" s="27"/>
    </row>
    <row r="413" spans="2:3" x14ac:dyDescent="0.25">
      <c r="B413" s="27"/>
      <c r="C413" s="27"/>
    </row>
    <row r="414" spans="2:3" x14ac:dyDescent="0.25">
      <c r="B414" s="27"/>
      <c r="C414" s="27"/>
    </row>
    <row r="415" spans="2:3" x14ac:dyDescent="0.25">
      <c r="B415" s="27"/>
      <c r="C415" s="27"/>
    </row>
    <row r="416" spans="2:3" x14ac:dyDescent="0.25">
      <c r="B416" s="27"/>
      <c r="C416" s="27"/>
    </row>
    <row r="417" spans="2:3" x14ac:dyDescent="0.25">
      <c r="B417" s="27"/>
      <c r="C417" s="27"/>
    </row>
    <row r="418" spans="2:3" x14ac:dyDescent="0.25">
      <c r="B418" s="27"/>
      <c r="C418" s="27"/>
    </row>
    <row r="419" spans="2:3" x14ac:dyDescent="0.25">
      <c r="B419" s="27"/>
      <c r="C419" s="27"/>
    </row>
    <row r="420" spans="2:3" x14ac:dyDescent="0.25">
      <c r="B420" s="27"/>
      <c r="C420" s="27"/>
    </row>
    <row r="421" spans="2:3" x14ac:dyDescent="0.25">
      <c r="B421" s="27"/>
      <c r="C421" s="27"/>
    </row>
    <row r="422" spans="2:3" x14ac:dyDescent="0.25">
      <c r="B422" s="27"/>
      <c r="C422" s="27"/>
    </row>
    <row r="423" spans="2:3" x14ac:dyDescent="0.25">
      <c r="B423" s="27"/>
      <c r="C423" s="27"/>
    </row>
    <row r="424" spans="2:3" x14ac:dyDescent="0.25">
      <c r="B424" s="27"/>
      <c r="C424" s="27"/>
    </row>
    <row r="425" spans="2:3" x14ac:dyDescent="0.25">
      <c r="B425" s="27"/>
      <c r="C425" s="27"/>
    </row>
    <row r="426" spans="2:3" x14ac:dyDescent="0.25">
      <c r="B426" s="27"/>
      <c r="C426" s="27"/>
    </row>
    <row r="427" spans="2:3" x14ac:dyDescent="0.25">
      <c r="B427" s="27"/>
      <c r="C427" s="27"/>
    </row>
    <row r="428" spans="2:3" x14ac:dyDescent="0.25">
      <c r="B428" s="27"/>
      <c r="C428" s="27"/>
    </row>
    <row r="429" spans="2:3" x14ac:dyDescent="0.25">
      <c r="B429" s="27"/>
      <c r="C429" s="27"/>
    </row>
    <row r="430" spans="2:3" x14ac:dyDescent="0.25">
      <c r="B430" s="27"/>
      <c r="C430" s="27"/>
    </row>
    <row r="431" spans="2:3" x14ac:dyDescent="0.25">
      <c r="B431" s="27"/>
      <c r="C431" s="27"/>
    </row>
    <row r="432" spans="2:3" x14ac:dyDescent="0.25">
      <c r="B432" s="27"/>
      <c r="C432" s="27"/>
    </row>
    <row r="433" spans="2:3" x14ac:dyDescent="0.25">
      <c r="B433" s="27"/>
      <c r="C433" s="27"/>
    </row>
    <row r="434" spans="2:3" x14ac:dyDescent="0.25">
      <c r="B434" s="27"/>
      <c r="C434" s="27"/>
    </row>
    <row r="435" spans="2:3" x14ac:dyDescent="0.25">
      <c r="B435" s="27"/>
      <c r="C435" s="27"/>
    </row>
    <row r="436" spans="2:3" x14ac:dyDescent="0.25">
      <c r="B436" s="27"/>
      <c r="C436" s="27"/>
    </row>
    <row r="437" spans="2:3" x14ac:dyDescent="0.25">
      <c r="B437" s="27"/>
      <c r="C437" s="27"/>
    </row>
    <row r="438" spans="2:3" x14ac:dyDescent="0.25">
      <c r="B438" s="27"/>
      <c r="C438" s="27"/>
    </row>
    <row r="439" spans="2:3" x14ac:dyDescent="0.25">
      <c r="B439" s="27"/>
      <c r="C439" s="27"/>
    </row>
    <row r="440" spans="2:3" x14ac:dyDescent="0.25">
      <c r="B440" s="27"/>
      <c r="C440" s="27"/>
    </row>
    <row r="441" spans="2:3" x14ac:dyDescent="0.25">
      <c r="B441" s="27"/>
      <c r="C441" s="27"/>
    </row>
    <row r="442" spans="2:3" x14ac:dyDescent="0.25">
      <c r="B442" s="27"/>
      <c r="C442" s="27"/>
    </row>
    <row r="443" spans="2:3" x14ac:dyDescent="0.25">
      <c r="B443" s="27"/>
      <c r="C443" s="27"/>
    </row>
    <row r="444" spans="2:3" x14ac:dyDescent="0.25">
      <c r="B444" s="27"/>
      <c r="C444" s="27"/>
    </row>
    <row r="445" spans="2:3" x14ac:dyDescent="0.25">
      <c r="B445" s="27"/>
      <c r="C445" s="27"/>
    </row>
    <row r="446" spans="2:3" x14ac:dyDescent="0.25">
      <c r="B446" s="27"/>
      <c r="C446" s="27"/>
    </row>
    <row r="447" spans="2:3" x14ac:dyDescent="0.25">
      <c r="B447" s="27"/>
      <c r="C447" s="27"/>
    </row>
    <row r="448" spans="2:3" x14ac:dyDescent="0.25">
      <c r="B448" s="27"/>
      <c r="C448" s="27"/>
    </row>
    <row r="449" spans="2:3" x14ac:dyDescent="0.25">
      <c r="B449" s="27"/>
      <c r="C449" s="27"/>
    </row>
    <row r="450" spans="2:3" x14ac:dyDescent="0.25">
      <c r="B450" s="27"/>
      <c r="C450" s="27"/>
    </row>
    <row r="451" spans="2:3" x14ac:dyDescent="0.25">
      <c r="B451" s="27"/>
      <c r="C451" s="27"/>
    </row>
    <row r="452" spans="2:3" x14ac:dyDescent="0.25">
      <c r="B452" s="27"/>
      <c r="C452" s="27"/>
    </row>
    <row r="453" spans="2:3" x14ac:dyDescent="0.25">
      <c r="B453" s="27"/>
      <c r="C453" s="27"/>
    </row>
    <row r="454" spans="2:3" x14ac:dyDescent="0.25">
      <c r="B454" s="27"/>
      <c r="C454" s="27"/>
    </row>
    <row r="455" spans="2:3" x14ac:dyDescent="0.25">
      <c r="B455" s="27"/>
      <c r="C455" s="27"/>
    </row>
    <row r="456" spans="2:3" x14ac:dyDescent="0.25">
      <c r="B456" s="27"/>
      <c r="C456" s="27"/>
    </row>
    <row r="457" spans="2:3" x14ac:dyDescent="0.25">
      <c r="B457" s="27"/>
      <c r="C457" s="27"/>
    </row>
    <row r="458" spans="2:3" x14ac:dyDescent="0.25">
      <c r="B458" s="27"/>
      <c r="C458" s="27"/>
    </row>
    <row r="459" spans="2:3" x14ac:dyDescent="0.25">
      <c r="B459" s="27"/>
      <c r="C459" s="27"/>
    </row>
    <row r="460" spans="2:3" x14ac:dyDescent="0.25">
      <c r="B460" s="27"/>
      <c r="C460" s="27"/>
    </row>
    <row r="461" spans="2:3" x14ac:dyDescent="0.25">
      <c r="B461" s="27"/>
      <c r="C461" s="27"/>
    </row>
    <row r="462" spans="2:3" x14ac:dyDescent="0.25">
      <c r="B462" s="27"/>
      <c r="C462" s="27"/>
    </row>
    <row r="463" spans="2:3" x14ac:dyDescent="0.25">
      <c r="B463" s="27"/>
      <c r="C463" s="27"/>
    </row>
    <row r="464" spans="2:3" x14ac:dyDescent="0.25">
      <c r="B464" s="27"/>
      <c r="C464" s="27"/>
    </row>
    <row r="465" spans="2:3" x14ac:dyDescent="0.25">
      <c r="B465" s="27"/>
      <c r="C465" s="27"/>
    </row>
    <row r="466" spans="2:3" x14ac:dyDescent="0.25">
      <c r="B466" s="27"/>
      <c r="C466" s="27"/>
    </row>
    <row r="467" spans="2:3" x14ac:dyDescent="0.25">
      <c r="B467" s="27"/>
      <c r="C467" s="27"/>
    </row>
    <row r="468" spans="2:3" x14ac:dyDescent="0.25">
      <c r="B468" s="27"/>
      <c r="C468" s="27"/>
    </row>
    <row r="469" spans="2:3" x14ac:dyDescent="0.25">
      <c r="B469" s="27"/>
      <c r="C469" s="27"/>
    </row>
    <row r="470" spans="2:3" x14ac:dyDescent="0.25">
      <c r="B470" s="27"/>
      <c r="C470" s="27"/>
    </row>
    <row r="471" spans="2:3" x14ac:dyDescent="0.25">
      <c r="B471" s="27"/>
      <c r="C471" s="27"/>
    </row>
    <row r="472" spans="2:3" x14ac:dyDescent="0.25">
      <c r="B472" s="27"/>
      <c r="C472" s="27"/>
    </row>
    <row r="473" spans="2:3" x14ac:dyDescent="0.25">
      <c r="B473" s="27"/>
      <c r="C473" s="27"/>
    </row>
    <row r="474" spans="2:3" x14ac:dyDescent="0.25">
      <c r="B474" s="27"/>
      <c r="C474" s="27"/>
    </row>
    <row r="475" spans="2:3" x14ac:dyDescent="0.25">
      <c r="B475" s="27"/>
      <c r="C475" s="27"/>
    </row>
    <row r="476" spans="2:3" x14ac:dyDescent="0.25">
      <c r="B476" s="27"/>
      <c r="C476" s="27"/>
    </row>
    <row r="477" spans="2:3" x14ac:dyDescent="0.25">
      <c r="B477" s="27"/>
      <c r="C477" s="27"/>
    </row>
    <row r="478" spans="2:3" x14ac:dyDescent="0.25">
      <c r="B478" s="27"/>
      <c r="C478" s="27"/>
    </row>
    <row r="479" spans="2:3" x14ac:dyDescent="0.25">
      <c r="B479" s="27"/>
      <c r="C479" s="27"/>
    </row>
    <row r="480" spans="2:3" x14ac:dyDescent="0.25">
      <c r="B480" s="27"/>
      <c r="C480" s="27"/>
    </row>
    <row r="481" spans="2:3" x14ac:dyDescent="0.25">
      <c r="B481" s="27"/>
      <c r="C481" s="27"/>
    </row>
    <row r="482" spans="2:3" x14ac:dyDescent="0.25">
      <c r="B482" s="27"/>
      <c r="C482" s="27"/>
    </row>
    <row r="483" spans="2:3" x14ac:dyDescent="0.25">
      <c r="B483" s="27"/>
      <c r="C483" s="27"/>
    </row>
    <row r="484" spans="2:3" x14ac:dyDescent="0.25">
      <c r="B484" s="27"/>
      <c r="C484" s="27"/>
    </row>
    <row r="485" spans="2:3" x14ac:dyDescent="0.25">
      <c r="B485" s="27"/>
      <c r="C485" s="27"/>
    </row>
    <row r="486" spans="2:3" x14ac:dyDescent="0.25">
      <c r="B486" s="27"/>
      <c r="C486" s="27"/>
    </row>
    <row r="487" spans="2:3" x14ac:dyDescent="0.25">
      <c r="B487" s="27"/>
      <c r="C487" s="27"/>
    </row>
    <row r="488" spans="2:3" x14ac:dyDescent="0.25">
      <c r="B488" s="27"/>
      <c r="C488" s="27"/>
    </row>
    <row r="489" spans="2:3" x14ac:dyDescent="0.25">
      <c r="B489" s="27"/>
      <c r="C489" s="27"/>
    </row>
    <row r="490" spans="2:3" x14ac:dyDescent="0.25">
      <c r="B490" s="27"/>
      <c r="C490" s="27"/>
    </row>
    <row r="491" spans="2:3" x14ac:dyDescent="0.25">
      <c r="B491" s="27"/>
      <c r="C491" s="27"/>
    </row>
    <row r="492" spans="2:3" x14ac:dyDescent="0.25">
      <c r="B492" s="27"/>
      <c r="C492" s="27"/>
    </row>
    <row r="493" spans="2:3" x14ac:dyDescent="0.25">
      <c r="B493" s="27"/>
      <c r="C493" s="27"/>
    </row>
    <row r="494" spans="2:3" x14ac:dyDescent="0.25">
      <c r="B494" s="27"/>
      <c r="C494" s="27"/>
    </row>
    <row r="495" spans="2:3" x14ac:dyDescent="0.25">
      <c r="B495" s="27"/>
      <c r="C495" s="27"/>
    </row>
    <row r="496" spans="2:3" x14ac:dyDescent="0.25">
      <c r="B496" s="27"/>
      <c r="C496" s="27"/>
    </row>
    <row r="497" spans="2:3" x14ac:dyDescent="0.25">
      <c r="B497" s="27"/>
      <c r="C497" s="27"/>
    </row>
    <row r="498" spans="2:3" x14ac:dyDescent="0.25">
      <c r="B498" s="27"/>
      <c r="C498" s="27"/>
    </row>
    <row r="499" spans="2:3" x14ac:dyDescent="0.25">
      <c r="B499" s="27"/>
      <c r="C499" s="27"/>
    </row>
    <row r="500" spans="2:3" x14ac:dyDescent="0.25">
      <c r="B500" s="27"/>
      <c r="C500" s="27"/>
    </row>
    <row r="501" spans="2:3" x14ac:dyDescent="0.25">
      <c r="B501" s="27"/>
      <c r="C501" s="27"/>
    </row>
    <row r="502" spans="2:3" x14ac:dyDescent="0.25">
      <c r="B502" s="27"/>
      <c r="C502" s="27"/>
    </row>
    <row r="503" spans="2:3" x14ac:dyDescent="0.25">
      <c r="B503" s="27"/>
      <c r="C503" s="27"/>
    </row>
    <row r="504" spans="2:3" x14ac:dyDescent="0.25">
      <c r="B504" s="27"/>
      <c r="C504" s="27"/>
    </row>
    <row r="505" spans="2:3" x14ac:dyDescent="0.25">
      <c r="B505" s="27"/>
      <c r="C505" s="27"/>
    </row>
    <row r="506" spans="2:3" x14ac:dyDescent="0.25">
      <c r="B506" s="27"/>
      <c r="C506" s="27"/>
    </row>
    <row r="507" spans="2:3" x14ac:dyDescent="0.25">
      <c r="B507" s="27"/>
      <c r="C507" s="27"/>
    </row>
    <row r="508" spans="2:3" x14ac:dyDescent="0.25">
      <c r="B508" s="27"/>
      <c r="C508" s="27"/>
    </row>
    <row r="509" spans="2:3" x14ac:dyDescent="0.25">
      <c r="B509" s="27"/>
      <c r="C509" s="27"/>
    </row>
    <row r="510" spans="2:3" x14ac:dyDescent="0.25">
      <c r="B510" s="27"/>
      <c r="C510" s="27"/>
    </row>
    <row r="511" spans="2:3" x14ac:dyDescent="0.25">
      <c r="B511" s="27"/>
      <c r="C511" s="27"/>
    </row>
    <row r="512" spans="2:3" x14ac:dyDescent="0.25">
      <c r="B512" s="27"/>
      <c r="C512" s="27"/>
    </row>
    <row r="513" spans="2:3" x14ac:dyDescent="0.25">
      <c r="B513" s="27"/>
      <c r="C513" s="27"/>
    </row>
    <row r="514" spans="2:3" x14ac:dyDescent="0.25">
      <c r="B514" s="27"/>
      <c r="C514" s="27"/>
    </row>
    <row r="515" spans="2:3" x14ac:dyDescent="0.25">
      <c r="B515" s="27"/>
      <c r="C515" s="27"/>
    </row>
    <row r="516" spans="2:3" x14ac:dyDescent="0.25">
      <c r="B516" s="27"/>
      <c r="C516" s="27"/>
    </row>
    <row r="517" spans="2:3" x14ac:dyDescent="0.25">
      <c r="B517" s="27"/>
      <c r="C517" s="27"/>
    </row>
    <row r="518" spans="2:3" x14ac:dyDescent="0.25">
      <c r="B518" s="27"/>
      <c r="C518" s="27"/>
    </row>
    <row r="519" spans="2:3" x14ac:dyDescent="0.25">
      <c r="B519" s="27"/>
      <c r="C519" s="27"/>
    </row>
    <row r="520" spans="2:3" x14ac:dyDescent="0.25">
      <c r="B520" s="27"/>
      <c r="C520" s="27"/>
    </row>
    <row r="521" spans="2:3" x14ac:dyDescent="0.25">
      <c r="B521" s="27"/>
      <c r="C521" s="27"/>
    </row>
    <row r="522" spans="2:3" x14ac:dyDescent="0.25">
      <c r="B522" s="27"/>
      <c r="C522" s="27"/>
    </row>
    <row r="523" spans="2:3" x14ac:dyDescent="0.25">
      <c r="B523" s="27"/>
      <c r="C523" s="27"/>
    </row>
    <row r="524" spans="2:3" x14ac:dyDescent="0.25">
      <c r="B524" s="27"/>
      <c r="C524" s="27"/>
    </row>
    <row r="525" spans="2:3" x14ac:dyDescent="0.25">
      <c r="B525" s="27"/>
      <c r="C525" s="27"/>
    </row>
    <row r="526" spans="2:3" x14ac:dyDescent="0.25">
      <c r="B526" s="27"/>
      <c r="C526" s="27"/>
    </row>
    <row r="527" spans="2:3" x14ac:dyDescent="0.25">
      <c r="B527" s="27"/>
      <c r="C527" s="27"/>
    </row>
    <row r="528" spans="2:3" x14ac:dyDescent="0.25">
      <c r="B528" s="27"/>
      <c r="C528" s="27"/>
    </row>
    <row r="529" spans="2:3" x14ac:dyDescent="0.25">
      <c r="B529" s="27"/>
      <c r="C529" s="27"/>
    </row>
    <row r="530" spans="2:3" x14ac:dyDescent="0.25">
      <c r="B530" s="27"/>
      <c r="C530" s="27"/>
    </row>
    <row r="531" spans="2:3" x14ac:dyDescent="0.25">
      <c r="B531" s="27"/>
      <c r="C531" s="27"/>
    </row>
    <row r="532" spans="2:3" x14ac:dyDescent="0.25">
      <c r="B532" s="27"/>
      <c r="C532" s="27"/>
    </row>
    <row r="533" spans="2:3" x14ac:dyDescent="0.25">
      <c r="B533" s="27"/>
      <c r="C533" s="27"/>
    </row>
    <row r="534" spans="2:3" x14ac:dyDescent="0.25">
      <c r="B534" s="27"/>
      <c r="C534" s="27"/>
    </row>
    <row r="535" spans="2:3" x14ac:dyDescent="0.25">
      <c r="B535" s="27"/>
      <c r="C535" s="27"/>
    </row>
    <row r="536" spans="2:3" x14ac:dyDescent="0.25">
      <c r="B536" s="27"/>
      <c r="C536" s="27"/>
    </row>
    <row r="537" spans="2:3" x14ac:dyDescent="0.25">
      <c r="B537" s="27"/>
      <c r="C537" s="27"/>
    </row>
    <row r="538" spans="2:3" x14ac:dyDescent="0.25">
      <c r="B538" s="27"/>
      <c r="C538" s="27"/>
    </row>
    <row r="539" spans="2:3" x14ac:dyDescent="0.25">
      <c r="B539" s="27"/>
      <c r="C539" s="27"/>
    </row>
    <row r="540" spans="2:3" x14ac:dyDescent="0.25">
      <c r="B540" s="27"/>
      <c r="C540" s="27"/>
    </row>
    <row r="541" spans="2:3" x14ac:dyDescent="0.25">
      <c r="B541" s="27"/>
      <c r="C541" s="27"/>
    </row>
    <row r="542" spans="2:3" x14ac:dyDescent="0.25">
      <c r="B542" s="27"/>
      <c r="C542" s="27"/>
    </row>
    <row r="543" spans="2:3" x14ac:dyDescent="0.25">
      <c r="B543" s="27"/>
      <c r="C543" s="27"/>
    </row>
    <row r="544" spans="2:3" x14ac:dyDescent="0.25">
      <c r="B544" s="27"/>
      <c r="C544" s="27"/>
    </row>
    <row r="545" spans="2:3" x14ac:dyDescent="0.25">
      <c r="B545" s="27"/>
      <c r="C545" s="27"/>
    </row>
    <row r="546" spans="2:3" x14ac:dyDescent="0.25">
      <c r="B546" s="27"/>
      <c r="C546" s="27"/>
    </row>
    <row r="547" spans="2:3" x14ac:dyDescent="0.25">
      <c r="B547" s="27"/>
      <c r="C547" s="27"/>
    </row>
    <row r="548" spans="2:3" x14ac:dyDescent="0.25">
      <c r="B548" s="27"/>
      <c r="C548" s="27"/>
    </row>
    <row r="549" spans="2:3" x14ac:dyDescent="0.25">
      <c r="B549" s="27"/>
      <c r="C549" s="27"/>
    </row>
    <row r="550" spans="2:3" x14ac:dyDescent="0.25">
      <c r="B550" s="27"/>
      <c r="C550" s="27"/>
    </row>
    <row r="551" spans="2:3" x14ac:dyDescent="0.25">
      <c r="B551" s="27"/>
      <c r="C551" s="27"/>
    </row>
    <row r="552" spans="2:3" x14ac:dyDescent="0.25">
      <c r="B552" s="27"/>
      <c r="C552" s="27"/>
    </row>
    <row r="553" spans="2:3" x14ac:dyDescent="0.25">
      <c r="B553" s="27"/>
      <c r="C553" s="27"/>
    </row>
    <row r="554" spans="2:3" x14ac:dyDescent="0.25">
      <c r="B554" s="27"/>
      <c r="C554" s="27"/>
    </row>
    <row r="555" spans="2:3" x14ac:dyDescent="0.25">
      <c r="B555" s="27"/>
      <c r="C555" s="27"/>
    </row>
    <row r="556" spans="2:3" x14ac:dyDescent="0.25">
      <c r="B556" s="27"/>
      <c r="C556" s="27"/>
    </row>
    <row r="557" spans="2:3" x14ac:dyDescent="0.25">
      <c r="B557" s="27"/>
      <c r="C557" s="27"/>
    </row>
    <row r="558" spans="2:3" x14ac:dyDescent="0.25">
      <c r="B558" s="27"/>
      <c r="C558" s="27"/>
    </row>
    <row r="559" spans="2:3" x14ac:dyDescent="0.25">
      <c r="B559" s="27"/>
      <c r="C559" s="27"/>
    </row>
    <row r="560" spans="2:3" x14ac:dyDescent="0.25">
      <c r="B560" s="27"/>
      <c r="C560" s="27"/>
    </row>
    <row r="561" spans="2:3" x14ac:dyDescent="0.25">
      <c r="B561" s="27"/>
      <c r="C561" s="27"/>
    </row>
    <row r="562" spans="2:3" x14ac:dyDescent="0.25">
      <c r="B562" s="27"/>
      <c r="C562" s="27"/>
    </row>
    <row r="563" spans="2:3" x14ac:dyDescent="0.25">
      <c r="B563" s="27"/>
      <c r="C563" s="27"/>
    </row>
    <row r="564" spans="2:3" x14ac:dyDescent="0.25">
      <c r="B564" s="27"/>
      <c r="C564" s="27"/>
    </row>
    <row r="565" spans="2:3" x14ac:dyDescent="0.25">
      <c r="B565" s="27"/>
      <c r="C565" s="27"/>
    </row>
    <row r="566" spans="2:3" x14ac:dyDescent="0.25">
      <c r="B566" s="27"/>
      <c r="C566" s="27"/>
    </row>
    <row r="567" spans="2:3" x14ac:dyDescent="0.25">
      <c r="B567" s="27"/>
      <c r="C567" s="27"/>
    </row>
    <row r="568" spans="2:3" x14ac:dyDescent="0.25">
      <c r="B568" s="27"/>
      <c r="C568" s="27"/>
    </row>
    <row r="569" spans="2:3" x14ac:dyDescent="0.25">
      <c r="B569" s="27"/>
      <c r="C569" s="27"/>
    </row>
    <row r="570" spans="2:3" x14ac:dyDescent="0.25">
      <c r="B570" s="27"/>
      <c r="C570" s="27"/>
    </row>
    <row r="571" spans="2:3" x14ac:dyDescent="0.25">
      <c r="B571" s="27"/>
      <c r="C571" s="27"/>
    </row>
    <row r="572" spans="2:3" x14ac:dyDescent="0.25">
      <c r="B572" s="27"/>
      <c r="C572" s="27"/>
    </row>
    <row r="573" spans="2:3" x14ac:dyDescent="0.25">
      <c r="B573" s="27"/>
      <c r="C573" s="27"/>
    </row>
    <row r="574" spans="2:3" x14ac:dyDescent="0.25">
      <c r="B574" s="27"/>
      <c r="C574" s="27"/>
    </row>
    <row r="575" spans="2:3" x14ac:dyDescent="0.25">
      <c r="B575" s="27"/>
      <c r="C575" s="27"/>
    </row>
    <row r="576" spans="2:3" x14ac:dyDescent="0.25">
      <c r="B576" s="27"/>
      <c r="C576" s="27"/>
    </row>
    <row r="577" spans="2:3" x14ac:dyDescent="0.25">
      <c r="B577" s="27"/>
      <c r="C577" s="27"/>
    </row>
    <row r="578" spans="2:3" x14ac:dyDescent="0.25">
      <c r="B578" s="27"/>
      <c r="C578" s="27"/>
    </row>
    <row r="579" spans="2:3" x14ac:dyDescent="0.25">
      <c r="B579" s="27"/>
      <c r="C579" s="27"/>
    </row>
    <row r="580" spans="2:3" x14ac:dyDescent="0.25">
      <c r="B580" s="27"/>
      <c r="C580" s="27"/>
    </row>
    <row r="581" spans="2:3" x14ac:dyDescent="0.25">
      <c r="B581" s="27"/>
      <c r="C581" s="27"/>
    </row>
    <row r="582" spans="2:3" x14ac:dyDescent="0.25">
      <c r="B582" s="27"/>
      <c r="C582" s="27"/>
    </row>
    <row r="583" spans="2:3" x14ac:dyDescent="0.25">
      <c r="B583" s="27"/>
      <c r="C583" s="27"/>
    </row>
    <row r="584" spans="2:3" x14ac:dyDescent="0.25">
      <c r="B584" s="27"/>
      <c r="C584" s="27"/>
    </row>
    <row r="585" spans="2:3" x14ac:dyDescent="0.25">
      <c r="B585" s="27"/>
      <c r="C585" s="27"/>
    </row>
    <row r="586" spans="2:3" x14ac:dyDescent="0.25">
      <c r="B586" s="27"/>
      <c r="C586" s="27"/>
    </row>
    <row r="587" spans="2:3" x14ac:dyDescent="0.25">
      <c r="B587" s="27"/>
      <c r="C587" s="27"/>
    </row>
    <row r="588" spans="2:3" x14ac:dyDescent="0.25">
      <c r="B588" s="27"/>
      <c r="C588" s="27"/>
    </row>
    <row r="589" spans="2:3" x14ac:dyDescent="0.25">
      <c r="B589" s="27"/>
      <c r="C589" s="27"/>
    </row>
    <row r="590" spans="2:3" x14ac:dyDescent="0.25">
      <c r="B590" s="27"/>
      <c r="C590" s="27"/>
    </row>
    <row r="591" spans="2:3" x14ac:dyDescent="0.25">
      <c r="B591" s="27"/>
      <c r="C591" s="27"/>
    </row>
    <row r="592" spans="2:3" x14ac:dyDescent="0.25">
      <c r="B592" s="27"/>
      <c r="C592" s="27"/>
    </row>
    <row r="593" spans="2:3" x14ac:dyDescent="0.25">
      <c r="B593" s="27"/>
      <c r="C593" s="27"/>
    </row>
    <row r="594" spans="2:3" x14ac:dyDescent="0.25">
      <c r="B594" s="27"/>
      <c r="C594" s="27"/>
    </row>
    <row r="595" spans="2:3" x14ac:dyDescent="0.25">
      <c r="B595" s="27"/>
      <c r="C595" s="27"/>
    </row>
    <row r="596" spans="2:3" x14ac:dyDescent="0.25">
      <c r="B596" s="27"/>
      <c r="C596" s="27"/>
    </row>
    <row r="597" spans="2:3" x14ac:dyDescent="0.25">
      <c r="B597" s="27"/>
      <c r="C597" s="27"/>
    </row>
    <row r="598" spans="2:3" x14ac:dyDescent="0.25">
      <c r="B598" s="27"/>
      <c r="C598" s="27"/>
    </row>
    <row r="599" spans="2:3" x14ac:dyDescent="0.25">
      <c r="B599" s="27"/>
      <c r="C599" s="27"/>
    </row>
    <row r="600" spans="2:3" x14ac:dyDescent="0.25">
      <c r="B600" s="27"/>
      <c r="C600" s="27"/>
    </row>
    <row r="601" spans="2:3" x14ac:dyDescent="0.25">
      <c r="B601" s="27"/>
      <c r="C601" s="27"/>
    </row>
    <row r="602" spans="2:3" x14ac:dyDescent="0.25">
      <c r="B602" s="27"/>
      <c r="C602" s="27"/>
    </row>
    <row r="603" spans="2:3" x14ac:dyDescent="0.25">
      <c r="B603" s="27"/>
      <c r="C603" s="27"/>
    </row>
    <row r="604" spans="2:3" x14ac:dyDescent="0.25">
      <c r="B604" s="27"/>
      <c r="C604" s="27"/>
    </row>
    <row r="605" spans="2:3" x14ac:dyDescent="0.25">
      <c r="B605" s="27"/>
      <c r="C605" s="27"/>
    </row>
    <row r="606" spans="2:3" x14ac:dyDescent="0.25">
      <c r="B606" s="27"/>
      <c r="C606" s="27"/>
    </row>
    <row r="607" spans="2:3" x14ac:dyDescent="0.25">
      <c r="B607" s="27"/>
      <c r="C607" s="27"/>
    </row>
    <row r="608" spans="2:3" x14ac:dyDescent="0.25">
      <c r="B608" s="27"/>
      <c r="C608" s="27"/>
    </row>
    <row r="609" spans="2:3" x14ac:dyDescent="0.25">
      <c r="B609" s="27"/>
      <c r="C609" s="27"/>
    </row>
    <row r="610" spans="2:3" x14ac:dyDescent="0.25">
      <c r="B610" s="27"/>
      <c r="C610" s="27"/>
    </row>
    <row r="611" spans="2:3" x14ac:dyDescent="0.25">
      <c r="B611" s="27"/>
      <c r="C611" s="27"/>
    </row>
    <row r="612" spans="2:3" x14ac:dyDescent="0.25">
      <c r="B612" s="27"/>
      <c r="C612" s="27"/>
    </row>
    <row r="613" spans="2:3" x14ac:dyDescent="0.25">
      <c r="B613" s="27"/>
      <c r="C613" s="27"/>
    </row>
    <row r="614" spans="2:3" x14ac:dyDescent="0.25">
      <c r="B614" s="27"/>
      <c r="C614" s="27"/>
    </row>
    <row r="615" spans="2:3" x14ac:dyDescent="0.25">
      <c r="B615" s="27"/>
      <c r="C615" s="27"/>
    </row>
    <row r="616" spans="2:3" x14ac:dyDescent="0.25">
      <c r="B616" s="27"/>
      <c r="C616" s="27"/>
    </row>
    <row r="617" spans="2:3" x14ac:dyDescent="0.25">
      <c r="B617" s="27"/>
      <c r="C617" s="27"/>
    </row>
    <row r="618" spans="2:3" x14ac:dyDescent="0.25">
      <c r="B618" s="27"/>
      <c r="C618" s="27"/>
    </row>
    <row r="619" spans="2:3" x14ac:dyDescent="0.25">
      <c r="B619" s="27"/>
      <c r="C619" s="27"/>
    </row>
    <row r="620" spans="2:3" x14ac:dyDescent="0.25">
      <c r="B620" s="27"/>
      <c r="C620" s="27"/>
    </row>
    <row r="621" spans="2:3" x14ac:dyDescent="0.25">
      <c r="B621" s="27"/>
      <c r="C621" s="27"/>
    </row>
    <row r="622" spans="2:3" x14ac:dyDescent="0.25">
      <c r="B622" s="27"/>
      <c r="C622" s="27"/>
    </row>
    <row r="623" spans="2:3" x14ac:dyDescent="0.25">
      <c r="B623" s="27"/>
      <c r="C623" s="27"/>
    </row>
    <row r="624" spans="2:3" x14ac:dyDescent="0.25">
      <c r="B624" s="27"/>
      <c r="C624" s="27"/>
    </row>
    <row r="625" spans="2:3" x14ac:dyDescent="0.25">
      <c r="B625" s="27"/>
      <c r="C625" s="27"/>
    </row>
    <row r="626" spans="2:3" x14ac:dyDescent="0.25">
      <c r="B626" s="27"/>
      <c r="C626" s="27"/>
    </row>
    <row r="627" spans="2:3" x14ac:dyDescent="0.25">
      <c r="B627" s="27"/>
      <c r="C627" s="27"/>
    </row>
    <row r="628" spans="2:3" x14ac:dyDescent="0.25">
      <c r="B628" s="27"/>
      <c r="C628" s="27"/>
    </row>
    <row r="629" spans="2:3" x14ac:dyDescent="0.25">
      <c r="B629" s="27"/>
      <c r="C629" s="27"/>
    </row>
    <row r="630" spans="2:3" x14ac:dyDescent="0.25">
      <c r="B630" s="27"/>
      <c r="C630" s="27"/>
    </row>
    <row r="631" spans="2:3" x14ac:dyDescent="0.25">
      <c r="B631" s="27"/>
      <c r="C631" s="27"/>
    </row>
    <row r="632" spans="2:3" x14ac:dyDescent="0.25">
      <c r="B632" s="27"/>
      <c r="C632" s="27"/>
    </row>
    <row r="633" spans="2:3" x14ac:dyDescent="0.25">
      <c r="B633" s="27"/>
      <c r="C633" s="27"/>
    </row>
    <row r="634" spans="2:3" x14ac:dyDescent="0.25">
      <c r="B634" s="27"/>
      <c r="C634" s="27"/>
    </row>
    <row r="635" spans="2:3" x14ac:dyDescent="0.25">
      <c r="B635" s="27"/>
      <c r="C635" s="27"/>
    </row>
    <row r="636" spans="2:3" x14ac:dyDescent="0.25">
      <c r="B636" s="27"/>
      <c r="C636" s="27"/>
    </row>
    <row r="637" spans="2:3" x14ac:dyDescent="0.25">
      <c r="B637" s="27"/>
      <c r="C637" s="27"/>
    </row>
    <row r="638" spans="2:3" x14ac:dyDescent="0.25">
      <c r="B638" s="27"/>
      <c r="C638" s="27"/>
    </row>
    <row r="639" spans="2:3" x14ac:dyDescent="0.25">
      <c r="B639" s="27"/>
      <c r="C639" s="27"/>
    </row>
    <row r="640" spans="2:3" x14ac:dyDescent="0.25">
      <c r="B640" s="27"/>
      <c r="C640" s="27"/>
    </row>
    <row r="641" spans="2:3" x14ac:dyDescent="0.25">
      <c r="B641" s="27"/>
      <c r="C641" s="27"/>
    </row>
    <row r="642" spans="2:3" x14ac:dyDescent="0.25">
      <c r="B642" s="27"/>
      <c r="C642" s="27"/>
    </row>
    <row r="643" spans="2:3" x14ac:dyDescent="0.25">
      <c r="B643" s="27"/>
      <c r="C643" s="27"/>
    </row>
    <row r="644" spans="2:3" x14ac:dyDescent="0.25">
      <c r="B644" s="27"/>
      <c r="C644" s="27"/>
    </row>
    <row r="645" spans="2:3" x14ac:dyDescent="0.25">
      <c r="B645" s="27"/>
      <c r="C645" s="27"/>
    </row>
    <row r="646" spans="2:3" x14ac:dyDescent="0.25">
      <c r="B646" s="27"/>
      <c r="C646" s="27"/>
    </row>
    <row r="647" spans="2:3" x14ac:dyDescent="0.25">
      <c r="B647" s="27"/>
      <c r="C647" s="27"/>
    </row>
    <row r="648" spans="2:3" x14ac:dyDescent="0.25">
      <c r="B648" s="27"/>
      <c r="C648" s="27"/>
    </row>
    <row r="649" spans="2:3" x14ac:dyDescent="0.25">
      <c r="B649" s="27"/>
      <c r="C649" s="27"/>
    </row>
    <row r="650" spans="2:3" x14ac:dyDescent="0.25">
      <c r="B650" s="27"/>
      <c r="C650" s="27"/>
    </row>
    <row r="651" spans="2:3" x14ac:dyDescent="0.25">
      <c r="B651" s="27"/>
      <c r="C651" s="27"/>
    </row>
    <row r="652" spans="2:3" x14ac:dyDescent="0.25">
      <c r="B652" s="27"/>
      <c r="C652" s="27"/>
    </row>
    <row r="653" spans="2:3" x14ac:dyDescent="0.25">
      <c r="B653" s="27"/>
      <c r="C653" s="27"/>
    </row>
    <row r="654" spans="2:3" x14ac:dyDescent="0.25">
      <c r="B654" s="27"/>
      <c r="C654" s="27"/>
    </row>
    <row r="655" spans="2:3" x14ac:dyDescent="0.25">
      <c r="B655" s="27"/>
      <c r="C655" s="27"/>
    </row>
    <row r="656" spans="2:3" x14ac:dyDescent="0.25">
      <c r="B656" s="27"/>
      <c r="C656" s="27"/>
    </row>
    <row r="657" spans="2:3" x14ac:dyDescent="0.25">
      <c r="B657" s="27"/>
      <c r="C657" s="27"/>
    </row>
    <row r="658" spans="2:3" x14ac:dyDescent="0.25">
      <c r="B658" s="27"/>
      <c r="C658" s="27"/>
    </row>
    <row r="659" spans="2:3" x14ac:dyDescent="0.25">
      <c r="B659" s="27"/>
      <c r="C659" s="27"/>
    </row>
    <row r="660" spans="2:3" x14ac:dyDescent="0.25">
      <c r="B660" s="27"/>
      <c r="C660" s="27"/>
    </row>
    <row r="661" spans="2:3" x14ac:dyDescent="0.25">
      <c r="B661" s="27"/>
      <c r="C661" s="27"/>
    </row>
    <row r="662" spans="2:3" x14ac:dyDescent="0.25">
      <c r="B662" s="27"/>
      <c r="C662" s="27"/>
    </row>
    <row r="663" spans="2:3" x14ac:dyDescent="0.25">
      <c r="B663" s="27"/>
      <c r="C663" s="27"/>
    </row>
    <row r="664" spans="2:3" x14ac:dyDescent="0.25">
      <c r="B664" s="27"/>
      <c r="C664" s="27"/>
    </row>
    <row r="665" spans="2:3" x14ac:dyDescent="0.25">
      <c r="B665" s="27"/>
      <c r="C665" s="27"/>
    </row>
    <row r="666" spans="2:3" x14ac:dyDescent="0.25">
      <c r="B666" s="27"/>
      <c r="C666" s="27"/>
    </row>
    <row r="667" spans="2:3" x14ac:dyDescent="0.25">
      <c r="B667" s="27"/>
      <c r="C667" s="27"/>
    </row>
    <row r="668" spans="2:3" x14ac:dyDescent="0.25">
      <c r="B668" s="27"/>
      <c r="C668" s="27"/>
    </row>
    <row r="669" spans="2:3" x14ac:dyDescent="0.25">
      <c r="B669" s="27"/>
      <c r="C669" s="27"/>
    </row>
    <row r="670" spans="2:3" x14ac:dyDescent="0.25">
      <c r="B670" s="27"/>
      <c r="C670" s="27"/>
    </row>
    <row r="671" spans="2:3" x14ac:dyDescent="0.25">
      <c r="B671" s="27"/>
      <c r="C671" s="27"/>
    </row>
    <row r="672" spans="2:3" x14ac:dyDescent="0.25">
      <c r="B672" s="27"/>
      <c r="C672" s="27"/>
    </row>
    <row r="673" spans="2:3" x14ac:dyDescent="0.25">
      <c r="B673" s="27"/>
      <c r="C673" s="27"/>
    </row>
    <row r="674" spans="2:3" x14ac:dyDescent="0.25">
      <c r="B674" s="27"/>
      <c r="C674" s="27"/>
    </row>
    <row r="675" spans="2:3" x14ac:dyDescent="0.25">
      <c r="B675" s="27"/>
      <c r="C675" s="27"/>
    </row>
    <row r="676" spans="2:3" x14ac:dyDescent="0.25">
      <c r="B676" s="27"/>
      <c r="C676" s="27"/>
    </row>
    <row r="677" spans="2:3" x14ac:dyDescent="0.25">
      <c r="B677" s="27"/>
      <c r="C677" s="27"/>
    </row>
    <row r="678" spans="2:3" x14ac:dyDescent="0.25">
      <c r="B678" s="27"/>
      <c r="C678" s="27"/>
    </row>
    <row r="679" spans="2:3" x14ac:dyDescent="0.25">
      <c r="B679" s="27"/>
      <c r="C679" s="27"/>
    </row>
    <row r="680" spans="2:3" x14ac:dyDescent="0.25">
      <c r="B680" s="27"/>
      <c r="C680" s="27"/>
    </row>
    <row r="681" spans="2:3" x14ac:dyDescent="0.25">
      <c r="B681" s="27"/>
      <c r="C681" s="27"/>
    </row>
    <row r="682" spans="2:3" x14ac:dyDescent="0.25">
      <c r="B682" s="27"/>
      <c r="C682" s="27"/>
    </row>
    <row r="683" spans="2:3" x14ac:dyDescent="0.25">
      <c r="B683" s="27"/>
      <c r="C683" s="27"/>
    </row>
    <row r="684" spans="2:3" x14ac:dyDescent="0.25">
      <c r="B684" s="27"/>
      <c r="C684" s="27"/>
    </row>
    <row r="685" spans="2:3" x14ac:dyDescent="0.25">
      <c r="B685" s="27"/>
      <c r="C685" s="27"/>
    </row>
    <row r="686" spans="2:3" x14ac:dyDescent="0.25">
      <c r="B686" s="27"/>
      <c r="C686" s="27"/>
    </row>
    <row r="687" spans="2:3" x14ac:dyDescent="0.25">
      <c r="B687" s="27"/>
      <c r="C687" s="27"/>
    </row>
    <row r="688" spans="2:3" x14ac:dyDescent="0.25">
      <c r="B688" s="27"/>
      <c r="C688" s="27"/>
    </row>
    <row r="689" spans="2:3" x14ac:dyDescent="0.25">
      <c r="B689" s="27"/>
      <c r="C689" s="27"/>
    </row>
    <row r="690" spans="2:3" x14ac:dyDescent="0.25">
      <c r="B690" s="27"/>
      <c r="C690" s="27"/>
    </row>
    <row r="691" spans="2:3" x14ac:dyDescent="0.25">
      <c r="B691" s="27"/>
      <c r="C691" s="27"/>
    </row>
    <row r="692" spans="2:3" x14ac:dyDescent="0.25">
      <c r="B692" s="27"/>
      <c r="C692" s="27"/>
    </row>
    <row r="693" spans="2:3" x14ac:dyDescent="0.25">
      <c r="B693" s="27"/>
      <c r="C693" s="27"/>
    </row>
    <row r="694" spans="2:3" x14ac:dyDescent="0.25">
      <c r="B694" s="27"/>
      <c r="C694" s="27"/>
    </row>
    <row r="695" spans="2:3" x14ac:dyDescent="0.25">
      <c r="B695" s="27"/>
      <c r="C695" s="27"/>
    </row>
    <row r="696" spans="2:3" x14ac:dyDescent="0.25">
      <c r="B696" s="27"/>
      <c r="C696" s="27"/>
    </row>
    <row r="697" spans="2:3" x14ac:dyDescent="0.25">
      <c r="B697" s="27"/>
      <c r="C697" s="27"/>
    </row>
    <row r="698" spans="2:3" x14ac:dyDescent="0.25">
      <c r="B698" s="27"/>
      <c r="C698" s="27"/>
    </row>
    <row r="699" spans="2:3" x14ac:dyDescent="0.25">
      <c r="B699" s="27"/>
      <c r="C699" s="27"/>
    </row>
    <row r="700" spans="2:3" x14ac:dyDescent="0.25">
      <c r="B700" s="27"/>
      <c r="C700" s="27"/>
    </row>
    <row r="701" spans="2:3" x14ac:dyDescent="0.25">
      <c r="B701" s="27"/>
      <c r="C701" s="27"/>
    </row>
    <row r="702" spans="2:3" x14ac:dyDescent="0.25">
      <c r="B702" s="27"/>
      <c r="C702" s="27"/>
    </row>
    <row r="703" spans="2:3" x14ac:dyDescent="0.25">
      <c r="B703" s="27"/>
      <c r="C703" s="27"/>
    </row>
    <row r="704" spans="2:3" x14ac:dyDescent="0.25">
      <c r="B704" s="27"/>
      <c r="C704" s="27"/>
    </row>
    <row r="705" spans="2:3" x14ac:dyDescent="0.25">
      <c r="B705" s="27"/>
      <c r="C705" s="27"/>
    </row>
    <row r="706" spans="2:3" x14ac:dyDescent="0.25">
      <c r="B706" s="27"/>
      <c r="C706" s="27"/>
    </row>
    <row r="707" spans="2:3" x14ac:dyDescent="0.25">
      <c r="B707" s="27"/>
      <c r="C707" s="27"/>
    </row>
    <row r="708" spans="2:3" x14ac:dyDescent="0.25">
      <c r="B708" s="27"/>
      <c r="C708" s="27"/>
    </row>
    <row r="709" spans="2:3" x14ac:dyDescent="0.25">
      <c r="B709" s="27"/>
      <c r="C709" s="27"/>
    </row>
    <row r="710" spans="2:3" x14ac:dyDescent="0.25">
      <c r="B710" s="27"/>
      <c r="C710" s="27"/>
    </row>
    <row r="711" spans="2:3" x14ac:dyDescent="0.25">
      <c r="B711" s="27"/>
      <c r="C711" s="27"/>
    </row>
    <row r="712" spans="2:3" x14ac:dyDescent="0.25">
      <c r="B712" s="27"/>
      <c r="C712" s="27"/>
    </row>
    <row r="713" spans="2:3" x14ac:dyDescent="0.25">
      <c r="B713" s="27"/>
      <c r="C713" s="27"/>
    </row>
    <row r="714" spans="2:3" x14ac:dyDescent="0.25">
      <c r="B714" s="27"/>
      <c r="C714" s="27"/>
    </row>
    <row r="715" spans="2:3" x14ac:dyDescent="0.25">
      <c r="B715" s="27"/>
      <c r="C715" s="27"/>
    </row>
    <row r="716" spans="2:3" x14ac:dyDescent="0.25">
      <c r="B716" s="27"/>
      <c r="C716" s="27"/>
    </row>
    <row r="717" spans="2:3" x14ac:dyDescent="0.25">
      <c r="B717" s="27"/>
      <c r="C717" s="27"/>
    </row>
    <row r="718" spans="2:3" x14ac:dyDescent="0.25">
      <c r="B718" s="27"/>
      <c r="C718" s="27"/>
    </row>
    <row r="719" spans="2:3" x14ac:dyDescent="0.25">
      <c r="B719" s="27"/>
      <c r="C719" s="27"/>
    </row>
    <row r="720" spans="2:3" x14ac:dyDescent="0.25">
      <c r="B720" s="27"/>
      <c r="C720" s="27"/>
    </row>
    <row r="721" spans="2:3" x14ac:dyDescent="0.25">
      <c r="B721" s="27"/>
      <c r="C721" s="27"/>
    </row>
    <row r="722" spans="2:3" x14ac:dyDescent="0.25">
      <c r="B722" s="27"/>
      <c r="C722" s="27"/>
    </row>
    <row r="723" spans="2:3" x14ac:dyDescent="0.25">
      <c r="B723" s="27"/>
      <c r="C723" s="27"/>
    </row>
    <row r="724" spans="2:3" x14ac:dyDescent="0.25">
      <c r="B724" s="27"/>
      <c r="C724" s="27"/>
    </row>
    <row r="725" spans="2:3" x14ac:dyDescent="0.25">
      <c r="B725" s="27"/>
      <c r="C725" s="27"/>
    </row>
    <row r="726" spans="2:3" x14ac:dyDescent="0.25">
      <c r="B726" s="27"/>
      <c r="C726" s="27"/>
    </row>
    <row r="727" spans="2:3" x14ac:dyDescent="0.25">
      <c r="B727" s="27"/>
      <c r="C727" s="27"/>
    </row>
    <row r="728" spans="2:3" x14ac:dyDescent="0.25">
      <c r="B728" s="27"/>
      <c r="C728" s="27"/>
    </row>
    <row r="729" spans="2:3" x14ac:dyDescent="0.25">
      <c r="B729" s="27"/>
      <c r="C729" s="27"/>
    </row>
    <row r="730" spans="2:3" x14ac:dyDescent="0.25">
      <c r="B730" s="27"/>
      <c r="C730" s="27"/>
    </row>
    <row r="731" spans="2:3" x14ac:dyDescent="0.25">
      <c r="B731" s="27"/>
      <c r="C731" s="27"/>
    </row>
    <row r="732" spans="2:3" x14ac:dyDescent="0.25">
      <c r="B732" s="27"/>
      <c r="C732" s="27"/>
    </row>
    <row r="733" spans="2:3" x14ac:dyDescent="0.25">
      <c r="B733" s="27"/>
      <c r="C733" s="27"/>
    </row>
    <row r="734" spans="2:3" x14ac:dyDescent="0.25">
      <c r="B734" s="27"/>
      <c r="C734" s="27"/>
    </row>
    <row r="735" spans="2:3" x14ac:dyDescent="0.25">
      <c r="B735" s="27"/>
      <c r="C735" s="27"/>
    </row>
    <row r="736" spans="2:3" x14ac:dyDescent="0.25">
      <c r="B736" s="27"/>
      <c r="C736" s="27"/>
    </row>
    <row r="737" spans="2:3" x14ac:dyDescent="0.25">
      <c r="B737" s="27"/>
      <c r="C737" s="27"/>
    </row>
    <row r="738" spans="2:3" x14ac:dyDescent="0.25">
      <c r="B738" s="27"/>
      <c r="C738" s="27"/>
    </row>
    <row r="739" spans="2:3" x14ac:dyDescent="0.25">
      <c r="B739" s="27"/>
      <c r="C739" s="27"/>
    </row>
    <row r="740" spans="2:3" x14ac:dyDescent="0.25">
      <c r="B740" s="27"/>
      <c r="C740" s="27"/>
    </row>
    <row r="741" spans="2:3" x14ac:dyDescent="0.25">
      <c r="B741" s="27"/>
      <c r="C741" s="27"/>
    </row>
    <row r="742" spans="2:3" x14ac:dyDescent="0.25">
      <c r="B742" s="27"/>
      <c r="C742" s="27"/>
    </row>
    <row r="743" spans="2:3" x14ac:dyDescent="0.25">
      <c r="B743" s="27"/>
      <c r="C743" s="27"/>
    </row>
    <row r="744" spans="2:3" x14ac:dyDescent="0.25">
      <c r="B744" s="27"/>
      <c r="C744" s="27"/>
    </row>
    <row r="745" spans="2:3" x14ac:dyDescent="0.25">
      <c r="B745" s="27"/>
      <c r="C745" s="27"/>
    </row>
    <row r="746" spans="2:3" x14ac:dyDescent="0.25">
      <c r="B746" s="27"/>
      <c r="C746" s="27"/>
    </row>
    <row r="747" spans="2:3" x14ac:dyDescent="0.25">
      <c r="B747" s="27"/>
      <c r="C747" s="27"/>
    </row>
    <row r="748" spans="2:3" x14ac:dyDescent="0.25">
      <c r="B748" s="27"/>
      <c r="C748" s="27"/>
    </row>
    <row r="749" spans="2:3" x14ac:dyDescent="0.25">
      <c r="B749" s="27"/>
      <c r="C749" s="27"/>
    </row>
    <row r="750" spans="2:3" x14ac:dyDescent="0.25">
      <c r="B750" s="27"/>
      <c r="C750" s="27"/>
    </row>
    <row r="751" spans="2:3" x14ac:dyDescent="0.25">
      <c r="B751" s="27"/>
      <c r="C751" s="27"/>
    </row>
    <row r="752" spans="2:3" x14ac:dyDescent="0.25">
      <c r="B752" s="27"/>
      <c r="C752" s="27"/>
    </row>
    <row r="753" spans="2:3" x14ac:dyDescent="0.25">
      <c r="B753" s="27"/>
      <c r="C753" s="27"/>
    </row>
    <row r="754" spans="2:3" x14ac:dyDescent="0.25">
      <c r="B754" s="27"/>
      <c r="C754" s="27"/>
    </row>
    <row r="755" spans="2:3" x14ac:dyDescent="0.25">
      <c r="B755" s="27"/>
      <c r="C755" s="27"/>
    </row>
    <row r="756" spans="2:3" x14ac:dyDescent="0.25">
      <c r="B756" s="27"/>
      <c r="C756" s="27"/>
    </row>
    <row r="757" spans="2:3" x14ac:dyDescent="0.25">
      <c r="B757" s="27"/>
      <c r="C757" s="27"/>
    </row>
    <row r="758" spans="2:3" x14ac:dyDescent="0.25">
      <c r="B758" s="27"/>
      <c r="C758" s="27"/>
    </row>
    <row r="759" spans="2:3" x14ac:dyDescent="0.25">
      <c r="B759" s="27"/>
      <c r="C759" s="27"/>
    </row>
    <row r="760" spans="2:3" x14ac:dyDescent="0.25">
      <c r="B760" s="27"/>
      <c r="C760" s="27"/>
    </row>
    <row r="761" spans="2:3" x14ac:dyDescent="0.25">
      <c r="B761" s="27"/>
      <c r="C761" s="27"/>
    </row>
    <row r="762" spans="2:3" x14ac:dyDescent="0.25">
      <c r="B762" s="27"/>
      <c r="C762" s="27"/>
    </row>
    <row r="763" spans="2:3" x14ac:dyDescent="0.25">
      <c r="B763" s="27"/>
      <c r="C763" s="27"/>
    </row>
    <row r="764" spans="2:3" x14ac:dyDescent="0.25">
      <c r="B764" s="27"/>
      <c r="C764" s="27"/>
    </row>
    <row r="765" spans="2:3" x14ac:dyDescent="0.25">
      <c r="B765" s="27"/>
      <c r="C765" s="27"/>
    </row>
    <row r="766" spans="2:3" x14ac:dyDescent="0.25">
      <c r="B766" s="27"/>
      <c r="C766" s="27"/>
    </row>
    <row r="767" spans="2:3" x14ac:dyDescent="0.25">
      <c r="B767" s="27"/>
      <c r="C767" s="27"/>
    </row>
    <row r="768" spans="2:3" x14ac:dyDescent="0.25">
      <c r="B768" s="27"/>
      <c r="C768" s="27"/>
    </row>
    <row r="769" spans="2:3" x14ac:dyDescent="0.25">
      <c r="B769" s="27"/>
      <c r="C769" s="27"/>
    </row>
    <row r="770" spans="2:3" x14ac:dyDescent="0.25">
      <c r="B770" s="27"/>
      <c r="C770" s="27"/>
    </row>
    <row r="771" spans="2:3" x14ac:dyDescent="0.25">
      <c r="B771" s="27"/>
      <c r="C771" s="27"/>
    </row>
    <row r="772" spans="2:3" x14ac:dyDescent="0.25">
      <c r="B772" s="27"/>
      <c r="C772" s="27"/>
    </row>
    <row r="773" spans="2:3" x14ac:dyDescent="0.25">
      <c r="B773" s="27"/>
      <c r="C773" s="27"/>
    </row>
    <row r="774" spans="2:3" x14ac:dyDescent="0.25">
      <c r="B774" s="27"/>
      <c r="C774" s="27"/>
    </row>
    <row r="775" spans="2:3" x14ac:dyDescent="0.25">
      <c r="B775" s="27"/>
      <c r="C775" s="27"/>
    </row>
    <row r="776" spans="2:3" x14ac:dyDescent="0.25">
      <c r="B776" s="27"/>
      <c r="C776" s="27"/>
    </row>
    <row r="777" spans="2:3" x14ac:dyDescent="0.25">
      <c r="B777" s="27"/>
      <c r="C777" s="27"/>
    </row>
    <row r="778" spans="2:3" x14ac:dyDescent="0.25">
      <c r="B778" s="27"/>
      <c r="C778" s="27"/>
    </row>
    <row r="779" spans="2:3" x14ac:dyDescent="0.25">
      <c r="B779" s="27"/>
      <c r="C779" s="27"/>
    </row>
    <row r="780" spans="2:3" x14ac:dyDescent="0.25">
      <c r="B780" s="27"/>
      <c r="C780" s="27"/>
    </row>
    <row r="781" spans="2:3" x14ac:dyDescent="0.25">
      <c r="B781" s="27"/>
      <c r="C781" s="27"/>
    </row>
    <row r="782" spans="2:3" x14ac:dyDescent="0.25">
      <c r="B782" s="27"/>
      <c r="C782" s="27"/>
    </row>
    <row r="783" spans="2:3" x14ac:dyDescent="0.25">
      <c r="B783" s="27"/>
      <c r="C783" s="27"/>
    </row>
    <row r="784" spans="2:3" x14ac:dyDescent="0.25">
      <c r="B784" s="27"/>
      <c r="C784" s="27"/>
    </row>
    <row r="785" spans="2:3" x14ac:dyDescent="0.25">
      <c r="B785" s="27"/>
      <c r="C785" s="27"/>
    </row>
    <row r="786" spans="2:3" x14ac:dyDescent="0.25">
      <c r="B786" s="27"/>
      <c r="C786" s="27"/>
    </row>
    <row r="787" spans="2:3" x14ac:dyDescent="0.25">
      <c r="B787" s="27"/>
      <c r="C787" s="27"/>
    </row>
    <row r="788" spans="2:3" x14ac:dyDescent="0.25">
      <c r="B788" s="27"/>
      <c r="C788" s="27"/>
    </row>
    <row r="789" spans="2:3" x14ac:dyDescent="0.25">
      <c r="B789" s="27"/>
      <c r="C789" s="27"/>
    </row>
    <row r="790" spans="2:3" x14ac:dyDescent="0.25">
      <c r="B790" s="27"/>
      <c r="C790" s="27"/>
    </row>
    <row r="791" spans="2:3" x14ac:dyDescent="0.25">
      <c r="B791" s="27"/>
      <c r="C791" s="27"/>
    </row>
    <row r="792" spans="2:3" x14ac:dyDescent="0.25">
      <c r="B792" s="27"/>
      <c r="C792" s="27"/>
    </row>
    <row r="793" spans="2:3" x14ac:dyDescent="0.25">
      <c r="B793" s="27"/>
      <c r="C793" s="27"/>
    </row>
    <row r="794" spans="2:3" x14ac:dyDescent="0.25">
      <c r="B794" s="27"/>
      <c r="C794" s="27"/>
    </row>
    <row r="795" spans="2:3" x14ac:dyDescent="0.25">
      <c r="B795" s="27"/>
      <c r="C795" s="27"/>
    </row>
    <row r="796" spans="2:3" x14ac:dyDescent="0.25">
      <c r="B796" s="27"/>
      <c r="C796" s="27"/>
    </row>
    <row r="797" spans="2:3" x14ac:dyDescent="0.25">
      <c r="B797" s="27"/>
      <c r="C797" s="27"/>
    </row>
    <row r="798" spans="2:3" x14ac:dyDescent="0.25">
      <c r="B798" s="27"/>
      <c r="C798" s="27"/>
    </row>
    <row r="799" spans="2:3" x14ac:dyDescent="0.25">
      <c r="B799" s="27"/>
      <c r="C799" s="27"/>
    </row>
    <row r="800" spans="2:3" x14ac:dyDescent="0.25">
      <c r="B800" s="27"/>
      <c r="C800" s="27"/>
    </row>
    <row r="801" spans="2:3" x14ac:dyDescent="0.25">
      <c r="B801" s="27"/>
      <c r="C801" s="27"/>
    </row>
    <row r="802" spans="2:3" x14ac:dyDescent="0.25">
      <c r="B802" s="27"/>
      <c r="C802" s="27"/>
    </row>
    <row r="803" spans="2:3" x14ac:dyDescent="0.25">
      <c r="B803" s="27"/>
      <c r="C803" s="27"/>
    </row>
    <row r="804" spans="2:3" x14ac:dyDescent="0.25">
      <c r="B804" s="27"/>
      <c r="C804" s="27"/>
    </row>
    <row r="805" spans="2:3" x14ac:dyDescent="0.25">
      <c r="B805" s="27"/>
      <c r="C805" s="27"/>
    </row>
    <row r="806" spans="2:3" x14ac:dyDescent="0.25">
      <c r="B806" s="27"/>
      <c r="C806" s="27"/>
    </row>
    <row r="807" spans="2:3" x14ac:dyDescent="0.25">
      <c r="B807" s="27"/>
      <c r="C807" s="27"/>
    </row>
    <row r="808" spans="2:3" x14ac:dyDescent="0.25">
      <c r="B808" s="27"/>
      <c r="C808" s="27"/>
    </row>
    <row r="809" spans="2:3" x14ac:dyDescent="0.25">
      <c r="B809" s="27"/>
      <c r="C809" s="27"/>
    </row>
    <row r="810" spans="2:3" x14ac:dyDescent="0.25">
      <c r="B810" s="27"/>
      <c r="C810" s="27"/>
    </row>
    <row r="811" spans="2:3" x14ac:dyDescent="0.25">
      <c r="B811" s="27"/>
      <c r="C811" s="27"/>
    </row>
    <row r="812" spans="2:3" x14ac:dyDescent="0.25">
      <c r="B812" s="27"/>
      <c r="C812" s="27"/>
    </row>
    <row r="813" spans="2:3" x14ac:dyDescent="0.25">
      <c r="B813" s="27"/>
      <c r="C813" s="27"/>
    </row>
    <row r="814" spans="2:3" x14ac:dyDescent="0.25">
      <c r="B814" s="27"/>
      <c r="C814" s="27"/>
    </row>
    <row r="815" spans="2:3" x14ac:dyDescent="0.25">
      <c r="B815" s="27"/>
      <c r="C815" s="27"/>
    </row>
    <row r="816" spans="2:3" x14ac:dyDescent="0.25">
      <c r="B816" s="27"/>
      <c r="C816" s="27"/>
    </row>
    <row r="817" spans="2:3" x14ac:dyDescent="0.25">
      <c r="B817" s="27"/>
      <c r="C817" s="27"/>
    </row>
    <row r="818" spans="2:3" x14ac:dyDescent="0.25">
      <c r="B818" s="27"/>
      <c r="C818" s="27"/>
    </row>
    <row r="819" spans="2:3" x14ac:dyDescent="0.25">
      <c r="B819" s="27"/>
      <c r="C819" s="27"/>
    </row>
    <row r="820" spans="2:3" x14ac:dyDescent="0.25">
      <c r="B820" s="27"/>
      <c r="C820" s="27"/>
    </row>
    <row r="821" spans="2:3" x14ac:dyDescent="0.25">
      <c r="B821" s="27"/>
      <c r="C821" s="27"/>
    </row>
    <row r="822" spans="2:3" x14ac:dyDescent="0.25">
      <c r="B822" s="27"/>
      <c r="C822" s="27"/>
    </row>
    <row r="823" spans="2:3" x14ac:dyDescent="0.25">
      <c r="B823" s="27"/>
      <c r="C823" s="27"/>
    </row>
    <row r="824" spans="2:3" x14ac:dyDescent="0.25">
      <c r="B824" s="27"/>
      <c r="C824" s="27"/>
    </row>
    <row r="825" spans="2:3" x14ac:dyDescent="0.25">
      <c r="B825" s="27"/>
      <c r="C825" s="27"/>
    </row>
    <row r="826" spans="2:3" x14ac:dyDescent="0.25">
      <c r="B826" s="27"/>
      <c r="C826" s="27"/>
    </row>
    <row r="827" spans="2:3" x14ac:dyDescent="0.25">
      <c r="B827" s="27"/>
      <c r="C827" s="27"/>
    </row>
    <row r="828" spans="2:3" x14ac:dyDescent="0.25">
      <c r="B828" s="27"/>
      <c r="C828" s="27"/>
    </row>
    <row r="829" spans="2:3" x14ac:dyDescent="0.25">
      <c r="B829" s="27"/>
      <c r="C829" s="27"/>
    </row>
    <row r="830" spans="2:3" x14ac:dyDescent="0.25">
      <c r="B830" s="27"/>
      <c r="C830" s="27"/>
    </row>
    <row r="831" spans="2:3" x14ac:dyDescent="0.25">
      <c r="B831" s="27"/>
      <c r="C831" s="27"/>
    </row>
    <row r="832" spans="2:3" x14ac:dyDescent="0.25">
      <c r="B832" s="27"/>
      <c r="C832" s="27"/>
    </row>
    <row r="833" spans="2:3" x14ac:dyDescent="0.25">
      <c r="B833" s="27"/>
      <c r="C833" s="27"/>
    </row>
    <row r="834" spans="2:3" x14ac:dyDescent="0.25">
      <c r="B834" s="27"/>
      <c r="C834" s="27"/>
    </row>
    <row r="835" spans="2:3" x14ac:dyDescent="0.25">
      <c r="B835" s="27"/>
      <c r="C835" s="27"/>
    </row>
    <row r="836" spans="2:3" x14ac:dyDescent="0.25">
      <c r="B836" s="27"/>
      <c r="C836" s="27"/>
    </row>
    <row r="837" spans="2:3" x14ac:dyDescent="0.25">
      <c r="B837" s="27"/>
      <c r="C837" s="27"/>
    </row>
    <row r="838" spans="2:3" x14ac:dyDescent="0.25">
      <c r="B838" s="27"/>
      <c r="C838" s="27"/>
    </row>
    <row r="839" spans="2:3" x14ac:dyDescent="0.25">
      <c r="B839" s="27"/>
      <c r="C839" s="27"/>
    </row>
    <row r="840" spans="2:3" x14ac:dyDescent="0.25">
      <c r="B840" s="27"/>
      <c r="C840" s="27"/>
    </row>
    <row r="841" spans="2:3" x14ac:dyDescent="0.25">
      <c r="B841" s="27"/>
      <c r="C841" s="27"/>
    </row>
    <row r="842" spans="2:3" x14ac:dyDescent="0.25">
      <c r="B842" s="27"/>
      <c r="C842" s="27"/>
    </row>
    <row r="843" spans="2:3" x14ac:dyDescent="0.25">
      <c r="B843" s="27"/>
      <c r="C843" s="27"/>
    </row>
    <row r="844" spans="2:3" x14ac:dyDescent="0.25">
      <c r="B844" s="27"/>
      <c r="C844" s="27"/>
    </row>
    <row r="845" spans="2:3" x14ac:dyDescent="0.25">
      <c r="B845" s="27"/>
      <c r="C845" s="27"/>
    </row>
    <row r="846" spans="2:3" x14ac:dyDescent="0.25">
      <c r="B846" s="27"/>
      <c r="C846" s="27"/>
    </row>
    <row r="847" spans="2:3" x14ac:dyDescent="0.25">
      <c r="B847" s="27"/>
      <c r="C847" s="27"/>
    </row>
    <row r="848" spans="2:3" x14ac:dyDescent="0.25">
      <c r="B848" s="27"/>
      <c r="C848" s="27"/>
    </row>
    <row r="849" spans="2:3" x14ac:dyDescent="0.25">
      <c r="B849" s="27"/>
      <c r="C849" s="27"/>
    </row>
    <row r="850" spans="2:3" x14ac:dyDescent="0.25">
      <c r="B850" s="27"/>
      <c r="C850" s="27"/>
    </row>
    <row r="851" spans="2:3" x14ac:dyDescent="0.25">
      <c r="B851" s="27"/>
      <c r="C851" s="27"/>
    </row>
    <row r="852" spans="2:3" x14ac:dyDescent="0.25">
      <c r="B852" s="27"/>
      <c r="C852" s="27"/>
    </row>
    <row r="853" spans="2:3" x14ac:dyDescent="0.25">
      <c r="B853" s="27"/>
      <c r="C853" s="27"/>
    </row>
    <row r="854" spans="2:3" x14ac:dyDescent="0.25">
      <c r="B854" s="27"/>
      <c r="C854" s="27"/>
    </row>
    <row r="855" spans="2:3" x14ac:dyDescent="0.25">
      <c r="B855" s="27"/>
      <c r="C855" s="27"/>
    </row>
    <row r="856" spans="2:3" x14ac:dyDescent="0.25">
      <c r="B856" s="27"/>
      <c r="C856" s="27"/>
    </row>
    <row r="857" spans="2:3" x14ac:dyDescent="0.25">
      <c r="B857" s="27"/>
      <c r="C857" s="27"/>
    </row>
    <row r="858" spans="2:3" x14ac:dyDescent="0.25">
      <c r="B858" s="27"/>
      <c r="C858" s="27"/>
    </row>
    <row r="859" spans="2:3" x14ac:dyDescent="0.25">
      <c r="B859" s="27"/>
      <c r="C859" s="27"/>
    </row>
    <row r="860" spans="2:3" x14ac:dyDescent="0.25">
      <c r="B860" s="27"/>
      <c r="C860" s="27"/>
    </row>
    <row r="861" spans="2:3" x14ac:dyDescent="0.25">
      <c r="B861" s="27"/>
      <c r="C861" s="27"/>
    </row>
    <row r="862" spans="2:3" x14ac:dyDescent="0.25">
      <c r="B862" s="27"/>
      <c r="C862" s="27"/>
    </row>
    <row r="863" spans="2:3" x14ac:dyDescent="0.25">
      <c r="B863" s="27"/>
      <c r="C863" s="27"/>
    </row>
    <row r="864" spans="2:3" x14ac:dyDescent="0.25">
      <c r="B864" s="27"/>
      <c r="C864" s="27"/>
    </row>
    <row r="865" spans="2:3" x14ac:dyDescent="0.25">
      <c r="B865" s="27"/>
      <c r="C865" s="27"/>
    </row>
    <row r="866" spans="2:3" x14ac:dyDescent="0.25">
      <c r="B866" s="27"/>
      <c r="C866" s="27"/>
    </row>
    <row r="867" spans="2:3" x14ac:dyDescent="0.25">
      <c r="B867" s="27"/>
      <c r="C867" s="27"/>
    </row>
    <row r="868" spans="2:3" x14ac:dyDescent="0.25">
      <c r="B868" s="27"/>
      <c r="C868" s="27"/>
    </row>
    <row r="869" spans="2:3" x14ac:dyDescent="0.25">
      <c r="B869" s="27"/>
      <c r="C869" s="27"/>
    </row>
    <row r="870" spans="2:3" x14ac:dyDescent="0.25">
      <c r="B870" s="27"/>
      <c r="C870" s="27"/>
    </row>
    <row r="871" spans="2:3" x14ac:dyDescent="0.25">
      <c r="B871" s="27"/>
      <c r="C871" s="27"/>
    </row>
    <row r="872" spans="2:3" x14ac:dyDescent="0.25">
      <c r="B872" s="27"/>
      <c r="C872" s="27"/>
    </row>
    <row r="873" spans="2:3" x14ac:dyDescent="0.25">
      <c r="B873" s="27"/>
      <c r="C873" s="27"/>
    </row>
    <row r="874" spans="2:3" x14ac:dyDescent="0.25">
      <c r="B874" s="27"/>
      <c r="C874" s="27"/>
    </row>
    <row r="875" spans="2:3" x14ac:dyDescent="0.25">
      <c r="B875" s="27"/>
      <c r="C875" s="27"/>
    </row>
    <row r="876" spans="2:3" x14ac:dyDescent="0.25">
      <c r="B876" s="27"/>
      <c r="C876" s="27"/>
    </row>
    <row r="877" spans="2:3" x14ac:dyDescent="0.25">
      <c r="B877" s="27"/>
      <c r="C877" s="27"/>
    </row>
    <row r="878" spans="2:3" x14ac:dyDescent="0.25">
      <c r="B878" s="27"/>
      <c r="C878" s="27"/>
    </row>
    <row r="879" spans="2:3" x14ac:dyDescent="0.25">
      <c r="B879" s="27"/>
      <c r="C879" s="27"/>
    </row>
    <row r="880" spans="2:3" x14ac:dyDescent="0.25">
      <c r="B880" s="27"/>
      <c r="C880" s="27"/>
    </row>
    <row r="881" spans="2:3" x14ac:dyDescent="0.25">
      <c r="B881" s="27"/>
      <c r="C881" s="27"/>
    </row>
    <row r="882" spans="2:3" x14ac:dyDescent="0.25">
      <c r="B882" s="27"/>
      <c r="C882" s="27"/>
    </row>
    <row r="883" spans="2:3" x14ac:dyDescent="0.25">
      <c r="B883" s="27"/>
      <c r="C883" s="27"/>
    </row>
    <row r="884" spans="2:3" x14ac:dyDescent="0.25">
      <c r="B884" s="27"/>
      <c r="C884" s="27"/>
    </row>
    <row r="885" spans="2:3" x14ac:dyDescent="0.25">
      <c r="B885" s="27"/>
      <c r="C885" s="27"/>
    </row>
    <row r="886" spans="2:3" x14ac:dyDescent="0.25">
      <c r="B886" s="27"/>
      <c r="C886" s="27"/>
    </row>
    <row r="887" spans="2:3" x14ac:dyDescent="0.25">
      <c r="B887" s="27"/>
      <c r="C887" s="27"/>
    </row>
    <row r="888" spans="2:3" x14ac:dyDescent="0.25">
      <c r="B888" s="27"/>
      <c r="C888" s="27"/>
    </row>
    <row r="889" spans="2:3" x14ac:dyDescent="0.25">
      <c r="B889" s="27"/>
      <c r="C889" s="27"/>
    </row>
    <row r="890" spans="2:3" x14ac:dyDescent="0.25">
      <c r="B890" s="27"/>
      <c r="C890" s="27"/>
    </row>
    <row r="891" spans="2:3" x14ac:dyDescent="0.25">
      <c r="B891" s="27"/>
      <c r="C891" s="27"/>
    </row>
    <row r="892" spans="2:3" x14ac:dyDescent="0.25">
      <c r="B892" s="27"/>
      <c r="C892" s="27"/>
    </row>
    <row r="893" spans="2:3" x14ac:dyDescent="0.25">
      <c r="B893" s="27"/>
      <c r="C893" s="27"/>
    </row>
    <row r="894" spans="2:3" x14ac:dyDescent="0.25">
      <c r="B894" s="27"/>
      <c r="C894" s="27"/>
    </row>
    <row r="895" spans="2:3" x14ac:dyDescent="0.25">
      <c r="B895" s="27"/>
      <c r="C895" s="27"/>
    </row>
    <row r="896" spans="2:3" x14ac:dyDescent="0.25">
      <c r="B896" s="27"/>
      <c r="C896" s="27"/>
    </row>
    <row r="897" spans="2:3" x14ac:dyDescent="0.25">
      <c r="B897" s="27"/>
      <c r="C897" s="27"/>
    </row>
    <row r="898" spans="2:3" x14ac:dyDescent="0.25">
      <c r="B898" s="27"/>
      <c r="C898" s="27"/>
    </row>
    <row r="899" spans="2:3" x14ac:dyDescent="0.25">
      <c r="B899" s="27"/>
      <c r="C899" s="27"/>
    </row>
    <row r="900" spans="2:3" x14ac:dyDescent="0.25">
      <c r="B900" s="27"/>
      <c r="C900" s="27"/>
    </row>
    <row r="901" spans="2:3" x14ac:dyDescent="0.25">
      <c r="B901" s="27"/>
      <c r="C901" s="27"/>
    </row>
    <row r="902" spans="2:3" x14ac:dyDescent="0.25">
      <c r="B902" s="27"/>
      <c r="C902" s="27"/>
    </row>
    <row r="903" spans="2:3" x14ac:dyDescent="0.25">
      <c r="B903" s="27"/>
      <c r="C903" s="27"/>
    </row>
    <row r="904" spans="2:3" x14ac:dyDescent="0.25">
      <c r="B904" s="27"/>
      <c r="C904" s="27"/>
    </row>
    <row r="905" spans="2:3" x14ac:dyDescent="0.25">
      <c r="B905" s="27"/>
      <c r="C905" s="27"/>
    </row>
    <row r="906" spans="2:3" x14ac:dyDescent="0.25">
      <c r="B906" s="27"/>
      <c r="C906" s="27"/>
    </row>
    <row r="907" spans="2:3" x14ac:dyDescent="0.25">
      <c r="B907" s="27"/>
      <c r="C907" s="27"/>
    </row>
    <row r="908" spans="2:3" x14ac:dyDescent="0.25">
      <c r="B908" s="27"/>
      <c r="C908" s="27"/>
    </row>
    <row r="909" spans="2:3" x14ac:dyDescent="0.25">
      <c r="B909" s="27"/>
      <c r="C909" s="27"/>
    </row>
    <row r="910" spans="2:3" x14ac:dyDescent="0.25">
      <c r="B910" s="27"/>
      <c r="C910" s="27"/>
    </row>
    <row r="911" spans="2:3" x14ac:dyDescent="0.25">
      <c r="B911" s="27"/>
      <c r="C911" s="27"/>
    </row>
    <row r="912" spans="2:3" x14ac:dyDescent="0.25">
      <c r="B912" s="27"/>
      <c r="C912" s="27"/>
    </row>
    <row r="913" spans="2:3" x14ac:dyDescent="0.25">
      <c r="B913" s="27"/>
      <c r="C913" s="27"/>
    </row>
    <row r="914" spans="2:3" x14ac:dyDescent="0.25">
      <c r="B914" s="27"/>
      <c r="C914" s="27"/>
    </row>
    <row r="915" spans="2:3" x14ac:dyDescent="0.25">
      <c r="B915" s="27"/>
      <c r="C915" s="27"/>
    </row>
    <row r="916" spans="2:3" x14ac:dyDescent="0.25">
      <c r="B916" s="27"/>
      <c r="C916" s="27"/>
    </row>
    <row r="917" spans="2:3" x14ac:dyDescent="0.25">
      <c r="B917" s="27"/>
      <c r="C917" s="27"/>
    </row>
    <row r="918" spans="2:3" x14ac:dyDescent="0.25">
      <c r="B918" s="27"/>
      <c r="C918" s="27"/>
    </row>
    <row r="919" spans="2:3" x14ac:dyDescent="0.25">
      <c r="B919" s="27"/>
      <c r="C919" s="27"/>
    </row>
    <row r="920" spans="2:3" x14ac:dyDescent="0.25">
      <c r="B920" s="27"/>
      <c r="C920" s="27"/>
    </row>
    <row r="921" spans="2:3" x14ac:dyDescent="0.25">
      <c r="B921" s="27"/>
      <c r="C921" s="27"/>
    </row>
    <row r="922" spans="2:3" x14ac:dyDescent="0.25">
      <c r="B922" s="27"/>
      <c r="C922" s="27"/>
    </row>
    <row r="923" spans="2:3" x14ac:dyDescent="0.25">
      <c r="B923" s="27"/>
      <c r="C923" s="27"/>
    </row>
    <row r="924" spans="2:3" x14ac:dyDescent="0.25">
      <c r="B924" s="27"/>
      <c r="C924" s="27"/>
    </row>
    <row r="925" spans="2:3" x14ac:dyDescent="0.25">
      <c r="B925" s="27"/>
      <c r="C925" s="27"/>
    </row>
    <row r="926" spans="2:3" x14ac:dyDescent="0.25">
      <c r="B926" s="27"/>
      <c r="C926" s="27"/>
    </row>
    <row r="927" spans="2:3" x14ac:dyDescent="0.25">
      <c r="B927" s="27"/>
      <c r="C927" s="27"/>
    </row>
    <row r="928" spans="2:3" x14ac:dyDescent="0.25">
      <c r="B928" s="27"/>
      <c r="C928" s="27"/>
    </row>
    <row r="929" spans="2:3" x14ac:dyDescent="0.25">
      <c r="B929" s="27"/>
      <c r="C929" s="27"/>
    </row>
    <row r="930" spans="2:3" x14ac:dyDescent="0.25">
      <c r="B930" s="27"/>
      <c r="C930" s="27"/>
    </row>
    <row r="931" spans="2:3" x14ac:dyDescent="0.25">
      <c r="B931" s="27"/>
      <c r="C931" s="27"/>
    </row>
    <row r="932" spans="2:3" x14ac:dyDescent="0.25">
      <c r="B932" s="27"/>
      <c r="C932" s="27"/>
    </row>
    <row r="933" spans="2:3" x14ac:dyDescent="0.25">
      <c r="B933" s="27"/>
      <c r="C933" s="27"/>
    </row>
    <row r="934" spans="2:3" x14ac:dyDescent="0.25">
      <c r="B934" s="27"/>
      <c r="C934" s="27"/>
    </row>
    <row r="935" spans="2:3" x14ac:dyDescent="0.25">
      <c r="B935" s="27"/>
      <c r="C935" s="27"/>
    </row>
    <row r="936" spans="2:3" x14ac:dyDescent="0.25">
      <c r="B936" s="27"/>
      <c r="C936" s="27"/>
    </row>
    <row r="937" spans="2:3" x14ac:dyDescent="0.25">
      <c r="B937" s="27"/>
      <c r="C937" s="27"/>
    </row>
    <row r="938" spans="2:3" x14ac:dyDescent="0.25">
      <c r="B938" s="27"/>
      <c r="C938" s="27"/>
    </row>
    <row r="939" spans="2:3" x14ac:dyDescent="0.25">
      <c r="B939" s="27"/>
      <c r="C939" s="27"/>
    </row>
    <row r="940" spans="2:3" x14ac:dyDescent="0.25">
      <c r="B940" s="27"/>
      <c r="C940" s="27"/>
    </row>
    <row r="941" spans="2:3" x14ac:dyDescent="0.25">
      <c r="B941" s="27"/>
      <c r="C941" s="27"/>
    </row>
    <row r="942" spans="2:3" x14ac:dyDescent="0.25">
      <c r="B942" s="27"/>
      <c r="C942" s="27"/>
    </row>
    <row r="943" spans="2:3" x14ac:dyDescent="0.25">
      <c r="B943" s="27"/>
      <c r="C943" s="27"/>
    </row>
    <row r="944" spans="2:3" x14ac:dyDescent="0.25">
      <c r="B944" s="27"/>
      <c r="C944" s="27"/>
    </row>
    <row r="945" spans="2:3" x14ac:dyDescent="0.25">
      <c r="B945" s="27"/>
      <c r="C945" s="27"/>
    </row>
    <row r="946" spans="2:3" x14ac:dyDescent="0.25">
      <c r="B946" s="27"/>
      <c r="C946" s="27"/>
    </row>
    <row r="947" spans="2:3" x14ac:dyDescent="0.25">
      <c r="B947" s="27"/>
      <c r="C947" s="27"/>
    </row>
    <row r="948" spans="2:3" x14ac:dyDescent="0.25">
      <c r="B948" s="27"/>
      <c r="C948" s="27"/>
    </row>
    <row r="949" spans="2:3" x14ac:dyDescent="0.25">
      <c r="B949" s="27"/>
      <c r="C949" s="27"/>
    </row>
    <row r="950" spans="2:3" x14ac:dyDescent="0.25">
      <c r="B950" s="27"/>
      <c r="C950" s="27"/>
    </row>
    <row r="951" spans="2:3" x14ac:dyDescent="0.25">
      <c r="B951" s="27"/>
      <c r="C951" s="27"/>
    </row>
    <row r="952" spans="2:3" x14ac:dyDescent="0.25">
      <c r="B952" s="27"/>
      <c r="C952" s="27"/>
    </row>
    <row r="953" spans="2:3" x14ac:dyDescent="0.25">
      <c r="B953" s="27"/>
      <c r="C953" s="27"/>
    </row>
    <row r="954" spans="2:3" x14ac:dyDescent="0.25">
      <c r="B954" s="27"/>
      <c r="C954" s="27"/>
    </row>
    <row r="955" spans="2:3" x14ac:dyDescent="0.25">
      <c r="B955" s="27"/>
      <c r="C955" s="27"/>
    </row>
    <row r="956" spans="2:3" x14ac:dyDescent="0.25">
      <c r="B956" s="27"/>
      <c r="C956" s="27"/>
    </row>
    <row r="957" spans="2:3" x14ac:dyDescent="0.25">
      <c r="B957" s="27"/>
      <c r="C957" s="27"/>
    </row>
    <row r="958" spans="2:3" x14ac:dyDescent="0.25">
      <c r="B958" s="27"/>
      <c r="C958" s="27"/>
    </row>
    <row r="959" spans="2:3" x14ac:dyDescent="0.25">
      <c r="B959" s="27"/>
      <c r="C959" s="27"/>
    </row>
    <row r="960" spans="2:3" x14ac:dyDescent="0.25">
      <c r="B960" s="27"/>
      <c r="C960" s="27"/>
    </row>
    <row r="961" spans="2:3" x14ac:dyDescent="0.25">
      <c r="B961" s="27"/>
      <c r="C961" s="27"/>
    </row>
    <row r="962" spans="2:3" x14ac:dyDescent="0.25">
      <c r="B962" s="27"/>
      <c r="C962" s="27"/>
    </row>
    <row r="963" spans="2:3" x14ac:dyDescent="0.25">
      <c r="B963" s="27"/>
      <c r="C963" s="27"/>
    </row>
    <row r="964" spans="2:3" x14ac:dyDescent="0.25">
      <c r="B964" s="27"/>
      <c r="C964" s="27"/>
    </row>
    <row r="965" spans="2:3" x14ac:dyDescent="0.25">
      <c r="B965" s="27"/>
      <c r="C965" s="27"/>
    </row>
    <row r="966" spans="2:3" x14ac:dyDescent="0.25">
      <c r="B966" s="27"/>
      <c r="C966" s="27"/>
    </row>
    <row r="967" spans="2:3" x14ac:dyDescent="0.25">
      <c r="B967" s="27"/>
      <c r="C967" s="27"/>
    </row>
    <row r="968" spans="2:3" x14ac:dyDescent="0.25">
      <c r="B968" s="27"/>
      <c r="C968" s="27"/>
    </row>
    <row r="969" spans="2:3" x14ac:dyDescent="0.25">
      <c r="B969" s="27"/>
      <c r="C969" s="27"/>
    </row>
    <row r="970" spans="2:3" x14ac:dyDescent="0.25">
      <c r="B970" s="27"/>
      <c r="C970" s="27"/>
    </row>
    <row r="971" spans="2:3" x14ac:dyDescent="0.25">
      <c r="B971" s="27"/>
      <c r="C971" s="27"/>
    </row>
    <row r="972" spans="2:3" x14ac:dyDescent="0.25">
      <c r="B972" s="27"/>
      <c r="C972" s="27"/>
    </row>
    <row r="973" spans="2:3" x14ac:dyDescent="0.25">
      <c r="B973" s="27"/>
      <c r="C973" s="27"/>
    </row>
    <row r="974" spans="2:3" x14ac:dyDescent="0.25">
      <c r="B974" s="27"/>
      <c r="C974" s="27"/>
    </row>
    <row r="975" spans="2:3" x14ac:dyDescent="0.25">
      <c r="B975" s="27"/>
      <c r="C975" s="27"/>
    </row>
    <row r="976" spans="2:3" x14ac:dyDescent="0.25">
      <c r="B976" s="27"/>
      <c r="C976" s="27"/>
    </row>
    <row r="977" spans="2:3" x14ac:dyDescent="0.25">
      <c r="B977" s="27"/>
      <c r="C977" s="27"/>
    </row>
    <row r="978" spans="2:3" x14ac:dyDescent="0.25">
      <c r="B978" s="27"/>
      <c r="C978" s="27"/>
    </row>
    <row r="979" spans="2:3" x14ac:dyDescent="0.25">
      <c r="B979" s="27"/>
      <c r="C979" s="27"/>
    </row>
    <row r="980" spans="2:3" x14ac:dyDescent="0.25">
      <c r="B980" s="27"/>
      <c r="C980" s="27"/>
    </row>
    <row r="981" spans="2:3" x14ac:dyDescent="0.25">
      <c r="B981" s="27"/>
      <c r="C981" s="27"/>
    </row>
    <row r="982" spans="2:3" x14ac:dyDescent="0.25">
      <c r="B982" s="27"/>
      <c r="C982" s="27"/>
    </row>
    <row r="983" spans="2:3" x14ac:dyDescent="0.25">
      <c r="B983" s="27"/>
      <c r="C983" s="27"/>
    </row>
    <row r="984" spans="2:3" x14ac:dyDescent="0.25">
      <c r="B984" s="27"/>
      <c r="C984" s="27"/>
    </row>
    <row r="985" spans="2:3" x14ac:dyDescent="0.25">
      <c r="B985" s="27"/>
      <c r="C985" s="27"/>
    </row>
    <row r="986" spans="2:3" x14ac:dyDescent="0.25">
      <c r="B986" s="27"/>
      <c r="C986" s="27"/>
    </row>
    <row r="987" spans="2:3" x14ac:dyDescent="0.25">
      <c r="B987" s="27"/>
      <c r="C987" s="27"/>
    </row>
    <row r="988" spans="2:3" x14ac:dyDescent="0.25">
      <c r="B988" s="27"/>
      <c r="C988" s="27"/>
    </row>
    <row r="989" spans="2:3" x14ac:dyDescent="0.25">
      <c r="B989" s="27"/>
      <c r="C989" s="27"/>
    </row>
    <row r="990" spans="2:3" x14ac:dyDescent="0.25">
      <c r="B990" s="27"/>
      <c r="C990" s="27"/>
    </row>
    <row r="991" spans="2:3" x14ac:dyDescent="0.25">
      <c r="B991" s="27"/>
      <c r="C991" s="27"/>
    </row>
    <row r="992" spans="2:3" x14ac:dyDescent="0.25">
      <c r="B992" s="27"/>
      <c r="C992" s="27"/>
    </row>
    <row r="993" spans="2:3" x14ac:dyDescent="0.25">
      <c r="B993" s="27"/>
      <c r="C993" s="27"/>
    </row>
    <row r="994" spans="2:3" x14ac:dyDescent="0.25">
      <c r="B994" s="27"/>
      <c r="C994" s="27"/>
    </row>
    <row r="995" spans="2:3" x14ac:dyDescent="0.25">
      <c r="B995" s="27"/>
      <c r="C995" s="27"/>
    </row>
    <row r="996" spans="2:3" x14ac:dyDescent="0.25">
      <c r="B996" s="27"/>
      <c r="C996" s="27"/>
    </row>
    <row r="997" spans="2:3" x14ac:dyDescent="0.25">
      <c r="B997" s="27"/>
      <c r="C997" s="27"/>
    </row>
    <row r="998" spans="2:3" x14ac:dyDescent="0.25">
      <c r="B998" s="27"/>
      <c r="C998" s="27"/>
    </row>
    <row r="999" spans="2:3" x14ac:dyDescent="0.25">
      <c r="B999" s="27"/>
      <c r="C999" s="27"/>
    </row>
    <row r="1000" spans="2:3" x14ac:dyDescent="0.25">
      <c r="B1000" s="27"/>
      <c r="C1000" s="27"/>
    </row>
    <row r="1001" spans="2:3" x14ac:dyDescent="0.25">
      <c r="B1001" s="27"/>
      <c r="C1001" s="27"/>
    </row>
    <row r="1002" spans="2:3" x14ac:dyDescent="0.25">
      <c r="B1002" s="27"/>
      <c r="C1002" s="27"/>
    </row>
    <row r="1003" spans="2:3" x14ac:dyDescent="0.25">
      <c r="B1003" s="27"/>
      <c r="C1003" s="27"/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3B7E-18EC-4A2F-BCAF-9643E7DC2B87}">
  <sheetPr codeName="Sheet4"/>
  <dimension ref="A1:U1004"/>
  <sheetViews>
    <sheetView workbookViewId="0">
      <selection activeCell="F4" sqref="F4"/>
    </sheetView>
  </sheetViews>
  <sheetFormatPr defaultRowHeight="15" x14ac:dyDescent="0.25"/>
  <cols>
    <col min="1" max="1" width="24.7109375" style="5" customWidth="1"/>
    <col min="2" max="2" width="21.85546875" style="5" bestFit="1" customWidth="1"/>
    <col min="3" max="3" width="57.42578125" style="23" bestFit="1" customWidth="1"/>
    <col min="4" max="4" width="19.140625" style="23" bestFit="1" customWidth="1"/>
    <col min="5" max="5" width="12" style="23" customWidth="1"/>
    <col min="6" max="8" width="13.7109375" style="23" customWidth="1"/>
    <col min="9" max="9" width="2.7109375" style="6" customWidth="1"/>
    <col min="10" max="10" width="11.140625" style="5" customWidth="1"/>
    <col min="11" max="14" width="13.28515625" style="5" customWidth="1"/>
    <col min="15" max="15" width="12" style="5" customWidth="1"/>
    <col min="16" max="16" width="9.42578125" style="5" bestFit="1" customWidth="1"/>
    <col min="17" max="17" width="11.28515625" style="5" bestFit="1" customWidth="1"/>
    <col min="18" max="18" width="16.85546875" style="5" customWidth="1"/>
    <col min="19" max="19" width="16.140625" style="5" bestFit="1" customWidth="1"/>
    <col min="20" max="20" width="30.85546875" style="5" bestFit="1" customWidth="1"/>
    <col min="21" max="21" width="74.42578125" style="5" bestFit="1" customWidth="1"/>
    <col min="22" max="24" width="9.140625" style="5"/>
    <col min="25" max="25" width="10" style="5" customWidth="1"/>
    <col min="26" max="16384" width="9.140625" style="5"/>
  </cols>
  <sheetData>
    <row r="1" spans="1:21" x14ac:dyDescent="0.25">
      <c r="A1" s="7" t="s">
        <v>32</v>
      </c>
      <c r="B1" s="23" t="s">
        <v>50</v>
      </c>
      <c r="C1" s="24" t="s">
        <v>37</v>
      </c>
      <c r="D1" s="23" t="s">
        <v>39</v>
      </c>
    </row>
    <row r="2" spans="1:21" x14ac:dyDescent="0.25">
      <c r="A2" s="14"/>
      <c r="B2" s="15"/>
      <c r="C2" s="25"/>
    </row>
    <row r="3" spans="1:21" s="3" customFormat="1" x14ac:dyDescent="0.25">
      <c r="A3" s="8" t="s">
        <v>42</v>
      </c>
      <c r="B3" s="8" t="s">
        <v>103</v>
      </c>
      <c r="C3" s="24" t="s">
        <v>11</v>
      </c>
      <c r="D3" s="24" t="s">
        <v>29</v>
      </c>
      <c r="E3" s="24" t="s">
        <v>30</v>
      </c>
      <c r="F3" s="24" t="s">
        <v>35</v>
      </c>
      <c r="G3" s="24" t="s">
        <v>36</v>
      </c>
      <c r="H3" s="24" t="s">
        <v>34</v>
      </c>
      <c r="I3" s="4"/>
      <c r="J3" s="9" t="s">
        <v>31</v>
      </c>
      <c r="K3" s="9" t="s">
        <v>33</v>
      </c>
      <c r="L3" s="9" t="s">
        <v>35</v>
      </c>
      <c r="M3" s="9" t="s">
        <v>36</v>
      </c>
      <c r="N3" s="9" t="s">
        <v>34</v>
      </c>
      <c r="O3" s="9" t="s">
        <v>38</v>
      </c>
      <c r="P3" s="9" t="s">
        <v>41</v>
      </c>
      <c r="Q3" s="9" t="s">
        <v>143</v>
      </c>
      <c r="R3" s="9" t="s">
        <v>0</v>
      </c>
      <c r="S3" s="9" t="s">
        <v>1</v>
      </c>
      <c r="T3" s="9" t="s">
        <v>11</v>
      </c>
      <c r="U3" s="9" t="s">
        <v>101</v>
      </c>
    </row>
    <row r="4" spans="1:21" x14ac:dyDescent="0.25">
      <c r="A4" s="5" cm="1">
        <f t="array" ref="A4">ROUNDDOWN(
_xlfn.IFS(P4="Crafted",
J4*K4*N4*Q4,
P4="Inorganic",
J4*K4*(L4+M4+N4)*O4*Q4,
P4="Organic",
J4*K4*(L4+M4+N4)*Q4,
TRUE,0),2)</f>
        <v>7.98</v>
      </c>
      <c r="B4" s="5">
        <f>IF(D4="","",VLOOKUP(D4,resource_list,7,FALSE))</f>
        <v>54.54</v>
      </c>
      <c r="C4" s="23" t="s">
        <v>53</v>
      </c>
      <c r="D4" s="23" t="s">
        <v>2</v>
      </c>
      <c r="E4" s="23">
        <v>0</v>
      </c>
      <c r="F4" s="23">
        <v>3</v>
      </c>
      <c r="G4" s="23">
        <v>0</v>
      </c>
      <c r="H4" s="23">
        <v>0</v>
      </c>
      <c r="J4" s="5">
        <f>1.1^E4</f>
        <v>1</v>
      </c>
      <c r="K4" s="5">
        <f>IF($B$1="Yes",1.05,1)</f>
        <v>1</v>
      </c>
      <c r="L4" s="5">
        <f>IF(D4="",0,VLOOKUP(D4,resource_list,2,FALSE)*F4)</f>
        <v>3.99</v>
      </c>
      <c r="M4" s="5">
        <f>IF(D4="",0,VLOOKUP(D4,resource_list,3,FALSE)*G4)</f>
        <v>0</v>
      </c>
      <c r="N4" s="5">
        <f>IF(D4="",0,VLOOKUP(D4,resource_list,4,FALSE)*H4)</f>
        <v>0</v>
      </c>
      <c r="O4" s="5">
        <f>IF($D$1="Yes",2,1)</f>
        <v>2</v>
      </c>
      <c r="P4" s="5" t="str">
        <f>IF(D4="","",VLOOKUP(D4,resource_list,5,FALSE))</f>
        <v>Inorganic</v>
      </c>
      <c r="Q4" s="5">
        <f>IF(C4="", "",  IF(VLOOKUP(C4,locations_outposts,5,FALSE)="No", 1, 1.1))</f>
        <v>1</v>
      </c>
      <c r="R4" s="5" t="str">
        <f t="shared" ref="R4:R67" si="0">IF($C4&lt;&gt;"",VLOOKUP($C4,locations_outposts,2,FALSE),"")</f>
        <v>Carinae</v>
      </c>
      <c r="S4" s="5" t="str">
        <f t="shared" ref="S4:S67" si="1">IF($C4&lt;&gt;"",VLOOKUP($C4,locations_outposts,3,FALSE),"")</f>
        <v>Carinae III-a</v>
      </c>
      <c r="T4" s="5" t="str">
        <f t="shared" ref="T4:T67" si="2">IF($C4&lt;&gt;"",VLOOKUP($C4,locations_outposts,4,FALSE),"")</f>
        <v>Outpost 1</v>
      </c>
      <c r="U4" s="5" t="str">
        <f t="shared" ref="U4:U21" si="3">IF(C4&lt;&gt;"",IF(D4&lt;&gt;"",_xlfn.CONCAT(C4," - ",D4),""),"")</f>
        <v>Carinae - Carinae III-a - Outpost 1 - Rothicite</v>
      </c>
    </row>
    <row r="5" spans="1:21" x14ac:dyDescent="0.25">
      <c r="A5" s="5" cm="1">
        <f t="array" ref="A5">ROUNDDOWN(
_xlfn.IFS(P5="Crafted",
J5*K5*N5*Q5,
P5="Inorganic",
J5*K5*(L5+M5+N5)*O5*Q5,
P5="Organic",
J5*K5*(L5+M5+N5)*Q5,
TRUE,0),2)</f>
        <v>23.94</v>
      </c>
      <c r="B5" s="5">
        <f>IF(D5="","",VLOOKUP(D5,resource_list,7,FALSE))</f>
        <v>54.54</v>
      </c>
      <c r="C5" s="23" t="s">
        <v>54</v>
      </c>
      <c r="D5" s="23" t="s">
        <v>2</v>
      </c>
      <c r="E5" s="23">
        <v>0</v>
      </c>
      <c r="F5" s="23">
        <v>9</v>
      </c>
      <c r="G5" s="23">
        <v>0</v>
      </c>
      <c r="H5" s="23">
        <v>0</v>
      </c>
      <c r="J5" s="5">
        <f t="shared" ref="J5:J68" si="4">1.1^E5</f>
        <v>1</v>
      </c>
      <c r="K5" s="5">
        <f>IF($B$1="Yes",1.05,1)</f>
        <v>1</v>
      </c>
      <c r="L5" s="5">
        <f>IF(D5="",0,VLOOKUP(D5,resource_list,2,FALSE)*F5)</f>
        <v>11.97</v>
      </c>
      <c r="M5" s="5">
        <f>IF(D5="",0,VLOOKUP(D5,resource_list,3,FALSE)*G5)</f>
        <v>0</v>
      </c>
      <c r="N5" s="5">
        <f>IF(D5="",0,VLOOKUP(D5,resource_list,4,FALSE)*H5)</f>
        <v>0</v>
      </c>
      <c r="O5" s="5">
        <f>IF($D$1="Yes",2,1)</f>
        <v>2</v>
      </c>
      <c r="P5" s="5" t="str">
        <f>IF(D5="","",VLOOKUP(D5,resource_list,5,FALSE))</f>
        <v>Inorganic</v>
      </c>
      <c r="Q5" s="5">
        <f>IF(C5="", "",  IF(VLOOKUP(C5,locations_outposts,5,FALSE)="No", 1, 1.1))</f>
        <v>1</v>
      </c>
      <c r="R5" s="5" t="str">
        <f t="shared" si="0"/>
        <v>Carinae</v>
      </c>
      <c r="S5" s="5" t="str">
        <f t="shared" si="1"/>
        <v>Carinae III-a</v>
      </c>
      <c r="T5" s="5" t="str">
        <f t="shared" si="2"/>
        <v>Outpost 3</v>
      </c>
      <c r="U5" s="5" t="str">
        <f t="shared" si="3"/>
        <v>Carinae - Carinae III-a - Outpost 3 - Rothicite</v>
      </c>
    </row>
    <row r="6" spans="1:21" x14ac:dyDescent="0.25">
      <c r="A6" s="5" cm="1">
        <f t="array" ref="A6">ROUNDDOWN(
_xlfn.IFS(P6="Crafted",
J6*K6*N6*Q6,
P6="Inorganic",
J6*K6*(L6+M6+N6)*O6*Q6,
P6="Organic",
J6*K6*(L6+M6+N6)*Q6,
TRUE,0),2)</f>
        <v>14.98</v>
      </c>
      <c r="B6" s="5">
        <f>IF(D6="","",VLOOKUP(D6,resource_list,7,FALSE))</f>
        <v>236.84</v>
      </c>
      <c r="C6" s="23" t="s">
        <v>100</v>
      </c>
      <c r="D6" s="23" t="s">
        <v>5</v>
      </c>
      <c r="E6" s="23">
        <v>0</v>
      </c>
      <c r="F6" s="23">
        <v>1</v>
      </c>
      <c r="G6" s="23">
        <v>2</v>
      </c>
      <c r="H6" s="23">
        <v>0</v>
      </c>
      <c r="J6" s="5">
        <f t="shared" si="4"/>
        <v>1</v>
      </c>
      <c r="K6" s="5">
        <f>IF($B$1="Yes",1.05,1)</f>
        <v>1</v>
      </c>
      <c r="L6" s="5">
        <f>IF(D6="",0,VLOOKUP(D6,resource_list,2,FALSE)*F6)</f>
        <v>3.33</v>
      </c>
      <c r="M6" s="5">
        <f>IF(D6="",0,VLOOKUP(D6,resource_list,3,FALSE)*G6)</f>
        <v>4.16</v>
      </c>
      <c r="N6" s="5">
        <f>IF(D6="",0,VLOOKUP(D6,resource_list,4,FALSE)*H6)</f>
        <v>0</v>
      </c>
      <c r="O6" s="5">
        <f>IF($D$1="Yes",2,1)</f>
        <v>2</v>
      </c>
      <c r="P6" s="5" t="str">
        <f>IF(D6="","",VLOOKUP(D6,resource_list,5,FALSE))</f>
        <v>Inorganic</v>
      </c>
      <c r="Q6" s="5">
        <f>IF(C6="", "",  IF(VLOOKUP(C6,locations_outposts,5,FALSE)="No", 1, 1.1))</f>
        <v>1</v>
      </c>
      <c r="R6" s="5" t="str">
        <f>IF($C6&lt;&gt;"",VLOOKUP($C6,locations_outposts,2,FALSE),"")</f>
        <v>Heisenberg</v>
      </c>
      <c r="S6" s="5" t="str">
        <f t="shared" si="1"/>
        <v>Heisenberg VIII-a</v>
      </c>
      <c r="T6" s="5" t="str">
        <f t="shared" si="2"/>
        <v>Outpost 1 - Li</v>
      </c>
      <c r="U6" s="5" t="str">
        <f t="shared" si="3"/>
        <v>Heisenberg - Heisenberg VIII-a - Outpost 1 - Li - Lithium</v>
      </c>
    </row>
    <row r="7" spans="1:21" x14ac:dyDescent="0.25">
      <c r="A7" s="5" cm="1">
        <f t="array" ref="A7">ROUNDDOWN(
_xlfn.IFS(P7="Crafted",
J7*K7*N7*Q7,
P7="Inorganic",
J7*K7*(L7+M7+N7)*O7*Q7,
P7="Organic",
J7*K7*(L7+M7+N7)*Q7,
TRUE,0),2)</f>
        <v>7.56</v>
      </c>
      <c r="B7" s="5">
        <f>IF(D7="","",VLOOKUP(D7,resource_list,7,FALSE))</f>
        <v>41.66</v>
      </c>
      <c r="C7" s="23" t="s">
        <v>88</v>
      </c>
      <c r="D7" s="23" t="s">
        <v>76</v>
      </c>
      <c r="E7" s="23">
        <v>0</v>
      </c>
      <c r="F7" s="23">
        <v>0</v>
      </c>
      <c r="G7" s="23">
        <v>0</v>
      </c>
      <c r="H7" s="26">
        <v>2</v>
      </c>
      <c r="J7" s="5">
        <f t="shared" si="4"/>
        <v>1</v>
      </c>
      <c r="K7" s="5">
        <f>IF($B$1="Yes",1.05,1)</f>
        <v>1</v>
      </c>
      <c r="L7" s="5">
        <f>IF(D7="",0,VLOOKUP(D7,resource_list,2,FALSE)*F7)</f>
        <v>0</v>
      </c>
      <c r="M7" s="5">
        <f>IF(D7="",0,VLOOKUP(D7,resource_list,3,FALSE)*G7)</f>
        <v>0</v>
      </c>
      <c r="N7" s="5">
        <f>IF(D7="",0,VLOOKUP(D7,resource_list,4,FALSE)*H7)</f>
        <v>7.56</v>
      </c>
      <c r="O7" s="5">
        <f>IF($D$1="Yes",2,1)</f>
        <v>2</v>
      </c>
      <c r="P7" s="5" t="str">
        <f>IF(D7="","",VLOOKUP(D7,resource_list,5,FALSE))</f>
        <v>Crafted</v>
      </c>
      <c r="Q7" s="5">
        <f>IF(C7="", "",  IF(VLOOKUP(C7,locations_outposts,5,FALSE)="No", 1, 1.1))</f>
        <v>1</v>
      </c>
      <c r="R7" s="5" t="str">
        <f t="shared" si="0"/>
        <v>Kumasi</v>
      </c>
      <c r="S7" s="5" t="str">
        <f t="shared" si="1"/>
        <v>Kumasi VII-a</v>
      </c>
      <c r="T7" s="5" t="str">
        <f t="shared" si="2"/>
        <v>Outpost 1 - Nd, Iso Mag, &amp; Iso Cool</v>
      </c>
      <c r="U7" s="5" t="str">
        <f t="shared" si="3"/>
        <v>Kumasi - Kumasi VII-a - Outpost 1 - Nd, Iso Mag, &amp; Iso Cool - Supercooled Magnet</v>
      </c>
    </row>
    <row r="8" spans="1:21" x14ac:dyDescent="0.25">
      <c r="A8" s="5" cm="1">
        <f t="array" ref="A8">ROUNDDOWN(
_xlfn.IFS(P8="Crafted",
J8*K8*N8*Q8,
P8="Inorganic",
J8*K8*(L8+M8+N8)*O8*Q8,
P8="Organic",
J8*K8*(L8+M8+N8)*Q8,
TRUE,0),2)</f>
        <v>23.38</v>
      </c>
      <c r="B8" s="5">
        <f>IF(D8="","",VLOOKUP(D8,resource_list,7,FALSE))</f>
        <v>150</v>
      </c>
      <c r="C8" s="23" t="s">
        <v>88</v>
      </c>
      <c r="D8" s="23" t="s">
        <v>77</v>
      </c>
      <c r="E8" s="23">
        <v>0</v>
      </c>
      <c r="F8" s="23">
        <v>7</v>
      </c>
      <c r="G8" s="23">
        <v>0</v>
      </c>
      <c r="H8" s="26">
        <v>0</v>
      </c>
      <c r="J8" s="5">
        <f t="shared" si="4"/>
        <v>1</v>
      </c>
      <c r="K8" s="5">
        <f>IF($B$1="Yes",1.05,1)</f>
        <v>1</v>
      </c>
      <c r="L8" s="5">
        <f>IF(D8="",0,VLOOKUP(D8,resource_list,2,FALSE)*F8)</f>
        <v>11.69</v>
      </c>
      <c r="M8" s="5">
        <f>IF(D8="",0,VLOOKUP(D8,resource_list,3,FALSE)*G8)</f>
        <v>0</v>
      </c>
      <c r="N8" s="5">
        <f>IF(D8="",0,VLOOKUP(D8,resource_list,4,FALSE)*H8)</f>
        <v>0</v>
      </c>
      <c r="O8" s="5">
        <f>IF($D$1="Yes",2,1)</f>
        <v>2</v>
      </c>
      <c r="P8" s="5" t="str">
        <f>IF(D8="","",VLOOKUP(D8,resource_list,5,FALSE))</f>
        <v>Inorganic</v>
      </c>
      <c r="Q8" s="5">
        <f>IF(C8="", "",  IF(VLOOKUP(C8,locations_outposts,5,FALSE)="No", 1, 1.1))</f>
        <v>1</v>
      </c>
      <c r="R8" s="5" t="str">
        <f t="shared" si="0"/>
        <v>Kumasi</v>
      </c>
      <c r="S8" s="5" t="str">
        <f t="shared" si="1"/>
        <v>Kumasi VII-a</v>
      </c>
      <c r="T8" s="5" t="str">
        <f t="shared" si="2"/>
        <v>Outpost 1 - Nd, Iso Mag, &amp; Iso Cool</v>
      </c>
      <c r="U8" s="5" t="str">
        <f t="shared" si="3"/>
        <v>Kumasi - Kumasi VII-a - Outpost 1 - Nd, Iso Mag, &amp; Iso Cool - Neodymium</v>
      </c>
    </row>
    <row r="9" spans="1:21" x14ac:dyDescent="0.25">
      <c r="A9" s="5" cm="1">
        <f t="array" ref="A9">ROUNDDOWN(
_xlfn.IFS(P9="Crafted",
J9*K9*N9*Q9,
P9="Inorganic",
J9*K9*(L9+M9+N9)*O9*Q9,
P9="Organic",
J9*K9*(L9+M9+N9)*Q9,
TRUE,0),2)</f>
        <v>7.57</v>
      </c>
      <c r="B9" s="5">
        <f>IF(D9="","",VLOOKUP(D9,resource_list,7,FALSE))</f>
        <v>74.069999999999993</v>
      </c>
      <c r="C9" s="23" t="s">
        <v>88</v>
      </c>
      <c r="D9" s="23" t="s">
        <v>78</v>
      </c>
      <c r="E9" s="23">
        <v>0</v>
      </c>
      <c r="F9" s="23">
        <v>0</v>
      </c>
      <c r="G9" s="23">
        <v>0</v>
      </c>
      <c r="H9" s="26">
        <v>1</v>
      </c>
      <c r="J9" s="5">
        <f t="shared" si="4"/>
        <v>1</v>
      </c>
      <c r="K9" s="5">
        <f>IF($B$1="Yes",1.05,1)</f>
        <v>1</v>
      </c>
      <c r="L9" s="5">
        <f>IF(D9="",0,VLOOKUP(D9,resource_list,2,FALSE)*F9)</f>
        <v>0</v>
      </c>
      <c r="M9" s="5">
        <f>IF(D9="",0,VLOOKUP(D9,resource_list,3,FALSE)*G9)</f>
        <v>0</v>
      </c>
      <c r="N9" s="5">
        <f>IF(D9="",0,VLOOKUP(D9,resource_list,4,FALSE)*H9)</f>
        <v>7.57</v>
      </c>
      <c r="O9" s="5">
        <f>IF($D$1="Yes",2,1)</f>
        <v>2</v>
      </c>
      <c r="P9" s="5" t="str">
        <f>IF(D9="","",VLOOKUP(D9,resource_list,5,FALSE))</f>
        <v>Crafted</v>
      </c>
      <c r="Q9" s="5">
        <f>IF(C9="", "",  IF(VLOOKUP(C9,locations_outposts,5,FALSE)="No", 1, 1.1))</f>
        <v>1</v>
      </c>
      <c r="R9" s="5" t="str">
        <f t="shared" si="0"/>
        <v>Kumasi</v>
      </c>
      <c r="S9" s="5" t="str">
        <f t="shared" si="1"/>
        <v>Kumasi VII-a</v>
      </c>
      <c r="T9" s="5" t="str">
        <f t="shared" si="2"/>
        <v>Outpost 1 - Nd, Iso Mag, &amp; Iso Cool</v>
      </c>
      <c r="U9" s="5" t="str">
        <f t="shared" si="3"/>
        <v>Kumasi - Kumasi VII-a - Outpost 1 - Nd, Iso Mag, &amp; Iso Cool - Isocentered Magnet</v>
      </c>
    </row>
    <row r="10" spans="1:21" x14ac:dyDescent="0.25">
      <c r="A10" s="5" cm="1">
        <f t="array" ref="A10">ROUNDDOWN(
_xlfn.IFS(P10="Crafted",
J10*K10*N10*Q10,
P10="Inorganic",
J10*K10*(L10+M10+N10)*O10*Q10,
P10="Organic",
J10*K10*(L10+M10+N10)*Q10,
TRUE,0),2)</f>
        <v>7.78</v>
      </c>
      <c r="B10" s="5">
        <f>IF(D10="","",VLOOKUP(D10,resource_list,7,FALSE))</f>
        <v>150</v>
      </c>
      <c r="C10" s="23" t="s">
        <v>87</v>
      </c>
      <c r="D10" s="23" t="s">
        <v>80</v>
      </c>
      <c r="E10" s="23">
        <v>0</v>
      </c>
      <c r="F10" s="23">
        <v>0</v>
      </c>
      <c r="G10" s="23">
        <v>2</v>
      </c>
      <c r="H10" s="26">
        <v>1</v>
      </c>
      <c r="J10" s="5">
        <f t="shared" si="4"/>
        <v>1</v>
      </c>
      <c r="K10" s="5">
        <f>IF($B$1="Yes",1.05,1)</f>
        <v>1</v>
      </c>
      <c r="L10" s="5">
        <f>IF(D10="",0,VLOOKUP(D10,resource_list,2,FALSE)*F10)</f>
        <v>0</v>
      </c>
      <c r="M10" s="5">
        <f>IF(D10="",0,VLOOKUP(D10,resource_list,3,FALSE)*G10)</f>
        <v>2.78</v>
      </c>
      <c r="N10" s="5">
        <f>IF(D10="",0,VLOOKUP(D10,resource_list,4,FALSE)*H10)</f>
        <v>1.1100000000000001</v>
      </c>
      <c r="O10" s="5">
        <f>IF($D$1="Yes",2,1)</f>
        <v>2</v>
      </c>
      <c r="P10" s="5" t="str">
        <f>IF(D10="","",VLOOKUP(D10,resource_list,5,FALSE))</f>
        <v>Inorganic</v>
      </c>
      <c r="Q10" s="5">
        <f>IF(C10="", "",  IF(VLOOKUP(C10,locations_outposts,5,FALSE)="No", 1, 1.1))</f>
        <v>1</v>
      </c>
      <c r="R10" s="5" t="str">
        <f t="shared" si="0"/>
        <v>Cheyenne</v>
      </c>
      <c r="S10" s="5" t="str">
        <f t="shared" si="1"/>
        <v>Skink</v>
      </c>
      <c r="T10" s="5" t="str">
        <f t="shared" si="2"/>
        <v>Outpost 1 - Co &amp; Ni</v>
      </c>
      <c r="U10" s="5" t="str">
        <f t="shared" si="3"/>
        <v>Cheyenne - Skink - Outpost 1 - Co &amp; Ni - Colbalt</v>
      </c>
    </row>
    <row r="11" spans="1:21" x14ac:dyDescent="0.25">
      <c r="A11" s="5" cm="1">
        <f t="array" ref="A11">ROUNDDOWN(
_xlfn.IFS(P11="Crafted",
J11*K11*N11*Q11,
P11="Inorganic",
J11*K11*(L11+M11+N11)*O11*Q11,
P11="Organic",
J11*K11*(L11+M11+N11)*Q11,
TRUE,0),2)</f>
        <v>7.5</v>
      </c>
      <c r="B11" s="5">
        <f>IF(D11="","",VLOOKUP(D11,resource_list,7,FALSE))</f>
        <v>150</v>
      </c>
      <c r="C11" s="23" t="s">
        <v>87</v>
      </c>
      <c r="D11" s="23" t="s">
        <v>79</v>
      </c>
      <c r="E11" s="23">
        <v>0</v>
      </c>
      <c r="F11" s="23">
        <v>0</v>
      </c>
      <c r="G11" s="23">
        <v>1</v>
      </c>
      <c r="H11" s="26">
        <v>1</v>
      </c>
      <c r="J11" s="5">
        <f t="shared" si="4"/>
        <v>1</v>
      </c>
      <c r="K11" s="5">
        <f>IF($B$1="Yes",1.05,1)</f>
        <v>1</v>
      </c>
      <c r="L11" s="5">
        <f>IF(D11="",0,VLOOKUP(D11,resource_list,2,FALSE)*F11)</f>
        <v>0</v>
      </c>
      <c r="M11" s="5">
        <f>IF(D11="",0,VLOOKUP(D11,resource_list,3,FALSE)*G11)</f>
        <v>2.08</v>
      </c>
      <c r="N11" s="5">
        <f>IF(D11="",0,VLOOKUP(D11,resource_list,4,FALSE)*H11)</f>
        <v>1.67</v>
      </c>
      <c r="O11" s="5">
        <f>IF($D$1="Yes",2,1)</f>
        <v>2</v>
      </c>
      <c r="P11" s="5" t="str">
        <f>IF(D11="","",VLOOKUP(D11,resource_list,5,FALSE))</f>
        <v>Inorganic</v>
      </c>
      <c r="Q11" s="5">
        <f>IF(C11="", "",  IF(VLOOKUP(C11,locations_outposts,5,FALSE)="No", 1, 1.1))</f>
        <v>1</v>
      </c>
      <c r="R11" s="5" t="str">
        <f t="shared" si="0"/>
        <v>Cheyenne</v>
      </c>
      <c r="S11" s="5" t="str">
        <f t="shared" si="1"/>
        <v>Skink</v>
      </c>
      <c r="T11" s="5" t="str">
        <f t="shared" si="2"/>
        <v>Outpost 1 - Co &amp; Ni</v>
      </c>
      <c r="U11" s="5" t="str">
        <f t="shared" si="3"/>
        <v>Cheyenne - Skink - Outpost 1 - Co &amp; Ni - Nickle</v>
      </c>
    </row>
    <row r="12" spans="1:21" x14ac:dyDescent="0.25">
      <c r="A12" s="5" cm="1">
        <f t="array" ref="A12">ROUNDDOWN(
_xlfn.IFS(P12="Crafted",
J12*K12*N12*Q12,
P12="Inorganic",
J12*K12*(L12+M12+N12)*O12*Q12,
P12="Organic",
J12*K12*(L12+M12+N12)*Q12,
TRUE,0),2)</f>
        <v>7.57</v>
      </c>
      <c r="B12" s="5">
        <f>IF(D12="","",VLOOKUP(D12,resource_list,7,FALSE))</f>
        <v>125</v>
      </c>
      <c r="C12" s="23" t="s">
        <v>88</v>
      </c>
      <c r="D12" s="23" t="s">
        <v>81</v>
      </c>
      <c r="E12" s="23">
        <v>0</v>
      </c>
      <c r="F12" s="23">
        <v>0</v>
      </c>
      <c r="G12" s="23">
        <v>0</v>
      </c>
      <c r="H12" s="26">
        <v>1</v>
      </c>
      <c r="J12" s="5">
        <f t="shared" si="4"/>
        <v>1</v>
      </c>
      <c r="K12" s="5">
        <f>IF($B$1="Yes",1.05,1)</f>
        <v>1</v>
      </c>
      <c r="L12" s="5">
        <f>IF(D12="",0,VLOOKUP(D12,resource_list,2,FALSE)*F12)</f>
        <v>0</v>
      </c>
      <c r="M12" s="5">
        <f>IF(D12="",0,VLOOKUP(D12,resource_list,3,FALSE)*G12)</f>
        <v>0</v>
      </c>
      <c r="N12" s="5">
        <f>IF(D12="",0,VLOOKUP(D12,resource_list,4,FALSE)*H12)</f>
        <v>7.57</v>
      </c>
      <c r="O12" s="5">
        <f>IF($D$1="Yes",2,1)</f>
        <v>2</v>
      </c>
      <c r="P12" s="5" t="str">
        <f>IF(D12="","",VLOOKUP(D12,resource_list,5,FALSE))</f>
        <v>Crafted</v>
      </c>
      <c r="Q12" s="5">
        <f>IF(C12="", "",  IF(VLOOKUP(C12,locations_outposts,5,FALSE)="No", 1, 1.1))</f>
        <v>1</v>
      </c>
      <c r="R12" s="5" t="str">
        <f t="shared" si="0"/>
        <v>Kumasi</v>
      </c>
      <c r="S12" s="5" t="str">
        <f t="shared" si="1"/>
        <v>Kumasi VII-a</v>
      </c>
      <c r="T12" s="5" t="str">
        <f t="shared" si="2"/>
        <v>Outpost 1 - Nd, Iso Mag, &amp; Iso Cool</v>
      </c>
      <c r="U12" s="5" t="str">
        <f t="shared" si="3"/>
        <v>Kumasi - Kumasi VII-a - Outpost 1 - Nd, Iso Mag, &amp; Iso Cool - Isotopic Coolant</v>
      </c>
    </row>
    <row r="13" spans="1:21" x14ac:dyDescent="0.25">
      <c r="A13" s="5" cm="1">
        <f t="array" ref="A13">ROUNDDOWN(
_xlfn.IFS(P13="Crafted",
J13*K13*N13*Q13,
P13="Inorganic",
J13*K13*(L13+M13+N13)*O13*Q13,
P13="Organic",
J13*K13*(L13+M13+N13)*Q13,
TRUE,0),2)</f>
        <v>7.9</v>
      </c>
      <c r="B13" s="5">
        <f>IF(D13="","",VLOOKUP(D13,resource_list,7,FALSE))</f>
        <v>173.07</v>
      </c>
      <c r="C13" s="23" t="s">
        <v>89</v>
      </c>
      <c r="D13" s="23" t="s">
        <v>83</v>
      </c>
      <c r="E13" s="23">
        <v>0</v>
      </c>
      <c r="F13" s="23">
        <v>3</v>
      </c>
      <c r="G13" s="23">
        <v>2</v>
      </c>
      <c r="H13" s="26">
        <v>2</v>
      </c>
      <c r="J13" s="5">
        <f t="shared" si="4"/>
        <v>1</v>
      </c>
      <c r="K13" s="5">
        <f>IF($B$1="Yes",1.05,1)</f>
        <v>1</v>
      </c>
      <c r="L13" s="5">
        <f>IF(D13="",0,VLOOKUP(D13,resource_list,2,FALSE)*F13)</f>
        <v>2.4899999999999998</v>
      </c>
      <c r="M13" s="5">
        <f>IF(D13="",0,VLOOKUP(D13,resource_list,3,FALSE)*G13)</f>
        <v>1.04</v>
      </c>
      <c r="N13" s="5">
        <f>IF(D13="",0,VLOOKUP(D13,resource_list,4,FALSE)*H13)</f>
        <v>0.42</v>
      </c>
      <c r="O13" s="5">
        <f>IF($D$1="Yes",2,1)</f>
        <v>2</v>
      </c>
      <c r="P13" s="5" t="str">
        <f>IF(D13="","",VLOOKUP(D13,resource_list,5,FALSE))</f>
        <v>Inorganic</v>
      </c>
      <c r="Q13" s="5">
        <f>IF(C13="", "",  IF(VLOOKUP(C13,locations_outposts,5,FALSE)="No", 1, 1.1))</f>
        <v>1</v>
      </c>
      <c r="R13" s="5" t="str">
        <f t="shared" si="0"/>
        <v>Kumasi</v>
      </c>
      <c r="S13" s="5" t="str">
        <f t="shared" si="1"/>
        <v>Kumasi VII-b</v>
      </c>
      <c r="T13" s="5" t="str">
        <f t="shared" si="2"/>
        <v>Outpost 1 - Ionic Liquid &amp; Tetra Fl</v>
      </c>
      <c r="U13" s="5" t="str">
        <f t="shared" si="3"/>
        <v>Kumasi - Kumasi VII-b - Outpost 1 - Ionic Liquid &amp; Tetra Fl - Tetraflorides</v>
      </c>
    </row>
    <row r="14" spans="1:21" x14ac:dyDescent="0.25">
      <c r="A14" s="5" cm="1">
        <f t="array" ref="A14">ROUNDDOWN(
_xlfn.IFS(P14="Crafted",
J14*K14*N14*Q14,
P14="Inorganic",
J14*K14*(L14+M14+N14)*O14*Q14,
P14="Organic",
J14*K14*(L14+M14+N14)*Q14,
TRUE,0),2)</f>
        <v>7.64</v>
      </c>
      <c r="B14" s="5">
        <f>IF(D14="","",VLOOKUP(D14,resource_list,7,FALSE))</f>
        <v>150</v>
      </c>
      <c r="C14" s="23" t="s">
        <v>89</v>
      </c>
      <c r="D14" s="23" t="s">
        <v>82</v>
      </c>
      <c r="E14" s="23">
        <v>0</v>
      </c>
      <c r="F14" s="23">
        <v>2</v>
      </c>
      <c r="G14" s="23">
        <v>1</v>
      </c>
      <c r="H14" s="26">
        <v>1</v>
      </c>
      <c r="J14" s="5">
        <f t="shared" si="4"/>
        <v>1</v>
      </c>
      <c r="K14" s="5">
        <f>IF($B$1="Yes",1.05,1)</f>
        <v>1</v>
      </c>
      <c r="L14" s="5">
        <f>IF(D14="",0,VLOOKUP(D14,resource_list,2,FALSE)*F14)</f>
        <v>2.66</v>
      </c>
      <c r="M14" s="5">
        <f>IF(D14="",0,VLOOKUP(D14,resource_list,3,FALSE)*G14)</f>
        <v>0.83</v>
      </c>
      <c r="N14" s="5">
        <f>IF(D14="",0,VLOOKUP(D14,resource_list,4,FALSE)*H14)</f>
        <v>0.33</v>
      </c>
      <c r="O14" s="5">
        <f>IF($D$1="Yes",2,1)</f>
        <v>2</v>
      </c>
      <c r="P14" s="5" t="str">
        <f>IF(D14="","",VLOOKUP(D14,resource_list,5,FALSE))</f>
        <v>Inorganic</v>
      </c>
      <c r="Q14" s="5">
        <f>IF(C14="", "",  IF(VLOOKUP(C14,locations_outposts,5,FALSE)="No", 1, 1.1))</f>
        <v>1</v>
      </c>
      <c r="R14" s="5" t="str">
        <f t="shared" si="0"/>
        <v>Kumasi</v>
      </c>
      <c r="S14" s="5" t="str">
        <f t="shared" si="1"/>
        <v>Kumasi VII-b</v>
      </c>
      <c r="T14" s="5" t="str">
        <f t="shared" si="2"/>
        <v>Outpost 1 - Ionic Liquid &amp; Tetra Fl</v>
      </c>
      <c r="U14" s="5" t="str">
        <f t="shared" si="3"/>
        <v>Kumasi - Kumasi VII-b - Outpost 1 - Ionic Liquid &amp; Tetra Fl - Ionic Liquids</v>
      </c>
    </row>
    <row r="15" spans="1:21" x14ac:dyDescent="0.25">
      <c r="A15" s="5" cm="1">
        <f t="array" ref="A15">ROUNDDOWN(
_xlfn.IFS(P15="Crafted",
J15*K15*N15*Q15,
P15="Inorganic",
J15*K15*(L15+M15+N15)*O15*Q15,
P15="Organic",
J15*K15*(L15+M15+N15)*Q15,
TRUE,0),2)</f>
        <v>7.56</v>
      </c>
      <c r="B15" s="5">
        <f>IF(D15="","",VLOOKUP(D15,resource_list,7,FALSE))</f>
        <v>38.159999999999997</v>
      </c>
      <c r="C15" s="23" t="s">
        <v>71</v>
      </c>
      <c r="D15" s="23" t="s">
        <v>73</v>
      </c>
      <c r="E15" s="23">
        <v>0</v>
      </c>
      <c r="F15" s="23">
        <v>0</v>
      </c>
      <c r="G15" s="23">
        <v>0</v>
      </c>
      <c r="H15" s="26">
        <v>2</v>
      </c>
      <c r="J15" s="5">
        <f t="shared" si="4"/>
        <v>1</v>
      </c>
      <c r="K15" s="5">
        <f>IF($B$1="Yes",1.05,1)</f>
        <v>1</v>
      </c>
      <c r="L15" s="5">
        <f>IF(D15="",0,VLOOKUP(D15,resource_list,2,FALSE)*F15)</f>
        <v>0</v>
      </c>
      <c r="M15" s="5">
        <f>IF(D15="",0,VLOOKUP(D15,resource_list,3,FALSE)*G15)</f>
        <v>0</v>
      </c>
      <c r="N15" s="5">
        <f>IF(D15="",0,VLOOKUP(D15,resource_list,4,FALSE)*H15)</f>
        <v>7.56</v>
      </c>
      <c r="O15" s="5">
        <f>IF($D$1="Yes",2,1)</f>
        <v>2</v>
      </c>
      <c r="P15" s="5" t="str">
        <f>IF(D15="","",VLOOKUP(D15,resource_list,5,FALSE))</f>
        <v>Crafted</v>
      </c>
      <c r="Q15" s="5">
        <f>IF(C15="", "",  IF(VLOOKUP(C15,locations_outposts,5,FALSE)="No", 1, 1.1))</f>
        <v>1</v>
      </c>
      <c r="R15" s="5" t="str">
        <f t="shared" si="0"/>
        <v>Rutherford</v>
      </c>
      <c r="S15" s="5" t="str">
        <f t="shared" si="1"/>
        <v>Rutherford VI-b</v>
      </c>
      <c r="T15" s="5" t="str">
        <f t="shared" si="2"/>
        <v>Outpost 1 - Sb &amp; Semimetal Wafer</v>
      </c>
      <c r="U15" s="5" t="str">
        <f t="shared" si="3"/>
        <v>Rutherford - Rutherford VI-b - Outpost 1 - Sb &amp; Semimetal Wafer - Semimetal Wafer</v>
      </c>
    </row>
    <row r="16" spans="1:21" x14ac:dyDescent="0.25">
      <c r="A16" s="5" cm="1">
        <f t="array" ref="A16">ROUNDDOWN(
_xlfn.IFS(P16="Crafted",
J16*K16*N16*Q16,
P16="Inorganic",
J16*K16*(L16+M16+N16)*O16*Q16,
P16="Organic",
J16*K16*(L16+M16+N16)*Q16,
TRUE,0),2)</f>
        <v>15.64</v>
      </c>
      <c r="B16" s="5">
        <f>IF(D16="","",VLOOKUP(D16,resource_list,7,FALSE))</f>
        <v>150</v>
      </c>
      <c r="C16" s="23" t="s">
        <v>71</v>
      </c>
      <c r="D16" s="23" t="s">
        <v>72</v>
      </c>
      <c r="E16" s="23">
        <v>0</v>
      </c>
      <c r="F16" s="23">
        <v>3</v>
      </c>
      <c r="G16" s="23">
        <v>3</v>
      </c>
      <c r="H16" s="26">
        <v>2</v>
      </c>
      <c r="J16" s="5">
        <f t="shared" si="4"/>
        <v>1</v>
      </c>
      <c r="K16" s="5">
        <f>IF($B$1="Yes",1.05,1)</f>
        <v>1</v>
      </c>
      <c r="L16" s="5">
        <f>IF(D16="",0,VLOOKUP(D16,resource_list,2,FALSE)*F16)</f>
        <v>3.99</v>
      </c>
      <c r="M16" s="5">
        <f>IF(D16="",0,VLOOKUP(D16,resource_list,3,FALSE)*G16)</f>
        <v>2.4899999999999998</v>
      </c>
      <c r="N16" s="5">
        <f>IF(D16="",0,VLOOKUP(D16,resource_list,4,FALSE)*H16)</f>
        <v>1.34</v>
      </c>
      <c r="O16" s="5">
        <f>IF($D$1="Yes",2,1)</f>
        <v>2</v>
      </c>
      <c r="P16" s="5" t="str">
        <f>IF(D16="","",VLOOKUP(D16,resource_list,5,FALSE))</f>
        <v>Inorganic</v>
      </c>
      <c r="Q16" s="5">
        <f>IF(C16="", "",  IF(VLOOKUP(C16,locations_outposts,5,FALSE)="No", 1, 1.1))</f>
        <v>1</v>
      </c>
      <c r="R16" s="5" t="str">
        <f t="shared" si="0"/>
        <v>Rutherford</v>
      </c>
      <c r="S16" s="5" t="str">
        <f t="shared" si="1"/>
        <v>Rutherford VI-b</v>
      </c>
      <c r="T16" s="5" t="str">
        <f t="shared" si="2"/>
        <v>Outpost 1 - Sb &amp; Semimetal Wafer</v>
      </c>
      <c r="U16" s="5" t="str">
        <f t="shared" si="3"/>
        <v>Rutherford - Rutherford VI-b - Outpost 1 - Sb &amp; Semimetal Wafer - Antimony</v>
      </c>
    </row>
    <row r="17" spans="1:21" x14ac:dyDescent="0.25">
      <c r="A17" s="5" cm="1">
        <f t="array" ref="A17">ROUNDDOWN(
_xlfn.IFS(P17="Crafted",
J17*K17*N17*Q17,
P17="Inorganic",
J17*K17*(L17+M17+N17)*O17*Q17,
P17="Organic",
J17*K17*(L17+M17+N17)*Q17,
TRUE,0),2)</f>
        <v>15.84</v>
      </c>
      <c r="B17" s="5">
        <f>IF(D17="","",VLOOKUP(D17,resource_list,7,FALSE))</f>
        <v>112.5</v>
      </c>
      <c r="C17" s="23" t="s">
        <v>75</v>
      </c>
      <c r="D17" s="23" t="s">
        <v>84</v>
      </c>
      <c r="E17" s="23">
        <v>0</v>
      </c>
      <c r="F17" s="23">
        <v>3</v>
      </c>
      <c r="G17" s="23">
        <v>2</v>
      </c>
      <c r="H17" s="26">
        <v>1</v>
      </c>
      <c r="J17" s="5">
        <f t="shared" si="4"/>
        <v>1</v>
      </c>
      <c r="K17" s="5">
        <f>IF($B$1="Yes",1.05,1)</f>
        <v>1</v>
      </c>
      <c r="L17" s="5">
        <f>IF(D17="",0,VLOOKUP(D17,resource_list,2,FALSE)*F17)</f>
        <v>5.01</v>
      </c>
      <c r="M17" s="5">
        <f>IF(D17="",0,VLOOKUP(D17,resource_list,3,FALSE)*G17)</f>
        <v>2.08</v>
      </c>
      <c r="N17" s="5">
        <f>IF(D17="",0,VLOOKUP(D17,resource_list,4,FALSE)*H17)</f>
        <v>0.83</v>
      </c>
      <c r="O17" s="5">
        <f>IF($D$1="Yes",2,1)</f>
        <v>2</v>
      </c>
      <c r="P17" s="5" t="str">
        <f>IF(D17="","",VLOOKUP(D17,resource_list,5,FALSE))</f>
        <v>Inorganic</v>
      </c>
      <c r="Q17" s="5">
        <f>IF(C17="", "",  IF(VLOOKUP(C17,locations_outposts,5,FALSE)="No", 1, 1.1))</f>
        <v>1</v>
      </c>
      <c r="R17" s="5" t="str">
        <f t="shared" si="0"/>
        <v>Kumasi</v>
      </c>
      <c r="S17" s="5" t="str">
        <f t="shared" si="1"/>
        <v>Kumasi V-a</v>
      </c>
      <c r="T17" s="5" t="str">
        <f t="shared" si="2"/>
        <v>Outpost 1 -Au, Cu, &amp; Zero Wire</v>
      </c>
      <c r="U17" s="5" t="str">
        <f t="shared" si="3"/>
        <v>Kumasi - Kumasi V-a - Outpost 1 -Au, Cu, &amp; Zero Wire - Gold</v>
      </c>
    </row>
    <row r="18" spans="1:21" x14ac:dyDescent="0.25">
      <c r="A18" s="5" cm="1">
        <f t="array" ref="A18">ROUNDDOWN(
_xlfn.IFS(P18="Crafted",
J18*K18*N18*Q18,
P18="Inorganic",
J18*K18*(L18+M18+N18)*O18*Q18,
P18="Organic",
J18*K18*(L18+M18+N18)*Q18,
TRUE,0),2)</f>
        <v>7.57</v>
      </c>
      <c r="B18" s="5">
        <f>IF(D18="","",VLOOKUP(D18,resource_list,7,FALSE))</f>
        <v>78.12</v>
      </c>
      <c r="C18" s="23" t="s">
        <v>75</v>
      </c>
      <c r="D18" s="23" t="s">
        <v>74</v>
      </c>
      <c r="E18" s="23">
        <v>0</v>
      </c>
      <c r="F18" s="23">
        <v>0</v>
      </c>
      <c r="G18" s="23">
        <v>0</v>
      </c>
      <c r="H18" s="26">
        <v>1</v>
      </c>
      <c r="J18" s="5">
        <f t="shared" si="4"/>
        <v>1</v>
      </c>
      <c r="K18" s="5">
        <f>IF($B$1="Yes",1.05,1)</f>
        <v>1</v>
      </c>
      <c r="L18" s="5">
        <f>IF(D18="",0,VLOOKUP(D18,resource_list,2,FALSE)*F18)</f>
        <v>0</v>
      </c>
      <c r="M18" s="5">
        <f>IF(D18="",0,VLOOKUP(D18,resource_list,3,FALSE)*G18)</f>
        <v>0</v>
      </c>
      <c r="N18" s="5">
        <f>IF(D18="",0,VLOOKUP(D18,resource_list,4,FALSE)*H18)</f>
        <v>7.57</v>
      </c>
      <c r="O18" s="5">
        <f>IF($D$1="Yes",2,1)</f>
        <v>2</v>
      </c>
      <c r="P18" s="5" t="str">
        <f>IF(D18="","",VLOOKUP(D18,resource_list,5,FALSE))</f>
        <v>Crafted</v>
      </c>
      <c r="Q18" s="5">
        <f>IF(C18="", "",  IF(VLOOKUP(C18,locations_outposts,5,FALSE)="No", 1, 1.1))</f>
        <v>1</v>
      </c>
      <c r="R18" s="5" t="str">
        <f t="shared" si="0"/>
        <v>Kumasi</v>
      </c>
      <c r="S18" s="5" t="str">
        <f t="shared" si="1"/>
        <v>Kumasi V-a</v>
      </c>
      <c r="T18" s="5" t="str">
        <f t="shared" si="2"/>
        <v>Outpost 1 -Au, Cu, &amp; Zero Wire</v>
      </c>
      <c r="U18" s="5" t="str">
        <f t="shared" si="3"/>
        <v>Kumasi - Kumasi V-a - Outpost 1 -Au, Cu, &amp; Zero Wire - Zero Wire</v>
      </c>
    </row>
    <row r="19" spans="1:21" x14ac:dyDescent="0.25">
      <c r="A19" s="5" cm="1">
        <f t="array" ref="A19">ROUNDDOWN(
_xlfn.IFS(P19="Crafted",
J19*K19*N19*Q19,
P19="Inorganic",
J19*K19*(L19+M19+N19)*O19*Q19,
P19="Organic",
J19*K19*(L19+M19+N19)*Q19,
TRUE,0),2)</f>
        <v>7.48</v>
      </c>
      <c r="B19" s="5">
        <f>IF(D19="","",VLOOKUP(D19,resource_list,7,FALSE))</f>
        <v>200</v>
      </c>
      <c r="C19" s="23" t="s">
        <v>75</v>
      </c>
      <c r="D19" s="23" t="s">
        <v>85</v>
      </c>
      <c r="E19" s="23">
        <v>0</v>
      </c>
      <c r="F19" s="23">
        <v>0</v>
      </c>
      <c r="G19" s="23">
        <v>1</v>
      </c>
      <c r="H19" s="26">
        <v>1</v>
      </c>
      <c r="J19" s="5">
        <f t="shared" si="4"/>
        <v>1</v>
      </c>
      <c r="K19" s="5">
        <f>IF($B$1="Yes",1.05,1)</f>
        <v>1</v>
      </c>
      <c r="L19" s="5">
        <f>IF(D19="",0,VLOOKUP(D19,resource_list,2,FALSE)*F19)</f>
        <v>0</v>
      </c>
      <c r="M19" s="5">
        <f>IF(D19="",0,VLOOKUP(D19,resource_list,3,FALSE)*G19)</f>
        <v>2.08</v>
      </c>
      <c r="N19" s="5">
        <f>IF(D19="",0,VLOOKUP(D19,resource_list,4,FALSE)*H19)</f>
        <v>1.66</v>
      </c>
      <c r="O19" s="5">
        <f>IF($D$1="Yes",2,1)</f>
        <v>2</v>
      </c>
      <c r="P19" s="5" t="str">
        <f>IF(D19="","",VLOOKUP(D19,resource_list,5,FALSE))</f>
        <v>Inorganic</v>
      </c>
      <c r="Q19" s="5">
        <f>IF(C19="", "",  IF(VLOOKUP(C19,locations_outposts,5,FALSE)="No", 1, 1.1))</f>
        <v>1</v>
      </c>
      <c r="R19" s="5" t="str">
        <f t="shared" si="0"/>
        <v>Kumasi</v>
      </c>
      <c r="S19" s="5" t="str">
        <f t="shared" si="1"/>
        <v>Kumasi V-a</v>
      </c>
      <c r="T19" s="5" t="str">
        <f t="shared" si="2"/>
        <v>Outpost 1 -Au, Cu, &amp; Zero Wire</v>
      </c>
      <c r="U19" s="5" t="str">
        <f t="shared" si="3"/>
        <v>Kumasi - Kumasi V-a - Outpost 1 -Au, Cu, &amp; Zero Wire - Copper</v>
      </c>
    </row>
    <row r="20" spans="1:21" x14ac:dyDescent="0.25">
      <c r="A20" s="5" cm="1">
        <f t="array" ref="A20">ROUNDDOWN(
_xlfn.IFS(P20="Crafted",
J20*K20*N20*Q20,
P20="Inorganic",
J20*K20*(L20+M20+N20)*O20*Q20,
P20="Organic",
J20*K20*(L20+M20+N20)*Q20,
TRUE,0),2)</f>
        <v>7.78</v>
      </c>
      <c r="B20" s="5">
        <f>IF(D20="","",VLOOKUP(D20,resource_list,7,FALSE))</f>
        <v>150</v>
      </c>
      <c r="C20" s="23" t="s">
        <v>86</v>
      </c>
      <c r="D20" s="23" t="s">
        <v>20</v>
      </c>
      <c r="E20" s="23">
        <v>0</v>
      </c>
      <c r="F20" s="23">
        <v>0</v>
      </c>
      <c r="G20" s="23">
        <v>2</v>
      </c>
      <c r="H20" s="26">
        <v>1</v>
      </c>
      <c r="J20" s="5">
        <f t="shared" si="4"/>
        <v>1</v>
      </c>
      <c r="K20" s="5">
        <f>IF($B$1="Yes",1.05,1)</f>
        <v>1</v>
      </c>
      <c r="L20" s="5">
        <f>IF(D20="",0,VLOOKUP(D20,resource_list,2,FALSE)*F20)</f>
        <v>0</v>
      </c>
      <c r="M20" s="5">
        <f>IF(D20="",0,VLOOKUP(D20,resource_list,3,FALSE)*G20)</f>
        <v>2.78</v>
      </c>
      <c r="N20" s="5">
        <f>IF(D20="",0,VLOOKUP(D20,resource_list,4,FALSE)*H20)</f>
        <v>1.1100000000000001</v>
      </c>
      <c r="O20" s="5">
        <f>IF($D$1="Yes",2,1)</f>
        <v>2</v>
      </c>
      <c r="P20" s="5" t="str">
        <f>IF(D20="","",VLOOKUP(D20,resource_list,5,FALSE))</f>
        <v>Inorganic</v>
      </c>
      <c r="Q20" s="5">
        <f>IF(C20="", "",  IF(VLOOKUP(C20,locations_outposts,5,FALSE)="No", 1, 1.1))</f>
        <v>1</v>
      </c>
      <c r="R20" s="5" t="str">
        <f t="shared" si="0"/>
        <v>Narion</v>
      </c>
      <c r="S20" s="5" t="str">
        <f t="shared" si="1"/>
        <v>Kreet</v>
      </c>
      <c r="T20" s="5" t="str">
        <f t="shared" si="2"/>
        <v>Outpost 1 - Ag</v>
      </c>
      <c r="U20" s="5" t="str">
        <f t="shared" si="3"/>
        <v>Narion - Kreet - Outpost 1 - Ag - Silver</v>
      </c>
    </row>
    <row r="21" spans="1:21" x14ac:dyDescent="0.25">
      <c r="A21" s="5" cm="1">
        <f t="array" ref="A21">ROUNDDOWN(
_xlfn.IFS(P21="Crafted",
J21*K21*N21*Q21,
P21="Inorganic",
J21*K21*(L21+M21+N21)*O21*Q21,
P21="Organic",
J21*K21*(L21+M21+N21)*Q21,
TRUE,0),2)</f>
        <v>0</v>
      </c>
      <c r="B21" s="5" t="str">
        <f>IF(D21="","",VLOOKUP(D21,resource_list,7,FALSE))</f>
        <v/>
      </c>
      <c r="L21" s="5">
        <f>IF(D21="",0,VLOOKUP(D21,resource_list,2,FALSE)*F21)</f>
        <v>0</v>
      </c>
      <c r="M21" s="5">
        <f>IF(D21="",0,VLOOKUP(D21,resource_list,3,FALSE)*G21)</f>
        <v>0</v>
      </c>
      <c r="N21" s="5">
        <f>IF(D21="",0,VLOOKUP(D21,resource_list,4,FALSE)*H21)</f>
        <v>0</v>
      </c>
      <c r="P21" s="5" t="str">
        <f>IF(D21="","",VLOOKUP(D21,resource_list,5,FALSE))</f>
        <v/>
      </c>
      <c r="Q21" s="5" t="str">
        <f>IF(C21="", "",  IF(VLOOKUP(C21,locations_outposts,5,FALSE)="No", 1, 1.1))</f>
        <v/>
      </c>
      <c r="R21" s="5" t="str">
        <f t="shared" si="0"/>
        <v/>
      </c>
      <c r="S21" s="5" t="str">
        <f t="shared" si="1"/>
        <v/>
      </c>
      <c r="T21" s="5" t="str">
        <f t="shared" si="2"/>
        <v/>
      </c>
      <c r="U21" s="5" t="str">
        <f t="shared" si="3"/>
        <v/>
      </c>
    </row>
    <row r="22" spans="1:21" x14ac:dyDescent="0.25">
      <c r="A22" s="5" cm="1">
        <f t="array" ref="A22">ROUNDDOWN(
_xlfn.IFS(P22="Crafted",
J22*K22*N22*Q22,
P22="Inorganic",
J22*K22*(L22+M22+N22)*O22*Q22,
P22="Organic",
J22*K22*(L22+M22+N22)*Q22,
TRUE,0),2)</f>
        <v>0</v>
      </c>
      <c r="B22" s="5" t="str">
        <f>IF(D22="","",VLOOKUP(D22,resource_list,7,FALSE))</f>
        <v/>
      </c>
      <c r="L22" s="5">
        <f>IF(D22="",0,VLOOKUP(D22,resource_list,2,FALSE)*F22)</f>
        <v>0</v>
      </c>
      <c r="M22" s="5">
        <f>IF(D22="",0,VLOOKUP(D22,resource_list,3,FALSE)*G22)</f>
        <v>0</v>
      </c>
      <c r="N22" s="5">
        <f>IF(D22="",0,VLOOKUP(D22,resource_list,4,FALSE)*H22)</f>
        <v>0</v>
      </c>
      <c r="P22" s="5" t="str">
        <f>IF(D22="","",VLOOKUP(D22,resource_list,5,FALSE))</f>
        <v/>
      </c>
      <c r="Q22" s="5" t="str">
        <f>IF(C22="", "",  IF(VLOOKUP(C22,locations_outposts,5,FALSE)="No", 1, 1.1))</f>
        <v/>
      </c>
      <c r="R22" s="5" t="str">
        <f t="shared" si="0"/>
        <v/>
      </c>
      <c r="S22" s="5" t="str">
        <f t="shared" si="1"/>
        <v/>
      </c>
      <c r="T22" s="5" t="str">
        <f t="shared" si="2"/>
        <v/>
      </c>
      <c r="U22" s="5" t="str">
        <f>IF(C22&lt;&gt;"",IF(D22&lt;&gt;"",_xlfn.CONCAT(C22," - ",D22),""),"")</f>
        <v/>
      </c>
    </row>
    <row r="23" spans="1:21" x14ac:dyDescent="0.25">
      <c r="A23" s="5" cm="1">
        <f t="array" ref="A23">ROUNDDOWN(
_xlfn.IFS(P23="Crafted",
J23*K23*N23*Q23,
P23="Inorganic",
J23*K23*(L23+M23+N23)*O23*Q23,
P23="Organic",
J23*K23*(L23+M23+N23)*Q23,
TRUE,0),2)</f>
        <v>0</v>
      </c>
      <c r="B23" s="5">
        <f>IF(D23="","",VLOOKUP(D23,resource_list,7,FALSE))</f>
        <v>200</v>
      </c>
      <c r="C23" s="23" t="s">
        <v>133</v>
      </c>
      <c r="D23" s="23" t="s">
        <v>130</v>
      </c>
      <c r="E23" s="23">
        <v>0</v>
      </c>
      <c r="F23" s="23">
        <v>0</v>
      </c>
      <c r="G23" s="23">
        <v>0</v>
      </c>
      <c r="H23" s="23">
        <v>0</v>
      </c>
      <c r="J23" s="5">
        <f t="shared" si="4"/>
        <v>1</v>
      </c>
      <c r="K23" s="5">
        <f>IF($B$1="Yes",1.05,1)</f>
        <v>1</v>
      </c>
      <c r="L23" s="5">
        <f>IF(D23="",0,VLOOKUP(D23,resource_list,2,FALSE)*F23)</f>
        <v>0</v>
      </c>
      <c r="M23" s="5">
        <f>IF(D23="",0,VLOOKUP(D23,resource_list,3,FALSE)*G23)</f>
        <v>0</v>
      </c>
      <c r="N23" s="5">
        <f>IF(D23="",0,VLOOKUP(D23,resource_list,4,FALSE)*H23)</f>
        <v>0</v>
      </c>
      <c r="O23" s="5">
        <f>IF($D$1="Yes",2,1)</f>
        <v>2</v>
      </c>
      <c r="P23" s="5" t="str">
        <f>IF(D23="","",VLOOKUP(D23,resource_list,5,FALSE))</f>
        <v>Organic</v>
      </c>
      <c r="Q23" s="5">
        <f>IF(C23="", "",  IF(VLOOKUP(C23,locations_outposts,5,FALSE)="No", 1, 1.1))</f>
        <v>1</v>
      </c>
      <c r="R23" s="5" t="str">
        <f t="shared" si="0"/>
        <v>Alpha Centari</v>
      </c>
      <c r="S23" s="5" t="str">
        <f t="shared" si="1"/>
        <v>Jemison</v>
      </c>
      <c r="T23" s="5" t="str">
        <f t="shared" si="2"/>
        <v>Outpost 1</v>
      </c>
      <c r="U23" s="5" t="str">
        <f t="shared" ref="U23:U86" si="5">IF(C23&lt;&gt;"",IF(D23&lt;&gt;"",_xlfn.CONCAT(C23," - ",D23),""),"")</f>
        <v>Alpha Centari - Jemison - Outpost 1 - Toxin</v>
      </c>
    </row>
    <row r="24" spans="1:21" x14ac:dyDescent="0.25">
      <c r="A24" s="5" cm="1">
        <f t="array" ref="A24">ROUNDDOWN(
_xlfn.IFS(P24="Crafted",
J24*K24*N24*Q24,
P24="Inorganic",
J24*K24*(L24+M24+N24)*O24*Q24,
P24="Organic",
J24*K24*(L24+M24+N24)*Q24,
TRUE,0),2)</f>
        <v>0</v>
      </c>
      <c r="B24" s="5">
        <f>IF(D24="","",VLOOKUP(D24,resource_list,7,FALSE))</f>
        <v>200</v>
      </c>
      <c r="C24" s="23" t="s">
        <v>133</v>
      </c>
      <c r="D24" s="23" t="s">
        <v>131</v>
      </c>
      <c r="E24" s="23">
        <v>0</v>
      </c>
      <c r="F24" s="23">
        <v>0</v>
      </c>
      <c r="G24" s="23">
        <v>0</v>
      </c>
      <c r="H24" s="23">
        <v>0</v>
      </c>
      <c r="J24" s="5">
        <f t="shared" si="4"/>
        <v>1</v>
      </c>
      <c r="K24" s="5">
        <f>IF($B$1="Yes",1.05,1)</f>
        <v>1</v>
      </c>
      <c r="L24" s="5">
        <f>IF(D24="",0,VLOOKUP(D24,resource_list,2,FALSE)*F24)</f>
        <v>0</v>
      </c>
      <c r="M24" s="5">
        <f>IF(D24="",0,VLOOKUP(D24,resource_list,3,FALSE)*G24)</f>
        <v>0</v>
      </c>
      <c r="N24" s="5">
        <f>IF(D24="",0,VLOOKUP(D24,resource_list,4,FALSE)*H24)</f>
        <v>0</v>
      </c>
      <c r="O24" s="5">
        <f>IF($D$1="Yes",2,1)</f>
        <v>2</v>
      </c>
      <c r="P24" s="5" t="str">
        <f>IF(D24="","",VLOOKUP(D24,resource_list,5,FALSE))</f>
        <v>Organic</v>
      </c>
      <c r="Q24" s="5">
        <f>IF(C24="", "",  IF(VLOOKUP(C24,locations_outposts,5,FALSE)="No", 1, 1.1))</f>
        <v>1</v>
      </c>
      <c r="R24" s="5" t="str">
        <f t="shared" si="0"/>
        <v>Alpha Centari</v>
      </c>
      <c r="S24" s="5" t="str">
        <f t="shared" si="1"/>
        <v>Jemison</v>
      </c>
      <c r="T24" s="5" t="str">
        <f t="shared" si="2"/>
        <v>Outpost 1</v>
      </c>
      <c r="U24" s="5" t="str">
        <f t="shared" si="5"/>
        <v>Alpha Centari - Jemison - Outpost 1 - Metabolic Agent</v>
      </c>
    </row>
    <row r="25" spans="1:21" x14ac:dyDescent="0.25">
      <c r="A25" s="5" cm="1">
        <f t="array" ref="A25">ROUNDDOWN(
_xlfn.IFS(P25="Crafted",
J25*K25*N25*Q25,
P25="Inorganic",
J25*K25*(L25+M25+N25)*O25*Q25,
P25="Organic",
J25*K25*(L25+M25+N25)*Q25,
TRUE,0),2)</f>
        <v>0</v>
      </c>
      <c r="B25" s="5" t="str">
        <f>IF(D25="","",VLOOKUP(D25,resource_list,7,FALSE))</f>
        <v/>
      </c>
      <c r="E25" s="23">
        <v>0</v>
      </c>
      <c r="F25" s="23">
        <v>0</v>
      </c>
      <c r="G25" s="23">
        <v>0</v>
      </c>
      <c r="H25" s="23">
        <v>0</v>
      </c>
      <c r="J25" s="5">
        <f t="shared" si="4"/>
        <v>1</v>
      </c>
      <c r="K25" s="5">
        <f>IF($B$1="Yes",1.05,1)</f>
        <v>1</v>
      </c>
      <c r="L25" s="5">
        <f>IF(D25="",0,VLOOKUP(D25,resource_list,2,FALSE)*F25)</f>
        <v>0</v>
      </c>
      <c r="M25" s="5">
        <f>IF(D25="",0,VLOOKUP(D25,resource_list,3,FALSE)*G25)</f>
        <v>0</v>
      </c>
      <c r="N25" s="5">
        <f>IF(D25="",0,VLOOKUP(D25,resource_list,4,FALSE)*H25)</f>
        <v>0</v>
      </c>
      <c r="O25" s="5">
        <f>IF($D$1="Yes",2,1)</f>
        <v>2</v>
      </c>
      <c r="P25" s="5" t="str">
        <f>IF(D25="","",VLOOKUP(D25,resource_list,5,FALSE))</f>
        <v/>
      </c>
      <c r="Q25" s="5" t="str">
        <f>IF(C25="", "",  IF(VLOOKUP(C25,locations_outposts,5,FALSE)="No", 1, 1.1))</f>
        <v/>
      </c>
      <c r="R25" s="5" t="str">
        <f t="shared" si="0"/>
        <v/>
      </c>
      <c r="S25" s="5" t="str">
        <f t="shared" si="1"/>
        <v/>
      </c>
      <c r="T25" s="5" t="str">
        <f t="shared" si="2"/>
        <v/>
      </c>
      <c r="U25" s="5" t="str">
        <f t="shared" si="5"/>
        <v/>
      </c>
    </row>
    <row r="26" spans="1:21" x14ac:dyDescent="0.25">
      <c r="A26" s="5" cm="1">
        <f t="array" ref="A26">ROUNDDOWN(
_xlfn.IFS(P26="Crafted",
J26*K26*N26*Q26,
P26="Inorganic",
J26*K26*(L26+M26+N26)*O26*Q26,
P26="Organic",
J26*K26*(L26+M26+N26)*Q26,
TRUE,0),2)</f>
        <v>0</v>
      </c>
      <c r="B26" s="5" t="str">
        <f>IF(D26="","",VLOOKUP(D26,resource_list,7,FALSE))</f>
        <v/>
      </c>
      <c r="E26" s="23">
        <v>0</v>
      </c>
      <c r="F26" s="23">
        <v>0</v>
      </c>
      <c r="G26" s="23">
        <v>0</v>
      </c>
      <c r="H26" s="23">
        <v>0</v>
      </c>
      <c r="J26" s="5">
        <f t="shared" si="4"/>
        <v>1</v>
      </c>
      <c r="K26" s="5">
        <f>IF($B$1="Yes",1.05,1)</f>
        <v>1</v>
      </c>
      <c r="L26" s="5">
        <f>IF(D26="",0,VLOOKUP(D26,resource_list,2,FALSE)*F26)</f>
        <v>0</v>
      </c>
      <c r="M26" s="5">
        <f>IF(D26="",0,VLOOKUP(D26,resource_list,3,FALSE)*G26)</f>
        <v>0</v>
      </c>
      <c r="N26" s="5">
        <f>IF(D26="",0,VLOOKUP(D26,resource_list,4,FALSE)*H26)</f>
        <v>0</v>
      </c>
      <c r="O26" s="5">
        <f>IF($D$1="Yes",2,1)</f>
        <v>2</v>
      </c>
      <c r="P26" s="5" t="str">
        <f>IF(D26="","",VLOOKUP(D26,resource_list,5,FALSE))</f>
        <v/>
      </c>
      <c r="Q26" s="5" t="str">
        <f>IF(C26="", "",  IF(VLOOKUP(C26,locations_outposts,5,FALSE)="No", 1, 1.1))</f>
        <v/>
      </c>
      <c r="R26" s="5" t="str">
        <f t="shared" si="0"/>
        <v/>
      </c>
      <c r="S26" s="5" t="str">
        <f t="shared" si="1"/>
        <v/>
      </c>
      <c r="T26" s="5" t="str">
        <f t="shared" si="2"/>
        <v/>
      </c>
      <c r="U26" s="5" t="str">
        <f t="shared" si="5"/>
        <v/>
      </c>
    </row>
    <row r="27" spans="1:21" x14ac:dyDescent="0.25">
      <c r="A27" s="5" cm="1">
        <f t="array" ref="A27">ROUNDDOWN(
_xlfn.IFS(P27="Crafted",
J27*K27*N27*Q27,
P27="Inorganic",
J27*K27*(L27+M27+N27)*O27*Q27,
P27="Organic",
J27*K27*(L27+M27+N27)*Q27,
TRUE,0),2)</f>
        <v>0</v>
      </c>
      <c r="B27" s="5" t="str">
        <f>IF(D27="","",VLOOKUP(D27,resource_list,7,FALSE))</f>
        <v/>
      </c>
      <c r="E27" s="23">
        <v>0</v>
      </c>
      <c r="F27" s="23">
        <v>0</v>
      </c>
      <c r="G27" s="23">
        <v>0</v>
      </c>
      <c r="H27" s="23">
        <v>0</v>
      </c>
      <c r="J27" s="5">
        <f t="shared" si="4"/>
        <v>1</v>
      </c>
      <c r="K27" s="5">
        <f>IF($B$1="Yes",1.05,1)</f>
        <v>1</v>
      </c>
      <c r="L27" s="5">
        <f>IF(D27="",0,VLOOKUP(D27,resource_list,2,FALSE)*F27)</f>
        <v>0</v>
      </c>
      <c r="M27" s="5">
        <f>IF(D27="",0,VLOOKUP(D27,resource_list,3,FALSE)*G27)</f>
        <v>0</v>
      </c>
      <c r="N27" s="5">
        <f>IF(D27="",0,VLOOKUP(D27,resource_list,4,FALSE)*H27)</f>
        <v>0</v>
      </c>
      <c r="O27" s="5">
        <f>IF($D$1="Yes",2,1)</f>
        <v>2</v>
      </c>
      <c r="P27" s="5" t="str">
        <f>IF(D27="","",VLOOKUP(D27,resource_list,5,FALSE))</f>
        <v/>
      </c>
      <c r="Q27" s="5" t="str">
        <f>IF(C27="", "",  IF(VLOOKUP(C27,locations_outposts,5,FALSE)="No", 1, 1.1))</f>
        <v/>
      </c>
      <c r="R27" s="5" t="str">
        <f t="shared" si="0"/>
        <v/>
      </c>
      <c r="S27" s="5" t="str">
        <f t="shared" si="1"/>
        <v/>
      </c>
      <c r="T27" s="5" t="str">
        <f t="shared" si="2"/>
        <v/>
      </c>
      <c r="U27" s="5" t="str">
        <f t="shared" si="5"/>
        <v/>
      </c>
    </row>
    <row r="28" spans="1:21" x14ac:dyDescent="0.25">
      <c r="A28" s="5" cm="1">
        <f t="array" ref="A28">ROUNDDOWN(
_xlfn.IFS(P28="Crafted",
J28*K28*N28*Q28,
P28="Inorganic",
J28*K28*(L28+M28+N28)*O28*Q28,
P28="Organic",
J28*K28*(L28+M28+N28)*Q28,
TRUE,0),2)</f>
        <v>0</v>
      </c>
      <c r="B28" s="5" t="str">
        <f>IF(D28="","",VLOOKUP(D28,resource_list,7,FALSE))</f>
        <v/>
      </c>
      <c r="E28" s="23">
        <v>0</v>
      </c>
      <c r="F28" s="23">
        <v>0</v>
      </c>
      <c r="G28" s="23">
        <v>0</v>
      </c>
      <c r="H28" s="23">
        <v>0</v>
      </c>
      <c r="J28" s="5">
        <f t="shared" si="4"/>
        <v>1</v>
      </c>
      <c r="K28" s="5">
        <f>IF($B$1="Yes",1.05,1)</f>
        <v>1</v>
      </c>
      <c r="L28" s="5">
        <f>IF(D28="",0,VLOOKUP(D28,resource_list,2,FALSE)*F28)</f>
        <v>0</v>
      </c>
      <c r="M28" s="5">
        <f>IF(D28="",0,VLOOKUP(D28,resource_list,3,FALSE)*G28)</f>
        <v>0</v>
      </c>
      <c r="N28" s="5">
        <f>IF(D28="",0,VLOOKUP(D28,resource_list,4,FALSE)*H28)</f>
        <v>0</v>
      </c>
      <c r="O28" s="5">
        <f>IF($D$1="Yes",2,1)</f>
        <v>2</v>
      </c>
      <c r="P28" s="5" t="str">
        <f>IF(D28="","",VLOOKUP(D28,resource_list,5,FALSE))</f>
        <v/>
      </c>
      <c r="Q28" s="5" t="str">
        <f>IF(C28="", "",  IF(VLOOKUP(C28,locations_outposts,5,FALSE)="No", 1, 1.1))</f>
        <v/>
      </c>
      <c r="R28" s="5" t="str">
        <f t="shared" si="0"/>
        <v/>
      </c>
      <c r="S28" s="5" t="str">
        <f t="shared" si="1"/>
        <v/>
      </c>
      <c r="T28" s="5" t="str">
        <f t="shared" si="2"/>
        <v/>
      </c>
      <c r="U28" s="5" t="str">
        <f t="shared" si="5"/>
        <v/>
      </c>
    </row>
    <row r="29" spans="1:21" x14ac:dyDescent="0.25">
      <c r="A29" s="5" cm="1">
        <f t="array" ref="A29">ROUNDDOWN(
_xlfn.IFS(P29="Crafted",
J29*K29*N29*Q29,
P29="Inorganic",
J29*K29*(L29+M29+N29)*O29*Q29,
P29="Organic",
J29*K29*(L29+M29+N29)*Q29,
TRUE,0),2)</f>
        <v>0</v>
      </c>
      <c r="B29" s="5" t="str">
        <f>IF(D29="","",VLOOKUP(D29,resource_list,7,FALSE))</f>
        <v/>
      </c>
      <c r="E29" s="23">
        <v>0</v>
      </c>
      <c r="F29" s="23">
        <v>0</v>
      </c>
      <c r="G29" s="23">
        <v>0</v>
      </c>
      <c r="H29" s="23">
        <v>0</v>
      </c>
      <c r="J29" s="5">
        <f t="shared" si="4"/>
        <v>1</v>
      </c>
      <c r="K29" s="5">
        <f>IF($B$1="Yes",1.05,1)</f>
        <v>1</v>
      </c>
      <c r="L29" s="5">
        <f>IF(D29="",0,VLOOKUP(D29,resource_list,2,FALSE)*F29)</f>
        <v>0</v>
      </c>
      <c r="M29" s="5">
        <f>IF(D29="",0,VLOOKUP(D29,resource_list,3,FALSE)*G29)</f>
        <v>0</v>
      </c>
      <c r="N29" s="5">
        <f>IF(D29="",0,VLOOKUP(D29,resource_list,4,FALSE)*H29)</f>
        <v>0</v>
      </c>
      <c r="O29" s="5">
        <f>IF($D$1="Yes",2,1)</f>
        <v>2</v>
      </c>
      <c r="P29" s="5" t="str">
        <f>IF(D29="","",VLOOKUP(D29,resource_list,5,FALSE))</f>
        <v/>
      </c>
      <c r="Q29" s="5" t="str">
        <f>IF(C29="", "",  IF(VLOOKUP(C29,locations_outposts,5,FALSE)="No", 1, 1.1))</f>
        <v/>
      </c>
      <c r="R29" s="5" t="str">
        <f t="shared" si="0"/>
        <v/>
      </c>
      <c r="S29" s="5" t="str">
        <f t="shared" si="1"/>
        <v/>
      </c>
      <c r="T29" s="5" t="str">
        <f t="shared" si="2"/>
        <v/>
      </c>
      <c r="U29" s="5" t="str">
        <f t="shared" si="5"/>
        <v/>
      </c>
    </row>
    <row r="30" spans="1:21" x14ac:dyDescent="0.25">
      <c r="A30" s="5" cm="1">
        <f t="array" ref="A30">ROUNDDOWN(
_xlfn.IFS(P30="Crafted",
J30*K30*N30*Q30,
P30="Inorganic",
J30*K30*(L30+M30+N30)*O30*Q30,
P30="Organic",
J30*K30*(L30+M30+N30)*Q30,
TRUE,0),2)</f>
        <v>0</v>
      </c>
      <c r="B30" s="5" t="str">
        <f>IF(D30="","",VLOOKUP(D30,resource_list,7,FALSE))</f>
        <v/>
      </c>
      <c r="E30" s="23">
        <v>0</v>
      </c>
      <c r="F30" s="23">
        <v>0</v>
      </c>
      <c r="G30" s="23">
        <v>0</v>
      </c>
      <c r="H30" s="23">
        <v>0</v>
      </c>
      <c r="J30" s="5">
        <f t="shared" si="4"/>
        <v>1</v>
      </c>
      <c r="K30" s="5">
        <f>IF($B$1="Yes",1.05,1)</f>
        <v>1</v>
      </c>
      <c r="L30" s="5">
        <f>IF(D30="",0,VLOOKUP(D30,resource_list,2,FALSE)*F30)</f>
        <v>0</v>
      </c>
      <c r="M30" s="5">
        <f>IF(D30="",0,VLOOKUP(D30,resource_list,3,FALSE)*G30)</f>
        <v>0</v>
      </c>
      <c r="N30" s="5">
        <f>IF(D30="",0,VLOOKUP(D30,resource_list,4,FALSE)*H30)</f>
        <v>0</v>
      </c>
      <c r="O30" s="5">
        <f>IF($D$1="Yes",2,1)</f>
        <v>2</v>
      </c>
      <c r="P30" s="5" t="str">
        <f>IF(D30="","",VLOOKUP(D30,resource_list,5,FALSE))</f>
        <v/>
      </c>
      <c r="Q30" s="5" t="str">
        <f>IF(C30="", "",  IF(VLOOKUP(C30,locations_outposts,5,FALSE)="No", 1, 1.1))</f>
        <v/>
      </c>
      <c r="R30" s="5" t="str">
        <f t="shared" si="0"/>
        <v/>
      </c>
      <c r="S30" s="5" t="str">
        <f t="shared" si="1"/>
        <v/>
      </c>
      <c r="T30" s="5" t="str">
        <f t="shared" si="2"/>
        <v/>
      </c>
      <c r="U30" s="5" t="str">
        <f t="shared" si="5"/>
        <v/>
      </c>
    </row>
    <row r="31" spans="1:21" x14ac:dyDescent="0.25">
      <c r="A31" s="5" cm="1">
        <f t="array" ref="A31">ROUNDDOWN(
_xlfn.IFS(P31="Crafted",
J31*K31*N31*Q31,
P31="Inorganic",
J31*K31*(L31+M31+N31)*O31*Q31,
P31="Organic",
J31*K31*(L31+M31+N31)*Q31,
TRUE,0),2)</f>
        <v>0</v>
      </c>
      <c r="B31" s="5" t="str">
        <f>IF(D31="","",VLOOKUP(D31,resource_list,7,FALSE))</f>
        <v/>
      </c>
      <c r="E31" s="23">
        <v>0</v>
      </c>
      <c r="F31" s="23">
        <v>0</v>
      </c>
      <c r="G31" s="23">
        <v>0</v>
      </c>
      <c r="H31" s="23">
        <v>0</v>
      </c>
      <c r="J31" s="5">
        <f t="shared" si="4"/>
        <v>1</v>
      </c>
      <c r="K31" s="5">
        <f>IF($B$1="Yes",1.05,1)</f>
        <v>1</v>
      </c>
      <c r="L31" s="5">
        <f>IF(D31="",0,VLOOKUP(D31,resource_list,2,FALSE)*F31)</f>
        <v>0</v>
      </c>
      <c r="M31" s="5">
        <f>IF(D31="",0,VLOOKUP(D31,resource_list,3,FALSE)*G31)</f>
        <v>0</v>
      </c>
      <c r="N31" s="5">
        <f>IF(D31="",0,VLOOKUP(D31,resource_list,4,FALSE)*H31)</f>
        <v>0</v>
      </c>
      <c r="O31" s="5">
        <f>IF($D$1="Yes",2,1)</f>
        <v>2</v>
      </c>
      <c r="P31" s="5" t="str">
        <f>IF(D31="","",VLOOKUP(D31,resource_list,5,FALSE))</f>
        <v/>
      </c>
      <c r="Q31" s="5" t="str">
        <f>IF(C31="", "",  IF(VLOOKUP(C31,locations_outposts,5,FALSE)="No", 1, 1.1))</f>
        <v/>
      </c>
      <c r="R31" s="5" t="str">
        <f t="shared" si="0"/>
        <v/>
      </c>
      <c r="S31" s="5" t="str">
        <f t="shared" si="1"/>
        <v/>
      </c>
      <c r="T31" s="5" t="str">
        <f t="shared" si="2"/>
        <v/>
      </c>
      <c r="U31" s="5" t="str">
        <f t="shared" si="5"/>
        <v/>
      </c>
    </row>
    <row r="32" spans="1:21" x14ac:dyDescent="0.25">
      <c r="A32" s="5" cm="1">
        <f t="array" ref="A32">ROUNDDOWN(
_xlfn.IFS(P32="Crafted",
J32*K32*N32*Q32,
P32="Inorganic",
J32*K32*(L32+M32+N32)*O32*Q32,
P32="Organic",
J32*K32*(L32+M32+N32)*Q32,
TRUE,0),2)</f>
        <v>0</v>
      </c>
      <c r="B32" s="5" t="str">
        <f>IF(D32="","",VLOOKUP(D32,resource_list,7,FALSE))</f>
        <v/>
      </c>
      <c r="J32" s="5">
        <f t="shared" si="4"/>
        <v>1</v>
      </c>
      <c r="K32" s="5">
        <f>IF($B$1="Yes",1.05,1)</f>
        <v>1</v>
      </c>
      <c r="L32" s="5">
        <f>IF(D32="",0,VLOOKUP(D32,resource_list,2,FALSE)*F32)</f>
        <v>0</v>
      </c>
      <c r="M32" s="5">
        <f>IF(D32="",0,VLOOKUP(D32,resource_list,3,FALSE)*G32)</f>
        <v>0</v>
      </c>
      <c r="N32" s="5">
        <f>IF(D32="",0,VLOOKUP(D32,resource_list,4,FALSE)*H32)</f>
        <v>0</v>
      </c>
      <c r="O32" s="5">
        <f>IF($D$1="Yes",2,1)</f>
        <v>2</v>
      </c>
      <c r="P32" s="5" t="str">
        <f>IF(D32="","",VLOOKUP(D32,resource_list,5,FALSE))</f>
        <v/>
      </c>
      <c r="Q32" s="5" t="str">
        <f>IF(C32="", "",  IF(VLOOKUP(C32,locations_outposts,5,FALSE)="No", 1, 1.1))</f>
        <v/>
      </c>
      <c r="R32" s="5" t="str">
        <f t="shared" si="0"/>
        <v/>
      </c>
      <c r="S32" s="5" t="str">
        <f t="shared" si="1"/>
        <v/>
      </c>
      <c r="T32" s="5" t="str">
        <f t="shared" si="2"/>
        <v/>
      </c>
      <c r="U32" s="5" t="str">
        <f t="shared" si="5"/>
        <v/>
      </c>
    </row>
    <row r="33" spans="1:21" x14ac:dyDescent="0.25">
      <c r="A33" s="5" cm="1">
        <f t="array" ref="A33">ROUNDDOWN(
_xlfn.IFS(P33="Crafted",
J33*K33*N33*Q33,
P33="Inorganic",
J33*K33*(L33+M33+N33)*O33*Q33,
P33="Organic",
J33*K33*(L33+M33+N33)*Q33,
TRUE,0),2)</f>
        <v>0</v>
      </c>
      <c r="B33" s="5" t="str">
        <f>IF(D33="","",VLOOKUP(D33,resource_list,7,FALSE))</f>
        <v/>
      </c>
      <c r="E33" s="23">
        <v>0</v>
      </c>
      <c r="F33" s="23">
        <v>0</v>
      </c>
      <c r="G33" s="23">
        <v>0</v>
      </c>
      <c r="H33" s="23">
        <v>0</v>
      </c>
      <c r="J33" s="5">
        <f t="shared" si="4"/>
        <v>1</v>
      </c>
      <c r="K33" s="5">
        <f>IF($B$1="Yes",1.05,1)</f>
        <v>1</v>
      </c>
      <c r="L33" s="5">
        <f>IF(D33="",0,VLOOKUP(D33,resource_list,2,FALSE)*F33)</f>
        <v>0</v>
      </c>
      <c r="M33" s="5">
        <f>IF(D33="",0,VLOOKUP(D33,resource_list,3,FALSE)*G33)</f>
        <v>0</v>
      </c>
      <c r="N33" s="5">
        <f>IF(D33="",0,VLOOKUP(D33,resource_list,4,FALSE)*H33)</f>
        <v>0</v>
      </c>
      <c r="O33" s="5">
        <f>IF($D$1="Yes",2,1)</f>
        <v>2</v>
      </c>
      <c r="P33" s="5" t="str">
        <f>IF(D33="","",VLOOKUP(D33,resource_list,5,FALSE))</f>
        <v/>
      </c>
      <c r="Q33" s="5" t="str">
        <f>IF(C33="", "",  IF(VLOOKUP(C33,locations_outposts,5,FALSE)="No", 1, 1.1))</f>
        <v/>
      </c>
      <c r="R33" s="5" t="str">
        <f t="shared" si="0"/>
        <v/>
      </c>
      <c r="S33" s="5" t="str">
        <f t="shared" si="1"/>
        <v/>
      </c>
      <c r="T33" s="5" t="str">
        <f t="shared" si="2"/>
        <v/>
      </c>
      <c r="U33" s="5" t="str">
        <f t="shared" si="5"/>
        <v/>
      </c>
    </row>
    <row r="34" spans="1:21" x14ac:dyDescent="0.25">
      <c r="A34" s="5" cm="1">
        <f t="array" ref="A34">ROUNDDOWN(
_xlfn.IFS(P34="Crafted",
J34*K34*N34*Q34,
P34="Inorganic",
J34*K34*(L34+M34+N34)*O34*Q34,
P34="Organic",
J34*K34*(L34+M34+N34)*Q34,
TRUE,0),2)</f>
        <v>0</v>
      </c>
      <c r="B34" s="5" t="str">
        <f>IF(D34="","",VLOOKUP(D34,resource_list,7,FALSE))</f>
        <v/>
      </c>
      <c r="E34" s="23">
        <v>0</v>
      </c>
      <c r="F34" s="23">
        <v>0</v>
      </c>
      <c r="G34" s="23">
        <v>0</v>
      </c>
      <c r="H34" s="23">
        <v>0</v>
      </c>
      <c r="J34" s="5">
        <f t="shared" si="4"/>
        <v>1</v>
      </c>
      <c r="K34" s="5">
        <f>IF($B$1="Yes",1.05,1)</f>
        <v>1</v>
      </c>
      <c r="L34" s="5">
        <f>IF(D34="",0,VLOOKUP(D34,resource_list,2,FALSE)*F34)</f>
        <v>0</v>
      </c>
      <c r="M34" s="5">
        <f>IF(D34="",0,VLOOKUP(D34,resource_list,3,FALSE)*G34)</f>
        <v>0</v>
      </c>
      <c r="N34" s="5">
        <f>IF(D34="",0,VLOOKUP(D34,resource_list,4,FALSE)*H34)</f>
        <v>0</v>
      </c>
      <c r="O34" s="5">
        <f>IF($D$1="Yes",2,1)</f>
        <v>2</v>
      </c>
      <c r="P34" s="5" t="str">
        <f>IF(D34="","",VLOOKUP(D34,resource_list,5,FALSE))</f>
        <v/>
      </c>
      <c r="Q34" s="5" t="str">
        <f>IF(C34="", "",  IF(VLOOKUP(C34,locations_outposts,5,FALSE)="No", 1, 1.1))</f>
        <v/>
      </c>
      <c r="R34" s="5" t="str">
        <f t="shared" si="0"/>
        <v/>
      </c>
      <c r="S34" s="5" t="str">
        <f t="shared" si="1"/>
        <v/>
      </c>
      <c r="T34" s="5" t="str">
        <f t="shared" si="2"/>
        <v/>
      </c>
      <c r="U34" s="5" t="str">
        <f t="shared" si="5"/>
        <v/>
      </c>
    </row>
    <row r="35" spans="1:21" x14ac:dyDescent="0.25">
      <c r="A35" s="5" cm="1">
        <f t="array" ref="A35">ROUNDDOWN(
_xlfn.IFS(P35="Crafted",
J35*K35*N35*Q35,
P35="Inorganic",
J35*K35*(L35+M35+N35)*O35*Q35,
P35="Organic",
J35*K35*(L35+M35+N35)*Q35,
TRUE,0),2)</f>
        <v>0</v>
      </c>
      <c r="B35" s="5" t="str">
        <f>IF(D35="","",VLOOKUP(D35,resource_list,7,FALSE))</f>
        <v/>
      </c>
      <c r="E35" s="23">
        <v>0</v>
      </c>
      <c r="F35" s="23">
        <v>0</v>
      </c>
      <c r="G35" s="23">
        <v>0</v>
      </c>
      <c r="H35" s="23">
        <v>0</v>
      </c>
      <c r="J35" s="5">
        <f t="shared" si="4"/>
        <v>1</v>
      </c>
      <c r="K35" s="5">
        <f>IF($B$1="Yes",1.05,1)</f>
        <v>1</v>
      </c>
      <c r="L35" s="5">
        <f>IF(D35="",0,VLOOKUP(D35,resource_list,2,FALSE)*F35)</f>
        <v>0</v>
      </c>
      <c r="M35" s="5">
        <f>IF(D35="",0,VLOOKUP(D35,resource_list,3,FALSE)*G35)</f>
        <v>0</v>
      </c>
      <c r="N35" s="5">
        <f>IF(D35="",0,VLOOKUP(D35,resource_list,4,FALSE)*H35)</f>
        <v>0</v>
      </c>
      <c r="O35" s="5">
        <f>IF($D$1="Yes",2,1)</f>
        <v>2</v>
      </c>
      <c r="P35" s="5" t="str">
        <f>IF(D35="","",VLOOKUP(D35,resource_list,5,FALSE))</f>
        <v/>
      </c>
      <c r="Q35" s="5" t="str">
        <f>IF(C35="", "",  IF(VLOOKUP(C35,locations_outposts,5,FALSE)="No", 1, 1.1))</f>
        <v/>
      </c>
      <c r="R35" s="5" t="str">
        <f t="shared" si="0"/>
        <v/>
      </c>
      <c r="S35" s="5" t="str">
        <f t="shared" si="1"/>
        <v/>
      </c>
      <c r="T35" s="5" t="str">
        <f t="shared" si="2"/>
        <v/>
      </c>
      <c r="U35" s="5" t="str">
        <f t="shared" si="5"/>
        <v/>
      </c>
    </row>
    <row r="36" spans="1:21" x14ac:dyDescent="0.25">
      <c r="A36" s="5" cm="1">
        <f t="array" ref="A36">ROUNDDOWN(
_xlfn.IFS(P36="Crafted",
J36*K36*N36*Q36,
P36="Inorganic",
J36*K36*(L36+M36+N36)*O36*Q36,
P36="Organic",
J36*K36*(L36+M36+N36)*Q36,
TRUE,0),2)</f>
        <v>0</v>
      </c>
      <c r="B36" s="5" t="str">
        <f>IF(D36="","",VLOOKUP(D36,resource_list,7,FALSE))</f>
        <v/>
      </c>
      <c r="E36" s="23">
        <v>0</v>
      </c>
      <c r="F36" s="23">
        <v>0</v>
      </c>
      <c r="G36" s="23">
        <v>0</v>
      </c>
      <c r="H36" s="23">
        <v>0</v>
      </c>
      <c r="J36" s="5">
        <f t="shared" si="4"/>
        <v>1</v>
      </c>
      <c r="K36" s="5">
        <f>IF($B$1="Yes",1.05,1)</f>
        <v>1</v>
      </c>
      <c r="L36" s="5">
        <f>IF(D36="",0,VLOOKUP(D36,resource_list,2,FALSE)*F36)</f>
        <v>0</v>
      </c>
      <c r="M36" s="5">
        <f>IF(D36="",0,VLOOKUP(D36,resource_list,3,FALSE)*G36)</f>
        <v>0</v>
      </c>
      <c r="N36" s="5">
        <f>IF(D36="",0,VLOOKUP(D36,resource_list,4,FALSE)*H36)</f>
        <v>0</v>
      </c>
      <c r="O36" s="5">
        <f>IF($D$1="Yes",2,1)</f>
        <v>2</v>
      </c>
      <c r="P36" s="5" t="str">
        <f>IF(D36="","",VLOOKUP(D36,resource_list,5,FALSE))</f>
        <v/>
      </c>
      <c r="Q36" s="5" t="str">
        <f>IF(C36="", "",  IF(VLOOKUP(C36,locations_outposts,5,FALSE)="No", 1, 1.1))</f>
        <v/>
      </c>
      <c r="R36" s="5" t="str">
        <f t="shared" si="0"/>
        <v/>
      </c>
      <c r="S36" s="5" t="str">
        <f t="shared" si="1"/>
        <v/>
      </c>
      <c r="T36" s="5" t="str">
        <f t="shared" si="2"/>
        <v/>
      </c>
      <c r="U36" s="5" t="str">
        <f t="shared" si="5"/>
        <v/>
      </c>
    </row>
    <row r="37" spans="1:21" x14ac:dyDescent="0.25">
      <c r="A37" s="5" cm="1">
        <f t="array" ref="A37">ROUNDDOWN(
_xlfn.IFS(P37="Crafted",
J37*K37*N37*Q37,
P37="Inorganic",
J37*K37*(L37+M37+N37)*O37*Q37,
P37="Organic",
J37*K37*(L37+M37+N37)*Q37,
TRUE,0),2)</f>
        <v>0</v>
      </c>
      <c r="B37" s="5" t="str">
        <f>IF(D37="","",VLOOKUP(D37,resource_list,7,FALSE))</f>
        <v/>
      </c>
      <c r="E37" s="23">
        <v>0</v>
      </c>
      <c r="F37" s="23">
        <v>0</v>
      </c>
      <c r="G37" s="23">
        <v>0</v>
      </c>
      <c r="H37" s="23">
        <v>0</v>
      </c>
      <c r="J37" s="5">
        <f t="shared" si="4"/>
        <v>1</v>
      </c>
      <c r="K37" s="5">
        <f>IF($B$1="Yes",1.05,1)</f>
        <v>1</v>
      </c>
      <c r="L37" s="5">
        <f>IF(D37="",0,VLOOKUP(D37,resource_list,2,FALSE)*F37)</f>
        <v>0</v>
      </c>
      <c r="M37" s="5">
        <f>IF(D37="",0,VLOOKUP(D37,resource_list,3,FALSE)*G37)</f>
        <v>0</v>
      </c>
      <c r="N37" s="5">
        <f>IF(D37="",0,VLOOKUP(D37,resource_list,4,FALSE)*H37)</f>
        <v>0</v>
      </c>
      <c r="O37" s="5">
        <f>IF($D$1="Yes",2,1)</f>
        <v>2</v>
      </c>
      <c r="P37" s="5" t="str">
        <f>IF(D37="","",VLOOKUP(D37,resource_list,5,FALSE))</f>
        <v/>
      </c>
      <c r="Q37" s="5" t="str">
        <f>IF(C37="", "",  IF(VLOOKUP(C37,locations_outposts,5,FALSE)="No", 1, 1.1))</f>
        <v/>
      </c>
      <c r="R37" s="5" t="str">
        <f t="shared" si="0"/>
        <v/>
      </c>
      <c r="S37" s="5" t="str">
        <f t="shared" si="1"/>
        <v/>
      </c>
      <c r="T37" s="5" t="str">
        <f t="shared" si="2"/>
        <v/>
      </c>
      <c r="U37" s="5" t="str">
        <f t="shared" si="5"/>
        <v/>
      </c>
    </row>
    <row r="38" spans="1:21" x14ac:dyDescent="0.25">
      <c r="A38" s="5" cm="1">
        <f t="array" ref="A38">ROUNDDOWN(
_xlfn.IFS(P38="Crafted",
J38*K38*N38*Q38,
P38="Inorganic",
J38*K38*(L38+M38+N38)*O38*Q38,
P38="Organic",
J38*K38*(L38+M38+N38)*Q38,
TRUE,0),2)</f>
        <v>0</v>
      </c>
      <c r="B38" s="5" t="str">
        <f>IF(D38="","",VLOOKUP(D38,resource_list,7,FALSE))</f>
        <v/>
      </c>
      <c r="E38" s="23">
        <v>0</v>
      </c>
      <c r="F38" s="23">
        <v>0</v>
      </c>
      <c r="G38" s="23">
        <v>0</v>
      </c>
      <c r="H38" s="23">
        <v>0</v>
      </c>
      <c r="J38" s="5">
        <f t="shared" si="4"/>
        <v>1</v>
      </c>
      <c r="K38" s="5">
        <f>IF($B$1="Yes",1.05,1)</f>
        <v>1</v>
      </c>
      <c r="L38" s="5">
        <f>IF(D38="",0,VLOOKUP(D38,resource_list,2,FALSE)*F38)</f>
        <v>0</v>
      </c>
      <c r="M38" s="5">
        <f>IF(D38="",0,VLOOKUP(D38,resource_list,3,FALSE)*G38)</f>
        <v>0</v>
      </c>
      <c r="N38" s="5">
        <f>IF(D38="",0,VLOOKUP(D38,resource_list,4,FALSE)*H38)</f>
        <v>0</v>
      </c>
      <c r="O38" s="5">
        <f>IF($D$1="Yes",2,1)</f>
        <v>2</v>
      </c>
      <c r="P38" s="5" t="str">
        <f>IF(D38="","",VLOOKUP(D38,resource_list,5,FALSE))</f>
        <v/>
      </c>
      <c r="Q38" s="5" t="str">
        <f>IF(C38="", "",  IF(VLOOKUP(C38,locations_outposts,5,FALSE)="No", 1, 1.1))</f>
        <v/>
      </c>
      <c r="R38" s="5" t="str">
        <f t="shared" si="0"/>
        <v/>
      </c>
      <c r="S38" s="5" t="str">
        <f t="shared" si="1"/>
        <v/>
      </c>
      <c r="T38" s="5" t="str">
        <f t="shared" si="2"/>
        <v/>
      </c>
      <c r="U38" s="5" t="str">
        <f t="shared" si="5"/>
        <v/>
      </c>
    </row>
    <row r="39" spans="1:21" x14ac:dyDescent="0.25">
      <c r="A39" s="5" cm="1">
        <f t="array" ref="A39">ROUNDDOWN(
_xlfn.IFS(P39="Crafted",
J39*K39*N39*Q39,
P39="Inorganic",
J39*K39*(L39+M39+N39)*O39*Q39,
P39="Organic",
J39*K39*(L39+M39+N39)*Q39,
TRUE,0),2)</f>
        <v>0</v>
      </c>
      <c r="B39" s="5" t="str">
        <f>IF(D39="","",VLOOKUP(D39,resource_list,7,FALSE))</f>
        <v/>
      </c>
      <c r="E39" s="23">
        <v>0</v>
      </c>
      <c r="F39" s="23">
        <v>0</v>
      </c>
      <c r="G39" s="23">
        <v>0</v>
      </c>
      <c r="H39" s="23">
        <v>0</v>
      </c>
      <c r="J39" s="5">
        <f t="shared" si="4"/>
        <v>1</v>
      </c>
      <c r="K39" s="5">
        <f>IF($B$1="Yes",1.05,1)</f>
        <v>1</v>
      </c>
      <c r="L39" s="5">
        <f>IF(D39="",0,VLOOKUP(D39,resource_list,2,FALSE)*F39)</f>
        <v>0</v>
      </c>
      <c r="M39" s="5">
        <f>IF(D39="",0,VLOOKUP(D39,resource_list,3,FALSE)*G39)</f>
        <v>0</v>
      </c>
      <c r="N39" s="5">
        <f>IF(D39="",0,VLOOKUP(D39,resource_list,4,FALSE)*H39)</f>
        <v>0</v>
      </c>
      <c r="O39" s="5">
        <f>IF($D$1="Yes",2,1)</f>
        <v>2</v>
      </c>
      <c r="P39" s="5" t="str">
        <f>IF(D39="","",VLOOKUP(D39,resource_list,5,FALSE))</f>
        <v/>
      </c>
      <c r="Q39" s="5" t="str">
        <f>IF(C39="", "",  IF(VLOOKUP(C39,locations_outposts,5,FALSE)="No", 1, 1.1))</f>
        <v/>
      </c>
      <c r="R39" s="5" t="str">
        <f t="shared" si="0"/>
        <v/>
      </c>
      <c r="S39" s="5" t="str">
        <f t="shared" si="1"/>
        <v/>
      </c>
      <c r="T39" s="5" t="str">
        <f t="shared" si="2"/>
        <v/>
      </c>
      <c r="U39" s="5" t="str">
        <f t="shared" si="5"/>
        <v/>
      </c>
    </row>
    <row r="40" spans="1:21" x14ac:dyDescent="0.25">
      <c r="A40" s="5" cm="1">
        <f t="array" ref="A40">ROUNDDOWN(
_xlfn.IFS(P40="Crafted",
J40*K40*N40*Q40,
P40="Inorganic",
J40*K40*(L40+M40+N40)*O40*Q40,
P40="Organic",
J40*K40*(L40+M40+N40)*Q40,
TRUE,0),2)</f>
        <v>0</v>
      </c>
      <c r="B40" s="5" t="str">
        <f>IF(D40="","",VLOOKUP(D40,resource_list,7,FALSE))</f>
        <v/>
      </c>
      <c r="E40" s="23">
        <v>0</v>
      </c>
      <c r="F40" s="23">
        <v>0</v>
      </c>
      <c r="G40" s="23">
        <v>0</v>
      </c>
      <c r="H40" s="23">
        <v>0</v>
      </c>
      <c r="J40" s="5">
        <f t="shared" si="4"/>
        <v>1</v>
      </c>
      <c r="K40" s="5">
        <f>IF($B$1="Yes",1.05,1)</f>
        <v>1</v>
      </c>
      <c r="L40" s="5">
        <f>IF(D40="",0,VLOOKUP(D40,resource_list,2,FALSE)*F40)</f>
        <v>0</v>
      </c>
      <c r="M40" s="5">
        <f>IF(D40="",0,VLOOKUP(D40,resource_list,3,FALSE)*G40)</f>
        <v>0</v>
      </c>
      <c r="N40" s="5">
        <f>IF(D40="",0,VLOOKUP(D40,resource_list,4,FALSE)*H40)</f>
        <v>0</v>
      </c>
      <c r="O40" s="5">
        <f>IF($D$1="Yes",2,1)</f>
        <v>2</v>
      </c>
      <c r="P40" s="5" t="str">
        <f>IF(D40="","",VLOOKUP(D40,resource_list,5,FALSE))</f>
        <v/>
      </c>
      <c r="Q40" s="5" t="str">
        <f>IF(C40="", "",  IF(VLOOKUP(C40,locations_outposts,5,FALSE)="No", 1, 1.1))</f>
        <v/>
      </c>
      <c r="R40" s="5" t="str">
        <f t="shared" si="0"/>
        <v/>
      </c>
      <c r="S40" s="5" t="str">
        <f t="shared" si="1"/>
        <v/>
      </c>
      <c r="T40" s="5" t="str">
        <f t="shared" si="2"/>
        <v/>
      </c>
      <c r="U40" s="5" t="str">
        <f t="shared" si="5"/>
        <v/>
      </c>
    </row>
    <row r="41" spans="1:21" x14ac:dyDescent="0.25">
      <c r="A41" s="5" cm="1">
        <f t="array" ref="A41">ROUNDDOWN(
_xlfn.IFS(P41="Crafted",
J41*K41*N41*Q41,
P41="Inorganic",
J41*K41*(L41+M41+N41)*O41*Q41,
P41="Organic",
J41*K41*(L41+M41+N41)*Q41,
TRUE,0),2)</f>
        <v>0</v>
      </c>
      <c r="B41" s="5" t="str">
        <f>IF(D41="","",VLOOKUP(D41,resource_list,7,FALSE))</f>
        <v/>
      </c>
      <c r="E41" s="23">
        <v>0</v>
      </c>
      <c r="F41" s="23">
        <v>0</v>
      </c>
      <c r="G41" s="23">
        <v>0</v>
      </c>
      <c r="H41" s="23">
        <v>0</v>
      </c>
      <c r="J41" s="5">
        <f t="shared" si="4"/>
        <v>1</v>
      </c>
      <c r="K41" s="5">
        <f>IF($B$1="Yes",1.05,1)</f>
        <v>1</v>
      </c>
      <c r="L41" s="5">
        <f>IF(D41="",0,VLOOKUP(D41,resource_list,2,FALSE)*F41)</f>
        <v>0</v>
      </c>
      <c r="M41" s="5">
        <f>IF(D41="",0,VLOOKUP(D41,resource_list,3,FALSE)*G41)</f>
        <v>0</v>
      </c>
      <c r="N41" s="5">
        <f>IF(D41="",0,VLOOKUP(D41,resource_list,4,FALSE)*H41)</f>
        <v>0</v>
      </c>
      <c r="O41" s="5">
        <f>IF($D$1="Yes",2,1)</f>
        <v>2</v>
      </c>
      <c r="P41" s="5" t="str">
        <f>IF(D41="","",VLOOKUP(D41,resource_list,5,FALSE))</f>
        <v/>
      </c>
      <c r="Q41" s="5" t="str">
        <f>IF(C41="", "",  IF(VLOOKUP(C41,locations_outposts,5,FALSE)="No", 1, 1.1))</f>
        <v/>
      </c>
      <c r="R41" s="5" t="str">
        <f t="shared" si="0"/>
        <v/>
      </c>
      <c r="S41" s="5" t="str">
        <f t="shared" si="1"/>
        <v/>
      </c>
      <c r="T41" s="5" t="str">
        <f t="shared" si="2"/>
        <v/>
      </c>
      <c r="U41" s="5" t="str">
        <f t="shared" si="5"/>
        <v/>
      </c>
    </row>
    <row r="42" spans="1:21" x14ac:dyDescent="0.25">
      <c r="A42" s="5" cm="1">
        <f t="array" ref="A42">ROUNDDOWN(
_xlfn.IFS(P42="Crafted",
J42*K42*N42*Q42,
P42="Inorganic",
J42*K42*(L42+M42+N42)*O42*Q42,
P42="Organic",
J42*K42*(L42+M42+N42)*Q42,
TRUE,0),2)</f>
        <v>0</v>
      </c>
      <c r="B42" s="5" t="str">
        <f>IF(D42="","",VLOOKUP(D42,resource_list,7,FALSE))</f>
        <v/>
      </c>
      <c r="E42" s="23">
        <v>0</v>
      </c>
      <c r="F42" s="23">
        <v>0</v>
      </c>
      <c r="G42" s="23">
        <v>0</v>
      </c>
      <c r="H42" s="23">
        <v>0</v>
      </c>
      <c r="J42" s="5">
        <f t="shared" si="4"/>
        <v>1</v>
      </c>
      <c r="K42" s="5">
        <f>IF($B$1="Yes",1.05,1)</f>
        <v>1</v>
      </c>
      <c r="L42" s="5">
        <f>IF(D42="",0,VLOOKUP(D42,resource_list,2,FALSE)*F42)</f>
        <v>0</v>
      </c>
      <c r="M42" s="5">
        <f>IF(D42="",0,VLOOKUP(D42,resource_list,3,FALSE)*G42)</f>
        <v>0</v>
      </c>
      <c r="N42" s="5">
        <f>IF(D42="",0,VLOOKUP(D42,resource_list,4,FALSE)*H42)</f>
        <v>0</v>
      </c>
      <c r="O42" s="5">
        <f>IF($D$1="Yes",2,1)</f>
        <v>2</v>
      </c>
      <c r="P42" s="5" t="str">
        <f>IF(D42="","",VLOOKUP(D42,resource_list,5,FALSE))</f>
        <v/>
      </c>
      <c r="Q42" s="5" t="str">
        <f>IF(C42="", "",  IF(VLOOKUP(C42,locations_outposts,5,FALSE)="No", 1, 1.1))</f>
        <v/>
      </c>
      <c r="R42" s="5" t="str">
        <f t="shared" si="0"/>
        <v/>
      </c>
      <c r="S42" s="5" t="str">
        <f t="shared" si="1"/>
        <v/>
      </c>
      <c r="T42" s="5" t="str">
        <f t="shared" si="2"/>
        <v/>
      </c>
      <c r="U42" s="5" t="str">
        <f t="shared" si="5"/>
        <v/>
      </c>
    </row>
    <row r="43" spans="1:21" x14ac:dyDescent="0.25">
      <c r="A43" s="5" cm="1">
        <f t="array" ref="A43">ROUNDDOWN(
_xlfn.IFS(P43="Crafted",
J43*K43*N43*Q43,
P43="Inorganic",
J43*K43*(L43+M43+N43)*O43*Q43,
P43="Organic",
J43*K43*(L43+M43+N43)*Q43,
TRUE,0),2)</f>
        <v>0</v>
      </c>
      <c r="B43" s="5" t="str">
        <f>IF(D43="","",VLOOKUP(D43,resource_list,7,FALSE))</f>
        <v/>
      </c>
      <c r="E43" s="23">
        <v>0</v>
      </c>
      <c r="F43" s="23">
        <v>0</v>
      </c>
      <c r="G43" s="23">
        <v>0</v>
      </c>
      <c r="H43" s="23">
        <v>0</v>
      </c>
      <c r="J43" s="5">
        <f t="shared" si="4"/>
        <v>1</v>
      </c>
      <c r="K43" s="5">
        <f>IF($B$1="Yes",1.05,1)</f>
        <v>1</v>
      </c>
      <c r="L43" s="5">
        <f>IF(D43="",0,VLOOKUP(D43,resource_list,2,FALSE)*F43)</f>
        <v>0</v>
      </c>
      <c r="M43" s="5">
        <f>IF(D43="",0,VLOOKUP(D43,resource_list,3,FALSE)*G43)</f>
        <v>0</v>
      </c>
      <c r="N43" s="5">
        <f>IF(D43="",0,VLOOKUP(D43,resource_list,4,FALSE)*H43)</f>
        <v>0</v>
      </c>
      <c r="O43" s="5">
        <f>IF($D$1="Yes",2,1)</f>
        <v>2</v>
      </c>
      <c r="P43" s="5" t="str">
        <f>IF(D43="","",VLOOKUP(D43,resource_list,5,FALSE))</f>
        <v/>
      </c>
      <c r="Q43" s="5" t="str">
        <f>IF(C43="", "",  IF(VLOOKUP(C43,locations_outposts,5,FALSE)="No", 1, 1.1))</f>
        <v/>
      </c>
      <c r="R43" s="5" t="str">
        <f t="shared" si="0"/>
        <v/>
      </c>
      <c r="S43" s="5" t="str">
        <f t="shared" si="1"/>
        <v/>
      </c>
      <c r="T43" s="5" t="str">
        <f t="shared" si="2"/>
        <v/>
      </c>
      <c r="U43" s="5" t="str">
        <f t="shared" si="5"/>
        <v/>
      </c>
    </row>
    <row r="44" spans="1:21" x14ac:dyDescent="0.25">
      <c r="A44" s="5" cm="1">
        <f t="array" ref="A44">ROUNDDOWN(
_xlfn.IFS(P44="Crafted",
J44*K44*N44*Q44,
P44="Inorganic",
J44*K44*(L44+M44+N44)*O44*Q44,
P44="Organic",
J44*K44*(L44+M44+N44)*Q44,
TRUE,0),2)</f>
        <v>0</v>
      </c>
      <c r="B44" s="5" t="str">
        <f>IF(D44="","",VLOOKUP(D44,resource_list,7,FALSE))</f>
        <v/>
      </c>
      <c r="E44" s="23">
        <v>0</v>
      </c>
      <c r="F44" s="23">
        <v>0</v>
      </c>
      <c r="G44" s="23">
        <v>0</v>
      </c>
      <c r="H44" s="23">
        <v>0</v>
      </c>
      <c r="J44" s="5">
        <f t="shared" si="4"/>
        <v>1</v>
      </c>
      <c r="K44" s="5">
        <f>IF($B$1="Yes",1.05,1)</f>
        <v>1</v>
      </c>
      <c r="L44" s="5">
        <f>IF(D44="",0,VLOOKUP(D44,resource_list,2,FALSE)*F44)</f>
        <v>0</v>
      </c>
      <c r="M44" s="5">
        <f>IF(D44="",0,VLOOKUP(D44,resource_list,3,FALSE)*G44)</f>
        <v>0</v>
      </c>
      <c r="N44" s="5">
        <f>IF(D44="",0,VLOOKUP(D44,resource_list,4,FALSE)*H44)</f>
        <v>0</v>
      </c>
      <c r="O44" s="5">
        <f>IF($D$1="Yes",2,1)</f>
        <v>2</v>
      </c>
      <c r="P44" s="5" t="str">
        <f>IF(D44="","",VLOOKUP(D44,resource_list,5,FALSE))</f>
        <v/>
      </c>
      <c r="Q44" s="5" t="str">
        <f>IF(C44="", "",  IF(VLOOKUP(C44,locations_outposts,5,FALSE)="No", 1, 1.1))</f>
        <v/>
      </c>
      <c r="R44" s="5" t="str">
        <f t="shared" si="0"/>
        <v/>
      </c>
      <c r="S44" s="5" t="str">
        <f t="shared" si="1"/>
        <v/>
      </c>
      <c r="T44" s="5" t="str">
        <f t="shared" si="2"/>
        <v/>
      </c>
      <c r="U44" s="5" t="str">
        <f t="shared" si="5"/>
        <v/>
      </c>
    </row>
    <row r="45" spans="1:21" x14ac:dyDescent="0.25">
      <c r="A45" s="5" cm="1">
        <f t="array" ref="A45">ROUNDDOWN(
_xlfn.IFS(P45="Crafted",
J45*K45*N45*Q45,
P45="Inorganic",
J45*K45*(L45+M45+N45)*O45*Q45,
P45="Organic",
J45*K45*(L45+M45+N45)*Q45,
TRUE,0),2)</f>
        <v>0</v>
      </c>
      <c r="B45" s="5" t="str">
        <f>IF(D45="","",VLOOKUP(D45,resource_list,7,FALSE))</f>
        <v/>
      </c>
      <c r="E45" s="23">
        <v>0</v>
      </c>
      <c r="F45" s="23">
        <v>0</v>
      </c>
      <c r="G45" s="23">
        <v>0</v>
      </c>
      <c r="H45" s="23">
        <v>0</v>
      </c>
      <c r="J45" s="5">
        <f t="shared" si="4"/>
        <v>1</v>
      </c>
      <c r="K45" s="5">
        <f>IF($B$1="Yes",1.05,1)</f>
        <v>1</v>
      </c>
      <c r="L45" s="5">
        <f>IF(D45="",0,VLOOKUP(D45,resource_list,2,FALSE)*F45)</f>
        <v>0</v>
      </c>
      <c r="M45" s="5">
        <f>IF(D45="",0,VLOOKUP(D45,resource_list,3,FALSE)*G45)</f>
        <v>0</v>
      </c>
      <c r="N45" s="5">
        <f>IF(D45="",0,VLOOKUP(D45,resource_list,4,FALSE)*H45)</f>
        <v>0</v>
      </c>
      <c r="O45" s="5">
        <f>IF($D$1="Yes",2,1)</f>
        <v>2</v>
      </c>
      <c r="P45" s="5" t="str">
        <f>IF(D45="","",VLOOKUP(D45,resource_list,5,FALSE))</f>
        <v/>
      </c>
      <c r="Q45" s="5" t="str">
        <f>IF(C45="", "",  IF(VLOOKUP(C45,locations_outposts,5,FALSE)="No", 1, 1.1))</f>
        <v/>
      </c>
      <c r="R45" s="5" t="str">
        <f t="shared" si="0"/>
        <v/>
      </c>
      <c r="S45" s="5" t="str">
        <f t="shared" si="1"/>
        <v/>
      </c>
      <c r="T45" s="5" t="str">
        <f t="shared" si="2"/>
        <v/>
      </c>
      <c r="U45" s="5" t="str">
        <f t="shared" si="5"/>
        <v/>
      </c>
    </row>
    <row r="46" spans="1:21" x14ac:dyDescent="0.25">
      <c r="A46" s="5" cm="1">
        <f t="array" ref="A46">ROUNDDOWN(
_xlfn.IFS(P46="Crafted",
J46*K46*N46*Q46,
P46="Inorganic",
J46*K46*(L46+M46+N46)*O46*Q46,
P46="Organic",
J46*K46*(L46+M46+N46)*Q46,
TRUE,0),2)</f>
        <v>0</v>
      </c>
      <c r="B46" s="5" t="str">
        <f>IF(D46="","",VLOOKUP(D46,resource_list,7,FALSE))</f>
        <v/>
      </c>
      <c r="E46" s="23">
        <v>0</v>
      </c>
      <c r="F46" s="23">
        <v>0</v>
      </c>
      <c r="G46" s="23">
        <v>0</v>
      </c>
      <c r="H46" s="23">
        <v>0</v>
      </c>
      <c r="J46" s="5">
        <f t="shared" si="4"/>
        <v>1</v>
      </c>
      <c r="K46" s="5">
        <f>IF($B$1="Yes",1.05,1)</f>
        <v>1</v>
      </c>
      <c r="L46" s="5">
        <f>IF(D46="",0,VLOOKUP(D46,resource_list,2,FALSE)*F46)</f>
        <v>0</v>
      </c>
      <c r="M46" s="5">
        <f>IF(D46="",0,VLOOKUP(D46,resource_list,3,FALSE)*G46)</f>
        <v>0</v>
      </c>
      <c r="N46" s="5">
        <f>IF(D46="",0,VLOOKUP(D46,resource_list,4,FALSE)*H46)</f>
        <v>0</v>
      </c>
      <c r="O46" s="5">
        <f>IF($D$1="Yes",2,1)</f>
        <v>2</v>
      </c>
      <c r="P46" s="5" t="str">
        <f>IF(D46="","",VLOOKUP(D46,resource_list,5,FALSE))</f>
        <v/>
      </c>
      <c r="Q46" s="5" t="str">
        <f>IF(C46="", "",  IF(VLOOKUP(C46,locations_outposts,5,FALSE)="No", 1, 1.1))</f>
        <v/>
      </c>
      <c r="R46" s="5" t="str">
        <f t="shared" si="0"/>
        <v/>
      </c>
      <c r="S46" s="5" t="str">
        <f t="shared" si="1"/>
        <v/>
      </c>
      <c r="T46" s="5" t="str">
        <f t="shared" si="2"/>
        <v/>
      </c>
      <c r="U46" s="5" t="str">
        <f t="shared" si="5"/>
        <v/>
      </c>
    </row>
    <row r="47" spans="1:21" x14ac:dyDescent="0.25">
      <c r="A47" s="5" cm="1">
        <f t="array" ref="A47">ROUNDDOWN(
_xlfn.IFS(P47="Crafted",
J47*K47*N47*Q47,
P47="Inorganic",
J47*K47*(L47+M47+N47)*O47*Q47,
P47="Organic",
J47*K47*(L47+M47+N47)*Q47,
TRUE,0),2)</f>
        <v>0</v>
      </c>
      <c r="B47" s="5" t="str">
        <f>IF(D47="","",VLOOKUP(D47,resource_list,7,FALSE))</f>
        <v/>
      </c>
      <c r="E47" s="23">
        <v>0</v>
      </c>
      <c r="F47" s="23">
        <v>0</v>
      </c>
      <c r="G47" s="23">
        <v>0</v>
      </c>
      <c r="H47" s="23">
        <v>0</v>
      </c>
      <c r="J47" s="5">
        <f t="shared" si="4"/>
        <v>1</v>
      </c>
      <c r="K47" s="5">
        <f>IF($B$1="Yes",1.05,1)</f>
        <v>1</v>
      </c>
      <c r="L47" s="5">
        <f>IF(D47="",0,VLOOKUP(D47,resource_list,2,FALSE)*F47)</f>
        <v>0</v>
      </c>
      <c r="M47" s="5">
        <f>IF(D47="",0,VLOOKUP(D47,resource_list,3,FALSE)*G47)</f>
        <v>0</v>
      </c>
      <c r="N47" s="5">
        <f>IF(D47="",0,VLOOKUP(D47,resource_list,4,FALSE)*H47)</f>
        <v>0</v>
      </c>
      <c r="O47" s="5">
        <f>IF($D$1="Yes",2,1)</f>
        <v>2</v>
      </c>
      <c r="P47" s="5" t="str">
        <f>IF(D47="","",VLOOKUP(D47,resource_list,5,FALSE))</f>
        <v/>
      </c>
      <c r="Q47" s="5" t="str">
        <f>IF(C47="", "",  IF(VLOOKUP(C47,locations_outposts,5,FALSE)="No", 1, 1.1))</f>
        <v/>
      </c>
      <c r="R47" s="5" t="str">
        <f t="shared" si="0"/>
        <v/>
      </c>
      <c r="S47" s="5" t="str">
        <f t="shared" si="1"/>
        <v/>
      </c>
      <c r="T47" s="5" t="str">
        <f t="shared" si="2"/>
        <v/>
      </c>
      <c r="U47" s="5" t="str">
        <f t="shared" si="5"/>
        <v/>
      </c>
    </row>
    <row r="48" spans="1:21" x14ac:dyDescent="0.25">
      <c r="A48" s="5" cm="1">
        <f t="array" ref="A48">ROUNDDOWN(
_xlfn.IFS(P48="Crafted",
J48*K48*N48*Q48,
P48="Inorganic",
J48*K48*(L48+M48+N48)*O48*Q48,
P48="Organic",
J48*K48*(L48+M48+N48)*Q48,
TRUE,0),2)</f>
        <v>0</v>
      </c>
      <c r="B48" s="5" t="str">
        <f>IF(D48="","",VLOOKUP(D48,resource_list,7,FALSE))</f>
        <v/>
      </c>
      <c r="E48" s="23">
        <v>0</v>
      </c>
      <c r="F48" s="23">
        <v>0</v>
      </c>
      <c r="G48" s="23">
        <v>0</v>
      </c>
      <c r="H48" s="23">
        <v>0</v>
      </c>
      <c r="J48" s="5">
        <f t="shared" si="4"/>
        <v>1</v>
      </c>
      <c r="K48" s="5">
        <f>IF($B$1="Yes",1.05,1)</f>
        <v>1</v>
      </c>
      <c r="L48" s="5">
        <f>IF(D48="",0,VLOOKUP(D48,resource_list,2,FALSE)*F48)</f>
        <v>0</v>
      </c>
      <c r="M48" s="5">
        <f>IF(D48="",0,VLOOKUP(D48,resource_list,3,FALSE)*G48)</f>
        <v>0</v>
      </c>
      <c r="N48" s="5">
        <f>IF(D48="",0,VLOOKUP(D48,resource_list,4,FALSE)*H48)</f>
        <v>0</v>
      </c>
      <c r="O48" s="5">
        <f>IF($D$1="Yes",2,1)</f>
        <v>2</v>
      </c>
      <c r="P48" s="5" t="str">
        <f>IF(D48="","",VLOOKUP(D48,resource_list,5,FALSE))</f>
        <v/>
      </c>
      <c r="Q48" s="5" t="str">
        <f>IF(C48="", "",  IF(VLOOKUP(C48,locations_outposts,5,FALSE)="No", 1, 1.1))</f>
        <v/>
      </c>
      <c r="R48" s="5" t="str">
        <f t="shared" si="0"/>
        <v/>
      </c>
      <c r="S48" s="5" t="str">
        <f t="shared" si="1"/>
        <v/>
      </c>
      <c r="T48" s="5" t="str">
        <f t="shared" si="2"/>
        <v/>
      </c>
      <c r="U48" s="5" t="str">
        <f t="shared" si="5"/>
        <v/>
      </c>
    </row>
    <row r="49" spans="1:21" x14ac:dyDescent="0.25">
      <c r="A49" s="5" cm="1">
        <f t="array" ref="A49">ROUNDDOWN(
_xlfn.IFS(P49="Crafted",
J49*K49*N49*Q49,
P49="Inorganic",
J49*K49*(L49+M49+N49)*O49*Q49,
P49="Organic",
J49*K49*(L49+M49+N49)*Q49,
TRUE,0),2)</f>
        <v>0</v>
      </c>
      <c r="B49" s="5" t="str">
        <f>IF(D49="","",VLOOKUP(D49,resource_list,7,FALSE))</f>
        <v/>
      </c>
      <c r="E49" s="23">
        <v>0</v>
      </c>
      <c r="F49" s="23">
        <v>0</v>
      </c>
      <c r="G49" s="23">
        <v>0</v>
      </c>
      <c r="H49" s="23">
        <v>0</v>
      </c>
      <c r="J49" s="5">
        <f t="shared" si="4"/>
        <v>1</v>
      </c>
      <c r="K49" s="5">
        <f>IF($B$1="Yes",1.05,1)</f>
        <v>1</v>
      </c>
      <c r="L49" s="5">
        <f>IF(D49="",0,VLOOKUP(D49,resource_list,2,FALSE)*F49)</f>
        <v>0</v>
      </c>
      <c r="M49" s="5">
        <f>IF(D49="",0,VLOOKUP(D49,resource_list,3,FALSE)*G49)</f>
        <v>0</v>
      </c>
      <c r="N49" s="5">
        <f>IF(D49="",0,VLOOKUP(D49,resource_list,4,FALSE)*H49)</f>
        <v>0</v>
      </c>
      <c r="O49" s="5">
        <f>IF($D$1="Yes",2,1)</f>
        <v>2</v>
      </c>
      <c r="P49" s="5" t="str">
        <f>IF(D49="","",VLOOKUP(D49,resource_list,5,FALSE))</f>
        <v/>
      </c>
      <c r="Q49" s="5" t="str">
        <f>IF(C49="", "",  IF(VLOOKUP(C49,locations_outposts,5,FALSE)="No", 1, 1.1))</f>
        <v/>
      </c>
      <c r="R49" s="5" t="str">
        <f t="shared" si="0"/>
        <v/>
      </c>
      <c r="S49" s="5" t="str">
        <f t="shared" si="1"/>
        <v/>
      </c>
      <c r="T49" s="5" t="str">
        <f t="shared" si="2"/>
        <v/>
      </c>
      <c r="U49" s="5" t="str">
        <f t="shared" si="5"/>
        <v/>
      </c>
    </row>
    <row r="50" spans="1:21" x14ac:dyDescent="0.25">
      <c r="A50" s="5" cm="1">
        <f t="array" ref="A50">ROUNDDOWN(
_xlfn.IFS(P50="Crafted",
J50*K50*N50*Q50,
P50="Inorganic",
J50*K50*(L50+M50+N50)*O50*Q50,
P50="Organic",
J50*K50*(L50+M50+N50)*Q50,
TRUE,0),2)</f>
        <v>0</v>
      </c>
      <c r="B50" s="5" t="str">
        <f>IF(D50="","",VLOOKUP(D50,resource_list,7,FALSE))</f>
        <v/>
      </c>
      <c r="E50" s="23">
        <v>0</v>
      </c>
      <c r="F50" s="23">
        <v>0</v>
      </c>
      <c r="G50" s="23">
        <v>0</v>
      </c>
      <c r="H50" s="23">
        <v>0</v>
      </c>
      <c r="J50" s="5">
        <f t="shared" si="4"/>
        <v>1</v>
      </c>
      <c r="K50" s="5">
        <f>IF($B$1="Yes",1.05,1)</f>
        <v>1</v>
      </c>
      <c r="L50" s="5">
        <f>IF(D50="",0,VLOOKUP(D50,resource_list,2,FALSE)*F50)</f>
        <v>0</v>
      </c>
      <c r="M50" s="5">
        <f>IF(D50="",0,VLOOKUP(D50,resource_list,3,FALSE)*G50)</f>
        <v>0</v>
      </c>
      <c r="N50" s="5">
        <f>IF(D50="",0,VLOOKUP(D50,resource_list,4,FALSE)*H50)</f>
        <v>0</v>
      </c>
      <c r="O50" s="5">
        <f>IF($D$1="Yes",2,1)</f>
        <v>2</v>
      </c>
      <c r="P50" s="5" t="str">
        <f>IF(D50="","",VLOOKUP(D50,resource_list,5,FALSE))</f>
        <v/>
      </c>
      <c r="Q50" s="5" t="str">
        <f>IF(C50="", "",  IF(VLOOKUP(C50,locations_outposts,5,FALSE)="No", 1, 1.1))</f>
        <v/>
      </c>
      <c r="R50" s="5" t="str">
        <f t="shared" si="0"/>
        <v/>
      </c>
      <c r="S50" s="5" t="str">
        <f t="shared" si="1"/>
        <v/>
      </c>
      <c r="T50" s="5" t="str">
        <f t="shared" si="2"/>
        <v/>
      </c>
      <c r="U50" s="5" t="str">
        <f t="shared" si="5"/>
        <v/>
      </c>
    </row>
    <row r="51" spans="1:21" x14ac:dyDescent="0.25">
      <c r="A51" s="5" cm="1">
        <f t="array" ref="A51">ROUNDDOWN(
_xlfn.IFS(P51="Crafted",
J51*K51*N51*Q51,
P51="Inorganic",
J51*K51*(L51+M51+N51)*O51*Q51,
P51="Organic",
J51*K51*(L51+M51+N51)*Q51,
TRUE,0),2)</f>
        <v>0</v>
      </c>
      <c r="B51" s="5" t="str">
        <f>IF(D51="","",VLOOKUP(D51,resource_list,7,FALSE))</f>
        <v/>
      </c>
      <c r="E51" s="23">
        <v>0</v>
      </c>
      <c r="F51" s="23">
        <v>0</v>
      </c>
      <c r="G51" s="23">
        <v>0</v>
      </c>
      <c r="H51" s="23">
        <v>0</v>
      </c>
      <c r="J51" s="5">
        <f t="shared" si="4"/>
        <v>1</v>
      </c>
      <c r="K51" s="5">
        <f>IF($B$1="Yes",1.05,1)</f>
        <v>1</v>
      </c>
      <c r="L51" s="5">
        <f>IF(D51="",0,VLOOKUP(D51,resource_list,2,FALSE)*F51)</f>
        <v>0</v>
      </c>
      <c r="M51" s="5">
        <f>IF(D51="",0,VLOOKUP(D51,resource_list,3,FALSE)*G51)</f>
        <v>0</v>
      </c>
      <c r="N51" s="5">
        <f>IF(D51="",0,VLOOKUP(D51,resource_list,4,FALSE)*H51)</f>
        <v>0</v>
      </c>
      <c r="O51" s="5">
        <f>IF($D$1="Yes",2,1)</f>
        <v>2</v>
      </c>
      <c r="P51" s="5" t="str">
        <f>IF(D51="","",VLOOKUP(D51,resource_list,5,FALSE))</f>
        <v/>
      </c>
      <c r="Q51" s="5" t="str">
        <f>IF(C51="", "",  IF(VLOOKUP(C51,locations_outposts,5,FALSE)="No", 1, 1.1))</f>
        <v/>
      </c>
      <c r="R51" s="5" t="str">
        <f t="shared" si="0"/>
        <v/>
      </c>
      <c r="S51" s="5" t="str">
        <f t="shared" si="1"/>
        <v/>
      </c>
      <c r="T51" s="5" t="str">
        <f t="shared" si="2"/>
        <v/>
      </c>
      <c r="U51" s="5" t="str">
        <f t="shared" si="5"/>
        <v/>
      </c>
    </row>
    <row r="52" spans="1:21" x14ac:dyDescent="0.25">
      <c r="A52" s="5" cm="1">
        <f t="array" ref="A52">ROUNDDOWN(
_xlfn.IFS(P52="Crafted",
J52*K52*N52*Q52,
P52="Inorganic",
J52*K52*(L52+M52+N52)*O52*Q52,
P52="Organic",
J52*K52*(L52+M52+N52)*Q52,
TRUE,0),2)</f>
        <v>0</v>
      </c>
      <c r="B52" s="5" t="str">
        <f>IF(D52="","",VLOOKUP(D52,resource_list,7,FALSE))</f>
        <v/>
      </c>
      <c r="E52" s="23">
        <v>0</v>
      </c>
      <c r="F52" s="23">
        <v>0</v>
      </c>
      <c r="G52" s="23">
        <v>0</v>
      </c>
      <c r="H52" s="23">
        <v>0</v>
      </c>
      <c r="J52" s="5">
        <f t="shared" si="4"/>
        <v>1</v>
      </c>
      <c r="K52" s="5">
        <f>IF($B$1="Yes",1.05,1)</f>
        <v>1</v>
      </c>
      <c r="L52" s="5">
        <f>IF(D52="",0,VLOOKUP(D52,resource_list,2,FALSE)*F52)</f>
        <v>0</v>
      </c>
      <c r="M52" s="5">
        <f>IF(D52="",0,VLOOKUP(D52,resource_list,3,FALSE)*G52)</f>
        <v>0</v>
      </c>
      <c r="N52" s="5">
        <f>IF(D52="",0,VLOOKUP(D52,resource_list,4,FALSE)*H52)</f>
        <v>0</v>
      </c>
      <c r="O52" s="5">
        <f>IF($D$1="Yes",2,1)</f>
        <v>2</v>
      </c>
      <c r="P52" s="5" t="str">
        <f>IF(D52="","",VLOOKUP(D52,resource_list,5,FALSE))</f>
        <v/>
      </c>
      <c r="Q52" s="5" t="str">
        <f>IF(C52="", "",  IF(VLOOKUP(C52,locations_outposts,5,FALSE)="No", 1, 1.1))</f>
        <v/>
      </c>
      <c r="R52" s="5" t="str">
        <f t="shared" si="0"/>
        <v/>
      </c>
      <c r="S52" s="5" t="str">
        <f t="shared" si="1"/>
        <v/>
      </c>
      <c r="T52" s="5" t="str">
        <f t="shared" si="2"/>
        <v/>
      </c>
      <c r="U52" s="5" t="str">
        <f t="shared" si="5"/>
        <v/>
      </c>
    </row>
    <row r="53" spans="1:21" x14ac:dyDescent="0.25">
      <c r="A53" s="5" cm="1">
        <f t="array" ref="A53">ROUNDDOWN(
_xlfn.IFS(P53="Crafted",
J53*K53*N53*Q53,
P53="Inorganic",
J53*K53*(L53+M53+N53)*O53*Q53,
P53="Organic",
J53*K53*(L53+M53+N53)*Q53,
TRUE,0),2)</f>
        <v>0</v>
      </c>
      <c r="B53" s="5" t="str">
        <f>IF(D53="","",VLOOKUP(D53,resource_list,7,FALSE))</f>
        <v/>
      </c>
      <c r="E53" s="23">
        <v>0</v>
      </c>
      <c r="F53" s="23">
        <v>0</v>
      </c>
      <c r="G53" s="23">
        <v>0</v>
      </c>
      <c r="H53" s="23">
        <v>0</v>
      </c>
      <c r="J53" s="5">
        <f t="shared" si="4"/>
        <v>1</v>
      </c>
      <c r="K53" s="5">
        <f>IF($B$1="Yes",1.05,1)</f>
        <v>1</v>
      </c>
      <c r="L53" s="5">
        <f>IF(D53="",0,VLOOKUP(D53,resource_list,2,FALSE)*F53)</f>
        <v>0</v>
      </c>
      <c r="M53" s="5">
        <f>IF(D53="",0,VLOOKUP(D53,resource_list,3,FALSE)*G53)</f>
        <v>0</v>
      </c>
      <c r="N53" s="5">
        <f>IF(D53="",0,VLOOKUP(D53,resource_list,4,FALSE)*H53)</f>
        <v>0</v>
      </c>
      <c r="O53" s="5">
        <f>IF($D$1="Yes",2,1)</f>
        <v>2</v>
      </c>
      <c r="P53" s="5" t="str">
        <f>IF(D53="","",VLOOKUP(D53,resource_list,5,FALSE))</f>
        <v/>
      </c>
      <c r="Q53" s="5" t="str">
        <f>IF(C53="", "",  IF(VLOOKUP(C53,locations_outposts,5,FALSE)="No", 1, 1.1))</f>
        <v/>
      </c>
      <c r="R53" s="5" t="str">
        <f t="shared" si="0"/>
        <v/>
      </c>
      <c r="S53" s="5" t="str">
        <f t="shared" si="1"/>
        <v/>
      </c>
      <c r="T53" s="5" t="str">
        <f t="shared" si="2"/>
        <v/>
      </c>
      <c r="U53" s="5" t="str">
        <f t="shared" si="5"/>
        <v/>
      </c>
    </row>
    <row r="54" spans="1:21" x14ac:dyDescent="0.25">
      <c r="A54" s="5" cm="1">
        <f t="array" ref="A54">ROUNDDOWN(
_xlfn.IFS(P54="Crafted",
J54*K54*N54*Q54,
P54="Inorganic",
J54*K54*(L54+M54+N54)*O54*Q54,
P54="Organic",
J54*K54*(L54+M54+N54)*Q54,
TRUE,0),2)</f>
        <v>0</v>
      </c>
      <c r="B54" s="5" t="str">
        <f>IF(D54="","",VLOOKUP(D54,resource_list,7,FALSE))</f>
        <v/>
      </c>
      <c r="E54" s="23">
        <v>0</v>
      </c>
      <c r="F54" s="23">
        <v>0</v>
      </c>
      <c r="G54" s="23">
        <v>0</v>
      </c>
      <c r="H54" s="23">
        <v>0</v>
      </c>
      <c r="J54" s="5">
        <f t="shared" si="4"/>
        <v>1</v>
      </c>
      <c r="K54" s="5">
        <f>IF($B$1="Yes",1.05,1)</f>
        <v>1</v>
      </c>
      <c r="L54" s="5">
        <f>IF(D54="",0,VLOOKUP(D54,resource_list,2,FALSE)*F54)</f>
        <v>0</v>
      </c>
      <c r="M54" s="5">
        <f>IF(D54="",0,VLOOKUP(D54,resource_list,3,FALSE)*G54)</f>
        <v>0</v>
      </c>
      <c r="N54" s="5">
        <f>IF(D54="",0,VLOOKUP(D54,resource_list,4,FALSE)*H54)</f>
        <v>0</v>
      </c>
      <c r="O54" s="5">
        <f>IF($D$1="Yes",2,1)</f>
        <v>2</v>
      </c>
      <c r="P54" s="5" t="str">
        <f>IF(D54="","",VLOOKUP(D54,resource_list,5,FALSE))</f>
        <v/>
      </c>
      <c r="Q54" s="5" t="str">
        <f>IF(C54="", "",  IF(VLOOKUP(C54,locations_outposts,5,FALSE)="No", 1, 1.1))</f>
        <v/>
      </c>
      <c r="R54" s="5" t="str">
        <f t="shared" si="0"/>
        <v/>
      </c>
      <c r="S54" s="5" t="str">
        <f t="shared" si="1"/>
        <v/>
      </c>
      <c r="T54" s="5" t="str">
        <f t="shared" si="2"/>
        <v/>
      </c>
      <c r="U54" s="5" t="str">
        <f t="shared" si="5"/>
        <v/>
      </c>
    </row>
    <row r="55" spans="1:21" x14ac:dyDescent="0.25">
      <c r="A55" s="5" cm="1">
        <f t="array" ref="A55">ROUNDDOWN(
_xlfn.IFS(P55="Crafted",
J55*K55*N55*Q55,
P55="Inorganic",
J55*K55*(L55+M55+N55)*O55*Q55,
P55="Organic",
J55*K55*(L55+M55+N55)*Q55,
TRUE,0),2)</f>
        <v>0</v>
      </c>
      <c r="B55" s="5" t="str">
        <f>IF(D55="","",VLOOKUP(D55,resource_list,7,FALSE))</f>
        <v/>
      </c>
      <c r="E55" s="23">
        <v>0</v>
      </c>
      <c r="F55" s="23">
        <v>0</v>
      </c>
      <c r="G55" s="23">
        <v>0</v>
      </c>
      <c r="H55" s="23">
        <v>0</v>
      </c>
      <c r="J55" s="5">
        <f t="shared" si="4"/>
        <v>1</v>
      </c>
      <c r="K55" s="5">
        <f>IF($B$1="Yes",1.05,1)</f>
        <v>1</v>
      </c>
      <c r="L55" s="5">
        <f>IF(D55="",0,VLOOKUP(D55,resource_list,2,FALSE)*F55)</f>
        <v>0</v>
      </c>
      <c r="M55" s="5">
        <f>IF(D55="",0,VLOOKUP(D55,resource_list,3,FALSE)*G55)</f>
        <v>0</v>
      </c>
      <c r="N55" s="5">
        <f>IF(D55="",0,VLOOKUP(D55,resource_list,4,FALSE)*H55)</f>
        <v>0</v>
      </c>
      <c r="O55" s="5">
        <f>IF($D$1="Yes",2,1)</f>
        <v>2</v>
      </c>
      <c r="P55" s="5" t="str">
        <f>IF(D55="","",VLOOKUP(D55,resource_list,5,FALSE))</f>
        <v/>
      </c>
      <c r="Q55" s="5" t="str">
        <f>IF(C55="", "",  IF(VLOOKUP(C55,locations_outposts,5,FALSE)="No", 1, 1.1))</f>
        <v/>
      </c>
      <c r="R55" s="5" t="str">
        <f t="shared" si="0"/>
        <v/>
      </c>
      <c r="S55" s="5" t="str">
        <f t="shared" si="1"/>
        <v/>
      </c>
      <c r="T55" s="5" t="str">
        <f t="shared" si="2"/>
        <v/>
      </c>
      <c r="U55" s="5" t="str">
        <f t="shared" si="5"/>
        <v/>
      </c>
    </row>
    <row r="56" spans="1:21" x14ac:dyDescent="0.25">
      <c r="A56" s="5" cm="1">
        <f t="array" ref="A56">ROUNDDOWN(
_xlfn.IFS(P56="Crafted",
J56*K56*N56*Q56,
P56="Inorganic",
J56*K56*(L56+M56+N56)*O56*Q56,
P56="Organic",
J56*K56*(L56+M56+N56)*Q56,
TRUE,0),2)</f>
        <v>0</v>
      </c>
      <c r="B56" s="5" t="str">
        <f>IF(D56="","",VLOOKUP(D56,resource_list,7,FALSE))</f>
        <v/>
      </c>
      <c r="E56" s="23">
        <v>0</v>
      </c>
      <c r="F56" s="23">
        <v>0</v>
      </c>
      <c r="G56" s="23">
        <v>0</v>
      </c>
      <c r="H56" s="23">
        <v>0</v>
      </c>
      <c r="J56" s="5">
        <f t="shared" si="4"/>
        <v>1</v>
      </c>
      <c r="K56" s="5">
        <f>IF($B$1="Yes",1.05,1)</f>
        <v>1</v>
      </c>
      <c r="L56" s="5">
        <f>IF(D56="",0,VLOOKUP(D56,resource_list,2,FALSE)*F56)</f>
        <v>0</v>
      </c>
      <c r="M56" s="5">
        <f>IF(D56="",0,VLOOKUP(D56,resource_list,3,FALSE)*G56)</f>
        <v>0</v>
      </c>
      <c r="N56" s="5">
        <f>IF(D56="",0,VLOOKUP(D56,resource_list,4,FALSE)*H56)</f>
        <v>0</v>
      </c>
      <c r="O56" s="5">
        <f>IF($D$1="Yes",2,1)</f>
        <v>2</v>
      </c>
      <c r="P56" s="5" t="str">
        <f>IF(D56="","",VLOOKUP(D56,resource_list,5,FALSE))</f>
        <v/>
      </c>
      <c r="Q56" s="5" t="str">
        <f>IF(C56="", "",  IF(VLOOKUP(C56,locations_outposts,5,FALSE)="No", 1, 1.1))</f>
        <v/>
      </c>
      <c r="R56" s="5" t="str">
        <f t="shared" si="0"/>
        <v/>
      </c>
      <c r="S56" s="5" t="str">
        <f t="shared" si="1"/>
        <v/>
      </c>
      <c r="T56" s="5" t="str">
        <f t="shared" si="2"/>
        <v/>
      </c>
      <c r="U56" s="5" t="str">
        <f t="shared" si="5"/>
        <v/>
      </c>
    </row>
    <row r="57" spans="1:21" x14ac:dyDescent="0.25">
      <c r="A57" s="5" cm="1">
        <f t="array" ref="A57">ROUNDDOWN(
_xlfn.IFS(P57="Crafted",
J57*K57*N57*Q57,
P57="Inorganic",
J57*K57*(L57+M57+N57)*O57*Q57,
P57="Organic",
J57*K57*(L57+M57+N57)*Q57,
TRUE,0),2)</f>
        <v>0</v>
      </c>
      <c r="B57" s="5" t="str">
        <f>IF(D57="","",VLOOKUP(D57,resource_list,7,FALSE))</f>
        <v/>
      </c>
      <c r="E57" s="23">
        <v>0</v>
      </c>
      <c r="F57" s="23">
        <v>0</v>
      </c>
      <c r="G57" s="23">
        <v>0</v>
      </c>
      <c r="H57" s="23">
        <v>0</v>
      </c>
      <c r="J57" s="5">
        <f t="shared" si="4"/>
        <v>1</v>
      </c>
      <c r="K57" s="5">
        <f>IF($B$1="Yes",1.05,1)</f>
        <v>1</v>
      </c>
      <c r="L57" s="5">
        <f>IF(D57="",0,VLOOKUP(D57,resource_list,2,FALSE)*F57)</f>
        <v>0</v>
      </c>
      <c r="M57" s="5">
        <f>IF(D57="",0,VLOOKUP(D57,resource_list,3,FALSE)*G57)</f>
        <v>0</v>
      </c>
      <c r="N57" s="5">
        <f>IF(D57="",0,VLOOKUP(D57,resource_list,4,FALSE)*H57)</f>
        <v>0</v>
      </c>
      <c r="O57" s="5">
        <f>IF($D$1="Yes",2,1)</f>
        <v>2</v>
      </c>
      <c r="P57" s="5" t="str">
        <f>IF(D57="","",VLOOKUP(D57,resource_list,5,FALSE))</f>
        <v/>
      </c>
      <c r="Q57" s="5" t="str">
        <f>IF(C57="", "",  IF(VLOOKUP(C57,locations_outposts,5,FALSE)="No", 1, 1.1))</f>
        <v/>
      </c>
      <c r="R57" s="5" t="str">
        <f t="shared" si="0"/>
        <v/>
      </c>
      <c r="S57" s="5" t="str">
        <f t="shared" si="1"/>
        <v/>
      </c>
      <c r="T57" s="5" t="str">
        <f t="shared" si="2"/>
        <v/>
      </c>
      <c r="U57" s="5" t="str">
        <f t="shared" si="5"/>
        <v/>
      </c>
    </row>
    <row r="58" spans="1:21" x14ac:dyDescent="0.25">
      <c r="A58" s="5" cm="1">
        <f t="array" ref="A58">ROUNDDOWN(
_xlfn.IFS(P58="Crafted",
J58*K58*N58*Q58,
P58="Inorganic",
J58*K58*(L58+M58+N58)*O58*Q58,
P58="Organic",
J58*K58*(L58+M58+N58)*Q58,
TRUE,0),2)</f>
        <v>0</v>
      </c>
      <c r="B58" s="5" t="str">
        <f>IF(D58="","",VLOOKUP(D58,resource_list,7,FALSE))</f>
        <v/>
      </c>
      <c r="E58" s="23">
        <v>0</v>
      </c>
      <c r="F58" s="23">
        <v>0</v>
      </c>
      <c r="G58" s="23">
        <v>0</v>
      </c>
      <c r="H58" s="23">
        <v>0</v>
      </c>
      <c r="J58" s="5">
        <f t="shared" si="4"/>
        <v>1</v>
      </c>
      <c r="K58" s="5">
        <f>IF($B$1="Yes",1.05,1)</f>
        <v>1</v>
      </c>
      <c r="L58" s="5">
        <f>IF(D58="",0,VLOOKUP(D58,resource_list,2,FALSE)*F58)</f>
        <v>0</v>
      </c>
      <c r="M58" s="5">
        <f>IF(D58="",0,VLOOKUP(D58,resource_list,3,FALSE)*G58)</f>
        <v>0</v>
      </c>
      <c r="N58" s="5">
        <f>IF(D58="",0,VLOOKUP(D58,resource_list,4,FALSE)*H58)</f>
        <v>0</v>
      </c>
      <c r="O58" s="5">
        <f>IF($D$1="Yes",2,1)</f>
        <v>2</v>
      </c>
      <c r="P58" s="5" t="str">
        <f>IF(D58="","",VLOOKUP(D58,resource_list,5,FALSE))</f>
        <v/>
      </c>
      <c r="Q58" s="5" t="str">
        <f>IF(C58="", "",  IF(VLOOKUP(C58,locations_outposts,5,FALSE)="No", 1, 1.1))</f>
        <v/>
      </c>
      <c r="R58" s="5" t="str">
        <f t="shared" si="0"/>
        <v/>
      </c>
      <c r="S58" s="5" t="str">
        <f t="shared" si="1"/>
        <v/>
      </c>
      <c r="T58" s="5" t="str">
        <f t="shared" si="2"/>
        <v/>
      </c>
      <c r="U58" s="5" t="str">
        <f t="shared" si="5"/>
        <v/>
      </c>
    </row>
    <row r="59" spans="1:21" x14ac:dyDescent="0.25">
      <c r="A59" s="5" cm="1">
        <f t="array" ref="A59">ROUNDDOWN(
_xlfn.IFS(P59="Crafted",
J59*K59*N59*Q59,
P59="Inorganic",
J59*K59*(L59+M59+N59)*O59*Q59,
P59="Organic",
J59*K59*(L59+M59+N59)*Q59,
TRUE,0),2)</f>
        <v>0</v>
      </c>
      <c r="B59" s="5" t="str">
        <f>IF(D59="","",VLOOKUP(D59,resource_list,7,FALSE))</f>
        <v/>
      </c>
      <c r="E59" s="23">
        <v>0</v>
      </c>
      <c r="F59" s="23">
        <v>0</v>
      </c>
      <c r="G59" s="23">
        <v>0</v>
      </c>
      <c r="H59" s="23">
        <v>0</v>
      </c>
      <c r="J59" s="5">
        <f t="shared" si="4"/>
        <v>1</v>
      </c>
      <c r="K59" s="5">
        <f>IF($B$1="Yes",1.05,1)</f>
        <v>1</v>
      </c>
      <c r="L59" s="5">
        <f>IF(D59="",0,VLOOKUP(D59,resource_list,2,FALSE)*F59)</f>
        <v>0</v>
      </c>
      <c r="M59" s="5">
        <f>IF(D59="",0,VLOOKUP(D59,resource_list,3,FALSE)*G59)</f>
        <v>0</v>
      </c>
      <c r="N59" s="5">
        <f>IF(D59="",0,VLOOKUP(D59,resource_list,4,FALSE)*H59)</f>
        <v>0</v>
      </c>
      <c r="O59" s="5">
        <f>IF($D$1="Yes",2,1)</f>
        <v>2</v>
      </c>
      <c r="P59" s="5" t="str">
        <f>IF(D59="","",VLOOKUP(D59,resource_list,5,FALSE))</f>
        <v/>
      </c>
      <c r="Q59" s="5" t="str">
        <f>IF(C59="", "",  IF(VLOOKUP(C59,locations_outposts,5,FALSE)="No", 1, 1.1))</f>
        <v/>
      </c>
      <c r="R59" s="5" t="str">
        <f t="shared" si="0"/>
        <v/>
      </c>
      <c r="S59" s="5" t="str">
        <f t="shared" si="1"/>
        <v/>
      </c>
      <c r="T59" s="5" t="str">
        <f t="shared" si="2"/>
        <v/>
      </c>
      <c r="U59" s="5" t="str">
        <f t="shared" si="5"/>
        <v/>
      </c>
    </row>
    <row r="60" spans="1:21" x14ac:dyDescent="0.25">
      <c r="A60" s="5" cm="1">
        <f t="array" ref="A60">ROUNDDOWN(
_xlfn.IFS(P60="Crafted",
J60*K60*N60*Q60,
P60="Inorganic",
J60*K60*(L60+M60+N60)*O60*Q60,
P60="Organic",
J60*K60*(L60+M60+N60)*Q60,
TRUE,0),2)</f>
        <v>0</v>
      </c>
      <c r="B60" s="5" t="str">
        <f>IF(D60="","",VLOOKUP(D60,resource_list,7,FALSE))</f>
        <v/>
      </c>
      <c r="E60" s="23">
        <v>0</v>
      </c>
      <c r="F60" s="23">
        <v>0</v>
      </c>
      <c r="G60" s="23">
        <v>0</v>
      </c>
      <c r="H60" s="23">
        <v>0</v>
      </c>
      <c r="J60" s="5">
        <f t="shared" si="4"/>
        <v>1</v>
      </c>
      <c r="K60" s="5">
        <f>IF($B$1="Yes",1.05,1)</f>
        <v>1</v>
      </c>
      <c r="L60" s="5">
        <f>IF(D60="",0,VLOOKUP(D60,resource_list,2,FALSE)*F60)</f>
        <v>0</v>
      </c>
      <c r="M60" s="5">
        <f>IF(D60="",0,VLOOKUP(D60,resource_list,3,FALSE)*G60)</f>
        <v>0</v>
      </c>
      <c r="N60" s="5">
        <f>IF(D60="",0,VLOOKUP(D60,resource_list,4,FALSE)*H60)</f>
        <v>0</v>
      </c>
      <c r="O60" s="5">
        <f>IF($D$1="Yes",2,1)</f>
        <v>2</v>
      </c>
      <c r="P60" s="5" t="str">
        <f>IF(D60="","",VLOOKUP(D60,resource_list,5,FALSE))</f>
        <v/>
      </c>
      <c r="Q60" s="5" t="str">
        <f>IF(C60="", "",  IF(VLOOKUP(C60,locations_outposts,5,FALSE)="No", 1, 1.1))</f>
        <v/>
      </c>
      <c r="R60" s="5" t="str">
        <f t="shared" si="0"/>
        <v/>
      </c>
      <c r="S60" s="5" t="str">
        <f t="shared" si="1"/>
        <v/>
      </c>
      <c r="T60" s="5" t="str">
        <f t="shared" si="2"/>
        <v/>
      </c>
      <c r="U60" s="5" t="str">
        <f t="shared" si="5"/>
        <v/>
      </c>
    </row>
    <row r="61" spans="1:21" x14ac:dyDescent="0.25">
      <c r="A61" s="5" cm="1">
        <f t="array" ref="A61">ROUNDDOWN(
_xlfn.IFS(P61="Crafted",
J61*K61*N61*Q61,
P61="Inorganic",
J61*K61*(L61+M61+N61)*O61*Q61,
P61="Organic",
J61*K61*(L61+M61+N61)*Q61,
TRUE,0),2)</f>
        <v>0</v>
      </c>
      <c r="B61" s="5" t="str">
        <f>IF(D61="","",VLOOKUP(D61,resource_list,7,FALSE))</f>
        <v/>
      </c>
      <c r="E61" s="23">
        <v>0</v>
      </c>
      <c r="F61" s="23">
        <v>0</v>
      </c>
      <c r="G61" s="23">
        <v>0</v>
      </c>
      <c r="H61" s="23">
        <v>0</v>
      </c>
      <c r="J61" s="5">
        <f t="shared" si="4"/>
        <v>1</v>
      </c>
      <c r="K61" s="5">
        <f>IF($B$1="Yes",1.05,1)</f>
        <v>1</v>
      </c>
      <c r="L61" s="5">
        <f>IF(D61="",0,VLOOKUP(D61,resource_list,2,FALSE)*F61)</f>
        <v>0</v>
      </c>
      <c r="M61" s="5">
        <f>IF(D61="",0,VLOOKUP(D61,resource_list,3,FALSE)*G61)</f>
        <v>0</v>
      </c>
      <c r="N61" s="5">
        <f>IF(D61="",0,VLOOKUP(D61,resource_list,4,FALSE)*H61)</f>
        <v>0</v>
      </c>
      <c r="O61" s="5">
        <f>IF($D$1="Yes",2,1)</f>
        <v>2</v>
      </c>
      <c r="P61" s="5" t="str">
        <f>IF(D61="","",VLOOKUP(D61,resource_list,5,FALSE))</f>
        <v/>
      </c>
      <c r="Q61" s="5" t="str">
        <f>IF(C61="", "",  IF(VLOOKUP(C61,locations_outposts,5,FALSE)="No", 1, 1.1))</f>
        <v/>
      </c>
      <c r="R61" s="5" t="str">
        <f t="shared" si="0"/>
        <v/>
      </c>
      <c r="S61" s="5" t="str">
        <f t="shared" si="1"/>
        <v/>
      </c>
      <c r="T61" s="5" t="str">
        <f t="shared" si="2"/>
        <v/>
      </c>
      <c r="U61" s="5" t="str">
        <f t="shared" si="5"/>
        <v/>
      </c>
    </row>
    <row r="62" spans="1:21" x14ac:dyDescent="0.25">
      <c r="A62" s="5" cm="1">
        <f t="array" ref="A62">ROUNDDOWN(
_xlfn.IFS(P62="Crafted",
J62*K62*N62*Q62,
P62="Inorganic",
J62*K62*(L62+M62+N62)*O62*Q62,
P62="Organic",
J62*K62*(L62+M62+N62)*Q62,
TRUE,0),2)</f>
        <v>0</v>
      </c>
      <c r="B62" s="5" t="str">
        <f>IF(D62="","",VLOOKUP(D62,resource_list,7,FALSE))</f>
        <v/>
      </c>
      <c r="E62" s="23">
        <v>0</v>
      </c>
      <c r="F62" s="23">
        <v>0</v>
      </c>
      <c r="G62" s="23">
        <v>0</v>
      </c>
      <c r="H62" s="23">
        <v>0</v>
      </c>
      <c r="J62" s="5">
        <f t="shared" si="4"/>
        <v>1</v>
      </c>
      <c r="K62" s="5">
        <f>IF($B$1="Yes",1.05,1)</f>
        <v>1</v>
      </c>
      <c r="L62" s="5">
        <f>IF(D62="",0,VLOOKUP(D62,resource_list,2,FALSE)*F62)</f>
        <v>0</v>
      </c>
      <c r="M62" s="5">
        <f>IF(D62="",0,VLOOKUP(D62,resource_list,3,FALSE)*G62)</f>
        <v>0</v>
      </c>
      <c r="N62" s="5">
        <f>IF(D62="",0,VLOOKUP(D62,resource_list,4,FALSE)*H62)</f>
        <v>0</v>
      </c>
      <c r="O62" s="5">
        <f>IF($D$1="Yes",2,1)</f>
        <v>2</v>
      </c>
      <c r="P62" s="5" t="str">
        <f>IF(D62="","",VLOOKUP(D62,resource_list,5,FALSE))</f>
        <v/>
      </c>
      <c r="Q62" s="5" t="str">
        <f>IF(C62="", "",  IF(VLOOKUP(C62,locations_outposts,5,FALSE)="No", 1, 1.1))</f>
        <v/>
      </c>
      <c r="R62" s="5" t="str">
        <f t="shared" si="0"/>
        <v/>
      </c>
      <c r="S62" s="5" t="str">
        <f t="shared" si="1"/>
        <v/>
      </c>
      <c r="T62" s="5" t="str">
        <f t="shared" si="2"/>
        <v/>
      </c>
      <c r="U62" s="5" t="str">
        <f t="shared" si="5"/>
        <v/>
      </c>
    </row>
    <row r="63" spans="1:21" x14ac:dyDescent="0.25">
      <c r="A63" s="5" cm="1">
        <f t="array" ref="A63">ROUNDDOWN(
_xlfn.IFS(P63="Crafted",
J63*K63*N63*Q63,
P63="Inorganic",
J63*K63*(L63+M63+N63)*O63*Q63,
P63="Organic",
J63*K63*(L63+M63+N63)*Q63,
TRUE,0),2)</f>
        <v>0</v>
      </c>
      <c r="B63" s="5" t="str">
        <f>IF(D63="","",VLOOKUP(D63,resource_list,7,FALSE))</f>
        <v/>
      </c>
      <c r="E63" s="23">
        <v>0</v>
      </c>
      <c r="F63" s="23">
        <v>0</v>
      </c>
      <c r="G63" s="23">
        <v>0</v>
      </c>
      <c r="H63" s="23">
        <v>0</v>
      </c>
      <c r="J63" s="5">
        <f t="shared" si="4"/>
        <v>1</v>
      </c>
      <c r="K63" s="5">
        <f>IF($B$1="Yes",1.05,1)</f>
        <v>1</v>
      </c>
      <c r="L63" s="5">
        <f>IF(D63="",0,VLOOKUP(D63,resource_list,2,FALSE)*F63)</f>
        <v>0</v>
      </c>
      <c r="M63" s="5">
        <f>IF(D63="",0,VLOOKUP(D63,resource_list,3,FALSE)*G63)</f>
        <v>0</v>
      </c>
      <c r="N63" s="5">
        <f>IF(D63="",0,VLOOKUP(D63,resource_list,4,FALSE)*H63)</f>
        <v>0</v>
      </c>
      <c r="O63" s="5">
        <f>IF($D$1="Yes",2,1)</f>
        <v>2</v>
      </c>
      <c r="P63" s="5" t="str">
        <f>IF(D63="","",VLOOKUP(D63,resource_list,5,FALSE))</f>
        <v/>
      </c>
      <c r="Q63" s="5" t="str">
        <f>IF(C63="", "",  IF(VLOOKUP(C63,locations_outposts,5,FALSE)="No", 1, 1.1))</f>
        <v/>
      </c>
      <c r="R63" s="5" t="str">
        <f t="shared" si="0"/>
        <v/>
      </c>
      <c r="S63" s="5" t="str">
        <f t="shared" si="1"/>
        <v/>
      </c>
      <c r="T63" s="5" t="str">
        <f t="shared" si="2"/>
        <v/>
      </c>
      <c r="U63" s="5" t="str">
        <f t="shared" si="5"/>
        <v/>
      </c>
    </row>
    <row r="64" spans="1:21" x14ac:dyDescent="0.25">
      <c r="A64" s="5" cm="1">
        <f t="array" ref="A64">ROUNDDOWN(
_xlfn.IFS(P64="Crafted",
J64*K64*N64*Q64,
P64="Inorganic",
J64*K64*(L64+M64+N64)*O64*Q64,
P64="Organic",
J64*K64*(L64+M64+N64)*Q64,
TRUE,0),2)</f>
        <v>0</v>
      </c>
      <c r="B64" s="5" t="str">
        <f>IF(D64="","",VLOOKUP(D64,resource_list,7,FALSE))</f>
        <v/>
      </c>
      <c r="E64" s="23">
        <v>0</v>
      </c>
      <c r="F64" s="23">
        <v>0</v>
      </c>
      <c r="G64" s="23">
        <v>0</v>
      </c>
      <c r="H64" s="23">
        <v>0</v>
      </c>
      <c r="J64" s="5">
        <f t="shared" si="4"/>
        <v>1</v>
      </c>
      <c r="K64" s="5">
        <f>IF($B$1="Yes",1.05,1)</f>
        <v>1</v>
      </c>
      <c r="L64" s="5">
        <f>IF(D64="",0,VLOOKUP(D64,resource_list,2,FALSE)*F64)</f>
        <v>0</v>
      </c>
      <c r="M64" s="5">
        <f>IF(D64="",0,VLOOKUP(D64,resource_list,3,FALSE)*G64)</f>
        <v>0</v>
      </c>
      <c r="N64" s="5">
        <f>IF(D64="",0,VLOOKUP(D64,resource_list,4,FALSE)*H64)</f>
        <v>0</v>
      </c>
      <c r="O64" s="5">
        <f>IF($D$1="Yes",2,1)</f>
        <v>2</v>
      </c>
      <c r="P64" s="5" t="str">
        <f>IF(D64="","",VLOOKUP(D64,resource_list,5,FALSE))</f>
        <v/>
      </c>
      <c r="Q64" s="5" t="str">
        <f>IF(C64="", "",  IF(VLOOKUP(C64,locations_outposts,5,FALSE)="No", 1, 1.1))</f>
        <v/>
      </c>
      <c r="R64" s="5" t="str">
        <f t="shared" si="0"/>
        <v/>
      </c>
      <c r="S64" s="5" t="str">
        <f t="shared" si="1"/>
        <v/>
      </c>
      <c r="T64" s="5" t="str">
        <f t="shared" si="2"/>
        <v/>
      </c>
      <c r="U64" s="5" t="str">
        <f t="shared" si="5"/>
        <v/>
      </c>
    </row>
    <row r="65" spans="1:21" x14ac:dyDescent="0.25">
      <c r="A65" s="5" cm="1">
        <f t="array" ref="A65">ROUNDDOWN(
_xlfn.IFS(P65="Crafted",
J65*K65*N65*Q65,
P65="Inorganic",
J65*K65*(L65+M65+N65)*O65*Q65,
P65="Organic",
J65*K65*(L65+M65+N65)*Q65,
TRUE,0),2)</f>
        <v>0</v>
      </c>
      <c r="B65" s="5" t="str">
        <f>IF(D65="","",VLOOKUP(D65,resource_list,7,FALSE))</f>
        <v/>
      </c>
      <c r="E65" s="23">
        <v>0</v>
      </c>
      <c r="F65" s="23">
        <v>0</v>
      </c>
      <c r="G65" s="23">
        <v>0</v>
      </c>
      <c r="H65" s="23">
        <v>0</v>
      </c>
      <c r="J65" s="5">
        <f t="shared" si="4"/>
        <v>1</v>
      </c>
      <c r="K65" s="5">
        <f>IF($B$1="Yes",1.05,1)</f>
        <v>1</v>
      </c>
      <c r="L65" s="5">
        <f>IF(D65="",0,VLOOKUP(D65,resource_list,2,FALSE)*F65)</f>
        <v>0</v>
      </c>
      <c r="M65" s="5">
        <f>IF(D65="",0,VLOOKUP(D65,resource_list,3,FALSE)*G65)</f>
        <v>0</v>
      </c>
      <c r="N65" s="5">
        <f>IF(D65="",0,VLOOKUP(D65,resource_list,4,FALSE)*H65)</f>
        <v>0</v>
      </c>
      <c r="O65" s="5">
        <f>IF($D$1="Yes",2,1)</f>
        <v>2</v>
      </c>
      <c r="P65" s="5" t="str">
        <f>IF(D65="","",VLOOKUP(D65,resource_list,5,FALSE))</f>
        <v/>
      </c>
      <c r="Q65" s="5" t="str">
        <f>IF(C65="", "",  IF(VLOOKUP(C65,locations_outposts,5,FALSE)="No", 1, 1.1))</f>
        <v/>
      </c>
      <c r="R65" s="5" t="str">
        <f t="shared" si="0"/>
        <v/>
      </c>
      <c r="S65" s="5" t="str">
        <f t="shared" si="1"/>
        <v/>
      </c>
      <c r="T65" s="5" t="str">
        <f t="shared" si="2"/>
        <v/>
      </c>
      <c r="U65" s="5" t="str">
        <f t="shared" si="5"/>
        <v/>
      </c>
    </row>
    <row r="66" spans="1:21" x14ac:dyDescent="0.25">
      <c r="A66" s="5" cm="1">
        <f t="array" ref="A66">ROUNDDOWN(
_xlfn.IFS(P66="Crafted",
J66*K66*N66*Q66,
P66="Inorganic",
J66*K66*(L66+M66+N66)*O66*Q66,
P66="Organic",
J66*K66*(L66+M66+N66)*Q66,
TRUE,0),2)</f>
        <v>0</v>
      </c>
      <c r="B66" s="5" t="str">
        <f>IF(D66="","",VLOOKUP(D66,resource_list,7,FALSE))</f>
        <v/>
      </c>
      <c r="E66" s="23">
        <v>0</v>
      </c>
      <c r="F66" s="23">
        <v>0</v>
      </c>
      <c r="G66" s="23">
        <v>0</v>
      </c>
      <c r="H66" s="23">
        <v>0</v>
      </c>
      <c r="J66" s="5">
        <f t="shared" si="4"/>
        <v>1</v>
      </c>
      <c r="K66" s="5">
        <f>IF($B$1="Yes",1.05,1)</f>
        <v>1</v>
      </c>
      <c r="L66" s="5">
        <f>IF(D66="",0,VLOOKUP(D66,resource_list,2,FALSE)*F66)</f>
        <v>0</v>
      </c>
      <c r="M66" s="5">
        <f>IF(D66="",0,VLOOKUP(D66,resource_list,3,FALSE)*G66)</f>
        <v>0</v>
      </c>
      <c r="N66" s="5">
        <f>IF(D66="",0,VLOOKUP(D66,resource_list,4,FALSE)*H66)</f>
        <v>0</v>
      </c>
      <c r="O66" s="5">
        <f>IF($D$1="Yes",2,1)</f>
        <v>2</v>
      </c>
      <c r="P66" s="5" t="str">
        <f>IF(D66="","",VLOOKUP(D66,resource_list,5,FALSE))</f>
        <v/>
      </c>
      <c r="Q66" s="5" t="str">
        <f>IF(C66="", "",  IF(VLOOKUP(C66,locations_outposts,5,FALSE)="No", 1, 1.1))</f>
        <v/>
      </c>
      <c r="R66" s="5" t="str">
        <f t="shared" si="0"/>
        <v/>
      </c>
      <c r="S66" s="5" t="str">
        <f t="shared" si="1"/>
        <v/>
      </c>
      <c r="T66" s="5" t="str">
        <f t="shared" si="2"/>
        <v/>
      </c>
      <c r="U66" s="5" t="str">
        <f t="shared" si="5"/>
        <v/>
      </c>
    </row>
    <row r="67" spans="1:21" x14ac:dyDescent="0.25">
      <c r="A67" s="5" cm="1">
        <f t="array" ref="A67">ROUNDDOWN(
_xlfn.IFS(P67="Crafted",
J67*K67*N67*Q67,
P67="Inorganic",
J67*K67*(L67+M67+N67)*O67*Q67,
P67="Organic",
J67*K67*(L67+M67+N67)*Q67,
TRUE,0),2)</f>
        <v>0</v>
      </c>
      <c r="B67" s="5" t="str">
        <f>IF(D67="","",VLOOKUP(D67,resource_list,7,FALSE))</f>
        <v/>
      </c>
      <c r="E67" s="23">
        <v>0</v>
      </c>
      <c r="F67" s="23">
        <v>0</v>
      </c>
      <c r="G67" s="23">
        <v>0</v>
      </c>
      <c r="H67" s="23">
        <v>0</v>
      </c>
      <c r="J67" s="5">
        <f t="shared" si="4"/>
        <v>1</v>
      </c>
      <c r="K67" s="5">
        <f>IF($B$1="Yes",1.05,1)</f>
        <v>1</v>
      </c>
      <c r="L67" s="5">
        <f>IF(D67="",0,VLOOKUP(D67,resource_list,2,FALSE)*F67)</f>
        <v>0</v>
      </c>
      <c r="M67" s="5">
        <f>IF(D67="",0,VLOOKUP(D67,resource_list,3,FALSE)*G67)</f>
        <v>0</v>
      </c>
      <c r="N67" s="5">
        <f>IF(D67="",0,VLOOKUP(D67,resource_list,4,FALSE)*H67)</f>
        <v>0</v>
      </c>
      <c r="O67" s="5">
        <f>IF($D$1="Yes",2,1)</f>
        <v>2</v>
      </c>
      <c r="P67" s="5" t="str">
        <f>IF(D67="","",VLOOKUP(D67,resource_list,5,FALSE))</f>
        <v/>
      </c>
      <c r="Q67" s="5" t="str">
        <f>IF(C67="", "",  IF(VLOOKUP(C67,locations_outposts,5,FALSE)="No", 1, 1.1))</f>
        <v/>
      </c>
      <c r="R67" s="5" t="str">
        <f t="shared" si="0"/>
        <v/>
      </c>
      <c r="S67" s="5" t="str">
        <f t="shared" si="1"/>
        <v/>
      </c>
      <c r="T67" s="5" t="str">
        <f t="shared" si="2"/>
        <v/>
      </c>
      <c r="U67" s="5" t="str">
        <f t="shared" si="5"/>
        <v/>
      </c>
    </row>
    <row r="68" spans="1:21" x14ac:dyDescent="0.25">
      <c r="A68" s="5" cm="1">
        <f t="array" ref="A68">ROUNDDOWN(
_xlfn.IFS(P68="Crafted",
J68*K68*N68*Q68,
P68="Inorganic",
J68*K68*(L68+M68+N68)*O68*Q68,
P68="Organic",
J68*K68*(L68+M68+N68)*Q68,
TRUE,0),2)</f>
        <v>0</v>
      </c>
      <c r="B68" s="5" t="str">
        <f>IF(D68="","",VLOOKUP(D68,resource_list,7,FALSE))</f>
        <v/>
      </c>
      <c r="E68" s="23">
        <v>0</v>
      </c>
      <c r="F68" s="23">
        <v>0</v>
      </c>
      <c r="G68" s="23">
        <v>0</v>
      </c>
      <c r="H68" s="23">
        <v>0</v>
      </c>
      <c r="J68" s="5">
        <f t="shared" si="4"/>
        <v>1</v>
      </c>
      <c r="K68" s="5">
        <f>IF($B$1="Yes",1.05,1)</f>
        <v>1</v>
      </c>
      <c r="L68" s="5">
        <f>IF(D68="",0,VLOOKUP(D68,resource_list,2,FALSE)*F68)</f>
        <v>0</v>
      </c>
      <c r="M68" s="5">
        <f>IF(D68="",0,VLOOKUP(D68,resource_list,3,FALSE)*G68)</f>
        <v>0</v>
      </c>
      <c r="N68" s="5">
        <f>IF(D68="",0,VLOOKUP(D68,resource_list,4,FALSE)*H68)</f>
        <v>0</v>
      </c>
      <c r="O68" s="5">
        <f>IF($D$1="Yes",2,1)</f>
        <v>2</v>
      </c>
      <c r="P68" s="5" t="str">
        <f>IF(D68="","",VLOOKUP(D68,resource_list,5,FALSE))</f>
        <v/>
      </c>
      <c r="Q68" s="5" t="str">
        <f>IF(C68="", "",  IF(VLOOKUP(C68,locations_outposts,5,FALSE)="No", 1, 1.1))</f>
        <v/>
      </c>
      <c r="R68" s="5" t="str">
        <f t="shared" ref="R68:R131" si="6">IF($C68&lt;&gt;"",VLOOKUP($C68,locations_outposts,2,FALSE),"")</f>
        <v/>
      </c>
      <c r="S68" s="5" t="str">
        <f t="shared" ref="S68:S131" si="7">IF($C68&lt;&gt;"",VLOOKUP($C68,locations_outposts,3,FALSE),"")</f>
        <v/>
      </c>
      <c r="T68" s="5" t="str">
        <f t="shared" ref="T68:T131" si="8">IF($C68&lt;&gt;"",VLOOKUP($C68,locations_outposts,4,FALSE),"")</f>
        <v/>
      </c>
      <c r="U68" s="5" t="str">
        <f t="shared" si="5"/>
        <v/>
      </c>
    </row>
    <row r="69" spans="1:21" x14ac:dyDescent="0.25">
      <c r="A69" s="5" cm="1">
        <f t="array" ref="A69">ROUNDDOWN(
_xlfn.IFS(P69="Crafted",
J69*K69*N69*Q69,
P69="Inorganic",
J69*K69*(L69+M69+N69)*O69*Q69,
P69="Organic",
J69*K69*(L69+M69+N69)*Q69,
TRUE,0),2)</f>
        <v>0</v>
      </c>
      <c r="B69" s="5" t="str">
        <f>IF(D69="","",VLOOKUP(D69,resource_list,7,FALSE))</f>
        <v/>
      </c>
      <c r="E69" s="23">
        <v>0</v>
      </c>
      <c r="F69" s="23">
        <v>0</v>
      </c>
      <c r="G69" s="23">
        <v>0</v>
      </c>
      <c r="H69" s="23">
        <v>0</v>
      </c>
      <c r="J69" s="5">
        <f t="shared" ref="J69:J132" si="9">1.1^E69</f>
        <v>1</v>
      </c>
      <c r="K69" s="5">
        <f>IF($B$1="Yes",1.05,1)</f>
        <v>1</v>
      </c>
      <c r="L69" s="5">
        <f>IF(D69="",0,VLOOKUP(D69,resource_list,2,FALSE)*F69)</f>
        <v>0</v>
      </c>
      <c r="M69" s="5">
        <f>IF(D69="",0,VLOOKUP(D69,resource_list,3,FALSE)*G69)</f>
        <v>0</v>
      </c>
      <c r="N69" s="5">
        <f>IF(D69="",0,VLOOKUP(D69,resource_list,4,FALSE)*H69)</f>
        <v>0</v>
      </c>
      <c r="O69" s="5">
        <f>IF($D$1="Yes",2,1)</f>
        <v>2</v>
      </c>
      <c r="P69" s="5" t="str">
        <f>IF(D69="","",VLOOKUP(D69,resource_list,5,FALSE))</f>
        <v/>
      </c>
      <c r="Q69" s="5" t="str">
        <f>IF(C69="", "",  IF(VLOOKUP(C69,locations_outposts,5,FALSE)="No", 1, 1.1))</f>
        <v/>
      </c>
      <c r="R69" s="5" t="str">
        <f t="shared" si="6"/>
        <v/>
      </c>
      <c r="S69" s="5" t="str">
        <f t="shared" si="7"/>
        <v/>
      </c>
      <c r="T69" s="5" t="str">
        <f t="shared" si="8"/>
        <v/>
      </c>
      <c r="U69" s="5" t="str">
        <f t="shared" si="5"/>
        <v/>
      </c>
    </row>
    <row r="70" spans="1:21" x14ac:dyDescent="0.25">
      <c r="A70" s="5" cm="1">
        <f t="array" ref="A70">ROUNDDOWN(
_xlfn.IFS(P70="Crafted",
J70*K70*N70*Q70,
P70="Inorganic",
J70*K70*(L70+M70+N70)*O70*Q70,
P70="Organic",
J70*K70*(L70+M70+N70)*Q70,
TRUE,0),2)</f>
        <v>0</v>
      </c>
      <c r="B70" s="5" t="str">
        <f>IF(D70="","",VLOOKUP(D70,resource_list,7,FALSE))</f>
        <v/>
      </c>
      <c r="E70" s="23">
        <v>0</v>
      </c>
      <c r="F70" s="23">
        <v>0</v>
      </c>
      <c r="G70" s="23">
        <v>0</v>
      </c>
      <c r="H70" s="23">
        <v>0</v>
      </c>
      <c r="J70" s="5">
        <f t="shared" si="9"/>
        <v>1</v>
      </c>
      <c r="K70" s="5">
        <f>IF($B$1="Yes",1.05,1)</f>
        <v>1</v>
      </c>
      <c r="L70" s="5">
        <f>IF(D70="",0,VLOOKUP(D70,resource_list,2,FALSE)*F70)</f>
        <v>0</v>
      </c>
      <c r="M70" s="5">
        <f>IF(D70="",0,VLOOKUP(D70,resource_list,3,FALSE)*G70)</f>
        <v>0</v>
      </c>
      <c r="N70" s="5">
        <f>IF(D70="",0,VLOOKUP(D70,resource_list,4,FALSE)*H70)</f>
        <v>0</v>
      </c>
      <c r="O70" s="5">
        <f>IF($D$1="Yes",2,1)</f>
        <v>2</v>
      </c>
      <c r="P70" s="5" t="str">
        <f>IF(D70="","",VLOOKUP(D70,resource_list,5,FALSE))</f>
        <v/>
      </c>
      <c r="Q70" s="5" t="str">
        <f>IF(C70="", "",  IF(VLOOKUP(C70,locations_outposts,5,FALSE)="No", 1, 1.1))</f>
        <v/>
      </c>
      <c r="R70" s="5" t="str">
        <f t="shared" si="6"/>
        <v/>
      </c>
      <c r="S70" s="5" t="str">
        <f t="shared" si="7"/>
        <v/>
      </c>
      <c r="T70" s="5" t="str">
        <f t="shared" si="8"/>
        <v/>
      </c>
      <c r="U70" s="5" t="str">
        <f t="shared" si="5"/>
        <v/>
      </c>
    </row>
    <row r="71" spans="1:21" x14ac:dyDescent="0.25">
      <c r="A71" s="5" cm="1">
        <f t="array" ref="A71">ROUNDDOWN(
_xlfn.IFS(P71="Crafted",
J71*K71*N71*Q71,
P71="Inorganic",
J71*K71*(L71+M71+N71)*O71*Q71,
P71="Organic",
J71*K71*(L71+M71+N71)*Q71,
TRUE,0),2)</f>
        <v>0</v>
      </c>
      <c r="B71" s="5" t="str">
        <f>IF(D71="","",VLOOKUP(D71,resource_list,7,FALSE))</f>
        <v/>
      </c>
      <c r="E71" s="23">
        <v>0</v>
      </c>
      <c r="F71" s="23">
        <v>0</v>
      </c>
      <c r="G71" s="23">
        <v>0</v>
      </c>
      <c r="H71" s="23">
        <v>0</v>
      </c>
      <c r="J71" s="5">
        <f t="shared" si="9"/>
        <v>1</v>
      </c>
      <c r="K71" s="5">
        <f>IF($B$1="Yes",1.05,1)</f>
        <v>1</v>
      </c>
      <c r="L71" s="5">
        <f>IF(D71="",0,VLOOKUP(D71,resource_list,2,FALSE)*F71)</f>
        <v>0</v>
      </c>
      <c r="M71" s="5">
        <f>IF(D71="",0,VLOOKUP(D71,resource_list,3,FALSE)*G71)</f>
        <v>0</v>
      </c>
      <c r="N71" s="5">
        <f>IF(D71="",0,VLOOKUP(D71,resource_list,4,FALSE)*H71)</f>
        <v>0</v>
      </c>
      <c r="O71" s="5">
        <f>IF($D$1="Yes",2,1)</f>
        <v>2</v>
      </c>
      <c r="P71" s="5" t="str">
        <f>IF(D71="","",VLOOKUP(D71,resource_list,5,FALSE))</f>
        <v/>
      </c>
      <c r="Q71" s="5" t="str">
        <f>IF(C71="", "",  IF(VLOOKUP(C71,locations_outposts,5,FALSE)="No", 1, 1.1))</f>
        <v/>
      </c>
      <c r="R71" s="5" t="str">
        <f t="shared" si="6"/>
        <v/>
      </c>
      <c r="S71" s="5" t="str">
        <f t="shared" si="7"/>
        <v/>
      </c>
      <c r="T71" s="5" t="str">
        <f t="shared" si="8"/>
        <v/>
      </c>
      <c r="U71" s="5" t="str">
        <f t="shared" si="5"/>
        <v/>
      </c>
    </row>
    <row r="72" spans="1:21" x14ac:dyDescent="0.25">
      <c r="A72" s="5" cm="1">
        <f t="array" ref="A72">ROUNDDOWN(
_xlfn.IFS(P72="Crafted",
J72*K72*N72*Q72,
P72="Inorganic",
J72*K72*(L72+M72+N72)*O72*Q72,
P72="Organic",
J72*K72*(L72+M72+N72)*Q72,
TRUE,0),2)</f>
        <v>0</v>
      </c>
      <c r="B72" s="5" t="str">
        <f>IF(D72="","",VLOOKUP(D72,resource_list,7,FALSE))</f>
        <v/>
      </c>
      <c r="E72" s="23">
        <v>0</v>
      </c>
      <c r="F72" s="23">
        <v>0</v>
      </c>
      <c r="G72" s="23">
        <v>0</v>
      </c>
      <c r="H72" s="23">
        <v>0</v>
      </c>
      <c r="J72" s="5">
        <f t="shared" si="9"/>
        <v>1</v>
      </c>
      <c r="K72" s="5">
        <f>IF($B$1="Yes",1.05,1)</f>
        <v>1</v>
      </c>
      <c r="L72" s="5">
        <f>IF(D72="",0,VLOOKUP(D72,resource_list,2,FALSE)*F72)</f>
        <v>0</v>
      </c>
      <c r="M72" s="5">
        <f>IF(D72="",0,VLOOKUP(D72,resource_list,3,FALSE)*G72)</f>
        <v>0</v>
      </c>
      <c r="N72" s="5">
        <f>IF(D72="",0,VLOOKUP(D72,resource_list,4,FALSE)*H72)</f>
        <v>0</v>
      </c>
      <c r="O72" s="5">
        <f>IF($D$1="Yes",2,1)</f>
        <v>2</v>
      </c>
      <c r="P72" s="5" t="str">
        <f>IF(D72="","",VLOOKUP(D72,resource_list,5,FALSE))</f>
        <v/>
      </c>
      <c r="Q72" s="5" t="str">
        <f>IF(C72="", "",  IF(VLOOKUP(C72,locations_outposts,5,FALSE)="No", 1, 1.1))</f>
        <v/>
      </c>
      <c r="R72" s="5" t="str">
        <f t="shared" si="6"/>
        <v/>
      </c>
      <c r="S72" s="5" t="str">
        <f t="shared" si="7"/>
        <v/>
      </c>
      <c r="T72" s="5" t="str">
        <f t="shared" si="8"/>
        <v/>
      </c>
      <c r="U72" s="5" t="str">
        <f t="shared" si="5"/>
        <v/>
      </c>
    </row>
    <row r="73" spans="1:21" x14ac:dyDescent="0.25">
      <c r="A73" s="5" cm="1">
        <f t="array" ref="A73">ROUNDDOWN(
_xlfn.IFS(P73="Crafted",
J73*K73*N73*Q73,
P73="Inorganic",
J73*K73*(L73+M73+N73)*O73*Q73,
P73="Organic",
J73*K73*(L73+M73+N73)*Q73,
TRUE,0),2)</f>
        <v>0</v>
      </c>
      <c r="B73" s="5" t="str">
        <f>IF(D73="","",VLOOKUP(D73,resource_list,7,FALSE))</f>
        <v/>
      </c>
      <c r="E73" s="23">
        <v>0</v>
      </c>
      <c r="F73" s="23">
        <v>0</v>
      </c>
      <c r="G73" s="23">
        <v>0</v>
      </c>
      <c r="H73" s="23">
        <v>0</v>
      </c>
      <c r="J73" s="5">
        <f t="shared" si="9"/>
        <v>1</v>
      </c>
      <c r="K73" s="5">
        <f>IF($B$1="Yes",1.05,1)</f>
        <v>1</v>
      </c>
      <c r="L73" s="5">
        <f>IF(D73="",0,VLOOKUP(D73,resource_list,2,FALSE)*F73)</f>
        <v>0</v>
      </c>
      <c r="M73" s="5">
        <f>IF(D73="",0,VLOOKUP(D73,resource_list,3,FALSE)*G73)</f>
        <v>0</v>
      </c>
      <c r="N73" s="5">
        <f>IF(D73="",0,VLOOKUP(D73,resource_list,4,FALSE)*H73)</f>
        <v>0</v>
      </c>
      <c r="O73" s="5">
        <f>IF($D$1="Yes",2,1)</f>
        <v>2</v>
      </c>
      <c r="P73" s="5" t="str">
        <f>IF(D73="","",VLOOKUP(D73,resource_list,5,FALSE))</f>
        <v/>
      </c>
      <c r="Q73" s="5" t="str">
        <f>IF(C73="", "",  IF(VLOOKUP(C73,locations_outposts,5,FALSE)="No", 1, 1.1))</f>
        <v/>
      </c>
      <c r="R73" s="5" t="str">
        <f t="shared" si="6"/>
        <v/>
      </c>
      <c r="S73" s="5" t="str">
        <f t="shared" si="7"/>
        <v/>
      </c>
      <c r="T73" s="5" t="str">
        <f t="shared" si="8"/>
        <v/>
      </c>
      <c r="U73" s="5" t="str">
        <f t="shared" si="5"/>
        <v/>
      </c>
    </row>
    <row r="74" spans="1:21" x14ac:dyDescent="0.25">
      <c r="A74" s="5" cm="1">
        <f t="array" ref="A74">ROUNDDOWN(
_xlfn.IFS(P74="Crafted",
J74*K74*N74*Q74,
P74="Inorganic",
J74*K74*(L74+M74+N74)*O74*Q74,
P74="Organic",
J74*K74*(L74+M74+N74)*Q74,
TRUE,0),2)</f>
        <v>0</v>
      </c>
      <c r="B74" s="5" t="str">
        <f>IF(D74="","",VLOOKUP(D74,resource_list,7,FALSE))</f>
        <v/>
      </c>
      <c r="E74" s="23">
        <v>0</v>
      </c>
      <c r="F74" s="23">
        <v>0</v>
      </c>
      <c r="G74" s="23">
        <v>0</v>
      </c>
      <c r="H74" s="23">
        <v>0</v>
      </c>
      <c r="J74" s="5">
        <f t="shared" si="9"/>
        <v>1</v>
      </c>
      <c r="K74" s="5">
        <f>IF($B$1="Yes",1.05,1)</f>
        <v>1</v>
      </c>
      <c r="L74" s="5">
        <f>IF(D74="",0,VLOOKUP(D74,resource_list,2,FALSE)*F74)</f>
        <v>0</v>
      </c>
      <c r="M74" s="5">
        <f>IF(D74="",0,VLOOKUP(D74,resource_list,3,FALSE)*G74)</f>
        <v>0</v>
      </c>
      <c r="N74" s="5">
        <f>IF(D74="",0,VLOOKUP(D74,resource_list,4,FALSE)*H74)</f>
        <v>0</v>
      </c>
      <c r="O74" s="5">
        <f>IF($D$1="Yes",2,1)</f>
        <v>2</v>
      </c>
      <c r="P74" s="5" t="str">
        <f>IF(D74="","",VLOOKUP(D74,resource_list,5,FALSE))</f>
        <v/>
      </c>
      <c r="Q74" s="5" t="str">
        <f>IF(C74="", "",  IF(VLOOKUP(C74,locations_outposts,5,FALSE)="No", 1, 1.1))</f>
        <v/>
      </c>
      <c r="R74" s="5" t="str">
        <f t="shared" si="6"/>
        <v/>
      </c>
      <c r="S74" s="5" t="str">
        <f t="shared" si="7"/>
        <v/>
      </c>
      <c r="T74" s="5" t="str">
        <f t="shared" si="8"/>
        <v/>
      </c>
      <c r="U74" s="5" t="str">
        <f t="shared" si="5"/>
        <v/>
      </c>
    </row>
    <row r="75" spans="1:21" x14ac:dyDescent="0.25">
      <c r="A75" s="5" cm="1">
        <f t="array" ref="A75">ROUNDDOWN(
_xlfn.IFS(P75="Crafted",
J75*K75*N75*Q75,
P75="Inorganic",
J75*K75*(L75+M75+N75)*O75*Q75,
P75="Organic",
J75*K75*(L75+M75+N75)*Q75,
TRUE,0),2)</f>
        <v>0</v>
      </c>
      <c r="B75" s="5" t="str">
        <f>IF(D75="","",VLOOKUP(D75,resource_list,7,FALSE))</f>
        <v/>
      </c>
      <c r="E75" s="23">
        <v>0</v>
      </c>
      <c r="F75" s="23">
        <v>0</v>
      </c>
      <c r="G75" s="23">
        <v>0</v>
      </c>
      <c r="H75" s="23">
        <v>0</v>
      </c>
      <c r="J75" s="5">
        <f t="shared" si="9"/>
        <v>1</v>
      </c>
      <c r="K75" s="5">
        <f>IF($B$1="Yes",1.05,1)</f>
        <v>1</v>
      </c>
      <c r="L75" s="5">
        <f>IF(D75="",0,VLOOKUP(D75,resource_list,2,FALSE)*F75)</f>
        <v>0</v>
      </c>
      <c r="M75" s="5">
        <f>IF(D75="",0,VLOOKUP(D75,resource_list,3,FALSE)*G75)</f>
        <v>0</v>
      </c>
      <c r="N75" s="5">
        <f>IF(D75="",0,VLOOKUP(D75,resource_list,4,FALSE)*H75)</f>
        <v>0</v>
      </c>
      <c r="O75" s="5">
        <f>IF($D$1="Yes",2,1)</f>
        <v>2</v>
      </c>
      <c r="P75" s="5" t="str">
        <f>IF(D75="","",VLOOKUP(D75,resource_list,5,FALSE))</f>
        <v/>
      </c>
      <c r="Q75" s="5" t="str">
        <f>IF(C75="", "",  IF(VLOOKUP(C75,locations_outposts,5,FALSE)="No", 1, 1.1))</f>
        <v/>
      </c>
      <c r="R75" s="5" t="str">
        <f t="shared" si="6"/>
        <v/>
      </c>
      <c r="S75" s="5" t="str">
        <f t="shared" si="7"/>
        <v/>
      </c>
      <c r="T75" s="5" t="str">
        <f t="shared" si="8"/>
        <v/>
      </c>
      <c r="U75" s="5" t="str">
        <f t="shared" si="5"/>
        <v/>
      </c>
    </row>
    <row r="76" spans="1:21" x14ac:dyDescent="0.25">
      <c r="A76" s="5" cm="1">
        <f t="array" ref="A76">ROUNDDOWN(
_xlfn.IFS(P76="Crafted",
J76*K76*N76*Q76,
P76="Inorganic",
J76*K76*(L76+M76+N76)*O76*Q76,
P76="Organic",
J76*K76*(L76+M76+N76)*Q76,
TRUE,0),2)</f>
        <v>0</v>
      </c>
      <c r="B76" s="5" t="str">
        <f>IF(D76="","",VLOOKUP(D76,resource_list,7,FALSE))</f>
        <v/>
      </c>
      <c r="E76" s="23">
        <v>0</v>
      </c>
      <c r="F76" s="23">
        <v>0</v>
      </c>
      <c r="G76" s="23">
        <v>0</v>
      </c>
      <c r="H76" s="23">
        <v>0</v>
      </c>
      <c r="J76" s="5">
        <f t="shared" si="9"/>
        <v>1</v>
      </c>
      <c r="K76" s="5">
        <f>IF($B$1="Yes",1.05,1)</f>
        <v>1</v>
      </c>
      <c r="L76" s="5">
        <f>IF(D76="",0,VLOOKUP(D76,resource_list,2,FALSE)*F76)</f>
        <v>0</v>
      </c>
      <c r="M76" s="5">
        <f>IF(D76="",0,VLOOKUP(D76,resource_list,3,FALSE)*G76)</f>
        <v>0</v>
      </c>
      <c r="N76" s="5">
        <f>IF(D76="",0,VLOOKUP(D76,resource_list,4,FALSE)*H76)</f>
        <v>0</v>
      </c>
      <c r="O76" s="5">
        <f>IF($D$1="Yes",2,1)</f>
        <v>2</v>
      </c>
      <c r="P76" s="5" t="str">
        <f>IF(D76="","",VLOOKUP(D76,resource_list,5,FALSE))</f>
        <v/>
      </c>
      <c r="Q76" s="5" t="str">
        <f>IF(C76="", "",  IF(VLOOKUP(C76,locations_outposts,5,FALSE)="No", 1, 1.1))</f>
        <v/>
      </c>
      <c r="R76" s="5" t="str">
        <f t="shared" si="6"/>
        <v/>
      </c>
      <c r="S76" s="5" t="str">
        <f t="shared" si="7"/>
        <v/>
      </c>
      <c r="T76" s="5" t="str">
        <f t="shared" si="8"/>
        <v/>
      </c>
      <c r="U76" s="5" t="str">
        <f t="shared" si="5"/>
        <v/>
      </c>
    </row>
    <row r="77" spans="1:21" x14ac:dyDescent="0.25">
      <c r="A77" s="5" cm="1">
        <f t="array" ref="A77">ROUNDDOWN(
_xlfn.IFS(P77="Crafted",
J77*K77*N77*Q77,
P77="Inorganic",
J77*K77*(L77+M77+N77)*O77*Q77,
P77="Organic",
J77*K77*(L77+M77+N77)*Q77,
TRUE,0),2)</f>
        <v>0</v>
      </c>
      <c r="B77" s="5" t="str">
        <f>IF(D77="","",VLOOKUP(D77,resource_list,7,FALSE))</f>
        <v/>
      </c>
      <c r="E77" s="23">
        <v>0</v>
      </c>
      <c r="F77" s="23">
        <v>0</v>
      </c>
      <c r="G77" s="23">
        <v>0</v>
      </c>
      <c r="H77" s="23">
        <v>0</v>
      </c>
      <c r="J77" s="5">
        <f t="shared" si="9"/>
        <v>1</v>
      </c>
      <c r="K77" s="5">
        <f>IF($B$1="Yes",1.05,1)</f>
        <v>1</v>
      </c>
      <c r="L77" s="5">
        <f>IF(D77="",0,VLOOKUP(D77,resource_list,2,FALSE)*F77)</f>
        <v>0</v>
      </c>
      <c r="M77" s="5">
        <f>IF(D77="",0,VLOOKUP(D77,resource_list,3,FALSE)*G77)</f>
        <v>0</v>
      </c>
      <c r="N77" s="5">
        <f>IF(D77="",0,VLOOKUP(D77,resource_list,4,FALSE)*H77)</f>
        <v>0</v>
      </c>
      <c r="O77" s="5">
        <f>IF($D$1="Yes",2,1)</f>
        <v>2</v>
      </c>
      <c r="P77" s="5" t="str">
        <f>IF(D77="","",VLOOKUP(D77,resource_list,5,FALSE))</f>
        <v/>
      </c>
      <c r="Q77" s="5" t="str">
        <f>IF(C77="", "",  IF(VLOOKUP(C77,locations_outposts,5,FALSE)="No", 1, 1.1))</f>
        <v/>
      </c>
      <c r="R77" s="5" t="str">
        <f t="shared" si="6"/>
        <v/>
      </c>
      <c r="S77" s="5" t="str">
        <f t="shared" si="7"/>
        <v/>
      </c>
      <c r="T77" s="5" t="str">
        <f t="shared" si="8"/>
        <v/>
      </c>
      <c r="U77" s="5" t="str">
        <f t="shared" si="5"/>
        <v/>
      </c>
    </row>
    <row r="78" spans="1:21" x14ac:dyDescent="0.25">
      <c r="A78" s="5" cm="1">
        <f t="array" ref="A78">ROUNDDOWN(
_xlfn.IFS(P78="Crafted",
J78*K78*N78*Q78,
P78="Inorganic",
J78*K78*(L78+M78+N78)*O78*Q78,
P78="Organic",
J78*K78*(L78+M78+N78)*Q78,
TRUE,0),2)</f>
        <v>0</v>
      </c>
      <c r="B78" s="5" t="str">
        <f>IF(D78="","",VLOOKUP(D78,resource_list,7,FALSE))</f>
        <v/>
      </c>
      <c r="E78" s="23">
        <v>0</v>
      </c>
      <c r="F78" s="23">
        <v>0</v>
      </c>
      <c r="G78" s="23">
        <v>0</v>
      </c>
      <c r="H78" s="23">
        <v>0</v>
      </c>
      <c r="J78" s="5">
        <f t="shared" si="9"/>
        <v>1</v>
      </c>
      <c r="K78" s="5">
        <f>IF($B$1="Yes",1.05,1)</f>
        <v>1</v>
      </c>
      <c r="L78" s="5">
        <f>IF(D78="",0,VLOOKUP(D78,resource_list,2,FALSE)*F78)</f>
        <v>0</v>
      </c>
      <c r="M78" s="5">
        <f>IF(D78="",0,VLOOKUP(D78,resource_list,3,FALSE)*G78)</f>
        <v>0</v>
      </c>
      <c r="N78" s="5">
        <f>IF(D78="",0,VLOOKUP(D78,resource_list,4,FALSE)*H78)</f>
        <v>0</v>
      </c>
      <c r="O78" s="5">
        <f>IF($D$1="Yes",2,1)</f>
        <v>2</v>
      </c>
      <c r="P78" s="5" t="str">
        <f>IF(D78="","",VLOOKUP(D78,resource_list,5,FALSE))</f>
        <v/>
      </c>
      <c r="Q78" s="5" t="str">
        <f>IF(C78="", "",  IF(VLOOKUP(C78,locations_outposts,5,FALSE)="No", 1, 1.1))</f>
        <v/>
      </c>
      <c r="R78" s="5" t="str">
        <f t="shared" si="6"/>
        <v/>
      </c>
      <c r="S78" s="5" t="str">
        <f t="shared" si="7"/>
        <v/>
      </c>
      <c r="T78" s="5" t="str">
        <f t="shared" si="8"/>
        <v/>
      </c>
      <c r="U78" s="5" t="str">
        <f t="shared" si="5"/>
        <v/>
      </c>
    </row>
    <row r="79" spans="1:21" x14ac:dyDescent="0.25">
      <c r="A79" s="5" cm="1">
        <f t="array" ref="A79">ROUNDDOWN(
_xlfn.IFS(P79="Crafted",
J79*K79*N79*Q79,
P79="Inorganic",
J79*K79*(L79+M79+N79)*O79*Q79,
P79="Organic",
J79*K79*(L79+M79+N79)*Q79,
TRUE,0),2)</f>
        <v>0</v>
      </c>
      <c r="B79" s="5" t="str">
        <f>IF(D79="","",VLOOKUP(D79,resource_list,7,FALSE))</f>
        <v/>
      </c>
      <c r="E79" s="23">
        <v>0</v>
      </c>
      <c r="F79" s="23">
        <v>0</v>
      </c>
      <c r="G79" s="23">
        <v>0</v>
      </c>
      <c r="H79" s="23">
        <v>0</v>
      </c>
      <c r="J79" s="5">
        <f t="shared" si="9"/>
        <v>1</v>
      </c>
      <c r="K79" s="5">
        <f>IF($B$1="Yes",1.05,1)</f>
        <v>1</v>
      </c>
      <c r="L79" s="5">
        <f>IF(D79="",0,VLOOKUP(D79,resource_list,2,FALSE)*F79)</f>
        <v>0</v>
      </c>
      <c r="M79" s="5">
        <f>IF(D79="",0,VLOOKUP(D79,resource_list,3,FALSE)*G79)</f>
        <v>0</v>
      </c>
      <c r="N79" s="5">
        <f>IF(D79="",0,VLOOKUP(D79,resource_list,4,FALSE)*H79)</f>
        <v>0</v>
      </c>
      <c r="O79" s="5">
        <f>IF($D$1="Yes",2,1)</f>
        <v>2</v>
      </c>
      <c r="P79" s="5" t="str">
        <f>IF(D79="","",VLOOKUP(D79,resource_list,5,FALSE))</f>
        <v/>
      </c>
      <c r="Q79" s="5" t="str">
        <f>IF(C79="", "",  IF(VLOOKUP(C79,locations_outposts,5,FALSE)="No", 1, 1.1))</f>
        <v/>
      </c>
      <c r="R79" s="5" t="str">
        <f t="shared" si="6"/>
        <v/>
      </c>
      <c r="S79" s="5" t="str">
        <f t="shared" si="7"/>
        <v/>
      </c>
      <c r="T79" s="5" t="str">
        <f t="shared" si="8"/>
        <v/>
      </c>
      <c r="U79" s="5" t="str">
        <f t="shared" si="5"/>
        <v/>
      </c>
    </row>
    <row r="80" spans="1:21" x14ac:dyDescent="0.25">
      <c r="A80" s="5" cm="1">
        <f t="array" ref="A80">ROUNDDOWN(
_xlfn.IFS(P80="Crafted",
J80*K80*N80*Q80,
P80="Inorganic",
J80*K80*(L80+M80+N80)*O80*Q80,
P80="Organic",
J80*K80*(L80+M80+N80)*Q80,
TRUE,0),2)</f>
        <v>0</v>
      </c>
      <c r="B80" s="5" t="str">
        <f>IF(D80="","",VLOOKUP(D80,resource_list,7,FALSE))</f>
        <v/>
      </c>
      <c r="E80" s="23">
        <v>0</v>
      </c>
      <c r="F80" s="23">
        <v>0</v>
      </c>
      <c r="G80" s="23">
        <v>0</v>
      </c>
      <c r="H80" s="23">
        <v>0</v>
      </c>
      <c r="J80" s="5">
        <f t="shared" si="9"/>
        <v>1</v>
      </c>
      <c r="K80" s="5">
        <f>IF($B$1="Yes",1.05,1)</f>
        <v>1</v>
      </c>
      <c r="L80" s="5">
        <f>IF(D80="",0,VLOOKUP(D80,resource_list,2,FALSE)*F80)</f>
        <v>0</v>
      </c>
      <c r="M80" s="5">
        <f>IF(D80="",0,VLOOKUP(D80,resource_list,3,FALSE)*G80)</f>
        <v>0</v>
      </c>
      <c r="N80" s="5">
        <f>IF(D80="",0,VLOOKUP(D80,resource_list,4,FALSE)*H80)</f>
        <v>0</v>
      </c>
      <c r="O80" s="5">
        <f>IF($D$1="Yes",2,1)</f>
        <v>2</v>
      </c>
      <c r="P80" s="5" t="str">
        <f>IF(D80="","",VLOOKUP(D80,resource_list,5,FALSE))</f>
        <v/>
      </c>
      <c r="Q80" s="5" t="str">
        <f>IF(C80="", "",  IF(VLOOKUP(C80,locations_outposts,5,FALSE)="No", 1, 1.1))</f>
        <v/>
      </c>
      <c r="R80" s="5" t="str">
        <f t="shared" si="6"/>
        <v/>
      </c>
      <c r="S80" s="5" t="str">
        <f t="shared" si="7"/>
        <v/>
      </c>
      <c r="T80" s="5" t="str">
        <f t="shared" si="8"/>
        <v/>
      </c>
      <c r="U80" s="5" t="str">
        <f t="shared" si="5"/>
        <v/>
      </c>
    </row>
    <row r="81" spans="1:21" x14ac:dyDescent="0.25">
      <c r="A81" s="5" cm="1">
        <f t="array" ref="A81">ROUNDDOWN(
_xlfn.IFS(P81="Crafted",
J81*K81*N81*Q81,
P81="Inorganic",
J81*K81*(L81+M81+N81)*O81*Q81,
P81="Organic",
J81*K81*(L81+M81+N81)*Q81,
TRUE,0),2)</f>
        <v>0</v>
      </c>
      <c r="B81" s="5" t="str">
        <f>IF(D81="","",VLOOKUP(D81,resource_list,7,FALSE))</f>
        <v/>
      </c>
      <c r="E81" s="23">
        <v>0</v>
      </c>
      <c r="F81" s="23">
        <v>0</v>
      </c>
      <c r="G81" s="23">
        <v>0</v>
      </c>
      <c r="H81" s="23">
        <v>0</v>
      </c>
      <c r="J81" s="5">
        <f t="shared" si="9"/>
        <v>1</v>
      </c>
      <c r="K81" s="5">
        <f>IF($B$1="Yes",1.05,1)</f>
        <v>1</v>
      </c>
      <c r="L81" s="5">
        <f>IF(D81="",0,VLOOKUP(D81,resource_list,2,FALSE)*F81)</f>
        <v>0</v>
      </c>
      <c r="M81" s="5">
        <f>IF(D81="",0,VLOOKUP(D81,resource_list,3,FALSE)*G81)</f>
        <v>0</v>
      </c>
      <c r="N81" s="5">
        <f>IF(D81="",0,VLOOKUP(D81,resource_list,4,FALSE)*H81)</f>
        <v>0</v>
      </c>
      <c r="O81" s="5">
        <f>IF($D$1="Yes",2,1)</f>
        <v>2</v>
      </c>
      <c r="P81" s="5" t="str">
        <f>IF(D81="","",VLOOKUP(D81,resource_list,5,FALSE))</f>
        <v/>
      </c>
      <c r="Q81" s="5" t="str">
        <f>IF(C81="", "",  IF(VLOOKUP(C81,locations_outposts,5,FALSE)="No", 1, 1.1))</f>
        <v/>
      </c>
      <c r="R81" s="5" t="str">
        <f t="shared" si="6"/>
        <v/>
      </c>
      <c r="S81" s="5" t="str">
        <f t="shared" si="7"/>
        <v/>
      </c>
      <c r="T81" s="5" t="str">
        <f t="shared" si="8"/>
        <v/>
      </c>
      <c r="U81" s="5" t="str">
        <f t="shared" si="5"/>
        <v/>
      </c>
    </row>
    <row r="82" spans="1:21" x14ac:dyDescent="0.25">
      <c r="A82" s="5" cm="1">
        <f t="array" ref="A82">ROUNDDOWN(
_xlfn.IFS(P82="Crafted",
J82*K82*N82*Q82,
P82="Inorganic",
J82*K82*(L82+M82+N82)*O82*Q82,
P82="Organic",
J82*K82*(L82+M82+N82)*Q82,
TRUE,0),2)</f>
        <v>0</v>
      </c>
      <c r="B82" s="5" t="str">
        <f>IF(D82="","",VLOOKUP(D82,resource_list,7,FALSE))</f>
        <v/>
      </c>
      <c r="E82" s="23">
        <v>0</v>
      </c>
      <c r="F82" s="23">
        <v>0</v>
      </c>
      <c r="G82" s="23">
        <v>0</v>
      </c>
      <c r="H82" s="23">
        <v>0</v>
      </c>
      <c r="J82" s="5">
        <f t="shared" si="9"/>
        <v>1</v>
      </c>
      <c r="K82" s="5">
        <f>IF($B$1="Yes",1.05,1)</f>
        <v>1</v>
      </c>
      <c r="L82" s="5">
        <f>IF(D82="",0,VLOOKUP(D82,resource_list,2,FALSE)*F82)</f>
        <v>0</v>
      </c>
      <c r="M82" s="5">
        <f>IF(D82="",0,VLOOKUP(D82,resource_list,3,FALSE)*G82)</f>
        <v>0</v>
      </c>
      <c r="N82" s="5">
        <f>IF(D82="",0,VLOOKUP(D82,resource_list,4,FALSE)*H82)</f>
        <v>0</v>
      </c>
      <c r="O82" s="5">
        <f>IF($D$1="Yes",2,1)</f>
        <v>2</v>
      </c>
      <c r="P82" s="5" t="str">
        <f>IF(D82="","",VLOOKUP(D82,resource_list,5,FALSE))</f>
        <v/>
      </c>
      <c r="Q82" s="5" t="str">
        <f>IF(C82="", "",  IF(VLOOKUP(C82,locations_outposts,5,FALSE)="No", 1, 1.1))</f>
        <v/>
      </c>
      <c r="R82" s="5" t="str">
        <f t="shared" si="6"/>
        <v/>
      </c>
      <c r="S82" s="5" t="str">
        <f t="shared" si="7"/>
        <v/>
      </c>
      <c r="T82" s="5" t="str">
        <f t="shared" si="8"/>
        <v/>
      </c>
      <c r="U82" s="5" t="str">
        <f t="shared" si="5"/>
        <v/>
      </c>
    </row>
    <row r="83" spans="1:21" x14ac:dyDescent="0.25">
      <c r="A83" s="5" cm="1">
        <f t="array" ref="A83">ROUNDDOWN(
_xlfn.IFS(P83="Crafted",
J83*K83*N83*Q83,
P83="Inorganic",
J83*K83*(L83+M83+N83)*O83*Q83,
P83="Organic",
J83*K83*(L83+M83+N83)*Q83,
TRUE,0),2)</f>
        <v>0</v>
      </c>
      <c r="B83" s="5" t="str">
        <f>IF(D83="","",VLOOKUP(D83,resource_list,7,FALSE))</f>
        <v/>
      </c>
      <c r="E83" s="23">
        <v>0</v>
      </c>
      <c r="F83" s="23">
        <v>0</v>
      </c>
      <c r="G83" s="23">
        <v>0</v>
      </c>
      <c r="H83" s="23">
        <v>0</v>
      </c>
      <c r="J83" s="5">
        <f t="shared" si="9"/>
        <v>1</v>
      </c>
      <c r="K83" s="5">
        <f>IF($B$1="Yes",1.05,1)</f>
        <v>1</v>
      </c>
      <c r="L83" s="5">
        <f>IF(D83="",0,VLOOKUP(D83,resource_list,2,FALSE)*F83)</f>
        <v>0</v>
      </c>
      <c r="M83" s="5">
        <f>IF(D83="",0,VLOOKUP(D83,resource_list,3,FALSE)*G83)</f>
        <v>0</v>
      </c>
      <c r="N83" s="5">
        <f>IF(D83="",0,VLOOKUP(D83,resource_list,4,FALSE)*H83)</f>
        <v>0</v>
      </c>
      <c r="O83" s="5">
        <f>IF($D$1="Yes",2,1)</f>
        <v>2</v>
      </c>
      <c r="P83" s="5" t="str">
        <f>IF(D83="","",VLOOKUP(D83,resource_list,5,FALSE))</f>
        <v/>
      </c>
      <c r="Q83" s="5" t="str">
        <f>IF(C83="", "",  IF(VLOOKUP(C83,locations_outposts,5,FALSE)="No", 1, 1.1))</f>
        <v/>
      </c>
      <c r="R83" s="5" t="str">
        <f t="shared" si="6"/>
        <v/>
      </c>
      <c r="S83" s="5" t="str">
        <f t="shared" si="7"/>
        <v/>
      </c>
      <c r="T83" s="5" t="str">
        <f t="shared" si="8"/>
        <v/>
      </c>
      <c r="U83" s="5" t="str">
        <f t="shared" si="5"/>
        <v/>
      </c>
    </row>
    <row r="84" spans="1:21" x14ac:dyDescent="0.25">
      <c r="A84" s="5" cm="1">
        <f t="array" ref="A84">ROUNDDOWN(
_xlfn.IFS(P84="Crafted",
J84*K84*N84*Q84,
P84="Inorganic",
J84*K84*(L84+M84+N84)*O84*Q84,
P84="Organic",
J84*K84*(L84+M84+N84)*Q84,
TRUE,0),2)</f>
        <v>0</v>
      </c>
      <c r="B84" s="5" t="str">
        <f>IF(D84="","",VLOOKUP(D84,resource_list,7,FALSE))</f>
        <v/>
      </c>
      <c r="E84" s="23">
        <v>0</v>
      </c>
      <c r="F84" s="23">
        <v>0</v>
      </c>
      <c r="G84" s="23">
        <v>0</v>
      </c>
      <c r="H84" s="23">
        <v>0</v>
      </c>
      <c r="J84" s="5">
        <f t="shared" si="9"/>
        <v>1</v>
      </c>
      <c r="K84" s="5">
        <f>IF($B$1="Yes",1.05,1)</f>
        <v>1</v>
      </c>
      <c r="L84" s="5">
        <f>IF(D84="",0,VLOOKUP(D84,resource_list,2,FALSE)*F84)</f>
        <v>0</v>
      </c>
      <c r="M84" s="5">
        <f>IF(D84="",0,VLOOKUP(D84,resource_list,3,FALSE)*G84)</f>
        <v>0</v>
      </c>
      <c r="N84" s="5">
        <f>IF(D84="",0,VLOOKUP(D84,resource_list,4,FALSE)*H84)</f>
        <v>0</v>
      </c>
      <c r="O84" s="5">
        <f>IF($D$1="Yes",2,1)</f>
        <v>2</v>
      </c>
      <c r="P84" s="5" t="str">
        <f>IF(D84="","",VLOOKUP(D84,resource_list,5,FALSE))</f>
        <v/>
      </c>
      <c r="Q84" s="5" t="str">
        <f>IF(C84="", "",  IF(VLOOKUP(C84,locations_outposts,5,FALSE)="No", 1, 1.1))</f>
        <v/>
      </c>
      <c r="R84" s="5" t="str">
        <f t="shared" si="6"/>
        <v/>
      </c>
      <c r="S84" s="5" t="str">
        <f t="shared" si="7"/>
        <v/>
      </c>
      <c r="T84" s="5" t="str">
        <f t="shared" si="8"/>
        <v/>
      </c>
      <c r="U84" s="5" t="str">
        <f t="shared" si="5"/>
        <v/>
      </c>
    </row>
    <row r="85" spans="1:21" x14ac:dyDescent="0.25">
      <c r="A85" s="5" cm="1">
        <f t="array" ref="A85">ROUNDDOWN(
_xlfn.IFS(P85="Crafted",
J85*K85*N85*Q85,
P85="Inorganic",
J85*K85*(L85+M85+N85)*O85*Q85,
P85="Organic",
J85*K85*(L85+M85+N85)*Q85,
TRUE,0),2)</f>
        <v>0</v>
      </c>
      <c r="B85" s="5" t="str">
        <f>IF(D85="","",VLOOKUP(D85,resource_list,7,FALSE))</f>
        <v/>
      </c>
      <c r="E85" s="23">
        <v>0</v>
      </c>
      <c r="F85" s="23">
        <v>0</v>
      </c>
      <c r="G85" s="23">
        <v>0</v>
      </c>
      <c r="H85" s="23">
        <v>0</v>
      </c>
      <c r="J85" s="5">
        <f t="shared" si="9"/>
        <v>1</v>
      </c>
      <c r="K85" s="5">
        <f>IF($B$1="Yes",1.05,1)</f>
        <v>1</v>
      </c>
      <c r="L85" s="5">
        <f>IF(D85="",0,VLOOKUP(D85,resource_list,2,FALSE)*F85)</f>
        <v>0</v>
      </c>
      <c r="M85" s="5">
        <f>IF(D85="",0,VLOOKUP(D85,resource_list,3,FALSE)*G85)</f>
        <v>0</v>
      </c>
      <c r="N85" s="5">
        <f>IF(D85="",0,VLOOKUP(D85,resource_list,4,FALSE)*H85)</f>
        <v>0</v>
      </c>
      <c r="O85" s="5">
        <f>IF($D$1="Yes",2,1)</f>
        <v>2</v>
      </c>
      <c r="P85" s="5" t="str">
        <f>IF(D85="","",VLOOKUP(D85,resource_list,5,FALSE))</f>
        <v/>
      </c>
      <c r="Q85" s="5" t="str">
        <f>IF(C85="", "",  IF(VLOOKUP(C85,locations_outposts,5,FALSE)="No", 1, 1.1))</f>
        <v/>
      </c>
      <c r="R85" s="5" t="str">
        <f t="shared" si="6"/>
        <v/>
      </c>
      <c r="S85" s="5" t="str">
        <f t="shared" si="7"/>
        <v/>
      </c>
      <c r="T85" s="5" t="str">
        <f t="shared" si="8"/>
        <v/>
      </c>
      <c r="U85" s="5" t="str">
        <f t="shared" si="5"/>
        <v/>
      </c>
    </row>
    <row r="86" spans="1:21" x14ac:dyDescent="0.25">
      <c r="A86" s="5" cm="1">
        <f t="array" ref="A86">ROUNDDOWN(
_xlfn.IFS(P86="Crafted",
J86*K86*N86*Q86,
P86="Inorganic",
J86*K86*(L86+M86+N86)*O86*Q86,
P86="Organic",
J86*K86*(L86+M86+N86)*Q86,
TRUE,0),2)</f>
        <v>0</v>
      </c>
      <c r="B86" s="5" t="str">
        <f>IF(D86="","",VLOOKUP(D86,resource_list,7,FALSE))</f>
        <v/>
      </c>
      <c r="E86" s="23">
        <v>0</v>
      </c>
      <c r="F86" s="23">
        <v>0</v>
      </c>
      <c r="G86" s="23">
        <v>0</v>
      </c>
      <c r="H86" s="23">
        <v>0</v>
      </c>
      <c r="J86" s="5">
        <f t="shared" si="9"/>
        <v>1</v>
      </c>
      <c r="K86" s="5">
        <f>IF($B$1="Yes",1.05,1)</f>
        <v>1</v>
      </c>
      <c r="L86" s="5">
        <f>IF(D86="",0,VLOOKUP(D86,resource_list,2,FALSE)*F86)</f>
        <v>0</v>
      </c>
      <c r="M86" s="5">
        <f>IF(D86="",0,VLOOKUP(D86,resource_list,3,FALSE)*G86)</f>
        <v>0</v>
      </c>
      <c r="N86" s="5">
        <f>IF(D86="",0,VLOOKUP(D86,resource_list,4,FALSE)*H86)</f>
        <v>0</v>
      </c>
      <c r="O86" s="5">
        <f>IF($D$1="Yes",2,1)</f>
        <v>2</v>
      </c>
      <c r="P86" s="5" t="str">
        <f>IF(D86="","",VLOOKUP(D86,resource_list,5,FALSE))</f>
        <v/>
      </c>
      <c r="Q86" s="5" t="str">
        <f>IF(C86="", "",  IF(VLOOKUP(C86,locations_outposts,5,FALSE)="No", 1, 1.1))</f>
        <v/>
      </c>
      <c r="R86" s="5" t="str">
        <f t="shared" si="6"/>
        <v/>
      </c>
      <c r="S86" s="5" t="str">
        <f t="shared" si="7"/>
        <v/>
      </c>
      <c r="T86" s="5" t="str">
        <f t="shared" si="8"/>
        <v/>
      </c>
      <c r="U86" s="5" t="str">
        <f t="shared" si="5"/>
        <v/>
      </c>
    </row>
    <row r="87" spans="1:21" x14ac:dyDescent="0.25">
      <c r="A87" s="5" cm="1">
        <f t="array" ref="A87">ROUNDDOWN(
_xlfn.IFS(P87="Crafted",
J87*K87*N87*Q87,
P87="Inorganic",
J87*K87*(L87+M87+N87)*O87*Q87,
P87="Organic",
J87*K87*(L87+M87+N87)*Q87,
TRUE,0),2)</f>
        <v>0</v>
      </c>
      <c r="B87" s="5" t="str">
        <f>IF(D87="","",VLOOKUP(D87,resource_list,7,FALSE))</f>
        <v/>
      </c>
      <c r="E87" s="23">
        <v>0</v>
      </c>
      <c r="F87" s="23">
        <v>0</v>
      </c>
      <c r="G87" s="23">
        <v>0</v>
      </c>
      <c r="H87" s="23">
        <v>0</v>
      </c>
      <c r="J87" s="5">
        <f t="shared" si="9"/>
        <v>1</v>
      </c>
      <c r="K87" s="5">
        <f>IF($B$1="Yes",1.05,1)</f>
        <v>1</v>
      </c>
      <c r="L87" s="5">
        <f>IF(D87="",0,VLOOKUP(D87,resource_list,2,FALSE)*F87)</f>
        <v>0</v>
      </c>
      <c r="M87" s="5">
        <f>IF(D87="",0,VLOOKUP(D87,resource_list,3,FALSE)*G87)</f>
        <v>0</v>
      </c>
      <c r="N87" s="5">
        <f>IF(D87="",0,VLOOKUP(D87,resource_list,4,FALSE)*H87)</f>
        <v>0</v>
      </c>
      <c r="O87" s="5">
        <f>IF($D$1="Yes",2,1)</f>
        <v>2</v>
      </c>
      <c r="P87" s="5" t="str">
        <f>IF(D87="","",VLOOKUP(D87,resource_list,5,FALSE))</f>
        <v/>
      </c>
      <c r="Q87" s="5" t="str">
        <f>IF(C87="", "",  IF(VLOOKUP(C87,locations_outposts,5,FALSE)="No", 1, 1.1))</f>
        <v/>
      </c>
      <c r="R87" s="5" t="str">
        <f t="shared" si="6"/>
        <v/>
      </c>
      <c r="S87" s="5" t="str">
        <f t="shared" si="7"/>
        <v/>
      </c>
      <c r="T87" s="5" t="str">
        <f t="shared" si="8"/>
        <v/>
      </c>
      <c r="U87" s="5" t="str">
        <f t="shared" ref="U87:U150" si="10">IF(C87&lt;&gt;"",IF(D87&lt;&gt;"",_xlfn.CONCAT(C87," - ",D87),""),"")</f>
        <v/>
      </c>
    </row>
    <row r="88" spans="1:21" x14ac:dyDescent="0.25">
      <c r="A88" s="5" cm="1">
        <f t="array" ref="A88">ROUNDDOWN(
_xlfn.IFS(P88="Crafted",
J88*K88*N88*Q88,
P88="Inorganic",
J88*K88*(L88+M88+N88)*O88*Q88,
P88="Organic",
J88*K88*(L88+M88+N88)*Q88,
TRUE,0),2)</f>
        <v>0</v>
      </c>
      <c r="B88" s="5" t="str">
        <f>IF(D88="","",VLOOKUP(D88,resource_list,7,FALSE))</f>
        <v/>
      </c>
      <c r="E88" s="23">
        <v>0</v>
      </c>
      <c r="F88" s="23">
        <v>0</v>
      </c>
      <c r="G88" s="23">
        <v>0</v>
      </c>
      <c r="H88" s="23">
        <v>0</v>
      </c>
      <c r="J88" s="5">
        <f t="shared" si="9"/>
        <v>1</v>
      </c>
      <c r="K88" s="5">
        <f>IF($B$1="Yes",1.05,1)</f>
        <v>1</v>
      </c>
      <c r="L88" s="5">
        <f>IF(D88="",0,VLOOKUP(D88,resource_list,2,FALSE)*F88)</f>
        <v>0</v>
      </c>
      <c r="M88" s="5">
        <f>IF(D88="",0,VLOOKUP(D88,resource_list,3,FALSE)*G88)</f>
        <v>0</v>
      </c>
      <c r="N88" s="5">
        <f>IF(D88="",0,VLOOKUP(D88,resource_list,4,FALSE)*H88)</f>
        <v>0</v>
      </c>
      <c r="O88" s="5">
        <f>IF($D$1="Yes",2,1)</f>
        <v>2</v>
      </c>
      <c r="P88" s="5" t="str">
        <f>IF(D88="","",VLOOKUP(D88,resource_list,5,FALSE))</f>
        <v/>
      </c>
      <c r="Q88" s="5" t="str">
        <f>IF(C88="", "",  IF(VLOOKUP(C88,locations_outposts,5,FALSE)="No", 1, 1.1))</f>
        <v/>
      </c>
      <c r="R88" s="5" t="str">
        <f t="shared" si="6"/>
        <v/>
      </c>
      <c r="S88" s="5" t="str">
        <f t="shared" si="7"/>
        <v/>
      </c>
      <c r="T88" s="5" t="str">
        <f t="shared" si="8"/>
        <v/>
      </c>
      <c r="U88" s="5" t="str">
        <f t="shared" si="10"/>
        <v/>
      </c>
    </row>
    <row r="89" spans="1:21" x14ac:dyDescent="0.25">
      <c r="A89" s="5" cm="1">
        <f t="array" ref="A89">ROUNDDOWN(
_xlfn.IFS(P89="Crafted",
J89*K89*N89*Q89,
P89="Inorganic",
J89*K89*(L89+M89+N89)*O89*Q89,
P89="Organic",
J89*K89*(L89+M89+N89)*Q89,
TRUE,0),2)</f>
        <v>0</v>
      </c>
      <c r="B89" s="5" t="str">
        <f>IF(D89="","",VLOOKUP(D89,resource_list,7,FALSE))</f>
        <v/>
      </c>
      <c r="E89" s="23">
        <v>0</v>
      </c>
      <c r="F89" s="23">
        <v>0</v>
      </c>
      <c r="G89" s="23">
        <v>0</v>
      </c>
      <c r="H89" s="23">
        <v>0</v>
      </c>
      <c r="J89" s="5">
        <f t="shared" si="9"/>
        <v>1</v>
      </c>
      <c r="K89" s="5">
        <f>IF($B$1="Yes",1.05,1)</f>
        <v>1</v>
      </c>
      <c r="L89" s="5">
        <f>IF(D89="",0,VLOOKUP(D89,resource_list,2,FALSE)*F89)</f>
        <v>0</v>
      </c>
      <c r="M89" s="5">
        <f>IF(D89="",0,VLOOKUP(D89,resource_list,3,FALSE)*G89)</f>
        <v>0</v>
      </c>
      <c r="N89" s="5">
        <f>IF(D89="",0,VLOOKUP(D89,resource_list,4,FALSE)*H89)</f>
        <v>0</v>
      </c>
      <c r="O89" s="5">
        <f>IF($D$1="Yes",2,1)</f>
        <v>2</v>
      </c>
      <c r="P89" s="5" t="str">
        <f>IF(D89="","",VLOOKUP(D89,resource_list,5,FALSE))</f>
        <v/>
      </c>
      <c r="Q89" s="5" t="str">
        <f>IF(C89="", "",  IF(VLOOKUP(C89,locations_outposts,5,FALSE)="No", 1, 1.1))</f>
        <v/>
      </c>
      <c r="R89" s="5" t="str">
        <f t="shared" si="6"/>
        <v/>
      </c>
      <c r="S89" s="5" t="str">
        <f t="shared" si="7"/>
        <v/>
      </c>
      <c r="T89" s="5" t="str">
        <f t="shared" si="8"/>
        <v/>
      </c>
      <c r="U89" s="5" t="str">
        <f t="shared" si="10"/>
        <v/>
      </c>
    </row>
    <row r="90" spans="1:21" x14ac:dyDescent="0.25">
      <c r="A90" s="5" cm="1">
        <f t="array" ref="A90">ROUNDDOWN(
_xlfn.IFS(P90="Crafted",
J90*K90*N90*Q90,
P90="Inorganic",
J90*K90*(L90+M90+N90)*O90*Q90,
P90="Organic",
J90*K90*(L90+M90+N90)*Q90,
TRUE,0),2)</f>
        <v>0</v>
      </c>
      <c r="B90" s="5" t="str">
        <f>IF(D90="","",VLOOKUP(D90,resource_list,7,FALSE))</f>
        <v/>
      </c>
      <c r="E90" s="23">
        <v>0</v>
      </c>
      <c r="F90" s="23">
        <v>0</v>
      </c>
      <c r="G90" s="23">
        <v>0</v>
      </c>
      <c r="H90" s="23">
        <v>0</v>
      </c>
      <c r="J90" s="5">
        <f t="shared" si="9"/>
        <v>1</v>
      </c>
      <c r="K90" s="5">
        <f>IF($B$1="Yes",1.05,1)</f>
        <v>1</v>
      </c>
      <c r="L90" s="5">
        <f>IF(D90="",0,VLOOKUP(D90,resource_list,2,FALSE)*F90)</f>
        <v>0</v>
      </c>
      <c r="M90" s="5">
        <f>IF(D90="",0,VLOOKUP(D90,resource_list,3,FALSE)*G90)</f>
        <v>0</v>
      </c>
      <c r="N90" s="5">
        <f>IF(D90="",0,VLOOKUP(D90,resource_list,4,FALSE)*H90)</f>
        <v>0</v>
      </c>
      <c r="O90" s="5">
        <f>IF($D$1="Yes",2,1)</f>
        <v>2</v>
      </c>
      <c r="P90" s="5" t="str">
        <f>IF(D90="","",VLOOKUP(D90,resource_list,5,FALSE))</f>
        <v/>
      </c>
      <c r="Q90" s="5" t="str">
        <f>IF(C90="", "",  IF(VLOOKUP(C90,locations_outposts,5,FALSE)="No", 1, 1.1))</f>
        <v/>
      </c>
      <c r="R90" s="5" t="str">
        <f t="shared" si="6"/>
        <v/>
      </c>
      <c r="S90" s="5" t="str">
        <f t="shared" si="7"/>
        <v/>
      </c>
      <c r="T90" s="5" t="str">
        <f t="shared" si="8"/>
        <v/>
      </c>
      <c r="U90" s="5" t="str">
        <f t="shared" si="10"/>
        <v/>
      </c>
    </row>
    <row r="91" spans="1:21" x14ac:dyDescent="0.25">
      <c r="A91" s="5" cm="1">
        <f t="array" ref="A91">ROUNDDOWN(
_xlfn.IFS(P91="Crafted",
J91*K91*N91*Q91,
P91="Inorganic",
J91*K91*(L91+M91+N91)*O91*Q91,
P91="Organic",
J91*K91*(L91+M91+N91)*Q91,
TRUE,0),2)</f>
        <v>0</v>
      </c>
      <c r="B91" s="5" t="str">
        <f>IF(D91="","",VLOOKUP(D91,resource_list,7,FALSE))</f>
        <v/>
      </c>
      <c r="E91" s="23">
        <v>0</v>
      </c>
      <c r="F91" s="23">
        <v>0</v>
      </c>
      <c r="G91" s="23">
        <v>0</v>
      </c>
      <c r="H91" s="23">
        <v>0</v>
      </c>
      <c r="J91" s="5">
        <f t="shared" si="9"/>
        <v>1</v>
      </c>
      <c r="K91" s="5">
        <f>IF($B$1="Yes",1.05,1)</f>
        <v>1</v>
      </c>
      <c r="L91" s="5">
        <f>IF(D91="",0,VLOOKUP(D91,resource_list,2,FALSE)*F91)</f>
        <v>0</v>
      </c>
      <c r="M91" s="5">
        <f>IF(D91="",0,VLOOKUP(D91,resource_list,3,FALSE)*G91)</f>
        <v>0</v>
      </c>
      <c r="N91" s="5">
        <f>IF(D91="",0,VLOOKUP(D91,resource_list,4,FALSE)*H91)</f>
        <v>0</v>
      </c>
      <c r="O91" s="5">
        <f>IF($D$1="Yes",2,1)</f>
        <v>2</v>
      </c>
      <c r="P91" s="5" t="str">
        <f>IF(D91="","",VLOOKUP(D91,resource_list,5,FALSE))</f>
        <v/>
      </c>
      <c r="Q91" s="5" t="str">
        <f>IF(C91="", "",  IF(VLOOKUP(C91,locations_outposts,5,FALSE)="No", 1, 1.1))</f>
        <v/>
      </c>
      <c r="R91" s="5" t="str">
        <f t="shared" si="6"/>
        <v/>
      </c>
      <c r="S91" s="5" t="str">
        <f t="shared" si="7"/>
        <v/>
      </c>
      <c r="T91" s="5" t="str">
        <f t="shared" si="8"/>
        <v/>
      </c>
      <c r="U91" s="5" t="str">
        <f t="shared" si="10"/>
        <v/>
      </c>
    </row>
    <row r="92" spans="1:21" x14ac:dyDescent="0.25">
      <c r="A92" s="5" cm="1">
        <f t="array" ref="A92">ROUNDDOWN(
_xlfn.IFS(P92="Crafted",
J92*K92*N92*Q92,
P92="Inorganic",
J92*K92*(L92+M92+N92)*O92*Q92,
P92="Organic",
J92*K92*(L92+M92+N92)*Q92,
TRUE,0),2)</f>
        <v>0</v>
      </c>
      <c r="B92" s="5" t="str">
        <f>IF(D92="","",VLOOKUP(D92,resource_list,7,FALSE))</f>
        <v/>
      </c>
      <c r="E92" s="23">
        <v>0</v>
      </c>
      <c r="F92" s="23">
        <v>0</v>
      </c>
      <c r="G92" s="23">
        <v>0</v>
      </c>
      <c r="H92" s="23">
        <v>0</v>
      </c>
      <c r="J92" s="5">
        <f t="shared" si="9"/>
        <v>1</v>
      </c>
      <c r="K92" s="5">
        <f>IF($B$1="Yes",1.05,1)</f>
        <v>1</v>
      </c>
      <c r="L92" s="5">
        <f>IF(D92="",0,VLOOKUP(D92,resource_list,2,FALSE)*F92)</f>
        <v>0</v>
      </c>
      <c r="M92" s="5">
        <f>IF(D92="",0,VLOOKUP(D92,resource_list,3,FALSE)*G92)</f>
        <v>0</v>
      </c>
      <c r="N92" s="5">
        <f>IF(D92="",0,VLOOKUP(D92,resource_list,4,FALSE)*H92)</f>
        <v>0</v>
      </c>
      <c r="O92" s="5">
        <f>IF($D$1="Yes",2,1)</f>
        <v>2</v>
      </c>
      <c r="P92" s="5" t="str">
        <f>IF(D92="","",VLOOKUP(D92,resource_list,5,FALSE))</f>
        <v/>
      </c>
      <c r="Q92" s="5" t="str">
        <f>IF(C92="", "",  IF(VLOOKUP(C92,locations_outposts,5,FALSE)="No", 1, 1.1))</f>
        <v/>
      </c>
      <c r="R92" s="5" t="str">
        <f t="shared" si="6"/>
        <v/>
      </c>
      <c r="S92" s="5" t="str">
        <f t="shared" si="7"/>
        <v/>
      </c>
      <c r="T92" s="5" t="str">
        <f t="shared" si="8"/>
        <v/>
      </c>
      <c r="U92" s="5" t="str">
        <f t="shared" si="10"/>
        <v/>
      </c>
    </row>
    <row r="93" spans="1:21" x14ac:dyDescent="0.25">
      <c r="A93" s="5" cm="1">
        <f t="array" ref="A93">ROUNDDOWN(
_xlfn.IFS(P93="Crafted",
J93*K93*N93*Q93,
P93="Inorganic",
J93*K93*(L93+M93+N93)*O93*Q93,
P93="Organic",
J93*K93*(L93+M93+N93)*Q93,
TRUE,0),2)</f>
        <v>0</v>
      </c>
      <c r="B93" s="5" t="str">
        <f>IF(D93="","",VLOOKUP(D93,resource_list,7,FALSE))</f>
        <v/>
      </c>
      <c r="E93" s="23">
        <v>0</v>
      </c>
      <c r="F93" s="23">
        <v>0</v>
      </c>
      <c r="G93" s="23">
        <v>0</v>
      </c>
      <c r="H93" s="23">
        <v>0</v>
      </c>
      <c r="J93" s="5">
        <f t="shared" si="9"/>
        <v>1</v>
      </c>
      <c r="K93" s="5">
        <f>IF($B$1="Yes",1.05,1)</f>
        <v>1</v>
      </c>
      <c r="L93" s="5">
        <f>IF(D93="",0,VLOOKUP(D93,resource_list,2,FALSE)*F93)</f>
        <v>0</v>
      </c>
      <c r="M93" s="5">
        <f>IF(D93="",0,VLOOKUP(D93,resource_list,3,FALSE)*G93)</f>
        <v>0</v>
      </c>
      <c r="N93" s="5">
        <f>IF(D93="",0,VLOOKUP(D93,resource_list,4,FALSE)*H93)</f>
        <v>0</v>
      </c>
      <c r="O93" s="5">
        <f>IF($D$1="Yes",2,1)</f>
        <v>2</v>
      </c>
      <c r="P93" s="5" t="str">
        <f>IF(D93="","",VLOOKUP(D93,resource_list,5,FALSE))</f>
        <v/>
      </c>
      <c r="Q93" s="5" t="str">
        <f>IF(C93="", "",  IF(VLOOKUP(C93,locations_outposts,5,FALSE)="No", 1, 1.1))</f>
        <v/>
      </c>
      <c r="R93" s="5" t="str">
        <f t="shared" si="6"/>
        <v/>
      </c>
      <c r="S93" s="5" t="str">
        <f t="shared" si="7"/>
        <v/>
      </c>
      <c r="T93" s="5" t="str">
        <f t="shared" si="8"/>
        <v/>
      </c>
      <c r="U93" s="5" t="str">
        <f t="shared" si="10"/>
        <v/>
      </c>
    </row>
    <row r="94" spans="1:21" x14ac:dyDescent="0.25">
      <c r="A94" s="5" cm="1">
        <f t="array" ref="A94">ROUNDDOWN(
_xlfn.IFS(P94="Crafted",
J94*K94*N94*Q94,
P94="Inorganic",
J94*K94*(L94+M94+N94)*O94*Q94,
P94="Organic",
J94*K94*(L94+M94+N94)*Q94,
TRUE,0),2)</f>
        <v>0</v>
      </c>
      <c r="B94" s="5" t="str">
        <f>IF(D94="","",VLOOKUP(D94,resource_list,7,FALSE))</f>
        <v/>
      </c>
      <c r="E94" s="23">
        <v>0</v>
      </c>
      <c r="F94" s="23">
        <v>0</v>
      </c>
      <c r="G94" s="23">
        <v>0</v>
      </c>
      <c r="H94" s="23">
        <v>0</v>
      </c>
      <c r="J94" s="5">
        <f t="shared" si="9"/>
        <v>1</v>
      </c>
      <c r="K94" s="5">
        <f>IF($B$1="Yes",1.05,1)</f>
        <v>1</v>
      </c>
      <c r="L94" s="5">
        <f>IF(D94="",0,VLOOKUP(D94,resource_list,2,FALSE)*F94)</f>
        <v>0</v>
      </c>
      <c r="M94" s="5">
        <f>IF(D94="",0,VLOOKUP(D94,resource_list,3,FALSE)*G94)</f>
        <v>0</v>
      </c>
      <c r="N94" s="5">
        <f>IF(D94="",0,VLOOKUP(D94,resource_list,4,FALSE)*H94)</f>
        <v>0</v>
      </c>
      <c r="O94" s="5">
        <f>IF($D$1="Yes",2,1)</f>
        <v>2</v>
      </c>
      <c r="P94" s="5" t="str">
        <f>IF(D94="","",VLOOKUP(D94,resource_list,5,FALSE))</f>
        <v/>
      </c>
      <c r="Q94" s="5" t="str">
        <f>IF(C94="", "",  IF(VLOOKUP(C94,locations_outposts,5,FALSE)="No", 1, 1.1))</f>
        <v/>
      </c>
      <c r="R94" s="5" t="str">
        <f t="shared" si="6"/>
        <v/>
      </c>
      <c r="S94" s="5" t="str">
        <f t="shared" si="7"/>
        <v/>
      </c>
      <c r="T94" s="5" t="str">
        <f t="shared" si="8"/>
        <v/>
      </c>
      <c r="U94" s="5" t="str">
        <f t="shared" si="10"/>
        <v/>
      </c>
    </row>
    <row r="95" spans="1:21" x14ac:dyDescent="0.25">
      <c r="A95" s="5" cm="1">
        <f t="array" ref="A95">ROUNDDOWN(
_xlfn.IFS(P95="Crafted",
J95*K95*N95*Q95,
P95="Inorganic",
J95*K95*(L95+M95+N95)*O95*Q95,
P95="Organic",
J95*K95*(L95+M95+N95)*Q95,
TRUE,0),2)</f>
        <v>0</v>
      </c>
      <c r="B95" s="5" t="str">
        <f>IF(D95="","",VLOOKUP(D95,resource_list,7,FALSE))</f>
        <v/>
      </c>
      <c r="E95" s="23">
        <v>0</v>
      </c>
      <c r="F95" s="23">
        <v>0</v>
      </c>
      <c r="G95" s="23">
        <v>0</v>
      </c>
      <c r="H95" s="23">
        <v>0</v>
      </c>
      <c r="J95" s="5">
        <f t="shared" si="9"/>
        <v>1</v>
      </c>
      <c r="K95" s="5">
        <f>IF($B$1="Yes",1.05,1)</f>
        <v>1</v>
      </c>
      <c r="L95" s="5">
        <f>IF(D95="",0,VLOOKUP(D95,resource_list,2,FALSE)*F95)</f>
        <v>0</v>
      </c>
      <c r="M95" s="5">
        <f>IF(D95="",0,VLOOKUP(D95,resource_list,3,FALSE)*G95)</f>
        <v>0</v>
      </c>
      <c r="N95" s="5">
        <f>IF(D95="",0,VLOOKUP(D95,resource_list,4,FALSE)*H95)</f>
        <v>0</v>
      </c>
      <c r="O95" s="5">
        <f>IF($D$1="Yes",2,1)</f>
        <v>2</v>
      </c>
      <c r="P95" s="5" t="str">
        <f>IF(D95="","",VLOOKUP(D95,resource_list,5,FALSE))</f>
        <v/>
      </c>
      <c r="Q95" s="5" t="str">
        <f>IF(C95="", "",  IF(VLOOKUP(C95,locations_outposts,5,FALSE)="No", 1, 1.1))</f>
        <v/>
      </c>
      <c r="R95" s="5" t="str">
        <f t="shared" si="6"/>
        <v/>
      </c>
      <c r="S95" s="5" t="str">
        <f t="shared" si="7"/>
        <v/>
      </c>
      <c r="T95" s="5" t="str">
        <f t="shared" si="8"/>
        <v/>
      </c>
      <c r="U95" s="5" t="str">
        <f t="shared" si="10"/>
        <v/>
      </c>
    </row>
    <row r="96" spans="1:21" x14ac:dyDescent="0.25">
      <c r="A96" s="5" cm="1">
        <f t="array" ref="A96">ROUNDDOWN(
_xlfn.IFS(P96="Crafted",
J96*K96*N96*Q96,
P96="Inorganic",
J96*K96*(L96+M96+N96)*O96*Q96,
P96="Organic",
J96*K96*(L96+M96+N96)*Q96,
TRUE,0),2)</f>
        <v>0</v>
      </c>
      <c r="B96" s="5" t="str">
        <f>IF(D96="","",VLOOKUP(D96,resource_list,7,FALSE))</f>
        <v/>
      </c>
      <c r="E96" s="23">
        <v>0</v>
      </c>
      <c r="F96" s="23">
        <v>0</v>
      </c>
      <c r="G96" s="23">
        <v>0</v>
      </c>
      <c r="H96" s="23">
        <v>0</v>
      </c>
      <c r="J96" s="5">
        <f t="shared" si="9"/>
        <v>1</v>
      </c>
      <c r="K96" s="5">
        <f>IF($B$1="Yes",1.05,1)</f>
        <v>1</v>
      </c>
      <c r="L96" s="5">
        <f>IF(D96="",0,VLOOKUP(D96,resource_list,2,FALSE)*F96)</f>
        <v>0</v>
      </c>
      <c r="M96" s="5">
        <f>IF(D96="",0,VLOOKUP(D96,resource_list,3,FALSE)*G96)</f>
        <v>0</v>
      </c>
      <c r="N96" s="5">
        <f>IF(D96="",0,VLOOKUP(D96,resource_list,4,FALSE)*H96)</f>
        <v>0</v>
      </c>
      <c r="O96" s="5">
        <f>IF($D$1="Yes",2,1)</f>
        <v>2</v>
      </c>
      <c r="P96" s="5" t="str">
        <f>IF(D96="","",VLOOKUP(D96,resource_list,5,FALSE))</f>
        <v/>
      </c>
      <c r="Q96" s="5" t="str">
        <f>IF(C96="", "",  IF(VLOOKUP(C96,locations_outposts,5,FALSE)="No", 1, 1.1))</f>
        <v/>
      </c>
      <c r="R96" s="5" t="str">
        <f t="shared" si="6"/>
        <v/>
      </c>
      <c r="S96" s="5" t="str">
        <f t="shared" si="7"/>
        <v/>
      </c>
      <c r="T96" s="5" t="str">
        <f t="shared" si="8"/>
        <v/>
      </c>
      <c r="U96" s="5" t="str">
        <f t="shared" si="10"/>
        <v/>
      </c>
    </row>
    <row r="97" spans="1:21" x14ac:dyDescent="0.25">
      <c r="A97" s="5" cm="1">
        <f t="array" ref="A97">ROUNDDOWN(
_xlfn.IFS(P97="Crafted",
J97*K97*N97*Q97,
P97="Inorganic",
J97*K97*(L97+M97+N97)*O97*Q97,
P97="Organic",
J97*K97*(L97+M97+N97)*Q97,
TRUE,0),2)</f>
        <v>0</v>
      </c>
      <c r="B97" s="5" t="str">
        <f>IF(D97="","",VLOOKUP(D97,resource_list,7,FALSE))</f>
        <v/>
      </c>
      <c r="E97" s="23">
        <v>0</v>
      </c>
      <c r="F97" s="23">
        <v>0</v>
      </c>
      <c r="G97" s="23">
        <v>0</v>
      </c>
      <c r="H97" s="23">
        <v>0</v>
      </c>
      <c r="J97" s="5">
        <f t="shared" si="9"/>
        <v>1</v>
      </c>
      <c r="K97" s="5">
        <f>IF($B$1="Yes",1.05,1)</f>
        <v>1</v>
      </c>
      <c r="L97" s="5">
        <f>IF(D97="",0,VLOOKUP(D97,resource_list,2,FALSE)*F97)</f>
        <v>0</v>
      </c>
      <c r="M97" s="5">
        <f>IF(D97="",0,VLOOKUP(D97,resource_list,3,FALSE)*G97)</f>
        <v>0</v>
      </c>
      <c r="N97" s="5">
        <f>IF(D97="",0,VLOOKUP(D97,resource_list,4,FALSE)*H97)</f>
        <v>0</v>
      </c>
      <c r="O97" s="5">
        <f>IF($D$1="Yes",2,1)</f>
        <v>2</v>
      </c>
      <c r="P97" s="5" t="str">
        <f>IF(D97="","",VLOOKUP(D97,resource_list,5,FALSE))</f>
        <v/>
      </c>
      <c r="Q97" s="5" t="str">
        <f>IF(C97="", "",  IF(VLOOKUP(C97,locations_outposts,5,FALSE)="No", 1, 1.1))</f>
        <v/>
      </c>
      <c r="R97" s="5" t="str">
        <f t="shared" si="6"/>
        <v/>
      </c>
      <c r="S97" s="5" t="str">
        <f t="shared" si="7"/>
        <v/>
      </c>
      <c r="T97" s="5" t="str">
        <f t="shared" si="8"/>
        <v/>
      </c>
      <c r="U97" s="5" t="str">
        <f t="shared" si="10"/>
        <v/>
      </c>
    </row>
    <row r="98" spans="1:21" x14ac:dyDescent="0.25">
      <c r="A98" s="5" cm="1">
        <f t="array" ref="A98">ROUNDDOWN(
_xlfn.IFS(P98="Crafted",
J98*K98*N98*Q98,
P98="Inorganic",
J98*K98*(L98+M98+N98)*O98*Q98,
P98="Organic",
J98*K98*(L98+M98+N98)*Q98,
TRUE,0),2)</f>
        <v>0</v>
      </c>
      <c r="B98" s="5" t="str">
        <f>IF(D98="","",VLOOKUP(D98,resource_list,7,FALSE))</f>
        <v/>
      </c>
      <c r="E98" s="23">
        <v>0</v>
      </c>
      <c r="F98" s="23">
        <v>0</v>
      </c>
      <c r="G98" s="23">
        <v>0</v>
      </c>
      <c r="H98" s="23">
        <v>0</v>
      </c>
      <c r="J98" s="5">
        <f t="shared" si="9"/>
        <v>1</v>
      </c>
      <c r="K98" s="5">
        <f>IF($B$1="Yes",1.05,1)</f>
        <v>1</v>
      </c>
      <c r="L98" s="5">
        <f>IF(D98="",0,VLOOKUP(D98,resource_list,2,FALSE)*F98)</f>
        <v>0</v>
      </c>
      <c r="M98" s="5">
        <f>IF(D98="",0,VLOOKUP(D98,resource_list,3,FALSE)*G98)</f>
        <v>0</v>
      </c>
      <c r="N98" s="5">
        <f>IF(D98="",0,VLOOKUP(D98,resource_list,4,FALSE)*H98)</f>
        <v>0</v>
      </c>
      <c r="O98" s="5">
        <f>IF($D$1="Yes",2,1)</f>
        <v>2</v>
      </c>
      <c r="P98" s="5" t="str">
        <f>IF(D98="","",VLOOKUP(D98,resource_list,5,FALSE))</f>
        <v/>
      </c>
      <c r="Q98" s="5" t="str">
        <f>IF(C98="", "",  IF(VLOOKUP(C98,locations_outposts,5,FALSE)="No", 1, 1.1))</f>
        <v/>
      </c>
      <c r="R98" s="5" t="str">
        <f t="shared" si="6"/>
        <v/>
      </c>
      <c r="S98" s="5" t="str">
        <f t="shared" si="7"/>
        <v/>
      </c>
      <c r="T98" s="5" t="str">
        <f t="shared" si="8"/>
        <v/>
      </c>
      <c r="U98" s="5" t="str">
        <f t="shared" si="10"/>
        <v/>
      </c>
    </row>
    <row r="99" spans="1:21" x14ac:dyDescent="0.25">
      <c r="A99" s="5" cm="1">
        <f t="array" ref="A99">ROUNDDOWN(
_xlfn.IFS(P99="Crafted",
J99*K99*N99*Q99,
P99="Inorganic",
J99*K99*(L99+M99+N99)*O99*Q99,
P99="Organic",
J99*K99*(L99+M99+N99)*Q99,
TRUE,0),2)</f>
        <v>0</v>
      </c>
      <c r="B99" s="5" t="str">
        <f>IF(D99="","",VLOOKUP(D99,resource_list,7,FALSE))</f>
        <v/>
      </c>
      <c r="E99" s="23">
        <v>0</v>
      </c>
      <c r="F99" s="23">
        <v>0</v>
      </c>
      <c r="G99" s="23">
        <v>0</v>
      </c>
      <c r="H99" s="23">
        <v>0</v>
      </c>
      <c r="J99" s="5">
        <f t="shared" si="9"/>
        <v>1</v>
      </c>
      <c r="K99" s="5">
        <f>IF($B$1="Yes",1.05,1)</f>
        <v>1</v>
      </c>
      <c r="L99" s="5">
        <f>IF(D99="",0,VLOOKUP(D99,resource_list,2,FALSE)*F99)</f>
        <v>0</v>
      </c>
      <c r="M99" s="5">
        <f>IF(D99="",0,VLOOKUP(D99,resource_list,3,FALSE)*G99)</f>
        <v>0</v>
      </c>
      <c r="N99" s="5">
        <f>IF(D99="",0,VLOOKUP(D99,resource_list,4,FALSE)*H99)</f>
        <v>0</v>
      </c>
      <c r="O99" s="5">
        <f>IF($D$1="Yes",2,1)</f>
        <v>2</v>
      </c>
      <c r="P99" s="5" t="str">
        <f>IF(D99="","",VLOOKUP(D99,resource_list,5,FALSE))</f>
        <v/>
      </c>
      <c r="Q99" s="5" t="str">
        <f>IF(C99="", "",  IF(VLOOKUP(C99,locations_outposts,5,FALSE)="No", 1, 1.1))</f>
        <v/>
      </c>
      <c r="R99" s="5" t="str">
        <f t="shared" si="6"/>
        <v/>
      </c>
      <c r="S99" s="5" t="str">
        <f t="shared" si="7"/>
        <v/>
      </c>
      <c r="T99" s="5" t="str">
        <f t="shared" si="8"/>
        <v/>
      </c>
      <c r="U99" s="5" t="str">
        <f t="shared" si="10"/>
        <v/>
      </c>
    </row>
    <row r="100" spans="1:21" x14ac:dyDescent="0.25">
      <c r="A100" s="5" cm="1">
        <f t="array" ref="A100">ROUNDDOWN(
_xlfn.IFS(P100="Crafted",
J100*K100*N100*Q100,
P100="Inorganic",
J100*K100*(L100+M100+N100)*O100*Q100,
P100="Organic",
J100*K100*(L100+M100+N100)*Q100,
TRUE,0),2)</f>
        <v>0</v>
      </c>
      <c r="B100" s="5" t="str">
        <f>IF(D100="","",VLOOKUP(D100,resource_list,7,FALSE))</f>
        <v/>
      </c>
      <c r="E100" s="23">
        <v>0</v>
      </c>
      <c r="F100" s="23">
        <v>0</v>
      </c>
      <c r="G100" s="23">
        <v>0</v>
      </c>
      <c r="H100" s="23">
        <v>0</v>
      </c>
      <c r="J100" s="5">
        <f t="shared" si="9"/>
        <v>1</v>
      </c>
      <c r="K100" s="5">
        <f>IF($B$1="Yes",1.05,1)</f>
        <v>1</v>
      </c>
      <c r="L100" s="5">
        <f>IF(D100="",0,VLOOKUP(D100,resource_list,2,FALSE)*F100)</f>
        <v>0</v>
      </c>
      <c r="M100" s="5">
        <f>IF(D100="",0,VLOOKUP(D100,resource_list,3,FALSE)*G100)</f>
        <v>0</v>
      </c>
      <c r="N100" s="5">
        <f>IF(D100="",0,VLOOKUP(D100,resource_list,4,FALSE)*H100)</f>
        <v>0</v>
      </c>
      <c r="O100" s="5">
        <f>IF($D$1="Yes",2,1)</f>
        <v>2</v>
      </c>
      <c r="P100" s="5" t="str">
        <f>IF(D100="","",VLOOKUP(D100,resource_list,5,FALSE))</f>
        <v/>
      </c>
      <c r="Q100" s="5" t="str">
        <f>IF(C100="", "",  IF(VLOOKUP(C100,locations_outposts,5,FALSE)="No", 1, 1.1))</f>
        <v/>
      </c>
      <c r="R100" s="5" t="str">
        <f t="shared" si="6"/>
        <v/>
      </c>
      <c r="S100" s="5" t="str">
        <f t="shared" si="7"/>
        <v/>
      </c>
      <c r="T100" s="5" t="str">
        <f t="shared" si="8"/>
        <v/>
      </c>
      <c r="U100" s="5" t="str">
        <f t="shared" si="10"/>
        <v/>
      </c>
    </row>
    <row r="101" spans="1:21" x14ac:dyDescent="0.25">
      <c r="A101" s="5" cm="1">
        <f t="array" ref="A101">ROUNDDOWN(
_xlfn.IFS(P101="Crafted",
J101*K101*N101*Q101,
P101="Inorganic",
J101*K101*(L101+M101+N101)*O101*Q101,
P101="Organic",
J101*K101*(L101+M101+N101)*Q101,
TRUE,0),2)</f>
        <v>0</v>
      </c>
      <c r="B101" s="5" t="str">
        <f>IF(D101="","",VLOOKUP(D101,resource_list,7,FALSE))</f>
        <v/>
      </c>
      <c r="E101" s="23">
        <v>0</v>
      </c>
      <c r="F101" s="23">
        <v>0</v>
      </c>
      <c r="G101" s="23">
        <v>0</v>
      </c>
      <c r="H101" s="23">
        <v>0</v>
      </c>
      <c r="J101" s="5">
        <f t="shared" si="9"/>
        <v>1</v>
      </c>
      <c r="K101" s="5">
        <f>IF($B$1="Yes",1.05,1)</f>
        <v>1</v>
      </c>
      <c r="L101" s="5">
        <f>IF(D101="",0,VLOOKUP(D101,resource_list,2,FALSE)*F101)</f>
        <v>0</v>
      </c>
      <c r="M101" s="5">
        <f>IF(D101="",0,VLOOKUP(D101,resource_list,3,FALSE)*G101)</f>
        <v>0</v>
      </c>
      <c r="N101" s="5">
        <f>IF(D101="",0,VLOOKUP(D101,resource_list,4,FALSE)*H101)</f>
        <v>0</v>
      </c>
      <c r="O101" s="5">
        <f>IF($D$1="Yes",2,1)</f>
        <v>2</v>
      </c>
      <c r="P101" s="5" t="str">
        <f>IF(D101="","",VLOOKUP(D101,resource_list,5,FALSE))</f>
        <v/>
      </c>
      <c r="Q101" s="5" t="str">
        <f>IF(C101="", "",  IF(VLOOKUP(C101,locations_outposts,5,FALSE)="No", 1, 1.1))</f>
        <v/>
      </c>
      <c r="R101" s="5" t="str">
        <f t="shared" si="6"/>
        <v/>
      </c>
      <c r="S101" s="5" t="str">
        <f t="shared" si="7"/>
        <v/>
      </c>
      <c r="T101" s="5" t="str">
        <f t="shared" si="8"/>
        <v/>
      </c>
      <c r="U101" s="5" t="str">
        <f t="shared" si="10"/>
        <v/>
      </c>
    </row>
    <row r="102" spans="1:21" x14ac:dyDescent="0.25">
      <c r="A102" s="5" cm="1">
        <f t="array" ref="A102">ROUNDDOWN(
_xlfn.IFS(P102="Crafted",
J102*K102*N102*Q102,
P102="Inorganic",
J102*K102*(L102+M102+N102)*O102*Q102,
P102="Organic",
J102*K102*(L102+M102+N102)*Q102,
TRUE,0),2)</f>
        <v>0</v>
      </c>
      <c r="B102" s="5" t="str">
        <f>IF(D102="","",VLOOKUP(D102,resource_list,7,FALSE))</f>
        <v/>
      </c>
      <c r="E102" s="23">
        <v>0</v>
      </c>
      <c r="F102" s="23">
        <v>0</v>
      </c>
      <c r="G102" s="23">
        <v>0</v>
      </c>
      <c r="H102" s="23">
        <v>0</v>
      </c>
      <c r="J102" s="5">
        <f t="shared" si="9"/>
        <v>1</v>
      </c>
      <c r="K102" s="5">
        <f>IF($B$1="Yes",1.05,1)</f>
        <v>1</v>
      </c>
      <c r="L102" s="5">
        <f>IF(D102="",0,VLOOKUP(D102,resource_list,2,FALSE)*F102)</f>
        <v>0</v>
      </c>
      <c r="M102" s="5">
        <f>IF(D102="",0,VLOOKUP(D102,resource_list,3,FALSE)*G102)</f>
        <v>0</v>
      </c>
      <c r="N102" s="5">
        <f>IF(D102="",0,VLOOKUP(D102,resource_list,4,FALSE)*H102)</f>
        <v>0</v>
      </c>
      <c r="O102" s="5">
        <f>IF($D$1="Yes",2,1)</f>
        <v>2</v>
      </c>
      <c r="P102" s="5" t="str">
        <f>IF(D102="","",VLOOKUP(D102,resource_list,5,FALSE))</f>
        <v/>
      </c>
      <c r="Q102" s="5" t="str">
        <f>IF(C102="", "",  IF(VLOOKUP(C102,locations_outposts,5,FALSE)="No", 1, 1.1))</f>
        <v/>
      </c>
      <c r="R102" s="5" t="str">
        <f t="shared" si="6"/>
        <v/>
      </c>
      <c r="S102" s="5" t="str">
        <f t="shared" si="7"/>
        <v/>
      </c>
      <c r="T102" s="5" t="str">
        <f t="shared" si="8"/>
        <v/>
      </c>
      <c r="U102" s="5" t="str">
        <f t="shared" si="10"/>
        <v/>
      </c>
    </row>
    <row r="103" spans="1:21" x14ac:dyDescent="0.25">
      <c r="A103" s="5" cm="1">
        <f t="array" ref="A103">ROUNDDOWN(
_xlfn.IFS(P103="Crafted",
J103*K103*N103*Q103,
P103="Inorganic",
J103*K103*(L103+M103+N103)*O103*Q103,
P103="Organic",
J103*K103*(L103+M103+N103)*Q103,
TRUE,0),2)</f>
        <v>0</v>
      </c>
      <c r="B103" s="5" t="str">
        <f>IF(D103="","",VLOOKUP(D103,resource_list,7,FALSE))</f>
        <v/>
      </c>
      <c r="E103" s="23">
        <v>0</v>
      </c>
      <c r="F103" s="23">
        <v>0</v>
      </c>
      <c r="G103" s="23">
        <v>0</v>
      </c>
      <c r="H103" s="23">
        <v>0</v>
      </c>
      <c r="J103" s="5">
        <f t="shared" si="9"/>
        <v>1</v>
      </c>
      <c r="K103" s="5">
        <f>IF($B$1="Yes",1.05,1)</f>
        <v>1</v>
      </c>
      <c r="L103" s="5">
        <f>IF(D103="",0,VLOOKUP(D103,resource_list,2,FALSE)*F103)</f>
        <v>0</v>
      </c>
      <c r="M103" s="5">
        <f>IF(D103="",0,VLOOKUP(D103,resource_list,3,FALSE)*G103)</f>
        <v>0</v>
      </c>
      <c r="N103" s="5">
        <f>IF(D103="",0,VLOOKUP(D103,resource_list,4,FALSE)*H103)</f>
        <v>0</v>
      </c>
      <c r="O103" s="5">
        <f>IF($D$1="Yes",2,1)</f>
        <v>2</v>
      </c>
      <c r="P103" s="5" t="str">
        <f>IF(D103="","",VLOOKUP(D103,resource_list,5,FALSE))</f>
        <v/>
      </c>
      <c r="Q103" s="5" t="str">
        <f>IF(C103="", "",  IF(VLOOKUP(C103,locations_outposts,5,FALSE)="No", 1, 1.1))</f>
        <v/>
      </c>
      <c r="R103" s="5" t="str">
        <f t="shared" si="6"/>
        <v/>
      </c>
      <c r="S103" s="5" t="str">
        <f t="shared" si="7"/>
        <v/>
      </c>
      <c r="T103" s="5" t="str">
        <f t="shared" si="8"/>
        <v/>
      </c>
      <c r="U103" s="5" t="str">
        <f t="shared" si="10"/>
        <v/>
      </c>
    </row>
    <row r="104" spans="1:21" x14ac:dyDescent="0.25">
      <c r="A104" s="5" cm="1">
        <f t="array" ref="A104">ROUNDDOWN(
_xlfn.IFS(P104="Crafted",
J104*K104*N104*Q104,
P104="Inorganic",
J104*K104*(L104+M104+N104)*O104*Q104,
P104="Organic",
J104*K104*(L104+M104+N104)*Q104,
TRUE,0),2)</f>
        <v>0</v>
      </c>
      <c r="B104" s="5" t="str">
        <f>IF(D104="","",VLOOKUP(D104,resource_list,7,FALSE))</f>
        <v/>
      </c>
      <c r="E104" s="23">
        <v>0</v>
      </c>
      <c r="F104" s="23">
        <v>0</v>
      </c>
      <c r="G104" s="23">
        <v>0</v>
      </c>
      <c r="H104" s="23">
        <v>0</v>
      </c>
      <c r="J104" s="5">
        <f t="shared" si="9"/>
        <v>1</v>
      </c>
      <c r="K104" s="5">
        <f>IF($B$1="Yes",1.05,1)</f>
        <v>1</v>
      </c>
      <c r="L104" s="5">
        <f>IF(D104="",0,VLOOKUP(D104,resource_list,2,FALSE)*F104)</f>
        <v>0</v>
      </c>
      <c r="M104" s="5">
        <f>IF(D104="",0,VLOOKUP(D104,resource_list,3,FALSE)*G104)</f>
        <v>0</v>
      </c>
      <c r="N104" s="5">
        <f>IF(D104="",0,VLOOKUP(D104,resource_list,4,FALSE)*H104)</f>
        <v>0</v>
      </c>
      <c r="O104" s="5">
        <f>IF($D$1="Yes",2,1)</f>
        <v>2</v>
      </c>
      <c r="P104" s="5" t="str">
        <f>IF(D104="","",VLOOKUP(D104,resource_list,5,FALSE))</f>
        <v/>
      </c>
      <c r="Q104" s="5" t="str">
        <f>IF(C104="", "",  IF(VLOOKUP(C104,locations_outposts,5,FALSE)="No", 1, 1.1))</f>
        <v/>
      </c>
      <c r="R104" s="5" t="str">
        <f t="shared" si="6"/>
        <v/>
      </c>
      <c r="S104" s="5" t="str">
        <f t="shared" si="7"/>
        <v/>
      </c>
      <c r="T104" s="5" t="str">
        <f t="shared" si="8"/>
        <v/>
      </c>
      <c r="U104" s="5" t="str">
        <f t="shared" si="10"/>
        <v/>
      </c>
    </row>
    <row r="105" spans="1:21" x14ac:dyDescent="0.25">
      <c r="A105" s="5" cm="1">
        <f t="array" ref="A105">ROUNDDOWN(
_xlfn.IFS(P105="Crafted",
J105*K105*N105*Q105,
P105="Inorganic",
J105*K105*(L105+M105+N105)*O105*Q105,
P105="Organic",
J105*K105*(L105+M105+N105)*Q105,
TRUE,0),2)</f>
        <v>0</v>
      </c>
      <c r="B105" s="5" t="str">
        <f>IF(D105="","",VLOOKUP(D105,resource_list,7,FALSE))</f>
        <v/>
      </c>
      <c r="E105" s="23">
        <v>0</v>
      </c>
      <c r="F105" s="23">
        <v>0</v>
      </c>
      <c r="G105" s="23">
        <v>0</v>
      </c>
      <c r="H105" s="23">
        <v>0</v>
      </c>
      <c r="J105" s="5">
        <f t="shared" si="9"/>
        <v>1</v>
      </c>
      <c r="K105" s="5">
        <f>IF($B$1="Yes",1.05,1)</f>
        <v>1</v>
      </c>
      <c r="L105" s="5">
        <f>IF(D105="",0,VLOOKUP(D105,resource_list,2,FALSE)*F105)</f>
        <v>0</v>
      </c>
      <c r="M105" s="5">
        <f>IF(D105="",0,VLOOKUP(D105,resource_list,3,FALSE)*G105)</f>
        <v>0</v>
      </c>
      <c r="N105" s="5">
        <f>IF(D105="",0,VLOOKUP(D105,resource_list,4,FALSE)*H105)</f>
        <v>0</v>
      </c>
      <c r="O105" s="5">
        <f>IF($D$1="Yes",2,1)</f>
        <v>2</v>
      </c>
      <c r="P105" s="5" t="str">
        <f>IF(D105="","",VLOOKUP(D105,resource_list,5,FALSE))</f>
        <v/>
      </c>
      <c r="Q105" s="5" t="str">
        <f>IF(C105="", "",  IF(VLOOKUP(C105,locations_outposts,5,FALSE)="No", 1, 1.1))</f>
        <v/>
      </c>
      <c r="R105" s="5" t="str">
        <f t="shared" si="6"/>
        <v/>
      </c>
      <c r="S105" s="5" t="str">
        <f t="shared" si="7"/>
        <v/>
      </c>
      <c r="T105" s="5" t="str">
        <f t="shared" si="8"/>
        <v/>
      </c>
      <c r="U105" s="5" t="str">
        <f t="shared" si="10"/>
        <v/>
      </c>
    </row>
    <row r="106" spans="1:21" x14ac:dyDescent="0.25">
      <c r="A106" s="5" cm="1">
        <f t="array" ref="A106">ROUNDDOWN(
_xlfn.IFS(P106="Crafted",
J106*K106*N106*Q106,
P106="Inorganic",
J106*K106*(L106+M106+N106)*O106*Q106,
P106="Organic",
J106*K106*(L106+M106+N106)*Q106,
TRUE,0),2)</f>
        <v>0</v>
      </c>
      <c r="B106" s="5" t="str">
        <f>IF(D106="","",VLOOKUP(D106,resource_list,7,FALSE))</f>
        <v/>
      </c>
      <c r="E106" s="23">
        <v>0</v>
      </c>
      <c r="F106" s="23">
        <v>0</v>
      </c>
      <c r="G106" s="23">
        <v>0</v>
      </c>
      <c r="H106" s="23">
        <v>0</v>
      </c>
      <c r="J106" s="5">
        <f t="shared" si="9"/>
        <v>1</v>
      </c>
      <c r="K106" s="5">
        <f>IF($B$1="Yes",1.05,1)</f>
        <v>1</v>
      </c>
      <c r="L106" s="5">
        <f>IF(D106="",0,VLOOKUP(D106,resource_list,2,FALSE)*F106)</f>
        <v>0</v>
      </c>
      <c r="M106" s="5">
        <f>IF(D106="",0,VLOOKUP(D106,resource_list,3,FALSE)*G106)</f>
        <v>0</v>
      </c>
      <c r="N106" s="5">
        <f>IF(D106="",0,VLOOKUP(D106,resource_list,4,FALSE)*H106)</f>
        <v>0</v>
      </c>
      <c r="O106" s="5">
        <f>IF($D$1="Yes",2,1)</f>
        <v>2</v>
      </c>
      <c r="P106" s="5" t="str">
        <f>IF(D106="","",VLOOKUP(D106,resource_list,5,FALSE))</f>
        <v/>
      </c>
      <c r="Q106" s="5" t="str">
        <f>IF(C106="", "",  IF(VLOOKUP(C106,locations_outposts,5,FALSE)="No", 1, 1.1))</f>
        <v/>
      </c>
      <c r="R106" s="5" t="str">
        <f t="shared" si="6"/>
        <v/>
      </c>
      <c r="S106" s="5" t="str">
        <f t="shared" si="7"/>
        <v/>
      </c>
      <c r="T106" s="5" t="str">
        <f t="shared" si="8"/>
        <v/>
      </c>
      <c r="U106" s="5" t="str">
        <f t="shared" si="10"/>
        <v/>
      </c>
    </row>
    <row r="107" spans="1:21" x14ac:dyDescent="0.25">
      <c r="A107" s="5" cm="1">
        <f t="array" ref="A107">ROUNDDOWN(
_xlfn.IFS(P107="Crafted",
J107*K107*N107*Q107,
P107="Inorganic",
J107*K107*(L107+M107+N107)*O107*Q107,
P107="Organic",
J107*K107*(L107+M107+N107)*Q107,
TRUE,0),2)</f>
        <v>0</v>
      </c>
      <c r="B107" s="5" t="str">
        <f>IF(D107="","",VLOOKUP(D107,resource_list,7,FALSE))</f>
        <v/>
      </c>
      <c r="E107" s="23">
        <v>0</v>
      </c>
      <c r="F107" s="23">
        <v>0</v>
      </c>
      <c r="G107" s="23">
        <v>0</v>
      </c>
      <c r="H107" s="23">
        <v>0</v>
      </c>
      <c r="J107" s="5">
        <f t="shared" si="9"/>
        <v>1</v>
      </c>
      <c r="K107" s="5">
        <f>IF($B$1="Yes",1.05,1)</f>
        <v>1</v>
      </c>
      <c r="L107" s="5">
        <f>IF(D107="",0,VLOOKUP(D107,resource_list,2,FALSE)*F107)</f>
        <v>0</v>
      </c>
      <c r="M107" s="5">
        <f>IF(D107="",0,VLOOKUP(D107,resource_list,3,FALSE)*G107)</f>
        <v>0</v>
      </c>
      <c r="N107" s="5">
        <f>IF(D107="",0,VLOOKUP(D107,resource_list,4,FALSE)*H107)</f>
        <v>0</v>
      </c>
      <c r="O107" s="5">
        <f>IF($D$1="Yes",2,1)</f>
        <v>2</v>
      </c>
      <c r="P107" s="5" t="str">
        <f>IF(D107="","",VLOOKUP(D107,resource_list,5,FALSE))</f>
        <v/>
      </c>
      <c r="Q107" s="5" t="str">
        <f>IF(C107="", "",  IF(VLOOKUP(C107,locations_outposts,5,FALSE)="No", 1, 1.1))</f>
        <v/>
      </c>
      <c r="R107" s="5" t="str">
        <f t="shared" si="6"/>
        <v/>
      </c>
      <c r="S107" s="5" t="str">
        <f t="shared" si="7"/>
        <v/>
      </c>
      <c r="T107" s="5" t="str">
        <f t="shared" si="8"/>
        <v/>
      </c>
      <c r="U107" s="5" t="str">
        <f t="shared" si="10"/>
        <v/>
      </c>
    </row>
    <row r="108" spans="1:21" x14ac:dyDescent="0.25">
      <c r="A108" s="5" cm="1">
        <f t="array" ref="A108">ROUNDDOWN(
_xlfn.IFS(P108="Crafted",
J108*K108*N108*Q108,
P108="Inorganic",
J108*K108*(L108+M108+N108)*O108*Q108,
P108="Organic",
J108*K108*(L108+M108+N108)*Q108,
TRUE,0),2)</f>
        <v>0</v>
      </c>
      <c r="B108" s="5" t="str">
        <f>IF(D108="","",VLOOKUP(D108,resource_list,7,FALSE))</f>
        <v/>
      </c>
      <c r="E108" s="23">
        <v>0</v>
      </c>
      <c r="F108" s="23">
        <v>0</v>
      </c>
      <c r="G108" s="23">
        <v>0</v>
      </c>
      <c r="H108" s="23">
        <v>0</v>
      </c>
      <c r="J108" s="5">
        <f t="shared" si="9"/>
        <v>1</v>
      </c>
      <c r="K108" s="5">
        <f>IF($B$1="Yes",1.05,1)</f>
        <v>1</v>
      </c>
      <c r="L108" s="5">
        <f>IF(D108="",0,VLOOKUP(D108,resource_list,2,FALSE)*F108)</f>
        <v>0</v>
      </c>
      <c r="M108" s="5">
        <f>IF(D108="",0,VLOOKUP(D108,resource_list,3,FALSE)*G108)</f>
        <v>0</v>
      </c>
      <c r="N108" s="5">
        <f>IF(D108="",0,VLOOKUP(D108,resource_list,4,FALSE)*H108)</f>
        <v>0</v>
      </c>
      <c r="O108" s="5">
        <f>IF($D$1="Yes",2,1)</f>
        <v>2</v>
      </c>
      <c r="P108" s="5" t="str">
        <f>IF(D108="","",VLOOKUP(D108,resource_list,5,FALSE))</f>
        <v/>
      </c>
      <c r="Q108" s="5" t="str">
        <f>IF(C108="", "",  IF(VLOOKUP(C108,locations_outposts,5,FALSE)="No", 1, 1.1))</f>
        <v/>
      </c>
      <c r="R108" s="5" t="str">
        <f t="shared" si="6"/>
        <v/>
      </c>
      <c r="S108" s="5" t="str">
        <f t="shared" si="7"/>
        <v/>
      </c>
      <c r="T108" s="5" t="str">
        <f t="shared" si="8"/>
        <v/>
      </c>
      <c r="U108" s="5" t="str">
        <f t="shared" si="10"/>
        <v/>
      </c>
    </row>
    <row r="109" spans="1:21" x14ac:dyDescent="0.25">
      <c r="A109" s="5" cm="1">
        <f t="array" ref="A109">ROUNDDOWN(
_xlfn.IFS(P109="Crafted",
J109*K109*N109*Q109,
P109="Inorganic",
J109*K109*(L109+M109+N109)*O109*Q109,
P109="Organic",
J109*K109*(L109+M109+N109)*Q109,
TRUE,0),2)</f>
        <v>0</v>
      </c>
      <c r="B109" s="5" t="str">
        <f>IF(D109="","",VLOOKUP(D109,resource_list,7,FALSE))</f>
        <v/>
      </c>
      <c r="E109" s="23">
        <v>0</v>
      </c>
      <c r="F109" s="23">
        <v>0</v>
      </c>
      <c r="G109" s="23">
        <v>0</v>
      </c>
      <c r="H109" s="23">
        <v>0</v>
      </c>
      <c r="J109" s="5">
        <f t="shared" si="9"/>
        <v>1</v>
      </c>
      <c r="K109" s="5">
        <f>IF($B$1="Yes",1.05,1)</f>
        <v>1</v>
      </c>
      <c r="L109" s="5">
        <f>IF(D109="",0,VLOOKUP(D109,resource_list,2,FALSE)*F109)</f>
        <v>0</v>
      </c>
      <c r="M109" s="5">
        <f>IF(D109="",0,VLOOKUP(D109,resource_list,3,FALSE)*G109)</f>
        <v>0</v>
      </c>
      <c r="N109" s="5">
        <f>IF(D109="",0,VLOOKUP(D109,resource_list,4,FALSE)*H109)</f>
        <v>0</v>
      </c>
      <c r="O109" s="5">
        <f>IF($D$1="Yes",2,1)</f>
        <v>2</v>
      </c>
      <c r="P109" s="5" t="str">
        <f>IF(D109="","",VLOOKUP(D109,resource_list,5,FALSE))</f>
        <v/>
      </c>
      <c r="Q109" s="5" t="str">
        <f>IF(C109="", "",  IF(VLOOKUP(C109,locations_outposts,5,FALSE)="No", 1, 1.1))</f>
        <v/>
      </c>
      <c r="R109" s="5" t="str">
        <f t="shared" si="6"/>
        <v/>
      </c>
      <c r="S109" s="5" t="str">
        <f t="shared" si="7"/>
        <v/>
      </c>
      <c r="T109" s="5" t="str">
        <f t="shared" si="8"/>
        <v/>
      </c>
      <c r="U109" s="5" t="str">
        <f t="shared" si="10"/>
        <v/>
      </c>
    </row>
    <row r="110" spans="1:21" x14ac:dyDescent="0.25">
      <c r="A110" s="5" cm="1">
        <f t="array" ref="A110">ROUNDDOWN(
_xlfn.IFS(P110="Crafted",
J110*K110*N110*Q110,
P110="Inorganic",
J110*K110*(L110+M110+N110)*O110*Q110,
P110="Organic",
J110*K110*(L110+M110+N110)*Q110,
TRUE,0),2)</f>
        <v>0</v>
      </c>
      <c r="B110" s="5" t="str">
        <f>IF(D110="","",VLOOKUP(D110,resource_list,7,FALSE))</f>
        <v/>
      </c>
      <c r="E110" s="23">
        <v>0</v>
      </c>
      <c r="F110" s="23">
        <v>0</v>
      </c>
      <c r="G110" s="23">
        <v>0</v>
      </c>
      <c r="H110" s="23">
        <v>0</v>
      </c>
      <c r="J110" s="5">
        <f t="shared" si="9"/>
        <v>1</v>
      </c>
      <c r="K110" s="5">
        <f>IF($B$1="Yes",1.05,1)</f>
        <v>1</v>
      </c>
      <c r="L110" s="5">
        <f>IF(D110="",0,VLOOKUP(D110,resource_list,2,FALSE)*F110)</f>
        <v>0</v>
      </c>
      <c r="M110" s="5">
        <f>IF(D110="",0,VLOOKUP(D110,resource_list,3,FALSE)*G110)</f>
        <v>0</v>
      </c>
      <c r="N110" s="5">
        <f>IF(D110="",0,VLOOKUP(D110,resource_list,4,FALSE)*H110)</f>
        <v>0</v>
      </c>
      <c r="O110" s="5">
        <f>IF($D$1="Yes",2,1)</f>
        <v>2</v>
      </c>
      <c r="P110" s="5" t="str">
        <f>IF(D110="","",VLOOKUP(D110,resource_list,5,FALSE))</f>
        <v/>
      </c>
      <c r="Q110" s="5" t="str">
        <f>IF(C110="", "",  IF(VLOOKUP(C110,locations_outposts,5,FALSE)="No", 1, 1.1))</f>
        <v/>
      </c>
      <c r="R110" s="5" t="str">
        <f t="shared" si="6"/>
        <v/>
      </c>
      <c r="S110" s="5" t="str">
        <f t="shared" si="7"/>
        <v/>
      </c>
      <c r="T110" s="5" t="str">
        <f t="shared" si="8"/>
        <v/>
      </c>
      <c r="U110" s="5" t="str">
        <f t="shared" si="10"/>
        <v/>
      </c>
    </row>
    <row r="111" spans="1:21" x14ac:dyDescent="0.25">
      <c r="A111" s="5" cm="1">
        <f t="array" ref="A111">ROUNDDOWN(
_xlfn.IFS(P111="Crafted",
J111*K111*N111*Q111,
P111="Inorganic",
J111*K111*(L111+M111+N111)*O111*Q111,
P111="Organic",
J111*K111*(L111+M111+N111)*Q111,
TRUE,0),2)</f>
        <v>0</v>
      </c>
      <c r="B111" s="5" t="str">
        <f>IF(D111="","",VLOOKUP(D111,resource_list,7,FALSE))</f>
        <v/>
      </c>
      <c r="E111" s="23">
        <v>0</v>
      </c>
      <c r="F111" s="23">
        <v>0</v>
      </c>
      <c r="G111" s="23">
        <v>0</v>
      </c>
      <c r="H111" s="23">
        <v>0</v>
      </c>
      <c r="J111" s="5">
        <f t="shared" si="9"/>
        <v>1</v>
      </c>
      <c r="K111" s="5">
        <f>IF($B$1="Yes",1.05,1)</f>
        <v>1</v>
      </c>
      <c r="L111" s="5">
        <f>IF(D111="",0,VLOOKUP(D111,resource_list,2,FALSE)*F111)</f>
        <v>0</v>
      </c>
      <c r="M111" s="5">
        <f>IF(D111="",0,VLOOKUP(D111,resource_list,3,FALSE)*G111)</f>
        <v>0</v>
      </c>
      <c r="N111" s="5">
        <f>IF(D111="",0,VLOOKUP(D111,resource_list,4,FALSE)*H111)</f>
        <v>0</v>
      </c>
      <c r="O111" s="5">
        <f>IF($D$1="Yes",2,1)</f>
        <v>2</v>
      </c>
      <c r="P111" s="5" t="str">
        <f>IF(D111="","",VLOOKUP(D111,resource_list,5,FALSE))</f>
        <v/>
      </c>
      <c r="Q111" s="5" t="str">
        <f>IF(C111="", "",  IF(VLOOKUP(C111,locations_outposts,5,FALSE)="No", 1, 1.1))</f>
        <v/>
      </c>
      <c r="R111" s="5" t="str">
        <f t="shared" si="6"/>
        <v/>
      </c>
      <c r="S111" s="5" t="str">
        <f t="shared" si="7"/>
        <v/>
      </c>
      <c r="T111" s="5" t="str">
        <f t="shared" si="8"/>
        <v/>
      </c>
      <c r="U111" s="5" t="str">
        <f t="shared" si="10"/>
        <v/>
      </c>
    </row>
    <row r="112" spans="1:21" x14ac:dyDescent="0.25">
      <c r="A112" s="5" cm="1">
        <f t="array" ref="A112">ROUNDDOWN(
_xlfn.IFS(P112="Crafted",
J112*K112*N112*Q112,
P112="Inorganic",
J112*K112*(L112+M112+N112)*O112*Q112,
P112="Organic",
J112*K112*(L112+M112+N112)*Q112,
TRUE,0),2)</f>
        <v>0</v>
      </c>
      <c r="B112" s="5" t="str">
        <f>IF(D112="","",VLOOKUP(D112,resource_list,7,FALSE))</f>
        <v/>
      </c>
      <c r="E112" s="23">
        <v>0</v>
      </c>
      <c r="F112" s="23">
        <v>0</v>
      </c>
      <c r="G112" s="23">
        <v>0</v>
      </c>
      <c r="H112" s="23">
        <v>0</v>
      </c>
      <c r="J112" s="5">
        <f t="shared" si="9"/>
        <v>1</v>
      </c>
      <c r="K112" s="5">
        <f>IF($B$1="Yes",1.05,1)</f>
        <v>1</v>
      </c>
      <c r="L112" s="5">
        <f>IF(D112="",0,VLOOKUP(D112,resource_list,2,FALSE)*F112)</f>
        <v>0</v>
      </c>
      <c r="M112" s="5">
        <f>IF(D112="",0,VLOOKUP(D112,resource_list,3,FALSE)*G112)</f>
        <v>0</v>
      </c>
      <c r="N112" s="5">
        <f>IF(D112="",0,VLOOKUP(D112,resource_list,4,FALSE)*H112)</f>
        <v>0</v>
      </c>
      <c r="O112" s="5">
        <f>IF($D$1="Yes",2,1)</f>
        <v>2</v>
      </c>
      <c r="P112" s="5" t="str">
        <f>IF(D112="","",VLOOKUP(D112,resource_list,5,FALSE))</f>
        <v/>
      </c>
      <c r="Q112" s="5" t="str">
        <f>IF(C112="", "",  IF(VLOOKUP(C112,locations_outposts,5,FALSE)="No", 1, 1.1))</f>
        <v/>
      </c>
      <c r="R112" s="5" t="str">
        <f t="shared" si="6"/>
        <v/>
      </c>
      <c r="S112" s="5" t="str">
        <f t="shared" si="7"/>
        <v/>
      </c>
      <c r="T112" s="5" t="str">
        <f t="shared" si="8"/>
        <v/>
      </c>
      <c r="U112" s="5" t="str">
        <f t="shared" si="10"/>
        <v/>
      </c>
    </row>
    <row r="113" spans="1:21" x14ac:dyDescent="0.25">
      <c r="A113" s="5" cm="1">
        <f t="array" ref="A113">ROUNDDOWN(
_xlfn.IFS(P113="Crafted",
J113*K113*N113*Q113,
P113="Inorganic",
J113*K113*(L113+M113+N113)*O113*Q113,
P113="Organic",
J113*K113*(L113+M113+N113)*Q113,
TRUE,0),2)</f>
        <v>0</v>
      </c>
      <c r="B113" s="5" t="str">
        <f>IF(D113="","",VLOOKUP(D113,resource_list,7,FALSE))</f>
        <v/>
      </c>
      <c r="E113" s="23">
        <v>0</v>
      </c>
      <c r="F113" s="23">
        <v>0</v>
      </c>
      <c r="G113" s="23">
        <v>0</v>
      </c>
      <c r="H113" s="23">
        <v>0</v>
      </c>
      <c r="J113" s="5">
        <f t="shared" si="9"/>
        <v>1</v>
      </c>
      <c r="K113" s="5">
        <f>IF($B$1="Yes",1.05,1)</f>
        <v>1</v>
      </c>
      <c r="L113" s="5">
        <f>IF(D113="",0,VLOOKUP(D113,resource_list,2,FALSE)*F113)</f>
        <v>0</v>
      </c>
      <c r="M113" s="5">
        <f>IF(D113="",0,VLOOKUP(D113,resource_list,3,FALSE)*G113)</f>
        <v>0</v>
      </c>
      <c r="N113" s="5">
        <f>IF(D113="",0,VLOOKUP(D113,resource_list,4,FALSE)*H113)</f>
        <v>0</v>
      </c>
      <c r="O113" s="5">
        <f>IF($D$1="Yes",2,1)</f>
        <v>2</v>
      </c>
      <c r="P113" s="5" t="str">
        <f>IF(D113="","",VLOOKUP(D113,resource_list,5,FALSE))</f>
        <v/>
      </c>
      <c r="Q113" s="5" t="str">
        <f>IF(C113="", "",  IF(VLOOKUP(C113,locations_outposts,5,FALSE)="No", 1, 1.1))</f>
        <v/>
      </c>
      <c r="R113" s="5" t="str">
        <f t="shared" si="6"/>
        <v/>
      </c>
      <c r="S113" s="5" t="str">
        <f t="shared" si="7"/>
        <v/>
      </c>
      <c r="T113" s="5" t="str">
        <f t="shared" si="8"/>
        <v/>
      </c>
      <c r="U113" s="5" t="str">
        <f t="shared" si="10"/>
        <v/>
      </c>
    </row>
    <row r="114" spans="1:21" x14ac:dyDescent="0.25">
      <c r="A114" s="5" cm="1">
        <f t="array" ref="A114">ROUNDDOWN(
_xlfn.IFS(P114="Crafted",
J114*K114*N114*Q114,
P114="Inorganic",
J114*K114*(L114+M114+N114)*O114*Q114,
P114="Organic",
J114*K114*(L114+M114+N114)*Q114,
TRUE,0),2)</f>
        <v>0</v>
      </c>
      <c r="B114" s="5" t="str">
        <f>IF(D114="","",VLOOKUP(D114,resource_list,7,FALSE))</f>
        <v/>
      </c>
      <c r="E114" s="23">
        <v>0</v>
      </c>
      <c r="F114" s="23">
        <v>0</v>
      </c>
      <c r="G114" s="23">
        <v>0</v>
      </c>
      <c r="H114" s="23">
        <v>0</v>
      </c>
      <c r="J114" s="5">
        <f t="shared" si="9"/>
        <v>1</v>
      </c>
      <c r="K114" s="5">
        <f>IF($B$1="Yes",1.05,1)</f>
        <v>1</v>
      </c>
      <c r="L114" s="5">
        <f>IF(D114="",0,VLOOKUP(D114,resource_list,2,FALSE)*F114)</f>
        <v>0</v>
      </c>
      <c r="M114" s="5">
        <f>IF(D114="",0,VLOOKUP(D114,resource_list,3,FALSE)*G114)</f>
        <v>0</v>
      </c>
      <c r="N114" s="5">
        <f>IF(D114="",0,VLOOKUP(D114,resource_list,4,FALSE)*H114)</f>
        <v>0</v>
      </c>
      <c r="O114" s="5">
        <f>IF($D$1="Yes",2,1)</f>
        <v>2</v>
      </c>
      <c r="P114" s="5" t="str">
        <f>IF(D114="","",VLOOKUP(D114,resource_list,5,FALSE))</f>
        <v/>
      </c>
      <c r="Q114" s="5" t="str">
        <f>IF(C114="", "",  IF(VLOOKUP(C114,locations_outposts,5,FALSE)="No", 1, 1.1))</f>
        <v/>
      </c>
      <c r="R114" s="5" t="str">
        <f t="shared" si="6"/>
        <v/>
      </c>
      <c r="S114" s="5" t="str">
        <f t="shared" si="7"/>
        <v/>
      </c>
      <c r="T114" s="5" t="str">
        <f t="shared" si="8"/>
        <v/>
      </c>
      <c r="U114" s="5" t="str">
        <f t="shared" si="10"/>
        <v/>
      </c>
    </row>
    <row r="115" spans="1:21" x14ac:dyDescent="0.25">
      <c r="A115" s="5" cm="1">
        <f t="array" ref="A115">ROUNDDOWN(
_xlfn.IFS(P115="Crafted",
J115*K115*N115*Q115,
P115="Inorganic",
J115*K115*(L115+M115+N115)*O115*Q115,
P115="Organic",
J115*K115*(L115+M115+N115)*Q115,
TRUE,0),2)</f>
        <v>0</v>
      </c>
      <c r="B115" s="5" t="str">
        <f>IF(D115="","",VLOOKUP(D115,resource_list,7,FALSE))</f>
        <v/>
      </c>
      <c r="E115" s="23">
        <v>0</v>
      </c>
      <c r="F115" s="23">
        <v>0</v>
      </c>
      <c r="G115" s="23">
        <v>0</v>
      </c>
      <c r="H115" s="23">
        <v>0</v>
      </c>
      <c r="J115" s="5">
        <f t="shared" si="9"/>
        <v>1</v>
      </c>
      <c r="K115" s="5">
        <f>IF($B$1="Yes",1.05,1)</f>
        <v>1</v>
      </c>
      <c r="L115" s="5">
        <f>IF(D115="",0,VLOOKUP(D115,resource_list,2,FALSE)*F115)</f>
        <v>0</v>
      </c>
      <c r="M115" s="5">
        <f>IF(D115="",0,VLOOKUP(D115,resource_list,3,FALSE)*G115)</f>
        <v>0</v>
      </c>
      <c r="N115" s="5">
        <f>IF(D115="",0,VLOOKUP(D115,resource_list,4,FALSE)*H115)</f>
        <v>0</v>
      </c>
      <c r="O115" s="5">
        <f>IF($D$1="Yes",2,1)</f>
        <v>2</v>
      </c>
      <c r="P115" s="5" t="str">
        <f>IF(D115="","",VLOOKUP(D115,resource_list,5,FALSE))</f>
        <v/>
      </c>
      <c r="Q115" s="5" t="str">
        <f>IF(C115="", "",  IF(VLOOKUP(C115,locations_outposts,5,FALSE)="No", 1, 1.1))</f>
        <v/>
      </c>
      <c r="R115" s="5" t="str">
        <f t="shared" si="6"/>
        <v/>
      </c>
      <c r="S115" s="5" t="str">
        <f t="shared" si="7"/>
        <v/>
      </c>
      <c r="T115" s="5" t="str">
        <f t="shared" si="8"/>
        <v/>
      </c>
      <c r="U115" s="5" t="str">
        <f t="shared" si="10"/>
        <v/>
      </c>
    </row>
    <row r="116" spans="1:21" x14ac:dyDescent="0.25">
      <c r="A116" s="5" cm="1">
        <f t="array" ref="A116">ROUNDDOWN(
_xlfn.IFS(P116="Crafted",
J116*K116*N116*Q116,
P116="Inorganic",
J116*K116*(L116+M116+N116)*O116*Q116,
P116="Organic",
J116*K116*(L116+M116+N116)*Q116,
TRUE,0),2)</f>
        <v>0</v>
      </c>
      <c r="B116" s="5" t="str">
        <f>IF(D116="","",VLOOKUP(D116,resource_list,7,FALSE))</f>
        <v/>
      </c>
      <c r="E116" s="23">
        <v>0</v>
      </c>
      <c r="F116" s="23">
        <v>0</v>
      </c>
      <c r="G116" s="23">
        <v>0</v>
      </c>
      <c r="H116" s="23">
        <v>0</v>
      </c>
      <c r="J116" s="5">
        <f t="shared" si="9"/>
        <v>1</v>
      </c>
      <c r="K116" s="5">
        <f>IF($B$1="Yes",1.05,1)</f>
        <v>1</v>
      </c>
      <c r="L116" s="5">
        <f>IF(D116="",0,VLOOKUP(D116,resource_list,2,FALSE)*F116)</f>
        <v>0</v>
      </c>
      <c r="M116" s="5">
        <f>IF(D116="",0,VLOOKUP(D116,resource_list,3,FALSE)*G116)</f>
        <v>0</v>
      </c>
      <c r="N116" s="5">
        <f>IF(D116="",0,VLOOKUP(D116,resource_list,4,FALSE)*H116)</f>
        <v>0</v>
      </c>
      <c r="O116" s="5">
        <f>IF($D$1="Yes",2,1)</f>
        <v>2</v>
      </c>
      <c r="P116" s="5" t="str">
        <f>IF(D116="","",VLOOKUP(D116,resource_list,5,FALSE))</f>
        <v/>
      </c>
      <c r="Q116" s="5" t="str">
        <f>IF(C116="", "",  IF(VLOOKUP(C116,locations_outposts,5,FALSE)="No", 1, 1.1))</f>
        <v/>
      </c>
      <c r="R116" s="5" t="str">
        <f t="shared" si="6"/>
        <v/>
      </c>
      <c r="S116" s="5" t="str">
        <f t="shared" si="7"/>
        <v/>
      </c>
      <c r="T116" s="5" t="str">
        <f t="shared" si="8"/>
        <v/>
      </c>
      <c r="U116" s="5" t="str">
        <f t="shared" si="10"/>
        <v/>
      </c>
    </row>
    <row r="117" spans="1:21" x14ac:dyDescent="0.25">
      <c r="A117" s="5" cm="1">
        <f t="array" ref="A117">ROUNDDOWN(
_xlfn.IFS(P117="Crafted",
J117*K117*N117*Q117,
P117="Inorganic",
J117*K117*(L117+M117+N117)*O117*Q117,
P117="Organic",
J117*K117*(L117+M117+N117)*Q117,
TRUE,0),2)</f>
        <v>0</v>
      </c>
      <c r="B117" s="5" t="str">
        <f>IF(D117="","",VLOOKUP(D117,resource_list,7,FALSE))</f>
        <v/>
      </c>
      <c r="E117" s="23">
        <v>0</v>
      </c>
      <c r="F117" s="23">
        <v>0</v>
      </c>
      <c r="G117" s="23">
        <v>0</v>
      </c>
      <c r="H117" s="23">
        <v>0</v>
      </c>
      <c r="J117" s="5">
        <f t="shared" si="9"/>
        <v>1</v>
      </c>
      <c r="K117" s="5">
        <f>IF($B$1="Yes",1.05,1)</f>
        <v>1</v>
      </c>
      <c r="L117" s="5">
        <f>IF(D117="",0,VLOOKUP(D117,resource_list,2,FALSE)*F117)</f>
        <v>0</v>
      </c>
      <c r="M117" s="5">
        <f>IF(D117="",0,VLOOKUP(D117,resource_list,3,FALSE)*G117)</f>
        <v>0</v>
      </c>
      <c r="N117" s="5">
        <f>IF(D117="",0,VLOOKUP(D117,resource_list,4,FALSE)*H117)</f>
        <v>0</v>
      </c>
      <c r="O117" s="5">
        <f>IF($D$1="Yes",2,1)</f>
        <v>2</v>
      </c>
      <c r="P117" s="5" t="str">
        <f>IF(D117="","",VLOOKUP(D117,resource_list,5,FALSE))</f>
        <v/>
      </c>
      <c r="Q117" s="5" t="str">
        <f>IF(C117="", "",  IF(VLOOKUP(C117,locations_outposts,5,FALSE)="No", 1, 1.1))</f>
        <v/>
      </c>
      <c r="R117" s="5" t="str">
        <f t="shared" si="6"/>
        <v/>
      </c>
      <c r="S117" s="5" t="str">
        <f t="shared" si="7"/>
        <v/>
      </c>
      <c r="T117" s="5" t="str">
        <f t="shared" si="8"/>
        <v/>
      </c>
      <c r="U117" s="5" t="str">
        <f t="shared" si="10"/>
        <v/>
      </c>
    </row>
    <row r="118" spans="1:21" x14ac:dyDescent="0.25">
      <c r="A118" s="5" cm="1">
        <f t="array" ref="A118">ROUNDDOWN(
_xlfn.IFS(P118="Crafted",
J118*K118*N118*Q118,
P118="Inorganic",
J118*K118*(L118+M118+N118)*O118*Q118,
P118="Organic",
J118*K118*(L118+M118+N118)*Q118,
TRUE,0),2)</f>
        <v>0</v>
      </c>
      <c r="B118" s="5" t="str">
        <f>IF(D118="","",VLOOKUP(D118,resource_list,7,FALSE))</f>
        <v/>
      </c>
      <c r="E118" s="23">
        <v>0</v>
      </c>
      <c r="F118" s="23">
        <v>0</v>
      </c>
      <c r="G118" s="23">
        <v>0</v>
      </c>
      <c r="H118" s="23">
        <v>0</v>
      </c>
      <c r="J118" s="5">
        <f t="shared" si="9"/>
        <v>1</v>
      </c>
      <c r="K118" s="5">
        <f>IF($B$1="Yes",1.05,1)</f>
        <v>1</v>
      </c>
      <c r="L118" s="5">
        <f>IF(D118="",0,VLOOKUP(D118,resource_list,2,FALSE)*F118)</f>
        <v>0</v>
      </c>
      <c r="M118" s="5">
        <f>IF(D118="",0,VLOOKUP(D118,resource_list,3,FALSE)*G118)</f>
        <v>0</v>
      </c>
      <c r="N118" s="5">
        <f>IF(D118="",0,VLOOKUP(D118,resource_list,4,FALSE)*H118)</f>
        <v>0</v>
      </c>
      <c r="O118" s="5">
        <f>IF($D$1="Yes",2,1)</f>
        <v>2</v>
      </c>
      <c r="P118" s="5" t="str">
        <f>IF(D118="","",VLOOKUP(D118,resource_list,5,FALSE))</f>
        <v/>
      </c>
      <c r="Q118" s="5" t="str">
        <f>IF(C118="", "",  IF(VLOOKUP(C118,locations_outposts,5,FALSE)="No", 1, 1.1))</f>
        <v/>
      </c>
      <c r="R118" s="5" t="str">
        <f t="shared" si="6"/>
        <v/>
      </c>
      <c r="S118" s="5" t="str">
        <f t="shared" si="7"/>
        <v/>
      </c>
      <c r="T118" s="5" t="str">
        <f t="shared" si="8"/>
        <v/>
      </c>
      <c r="U118" s="5" t="str">
        <f t="shared" si="10"/>
        <v/>
      </c>
    </row>
    <row r="119" spans="1:21" x14ac:dyDescent="0.25">
      <c r="A119" s="5" cm="1">
        <f t="array" ref="A119">ROUNDDOWN(
_xlfn.IFS(P119="Crafted",
J119*K119*N119*Q119,
P119="Inorganic",
J119*K119*(L119+M119+N119)*O119*Q119,
P119="Organic",
J119*K119*(L119+M119+N119)*Q119,
TRUE,0),2)</f>
        <v>0</v>
      </c>
      <c r="B119" s="5" t="str">
        <f>IF(D119="","",VLOOKUP(D119,resource_list,7,FALSE))</f>
        <v/>
      </c>
      <c r="E119" s="23">
        <v>0</v>
      </c>
      <c r="F119" s="23">
        <v>0</v>
      </c>
      <c r="G119" s="23">
        <v>0</v>
      </c>
      <c r="H119" s="23">
        <v>0</v>
      </c>
      <c r="J119" s="5">
        <f t="shared" si="9"/>
        <v>1</v>
      </c>
      <c r="K119" s="5">
        <f>IF($B$1="Yes",1.05,1)</f>
        <v>1</v>
      </c>
      <c r="L119" s="5">
        <f>IF(D119="",0,VLOOKUP(D119,resource_list,2,FALSE)*F119)</f>
        <v>0</v>
      </c>
      <c r="M119" s="5">
        <f>IF(D119="",0,VLOOKUP(D119,resource_list,3,FALSE)*G119)</f>
        <v>0</v>
      </c>
      <c r="N119" s="5">
        <f>IF(D119="",0,VLOOKUP(D119,resource_list,4,FALSE)*H119)</f>
        <v>0</v>
      </c>
      <c r="O119" s="5">
        <f>IF($D$1="Yes",2,1)</f>
        <v>2</v>
      </c>
      <c r="P119" s="5" t="str">
        <f>IF(D119="","",VLOOKUP(D119,resource_list,5,FALSE))</f>
        <v/>
      </c>
      <c r="Q119" s="5" t="str">
        <f>IF(C119="", "",  IF(VLOOKUP(C119,locations_outposts,5,FALSE)="No", 1, 1.1))</f>
        <v/>
      </c>
      <c r="R119" s="5" t="str">
        <f t="shared" si="6"/>
        <v/>
      </c>
      <c r="S119" s="5" t="str">
        <f t="shared" si="7"/>
        <v/>
      </c>
      <c r="T119" s="5" t="str">
        <f t="shared" si="8"/>
        <v/>
      </c>
      <c r="U119" s="5" t="str">
        <f t="shared" si="10"/>
        <v/>
      </c>
    </row>
    <row r="120" spans="1:21" x14ac:dyDescent="0.25">
      <c r="A120" s="5" cm="1">
        <f t="array" ref="A120">ROUNDDOWN(
_xlfn.IFS(P120="Crafted",
J120*K120*N120*Q120,
P120="Inorganic",
J120*K120*(L120+M120+N120)*O120*Q120,
P120="Organic",
J120*K120*(L120+M120+N120)*Q120,
TRUE,0),2)</f>
        <v>0</v>
      </c>
      <c r="B120" s="5" t="str">
        <f>IF(D120="","",VLOOKUP(D120,resource_list,7,FALSE))</f>
        <v/>
      </c>
      <c r="E120" s="23">
        <v>0</v>
      </c>
      <c r="F120" s="23">
        <v>0</v>
      </c>
      <c r="G120" s="23">
        <v>0</v>
      </c>
      <c r="H120" s="23">
        <v>0</v>
      </c>
      <c r="J120" s="5">
        <f t="shared" si="9"/>
        <v>1</v>
      </c>
      <c r="K120" s="5">
        <f>IF($B$1="Yes",1.05,1)</f>
        <v>1</v>
      </c>
      <c r="L120" s="5">
        <f>IF(D120="",0,VLOOKUP(D120,resource_list,2,FALSE)*F120)</f>
        <v>0</v>
      </c>
      <c r="M120" s="5">
        <f>IF(D120="",0,VLOOKUP(D120,resource_list,3,FALSE)*G120)</f>
        <v>0</v>
      </c>
      <c r="N120" s="5">
        <f>IF(D120="",0,VLOOKUP(D120,resource_list,4,FALSE)*H120)</f>
        <v>0</v>
      </c>
      <c r="O120" s="5">
        <f>IF($D$1="Yes",2,1)</f>
        <v>2</v>
      </c>
      <c r="P120" s="5" t="str">
        <f>IF(D120="","",VLOOKUP(D120,resource_list,5,FALSE))</f>
        <v/>
      </c>
      <c r="Q120" s="5" t="str">
        <f>IF(C120="", "",  IF(VLOOKUP(C120,locations_outposts,5,FALSE)="No", 1, 1.1))</f>
        <v/>
      </c>
      <c r="R120" s="5" t="str">
        <f t="shared" si="6"/>
        <v/>
      </c>
      <c r="S120" s="5" t="str">
        <f t="shared" si="7"/>
        <v/>
      </c>
      <c r="T120" s="5" t="str">
        <f t="shared" si="8"/>
        <v/>
      </c>
      <c r="U120" s="5" t="str">
        <f t="shared" si="10"/>
        <v/>
      </c>
    </row>
    <row r="121" spans="1:21" x14ac:dyDescent="0.25">
      <c r="A121" s="5" cm="1">
        <f t="array" ref="A121">ROUNDDOWN(
_xlfn.IFS(P121="Crafted",
J121*K121*N121*Q121,
P121="Inorganic",
J121*K121*(L121+M121+N121)*O121*Q121,
P121="Organic",
J121*K121*(L121+M121+N121)*Q121,
TRUE,0),2)</f>
        <v>0</v>
      </c>
      <c r="B121" s="5" t="str">
        <f>IF(D121="","",VLOOKUP(D121,resource_list,7,FALSE))</f>
        <v/>
      </c>
      <c r="E121" s="23">
        <v>0</v>
      </c>
      <c r="F121" s="23">
        <v>0</v>
      </c>
      <c r="G121" s="23">
        <v>0</v>
      </c>
      <c r="H121" s="23">
        <v>0</v>
      </c>
      <c r="J121" s="5">
        <f t="shared" si="9"/>
        <v>1</v>
      </c>
      <c r="K121" s="5">
        <f>IF($B$1="Yes",1.05,1)</f>
        <v>1</v>
      </c>
      <c r="L121" s="5">
        <f>IF(D121="",0,VLOOKUP(D121,resource_list,2,FALSE)*F121)</f>
        <v>0</v>
      </c>
      <c r="M121" s="5">
        <f>IF(D121="",0,VLOOKUP(D121,resource_list,3,FALSE)*G121)</f>
        <v>0</v>
      </c>
      <c r="N121" s="5">
        <f>IF(D121="",0,VLOOKUP(D121,resource_list,4,FALSE)*H121)</f>
        <v>0</v>
      </c>
      <c r="O121" s="5">
        <f>IF($D$1="Yes",2,1)</f>
        <v>2</v>
      </c>
      <c r="P121" s="5" t="str">
        <f>IF(D121="","",VLOOKUP(D121,resource_list,5,FALSE))</f>
        <v/>
      </c>
      <c r="Q121" s="5" t="str">
        <f>IF(C121="", "",  IF(VLOOKUP(C121,locations_outposts,5,FALSE)="No", 1, 1.1))</f>
        <v/>
      </c>
      <c r="R121" s="5" t="str">
        <f t="shared" si="6"/>
        <v/>
      </c>
      <c r="S121" s="5" t="str">
        <f t="shared" si="7"/>
        <v/>
      </c>
      <c r="T121" s="5" t="str">
        <f t="shared" si="8"/>
        <v/>
      </c>
      <c r="U121" s="5" t="str">
        <f t="shared" si="10"/>
        <v/>
      </c>
    </row>
    <row r="122" spans="1:21" x14ac:dyDescent="0.25">
      <c r="A122" s="5" cm="1">
        <f t="array" ref="A122">ROUNDDOWN(
_xlfn.IFS(P122="Crafted",
J122*K122*N122*Q122,
P122="Inorganic",
J122*K122*(L122+M122+N122)*O122*Q122,
P122="Organic",
J122*K122*(L122+M122+N122)*Q122,
TRUE,0),2)</f>
        <v>0</v>
      </c>
      <c r="B122" s="5" t="str">
        <f>IF(D122="","",VLOOKUP(D122,resource_list,7,FALSE))</f>
        <v/>
      </c>
      <c r="E122" s="23">
        <v>0</v>
      </c>
      <c r="F122" s="23">
        <v>0</v>
      </c>
      <c r="G122" s="23">
        <v>0</v>
      </c>
      <c r="H122" s="23">
        <v>0</v>
      </c>
      <c r="J122" s="5">
        <f t="shared" si="9"/>
        <v>1</v>
      </c>
      <c r="K122" s="5">
        <f>IF($B$1="Yes",1.05,1)</f>
        <v>1</v>
      </c>
      <c r="L122" s="5">
        <f>IF(D122="",0,VLOOKUP(D122,resource_list,2,FALSE)*F122)</f>
        <v>0</v>
      </c>
      <c r="M122" s="5">
        <f>IF(D122="",0,VLOOKUP(D122,resource_list,3,FALSE)*G122)</f>
        <v>0</v>
      </c>
      <c r="N122" s="5">
        <f>IF(D122="",0,VLOOKUP(D122,resource_list,4,FALSE)*H122)</f>
        <v>0</v>
      </c>
      <c r="O122" s="5">
        <f>IF($D$1="Yes",2,1)</f>
        <v>2</v>
      </c>
      <c r="P122" s="5" t="str">
        <f>IF(D122="","",VLOOKUP(D122,resource_list,5,FALSE))</f>
        <v/>
      </c>
      <c r="Q122" s="5" t="str">
        <f>IF(C122="", "",  IF(VLOOKUP(C122,locations_outposts,5,FALSE)="No", 1, 1.1))</f>
        <v/>
      </c>
      <c r="R122" s="5" t="str">
        <f t="shared" si="6"/>
        <v/>
      </c>
      <c r="S122" s="5" t="str">
        <f t="shared" si="7"/>
        <v/>
      </c>
      <c r="T122" s="5" t="str">
        <f t="shared" si="8"/>
        <v/>
      </c>
      <c r="U122" s="5" t="str">
        <f t="shared" si="10"/>
        <v/>
      </c>
    </row>
    <row r="123" spans="1:21" x14ac:dyDescent="0.25">
      <c r="A123" s="5" cm="1">
        <f t="array" ref="A123">ROUNDDOWN(
_xlfn.IFS(P123="Crafted",
J123*K123*N123*Q123,
P123="Inorganic",
J123*K123*(L123+M123+N123)*O123*Q123,
P123="Organic",
J123*K123*(L123+M123+N123)*Q123,
TRUE,0),2)</f>
        <v>0</v>
      </c>
      <c r="B123" s="5" t="str">
        <f>IF(D123="","",VLOOKUP(D123,resource_list,7,FALSE))</f>
        <v/>
      </c>
      <c r="E123" s="23">
        <v>0</v>
      </c>
      <c r="F123" s="23">
        <v>0</v>
      </c>
      <c r="G123" s="23">
        <v>0</v>
      </c>
      <c r="H123" s="23">
        <v>0</v>
      </c>
      <c r="J123" s="5">
        <f t="shared" si="9"/>
        <v>1</v>
      </c>
      <c r="K123" s="5">
        <f>IF($B$1="Yes",1.05,1)</f>
        <v>1</v>
      </c>
      <c r="L123" s="5">
        <f>IF(D123="",0,VLOOKUP(D123,resource_list,2,FALSE)*F123)</f>
        <v>0</v>
      </c>
      <c r="M123" s="5">
        <f>IF(D123="",0,VLOOKUP(D123,resource_list,3,FALSE)*G123)</f>
        <v>0</v>
      </c>
      <c r="N123" s="5">
        <f>IF(D123="",0,VLOOKUP(D123,resource_list,4,FALSE)*H123)</f>
        <v>0</v>
      </c>
      <c r="O123" s="5">
        <f>IF($D$1="Yes",2,1)</f>
        <v>2</v>
      </c>
      <c r="P123" s="5" t="str">
        <f>IF(D123="","",VLOOKUP(D123,resource_list,5,FALSE))</f>
        <v/>
      </c>
      <c r="Q123" s="5" t="str">
        <f>IF(C123="", "",  IF(VLOOKUP(C123,locations_outposts,5,FALSE)="No", 1, 1.1))</f>
        <v/>
      </c>
      <c r="R123" s="5" t="str">
        <f t="shared" si="6"/>
        <v/>
      </c>
      <c r="S123" s="5" t="str">
        <f t="shared" si="7"/>
        <v/>
      </c>
      <c r="T123" s="5" t="str">
        <f t="shared" si="8"/>
        <v/>
      </c>
      <c r="U123" s="5" t="str">
        <f t="shared" si="10"/>
        <v/>
      </c>
    </row>
    <row r="124" spans="1:21" x14ac:dyDescent="0.25">
      <c r="A124" s="5" cm="1">
        <f t="array" ref="A124">ROUNDDOWN(
_xlfn.IFS(P124="Crafted",
J124*K124*N124*Q124,
P124="Inorganic",
J124*K124*(L124+M124+N124)*O124*Q124,
P124="Organic",
J124*K124*(L124+M124+N124)*Q124,
TRUE,0),2)</f>
        <v>0</v>
      </c>
      <c r="B124" s="5" t="str">
        <f>IF(D124="","",VLOOKUP(D124,resource_list,7,FALSE))</f>
        <v/>
      </c>
      <c r="E124" s="23">
        <v>0</v>
      </c>
      <c r="F124" s="23">
        <v>0</v>
      </c>
      <c r="G124" s="23">
        <v>0</v>
      </c>
      <c r="H124" s="23">
        <v>0</v>
      </c>
      <c r="J124" s="5">
        <f t="shared" si="9"/>
        <v>1</v>
      </c>
      <c r="K124" s="5">
        <f>IF($B$1="Yes",1.05,1)</f>
        <v>1</v>
      </c>
      <c r="L124" s="5">
        <f>IF(D124="",0,VLOOKUP(D124,resource_list,2,FALSE)*F124)</f>
        <v>0</v>
      </c>
      <c r="M124" s="5">
        <f>IF(D124="",0,VLOOKUP(D124,resource_list,3,FALSE)*G124)</f>
        <v>0</v>
      </c>
      <c r="N124" s="5">
        <f>IF(D124="",0,VLOOKUP(D124,resource_list,4,FALSE)*H124)</f>
        <v>0</v>
      </c>
      <c r="O124" s="5">
        <f>IF($D$1="Yes",2,1)</f>
        <v>2</v>
      </c>
      <c r="P124" s="5" t="str">
        <f>IF(D124="","",VLOOKUP(D124,resource_list,5,FALSE))</f>
        <v/>
      </c>
      <c r="Q124" s="5" t="str">
        <f>IF(C124="", "",  IF(VLOOKUP(C124,locations_outposts,5,FALSE)="No", 1, 1.1))</f>
        <v/>
      </c>
      <c r="R124" s="5" t="str">
        <f t="shared" si="6"/>
        <v/>
      </c>
      <c r="S124" s="5" t="str">
        <f t="shared" si="7"/>
        <v/>
      </c>
      <c r="T124" s="5" t="str">
        <f t="shared" si="8"/>
        <v/>
      </c>
      <c r="U124" s="5" t="str">
        <f t="shared" si="10"/>
        <v/>
      </c>
    </row>
    <row r="125" spans="1:21" x14ac:dyDescent="0.25">
      <c r="A125" s="5" cm="1">
        <f t="array" ref="A125">ROUNDDOWN(
_xlfn.IFS(P125="Crafted",
J125*K125*N125*Q125,
P125="Inorganic",
J125*K125*(L125+M125+N125)*O125*Q125,
P125="Organic",
J125*K125*(L125+M125+N125)*Q125,
TRUE,0),2)</f>
        <v>0</v>
      </c>
      <c r="B125" s="5" t="str">
        <f>IF(D125="","",VLOOKUP(D125,resource_list,7,FALSE))</f>
        <v/>
      </c>
      <c r="E125" s="23">
        <v>0</v>
      </c>
      <c r="F125" s="23">
        <v>0</v>
      </c>
      <c r="G125" s="23">
        <v>0</v>
      </c>
      <c r="H125" s="23">
        <v>0</v>
      </c>
      <c r="J125" s="5">
        <f t="shared" si="9"/>
        <v>1</v>
      </c>
      <c r="K125" s="5">
        <f>IF($B$1="Yes",1.05,1)</f>
        <v>1</v>
      </c>
      <c r="L125" s="5">
        <f>IF(D125="",0,VLOOKUP(D125,resource_list,2,FALSE)*F125)</f>
        <v>0</v>
      </c>
      <c r="M125" s="5">
        <f>IF(D125="",0,VLOOKUP(D125,resource_list,3,FALSE)*G125)</f>
        <v>0</v>
      </c>
      <c r="N125" s="5">
        <f>IF(D125="",0,VLOOKUP(D125,resource_list,4,FALSE)*H125)</f>
        <v>0</v>
      </c>
      <c r="O125" s="5">
        <f>IF($D$1="Yes",2,1)</f>
        <v>2</v>
      </c>
      <c r="P125" s="5" t="str">
        <f>IF(D125="","",VLOOKUP(D125,resource_list,5,FALSE))</f>
        <v/>
      </c>
      <c r="Q125" s="5" t="str">
        <f>IF(C125="", "",  IF(VLOOKUP(C125,locations_outposts,5,FALSE)="No", 1, 1.1))</f>
        <v/>
      </c>
      <c r="R125" s="5" t="str">
        <f t="shared" si="6"/>
        <v/>
      </c>
      <c r="S125" s="5" t="str">
        <f t="shared" si="7"/>
        <v/>
      </c>
      <c r="T125" s="5" t="str">
        <f t="shared" si="8"/>
        <v/>
      </c>
      <c r="U125" s="5" t="str">
        <f t="shared" si="10"/>
        <v/>
      </c>
    </row>
    <row r="126" spans="1:21" x14ac:dyDescent="0.25">
      <c r="A126" s="5" cm="1">
        <f t="array" ref="A126">ROUNDDOWN(
_xlfn.IFS(P126="Crafted",
J126*K126*N126*Q126,
P126="Inorganic",
J126*K126*(L126+M126+N126)*O126*Q126,
P126="Organic",
J126*K126*(L126+M126+N126)*Q126,
TRUE,0),2)</f>
        <v>0</v>
      </c>
      <c r="B126" s="5" t="str">
        <f>IF(D126="","",VLOOKUP(D126,resource_list,7,FALSE))</f>
        <v/>
      </c>
      <c r="E126" s="23">
        <v>0</v>
      </c>
      <c r="F126" s="23">
        <v>0</v>
      </c>
      <c r="G126" s="23">
        <v>0</v>
      </c>
      <c r="H126" s="23">
        <v>0</v>
      </c>
      <c r="J126" s="5">
        <f t="shared" si="9"/>
        <v>1</v>
      </c>
      <c r="K126" s="5">
        <f>IF($B$1="Yes",1.05,1)</f>
        <v>1</v>
      </c>
      <c r="L126" s="5">
        <f>IF(D126="",0,VLOOKUP(D126,resource_list,2,FALSE)*F126)</f>
        <v>0</v>
      </c>
      <c r="M126" s="5">
        <f>IF(D126="",0,VLOOKUP(D126,resource_list,3,FALSE)*G126)</f>
        <v>0</v>
      </c>
      <c r="N126" s="5">
        <f>IF(D126="",0,VLOOKUP(D126,resource_list,4,FALSE)*H126)</f>
        <v>0</v>
      </c>
      <c r="O126" s="5">
        <f>IF($D$1="Yes",2,1)</f>
        <v>2</v>
      </c>
      <c r="P126" s="5" t="str">
        <f>IF(D126="","",VLOOKUP(D126,resource_list,5,FALSE))</f>
        <v/>
      </c>
      <c r="Q126" s="5" t="str">
        <f>IF(C126="", "",  IF(VLOOKUP(C126,locations_outposts,5,FALSE)="No", 1, 1.1))</f>
        <v/>
      </c>
      <c r="R126" s="5" t="str">
        <f t="shared" si="6"/>
        <v/>
      </c>
      <c r="S126" s="5" t="str">
        <f t="shared" si="7"/>
        <v/>
      </c>
      <c r="T126" s="5" t="str">
        <f t="shared" si="8"/>
        <v/>
      </c>
      <c r="U126" s="5" t="str">
        <f t="shared" si="10"/>
        <v/>
      </c>
    </row>
    <row r="127" spans="1:21" x14ac:dyDescent="0.25">
      <c r="A127" s="5" cm="1">
        <f t="array" ref="A127">ROUNDDOWN(
_xlfn.IFS(P127="Crafted",
J127*K127*N127*Q127,
P127="Inorganic",
J127*K127*(L127+M127+N127)*O127*Q127,
P127="Organic",
J127*K127*(L127+M127+N127)*Q127,
TRUE,0),2)</f>
        <v>0</v>
      </c>
      <c r="B127" s="5" t="str">
        <f>IF(D127="","",VLOOKUP(D127,resource_list,7,FALSE))</f>
        <v/>
      </c>
      <c r="E127" s="23">
        <v>0</v>
      </c>
      <c r="F127" s="23">
        <v>0</v>
      </c>
      <c r="G127" s="23">
        <v>0</v>
      </c>
      <c r="H127" s="23">
        <v>0</v>
      </c>
      <c r="J127" s="5">
        <f t="shared" si="9"/>
        <v>1</v>
      </c>
      <c r="K127" s="5">
        <f>IF($B$1="Yes",1.05,1)</f>
        <v>1</v>
      </c>
      <c r="L127" s="5">
        <f>IF(D127="",0,VLOOKUP(D127,resource_list,2,FALSE)*F127)</f>
        <v>0</v>
      </c>
      <c r="M127" s="5">
        <f>IF(D127="",0,VLOOKUP(D127,resource_list,3,FALSE)*G127)</f>
        <v>0</v>
      </c>
      <c r="N127" s="5">
        <f>IF(D127="",0,VLOOKUP(D127,resource_list,4,FALSE)*H127)</f>
        <v>0</v>
      </c>
      <c r="O127" s="5">
        <f>IF($D$1="Yes",2,1)</f>
        <v>2</v>
      </c>
      <c r="P127" s="5" t="str">
        <f>IF(D127="","",VLOOKUP(D127,resource_list,5,FALSE))</f>
        <v/>
      </c>
      <c r="Q127" s="5" t="str">
        <f>IF(C127="", "",  IF(VLOOKUP(C127,locations_outposts,5,FALSE)="No", 1, 1.1))</f>
        <v/>
      </c>
      <c r="R127" s="5" t="str">
        <f t="shared" si="6"/>
        <v/>
      </c>
      <c r="S127" s="5" t="str">
        <f t="shared" si="7"/>
        <v/>
      </c>
      <c r="T127" s="5" t="str">
        <f t="shared" si="8"/>
        <v/>
      </c>
      <c r="U127" s="5" t="str">
        <f t="shared" si="10"/>
        <v/>
      </c>
    </row>
    <row r="128" spans="1:21" x14ac:dyDescent="0.25">
      <c r="A128" s="5" cm="1">
        <f t="array" ref="A128">ROUNDDOWN(
_xlfn.IFS(P128="Crafted",
J128*K128*N128*Q128,
P128="Inorganic",
J128*K128*(L128+M128+N128)*O128*Q128,
P128="Organic",
J128*K128*(L128+M128+N128)*Q128,
TRUE,0),2)</f>
        <v>0</v>
      </c>
      <c r="B128" s="5" t="str">
        <f>IF(D128="","",VLOOKUP(D128,resource_list,7,FALSE))</f>
        <v/>
      </c>
      <c r="E128" s="23">
        <v>0</v>
      </c>
      <c r="F128" s="23">
        <v>0</v>
      </c>
      <c r="G128" s="23">
        <v>0</v>
      </c>
      <c r="H128" s="23">
        <v>0</v>
      </c>
      <c r="J128" s="5">
        <f t="shared" si="9"/>
        <v>1</v>
      </c>
      <c r="K128" s="5">
        <f>IF($B$1="Yes",1.05,1)</f>
        <v>1</v>
      </c>
      <c r="L128" s="5">
        <f>IF(D128="",0,VLOOKUP(D128,resource_list,2,FALSE)*F128)</f>
        <v>0</v>
      </c>
      <c r="M128" s="5">
        <f>IF(D128="",0,VLOOKUP(D128,resource_list,3,FALSE)*G128)</f>
        <v>0</v>
      </c>
      <c r="N128" s="5">
        <f>IF(D128="",0,VLOOKUP(D128,resource_list,4,FALSE)*H128)</f>
        <v>0</v>
      </c>
      <c r="O128" s="5">
        <f>IF($D$1="Yes",2,1)</f>
        <v>2</v>
      </c>
      <c r="P128" s="5" t="str">
        <f>IF(D128="","",VLOOKUP(D128,resource_list,5,FALSE))</f>
        <v/>
      </c>
      <c r="Q128" s="5" t="str">
        <f>IF(C128="", "",  IF(VLOOKUP(C128,locations_outposts,5,FALSE)="No", 1, 1.1))</f>
        <v/>
      </c>
      <c r="R128" s="5" t="str">
        <f t="shared" si="6"/>
        <v/>
      </c>
      <c r="S128" s="5" t="str">
        <f t="shared" si="7"/>
        <v/>
      </c>
      <c r="T128" s="5" t="str">
        <f t="shared" si="8"/>
        <v/>
      </c>
      <c r="U128" s="5" t="str">
        <f t="shared" si="10"/>
        <v/>
      </c>
    </row>
    <row r="129" spans="1:21" x14ac:dyDescent="0.25">
      <c r="A129" s="5" cm="1">
        <f t="array" ref="A129">ROUNDDOWN(
_xlfn.IFS(P129="Crafted",
J129*K129*N129*Q129,
P129="Inorganic",
J129*K129*(L129+M129+N129)*O129*Q129,
P129="Organic",
J129*K129*(L129+M129+N129)*Q129,
TRUE,0),2)</f>
        <v>0</v>
      </c>
      <c r="B129" s="5" t="str">
        <f>IF(D129="","",VLOOKUP(D129,resource_list,7,FALSE))</f>
        <v/>
      </c>
      <c r="E129" s="23">
        <v>0</v>
      </c>
      <c r="F129" s="23">
        <v>0</v>
      </c>
      <c r="G129" s="23">
        <v>0</v>
      </c>
      <c r="H129" s="23">
        <v>0</v>
      </c>
      <c r="J129" s="5">
        <f t="shared" si="9"/>
        <v>1</v>
      </c>
      <c r="K129" s="5">
        <f>IF($B$1="Yes",1.05,1)</f>
        <v>1</v>
      </c>
      <c r="L129" s="5">
        <f>IF(D129="",0,VLOOKUP(D129,resource_list,2,FALSE)*F129)</f>
        <v>0</v>
      </c>
      <c r="M129" s="5">
        <f>IF(D129="",0,VLOOKUP(D129,resource_list,3,FALSE)*G129)</f>
        <v>0</v>
      </c>
      <c r="N129" s="5">
        <f>IF(D129="",0,VLOOKUP(D129,resource_list,4,FALSE)*H129)</f>
        <v>0</v>
      </c>
      <c r="O129" s="5">
        <f>IF($D$1="Yes",2,1)</f>
        <v>2</v>
      </c>
      <c r="P129" s="5" t="str">
        <f>IF(D129="","",VLOOKUP(D129,resource_list,5,FALSE))</f>
        <v/>
      </c>
      <c r="Q129" s="5" t="str">
        <f>IF(C129="", "",  IF(VLOOKUP(C129,locations_outposts,5,FALSE)="No", 1, 1.1))</f>
        <v/>
      </c>
      <c r="R129" s="5" t="str">
        <f t="shared" si="6"/>
        <v/>
      </c>
      <c r="S129" s="5" t="str">
        <f t="shared" si="7"/>
        <v/>
      </c>
      <c r="T129" s="5" t="str">
        <f t="shared" si="8"/>
        <v/>
      </c>
      <c r="U129" s="5" t="str">
        <f t="shared" si="10"/>
        <v/>
      </c>
    </row>
    <row r="130" spans="1:21" x14ac:dyDescent="0.25">
      <c r="A130" s="5" cm="1">
        <f t="array" ref="A130">ROUNDDOWN(
_xlfn.IFS(P130="Crafted",
J130*K130*N130*Q130,
P130="Inorganic",
J130*K130*(L130+M130+N130)*O130*Q130,
P130="Organic",
J130*K130*(L130+M130+N130)*Q130,
TRUE,0),2)</f>
        <v>0</v>
      </c>
      <c r="B130" s="5" t="str">
        <f>IF(D130="","",VLOOKUP(D130,resource_list,7,FALSE))</f>
        <v/>
      </c>
      <c r="E130" s="23">
        <v>0</v>
      </c>
      <c r="F130" s="23">
        <v>0</v>
      </c>
      <c r="G130" s="23">
        <v>0</v>
      </c>
      <c r="H130" s="23">
        <v>0</v>
      </c>
      <c r="J130" s="5">
        <f t="shared" si="9"/>
        <v>1</v>
      </c>
      <c r="K130" s="5">
        <f>IF($B$1="Yes",1.05,1)</f>
        <v>1</v>
      </c>
      <c r="L130" s="5">
        <f>IF(D130="",0,VLOOKUP(D130,resource_list,2,FALSE)*F130)</f>
        <v>0</v>
      </c>
      <c r="M130" s="5">
        <f>IF(D130="",0,VLOOKUP(D130,resource_list,3,FALSE)*G130)</f>
        <v>0</v>
      </c>
      <c r="N130" s="5">
        <f>IF(D130="",0,VLOOKUP(D130,resource_list,4,FALSE)*H130)</f>
        <v>0</v>
      </c>
      <c r="O130" s="5">
        <f>IF($D$1="Yes",2,1)</f>
        <v>2</v>
      </c>
      <c r="P130" s="5" t="str">
        <f>IF(D130="","",VLOOKUP(D130,resource_list,5,FALSE))</f>
        <v/>
      </c>
      <c r="Q130" s="5" t="str">
        <f>IF(C130="", "",  IF(VLOOKUP(C130,locations_outposts,5,FALSE)="No", 1, 1.1))</f>
        <v/>
      </c>
      <c r="R130" s="5" t="str">
        <f t="shared" si="6"/>
        <v/>
      </c>
      <c r="S130" s="5" t="str">
        <f t="shared" si="7"/>
        <v/>
      </c>
      <c r="T130" s="5" t="str">
        <f t="shared" si="8"/>
        <v/>
      </c>
      <c r="U130" s="5" t="str">
        <f t="shared" si="10"/>
        <v/>
      </c>
    </row>
    <row r="131" spans="1:21" x14ac:dyDescent="0.25">
      <c r="A131" s="5" cm="1">
        <f t="array" ref="A131">ROUNDDOWN(
_xlfn.IFS(P131="Crafted",
J131*K131*N131*Q131,
P131="Inorganic",
J131*K131*(L131+M131+N131)*O131*Q131,
P131="Organic",
J131*K131*(L131+M131+N131)*Q131,
TRUE,0),2)</f>
        <v>0</v>
      </c>
      <c r="B131" s="5" t="str">
        <f>IF(D131="","",VLOOKUP(D131,resource_list,7,FALSE))</f>
        <v/>
      </c>
      <c r="E131" s="23">
        <v>0</v>
      </c>
      <c r="F131" s="23">
        <v>0</v>
      </c>
      <c r="G131" s="23">
        <v>0</v>
      </c>
      <c r="H131" s="23">
        <v>0</v>
      </c>
      <c r="J131" s="5">
        <f t="shared" si="9"/>
        <v>1</v>
      </c>
      <c r="K131" s="5">
        <f>IF($B$1="Yes",1.05,1)</f>
        <v>1</v>
      </c>
      <c r="L131" s="5">
        <f>IF(D131="",0,VLOOKUP(D131,resource_list,2,FALSE)*F131)</f>
        <v>0</v>
      </c>
      <c r="M131" s="5">
        <f>IF(D131="",0,VLOOKUP(D131,resource_list,3,FALSE)*G131)</f>
        <v>0</v>
      </c>
      <c r="N131" s="5">
        <f>IF(D131="",0,VLOOKUP(D131,resource_list,4,FALSE)*H131)</f>
        <v>0</v>
      </c>
      <c r="O131" s="5">
        <f>IF($D$1="Yes",2,1)</f>
        <v>2</v>
      </c>
      <c r="P131" s="5" t="str">
        <f>IF(D131="","",VLOOKUP(D131,resource_list,5,FALSE))</f>
        <v/>
      </c>
      <c r="Q131" s="5" t="str">
        <f>IF(C131="", "",  IF(VLOOKUP(C131,locations_outposts,5,FALSE)="No", 1, 1.1))</f>
        <v/>
      </c>
      <c r="R131" s="5" t="str">
        <f t="shared" si="6"/>
        <v/>
      </c>
      <c r="S131" s="5" t="str">
        <f t="shared" si="7"/>
        <v/>
      </c>
      <c r="T131" s="5" t="str">
        <f t="shared" si="8"/>
        <v/>
      </c>
      <c r="U131" s="5" t="str">
        <f t="shared" si="10"/>
        <v/>
      </c>
    </row>
    <row r="132" spans="1:21" x14ac:dyDescent="0.25">
      <c r="A132" s="5" cm="1">
        <f t="array" ref="A132">ROUNDDOWN(
_xlfn.IFS(P132="Crafted",
J132*K132*N132*Q132,
P132="Inorganic",
J132*K132*(L132+M132+N132)*O132*Q132,
P132="Organic",
J132*K132*(L132+M132+N132)*Q132,
TRUE,0),2)</f>
        <v>0</v>
      </c>
      <c r="B132" s="5" t="str">
        <f>IF(D132="","",VLOOKUP(D132,resource_list,7,FALSE))</f>
        <v/>
      </c>
      <c r="E132" s="23">
        <v>0</v>
      </c>
      <c r="F132" s="23">
        <v>0</v>
      </c>
      <c r="G132" s="23">
        <v>0</v>
      </c>
      <c r="H132" s="23">
        <v>0</v>
      </c>
      <c r="J132" s="5">
        <f t="shared" si="9"/>
        <v>1</v>
      </c>
      <c r="K132" s="5">
        <f>IF($B$1="Yes",1.05,1)</f>
        <v>1</v>
      </c>
      <c r="L132" s="5">
        <f>IF(D132="",0,VLOOKUP(D132,resource_list,2,FALSE)*F132)</f>
        <v>0</v>
      </c>
      <c r="M132" s="5">
        <f>IF(D132="",0,VLOOKUP(D132,resource_list,3,FALSE)*G132)</f>
        <v>0</v>
      </c>
      <c r="N132" s="5">
        <f>IF(D132="",0,VLOOKUP(D132,resource_list,4,FALSE)*H132)</f>
        <v>0</v>
      </c>
      <c r="O132" s="5">
        <f>IF($D$1="Yes",2,1)</f>
        <v>2</v>
      </c>
      <c r="P132" s="5" t="str">
        <f>IF(D132="","",VLOOKUP(D132,resource_list,5,FALSE))</f>
        <v/>
      </c>
      <c r="Q132" s="5" t="str">
        <f>IF(C132="", "",  IF(VLOOKUP(C132,locations_outposts,5,FALSE)="No", 1, 1.1))</f>
        <v/>
      </c>
      <c r="R132" s="5" t="str">
        <f t="shared" ref="R132:R195" si="11">IF($C132&lt;&gt;"",VLOOKUP($C132,locations_outposts,2,FALSE),"")</f>
        <v/>
      </c>
      <c r="S132" s="5" t="str">
        <f t="shared" ref="S132:S195" si="12">IF($C132&lt;&gt;"",VLOOKUP($C132,locations_outposts,3,FALSE),"")</f>
        <v/>
      </c>
      <c r="T132" s="5" t="str">
        <f t="shared" ref="T132:T195" si="13">IF($C132&lt;&gt;"",VLOOKUP($C132,locations_outposts,4,FALSE),"")</f>
        <v/>
      </c>
      <c r="U132" s="5" t="str">
        <f t="shared" si="10"/>
        <v/>
      </c>
    </row>
    <row r="133" spans="1:21" x14ac:dyDescent="0.25">
      <c r="A133" s="5" cm="1">
        <f t="array" ref="A133">ROUNDDOWN(
_xlfn.IFS(P133="Crafted",
J133*K133*N133*Q133,
P133="Inorganic",
J133*K133*(L133+M133+N133)*O133*Q133,
P133="Organic",
J133*K133*(L133+M133+N133)*Q133,
TRUE,0),2)</f>
        <v>0</v>
      </c>
      <c r="B133" s="5" t="str">
        <f>IF(D133="","",VLOOKUP(D133,resource_list,7,FALSE))</f>
        <v/>
      </c>
      <c r="E133" s="23">
        <v>0</v>
      </c>
      <c r="F133" s="23">
        <v>0</v>
      </c>
      <c r="G133" s="23">
        <v>0</v>
      </c>
      <c r="H133" s="23">
        <v>0</v>
      </c>
      <c r="J133" s="5">
        <f t="shared" ref="J133:J196" si="14">1.1^E133</f>
        <v>1</v>
      </c>
      <c r="K133" s="5">
        <f>IF($B$1="Yes",1.05,1)</f>
        <v>1</v>
      </c>
      <c r="L133" s="5">
        <f>IF(D133="",0,VLOOKUP(D133,resource_list,2,FALSE)*F133)</f>
        <v>0</v>
      </c>
      <c r="M133" s="5">
        <f>IF(D133="",0,VLOOKUP(D133,resource_list,3,FALSE)*G133)</f>
        <v>0</v>
      </c>
      <c r="N133" s="5">
        <f>IF(D133="",0,VLOOKUP(D133,resource_list,4,FALSE)*H133)</f>
        <v>0</v>
      </c>
      <c r="O133" s="5">
        <f>IF($D$1="Yes",2,1)</f>
        <v>2</v>
      </c>
      <c r="P133" s="5" t="str">
        <f>IF(D133="","",VLOOKUP(D133,resource_list,5,FALSE))</f>
        <v/>
      </c>
      <c r="Q133" s="5" t="str">
        <f>IF(C133="", "",  IF(VLOOKUP(C133,locations_outposts,5,FALSE)="No", 1, 1.1))</f>
        <v/>
      </c>
      <c r="R133" s="5" t="str">
        <f t="shared" si="11"/>
        <v/>
      </c>
      <c r="S133" s="5" t="str">
        <f t="shared" si="12"/>
        <v/>
      </c>
      <c r="T133" s="5" t="str">
        <f t="shared" si="13"/>
        <v/>
      </c>
      <c r="U133" s="5" t="str">
        <f t="shared" si="10"/>
        <v/>
      </c>
    </row>
    <row r="134" spans="1:21" x14ac:dyDescent="0.25">
      <c r="A134" s="5" cm="1">
        <f t="array" ref="A134">ROUNDDOWN(
_xlfn.IFS(P134="Crafted",
J134*K134*N134*Q134,
P134="Inorganic",
J134*K134*(L134+M134+N134)*O134*Q134,
P134="Organic",
J134*K134*(L134+M134+N134)*Q134,
TRUE,0),2)</f>
        <v>0</v>
      </c>
      <c r="B134" s="5" t="str">
        <f>IF(D134="","",VLOOKUP(D134,resource_list,7,FALSE))</f>
        <v/>
      </c>
      <c r="E134" s="23">
        <v>0</v>
      </c>
      <c r="F134" s="23">
        <v>0</v>
      </c>
      <c r="G134" s="23">
        <v>0</v>
      </c>
      <c r="H134" s="23">
        <v>0</v>
      </c>
      <c r="J134" s="5">
        <f t="shared" si="14"/>
        <v>1</v>
      </c>
      <c r="K134" s="5">
        <f>IF($B$1="Yes",1.05,1)</f>
        <v>1</v>
      </c>
      <c r="L134" s="5">
        <f>IF(D134="",0,VLOOKUP(D134,resource_list,2,FALSE)*F134)</f>
        <v>0</v>
      </c>
      <c r="M134" s="5">
        <f>IF(D134="",0,VLOOKUP(D134,resource_list,3,FALSE)*G134)</f>
        <v>0</v>
      </c>
      <c r="N134" s="5">
        <f>IF(D134="",0,VLOOKUP(D134,resource_list,4,FALSE)*H134)</f>
        <v>0</v>
      </c>
      <c r="O134" s="5">
        <f>IF($D$1="Yes",2,1)</f>
        <v>2</v>
      </c>
      <c r="P134" s="5" t="str">
        <f>IF(D134="","",VLOOKUP(D134,resource_list,5,FALSE))</f>
        <v/>
      </c>
      <c r="Q134" s="5" t="str">
        <f>IF(C134="", "",  IF(VLOOKUP(C134,locations_outposts,5,FALSE)="No", 1, 1.1))</f>
        <v/>
      </c>
      <c r="R134" s="5" t="str">
        <f t="shared" si="11"/>
        <v/>
      </c>
      <c r="S134" s="5" t="str">
        <f t="shared" si="12"/>
        <v/>
      </c>
      <c r="T134" s="5" t="str">
        <f t="shared" si="13"/>
        <v/>
      </c>
      <c r="U134" s="5" t="str">
        <f t="shared" si="10"/>
        <v/>
      </c>
    </row>
    <row r="135" spans="1:21" x14ac:dyDescent="0.25">
      <c r="A135" s="5" cm="1">
        <f t="array" ref="A135">ROUNDDOWN(
_xlfn.IFS(P135="Crafted",
J135*K135*N135*Q135,
P135="Inorganic",
J135*K135*(L135+M135+N135)*O135*Q135,
P135="Organic",
J135*K135*(L135+M135+N135)*Q135,
TRUE,0),2)</f>
        <v>0</v>
      </c>
      <c r="B135" s="5" t="str">
        <f>IF(D135="","",VLOOKUP(D135,resource_list,7,FALSE))</f>
        <v/>
      </c>
      <c r="E135" s="23">
        <v>0</v>
      </c>
      <c r="F135" s="23">
        <v>0</v>
      </c>
      <c r="G135" s="23">
        <v>0</v>
      </c>
      <c r="H135" s="23">
        <v>0</v>
      </c>
      <c r="J135" s="5">
        <f t="shared" si="14"/>
        <v>1</v>
      </c>
      <c r="K135" s="5">
        <f>IF($B$1="Yes",1.05,1)</f>
        <v>1</v>
      </c>
      <c r="L135" s="5">
        <f>IF(D135="",0,VLOOKUP(D135,resource_list,2,FALSE)*F135)</f>
        <v>0</v>
      </c>
      <c r="M135" s="5">
        <f>IF(D135="",0,VLOOKUP(D135,resource_list,3,FALSE)*G135)</f>
        <v>0</v>
      </c>
      <c r="N135" s="5">
        <f>IF(D135="",0,VLOOKUP(D135,resource_list,4,FALSE)*H135)</f>
        <v>0</v>
      </c>
      <c r="O135" s="5">
        <f>IF($D$1="Yes",2,1)</f>
        <v>2</v>
      </c>
      <c r="P135" s="5" t="str">
        <f>IF(D135="","",VLOOKUP(D135,resource_list,5,FALSE))</f>
        <v/>
      </c>
      <c r="Q135" s="5" t="str">
        <f>IF(C135="", "",  IF(VLOOKUP(C135,locations_outposts,5,FALSE)="No", 1, 1.1))</f>
        <v/>
      </c>
      <c r="R135" s="5" t="str">
        <f t="shared" si="11"/>
        <v/>
      </c>
      <c r="S135" s="5" t="str">
        <f t="shared" si="12"/>
        <v/>
      </c>
      <c r="T135" s="5" t="str">
        <f t="shared" si="13"/>
        <v/>
      </c>
      <c r="U135" s="5" t="str">
        <f t="shared" si="10"/>
        <v/>
      </c>
    </row>
    <row r="136" spans="1:21" x14ac:dyDescent="0.25">
      <c r="A136" s="5" cm="1">
        <f t="array" ref="A136">ROUNDDOWN(
_xlfn.IFS(P136="Crafted",
J136*K136*N136*Q136,
P136="Inorganic",
J136*K136*(L136+M136+N136)*O136*Q136,
P136="Organic",
J136*K136*(L136+M136+N136)*Q136,
TRUE,0),2)</f>
        <v>0</v>
      </c>
      <c r="B136" s="5" t="str">
        <f>IF(D136="","",VLOOKUP(D136,resource_list,7,FALSE))</f>
        <v/>
      </c>
      <c r="E136" s="23">
        <v>0</v>
      </c>
      <c r="F136" s="23">
        <v>0</v>
      </c>
      <c r="G136" s="23">
        <v>0</v>
      </c>
      <c r="H136" s="23">
        <v>0</v>
      </c>
      <c r="J136" s="5">
        <f t="shared" si="14"/>
        <v>1</v>
      </c>
      <c r="K136" s="5">
        <f>IF($B$1="Yes",1.05,1)</f>
        <v>1</v>
      </c>
      <c r="L136" s="5">
        <f>IF(D136="",0,VLOOKUP(D136,resource_list,2,FALSE)*F136)</f>
        <v>0</v>
      </c>
      <c r="M136" s="5">
        <f>IF(D136="",0,VLOOKUP(D136,resource_list,3,FALSE)*G136)</f>
        <v>0</v>
      </c>
      <c r="N136" s="5">
        <f>IF(D136="",0,VLOOKUP(D136,resource_list,4,FALSE)*H136)</f>
        <v>0</v>
      </c>
      <c r="O136" s="5">
        <f>IF($D$1="Yes",2,1)</f>
        <v>2</v>
      </c>
      <c r="P136" s="5" t="str">
        <f>IF(D136="","",VLOOKUP(D136,resource_list,5,FALSE))</f>
        <v/>
      </c>
      <c r="Q136" s="5" t="str">
        <f>IF(C136="", "",  IF(VLOOKUP(C136,locations_outposts,5,FALSE)="No", 1, 1.1))</f>
        <v/>
      </c>
      <c r="R136" s="5" t="str">
        <f t="shared" si="11"/>
        <v/>
      </c>
      <c r="S136" s="5" t="str">
        <f t="shared" si="12"/>
        <v/>
      </c>
      <c r="T136" s="5" t="str">
        <f t="shared" si="13"/>
        <v/>
      </c>
      <c r="U136" s="5" t="str">
        <f t="shared" si="10"/>
        <v/>
      </c>
    </row>
    <row r="137" spans="1:21" x14ac:dyDescent="0.25">
      <c r="A137" s="5" cm="1">
        <f t="array" ref="A137">ROUNDDOWN(
_xlfn.IFS(P137="Crafted",
J137*K137*N137*Q137,
P137="Inorganic",
J137*K137*(L137+M137+N137)*O137*Q137,
P137="Organic",
J137*K137*(L137+M137+N137)*Q137,
TRUE,0),2)</f>
        <v>0</v>
      </c>
      <c r="B137" s="5" t="str">
        <f>IF(D137="","",VLOOKUP(D137,resource_list,7,FALSE))</f>
        <v/>
      </c>
      <c r="E137" s="23">
        <v>0</v>
      </c>
      <c r="F137" s="23">
        <v>0</v>
      </c>
      <c r="G137" s="23">
        <v>0</v>
      </c>
      <c r="H137" s="23">
        <v>0</v>
      </c>
      <c r="J137" s="5">
        <f t="shared" si="14"/>
        <v>1</v>
      </c>
      <c r="K137" s="5">
        <f>IF($B$1="Yes",1.05,1)</f>
        <v>1</v>
      </c>
      <c r="L137" s="5">
        <f>IF(D137="",0,VLOOKUP(D137,resource_list,2,FALSE)*F137)</f>
        <v>0</v>
      </c>
      <c r="M137" s="5">
        <f>IF(D137="",0,VLOOKUP(D137,resource_list,3,FALSE)*G137)</f>
        <v>0</v>
      </c>
      <c r="N137" s="5">
        <f>IF(D137="",0,VLOOKUP(D137,resource_list,4,FALSE)*H137)</f>
        <v>0</v>
      </c>
      <c r="O137" s="5">
        <f>IF($D$1="Yes",2,1)</f>
        <v>2</v>
      </c>
      <c r="P137" s="5" t="str">
        <f>IF(D137="","",VLOOKUP(D137,resource_list,5,FALSE))</f>
        <v/>
      </c>
      <c r="Q137" s="5" t="str">
        <f>IF(C137="", "",  IF(VLOOKUP(C137,locations_outposts,5,FALSE)="No", 1, 1.1))</f>
        <v/>
      </c>
      <c r="R137" s="5" t="str">
        <f t="shared" si="11"/>
        <v/>
      </c>
      <c r="S137" s="5" t="str">
        <f t="shared" si="12"/>
        <v/>
      </c>
      <c r="T137" s="5" t="str">
        <f t="shared" si="13"/>
        <v/>
      </c>
      <c r="U137" s="5" t="str">
        <f t="shared" si="10"/>
        <v/>
      </c>
    </row>
    <row r="138" spans="1:21" x14ac:dyDescent="0.25">
      <c r="A138" s="5" cm="1">
        <f t="array" ref="A138">ROUNDDOWN(
_xlfn.IFS(P138="Crafted",
J138*K138*N138*Q138,
P138="Inorganic",
J138*K138*(L138+M138+N138)*O138*Q138,
P138="Organic",
J138*K138*(L138+M138+N138)*Q138,
TRUE,0),2)</f>
        <v>0</v>
      </c>
      <c r="B138" s="5" t="str">
        <f>IF(D138="","",VLOOKUP(D138,resource_list,7,FALSE))</f>
        <v/>
      </c>
      <c r="E138" s="23">
        <v>0</v>
      </c>
      <c r="F138" s="23">
        <v>0</v>
      </c>
      <c r="G138" s="23">
        <v>0</v>
      </c>
      <c r="H138" s="23">
        <v>0</v>
      </c>
      <c r="J138" s="5">
        <f t="shared" si="14"/>
        <v>1</v>
      </c>
      <c r="K138" s="5">
        <f>IF($B$1="Yes",1.05,1)</f>
        <v>1</v>
      </c>
      <c r="L138" s="5">
        <f>IF(D138="",0,VLOOKUP(D138,resource_list,2,FALSE)*F138)</f>
        <v>0</v>
      </c>
      <c r="M138" s="5">
        <f>IF(D138="",0,VLOOKUP(D138,resource_list,3,FALSE)*G138)</f>
        <v>0</v>
      </c>
      <c r="N138" s="5">
        <f>IF(D138="",0,VLOOKUP(D138,resource_list,4,FALSE)*H138)</f>
        <v>0</v>
      </c>
      <c r="O138" s="5">
        <f>IF($D$1="Yes",2,1)</f>
        <v>2</v>
      </c>
      <c r="P138" s="5" t="str">
        <f>IF(D138="","",VLOOKUP(D138,resource_list,5,FALSE))</f>
        <v/>
      </c>
      <c r="Q138" s="5" t="str">
        <f>IF(C138="", "",  IF(VLOOKUP(C138,locations_outposts,5,FALSE)="No", 1, 1.1))</f>
        <v/>
      </c>
      <c r="R138" s="5" t="str">
        <f t="shared" si="11"/>
        <v/>
      </c>
      <c r="S138" s="5" t="str">
        <f t="shared" si="12"/>
        <v/>
      </c>
      <c r="T138" s="5" t="str">
        <f t="shared" si="13"/>
        <v/>
      </c>
      <c r="U138" s="5" t="str">
        <f t="shared" si="10"/>
        <v/>
      </c>
    </row>
    <row r="139" spans="1:21" x14ac:dyDescent="0.25">
      <c r="A139" s="5" cm="1">
        <f t="array" ref="A139">ROUNDDOWN(
_xlfn.IFS(P139="Crafted",
J139*K139*N139*Q139,
P139="Inorganic",
J139*K139*(L139+M139+N139)*O139*Q139,
P139="Organic",
J139*K139*(L139+M139+N139)*Q139,
TRUE,0),2)</f>
        <v>0</v>
      </c>
      <c r="B139" s="5" t="str">
        <f>IF(D139="","",VLOOKUP(D139,resource_list,7,FALSE))</f>
        <v/>
      </c>
      <c r="E139" s="23">
        <v>0</v>
      </c>
      <c r="F139" s="23">
        <v>0</v>
      </c>
      <c r="G139" s="23">
        <v>0</v>
      </c>
      <c r="H139" s="23">
        <v>0</v>
      </c>
      <c r="J139" s="5">
        <f t="shared" si="14"/>
        <v>1</v>
      </c>
      <c r="K139" s="5">
        <f>IF($B$1="Yes",1.05,1)</f>
        <v>1</v>
      </c>
      <c r="L139" s="5">
        <f>IF(D139="",0,VLOOKUP(D139,resource_list,2,FALSE)*F139)</f>
        <v>0</v>
      </c>
      <c r="M139" s="5">
        <f>IF(D139="",0,VLOOKUP(D139,resource_list,3,FALSE)*G139)</f>
        <v>0</v>
      </c>
      <c r="N139" s="5">
        <f>IF(D139="",0,VLOOKUP(D139,resource_list,4,FALSE)*H139)</f>
        <v>0</v>
      </c>
      <c r="O139" s="5">
        <f>IF($D$1="Yes",2,1)</f>
        <v>2</v>
      </c>
      <c r="P139" s="5" t="str">
        <f>IF(D139="","",VLOOKUP(D139,resource_list,5,FALSE))</f>
        <v/>
      </c>
      <c r="Q139" s="5" t="str">
        <f>IF(C139="", "",  IF(VLOOKUP(C139,locations_outposts,5,FALSE)="No", 1, 1.1))</f>
        <v/>
      </c>
      <c r="R139" s="5" t="str">
        <f t="shared" si="11"/>
        <v/>
      </c>
      <c r="S139" s="5" t="str">
        <f t="shared" si="12"/>
        <v/>
      </c>
      <c r="T139" s="5" t="str">
        <f t="shared" si="13"/>
        <v/>
      </c>
      <c r="U139" s="5" t="str">
        <f t="shared" si="10"/>
        <v/>
      </c>
    </row>
    <row r="140" spans="1:21" x14ac:dyDescent="0.25">
      <c r="A140" s="5" cm="1">
        <f t="array" ref="A140">ROUNDDOWN(
_xlfn.IFS(P140="Crafted",
J140*K140*N140*Q140,
P140="Inorganic",
J140*K140*(L140+M140+N140)*O140*Q140,
P140="Organic",
J140*K140*(L140+M140+N140)*Q140,
TRUE,0),2)</f>
        <v>0</v>
      </c>
      <c r="B140" s="5" t="str">
        <f>IF(D140="","",VLOOKUP(D140,resource_list,7,FALSE))</f>
        <v/>
      </c>
      <c r="E140" s="23">
        <v>0</v>
      </c>
      <c r="F140" s="23">
        <v>0</v>
      </c>
      <c r="G140" s="23">
        <v>0</v>
      </c>
      <c r="H140" s="23">
        <v>0</v>
      </c>
      <c r="J140" s="5">
        <f t="shared" si="14"/>
        <v>1</v>
      </c>
      <c r="K140" s="5">
        <f>IF($B$1="Yes",1.05,1)</f>
        <v>1</v>
      </c>
      <c r="L140" s="5">
        <f>IF(D140="",0,VLOOKUP(D140,resource_list,2,FALSE)*F140)</f>
        <v>0</v>
      </c>
      <c r="M140" s="5">
        <f>IF(D140="",0,VLOOKUP(D140,resource_list,3,FALSE)*G140)</f>
        <v>0</v>
      </c>
      <c r="N140" s="5">
        <f>IF(D140="",0,VLOOKUP(D140,resource_list,4,FALSE)*H140)</f>
        <v>0</v>
      </c>
      <c r="O140" s="5">
        <f>IF($D$1="Yes",2,1)</f>
        <v>2</v>
      </c>
      <c r="P140" s="5" t="str">
        <f>IF(D140="","",VLOOKUP(D140,resource_list,5,FALSE))</f>
        <v/>
      </c>
      <c r="Q140" s="5" t="str">
        <f>IF(C140="", "",  IF(VLOOKUP(C140,locations_outposts,5,FALSE)="No", 1, 1.1))</f>
        <v/>
      </c>
      <c r="R140" s="5" t="str">
        <f t="shared" si="11"/>
        <v/>
      </c>
      <c r="S140" s="5" t="str">
        <f t="shared" si="12"/>
        <v/>
      </c>
      <c r="T140" s="5" t="str">
        <f t="shared" si="13"/>
        <v/>
      </c>
      <c r="U140" s="5" t="str">
        <f t="shared" si="10"/>
        <v/>
      </c>
    </row>
    <row r="141" spans="1:21" x14ac:dyDescent="0.25">
      <c r="A141" s="5" cm="1">
        <f t="array" ref="A141">ROUNDDOWN(
_xlfn.IFS(P141="Crafted",
J141*K141*N141*Q141,
P141="Inorganic",
J141*K141*(L141+M141+N141)*O141*Q141,
P141="Organic",
J141*K141*(L141+M141+N141)*Q141,
TRUE,0),2)</f>
        <v>0</v>
      </c>
      <c r="B141" s="5" t="str">
        <f>IF(D141="","",VLOOKUP(D141,resource_list,7,FALSE))</f>
        <v/>
      </c>
      <c r="E141" s="23">
        <v>0</v>
      </c>
      <c r="F141" s="23">
        <v>0</v>
      </c>
      <c r="G141" s="23">
        <v>0</v>
      </c>
      <c r="H141" s="23">
        <v>0</v>
      </c>
      <c r="J141" s="5">
        <f t="shared" si="14"/>
        <v>1</v>
      </c>
      <c r="K141" s="5">
        <f>IF($B$1="Yes",1.05,1)</f>
        <v>1</v>
      </c>
      <c r="L141" s="5">
        <f>IF(D141="",0,VLOOKUP(D141,resource_list,2,FALSE)*F141)</f>
        <v>0</v>
      </c>
      <c r="M141" s="5">
        <f>IF(D141="",0,VLOOKUP(D141,resource_list,3,FALSE)*G141)</f>
        <v>0</v>
      </c>
      <c r="N141" s="5">
        <f>IF(D141="",0,VLOOKUP(D141,resource_list,4,FALSE)*H141)</f>
        <v>0</v>
      </c>
      <c r="O141" s="5">
        <f>IF($D$1="Yes",2,1)</f>
        <v>2</v>
      </c>
      <c r="P141" s="5" t="str">
        <f>IF(D141="","",VLOOKUP(D141,resource_list,5,FALSE))</f>
        <v/>
      </c>
      <c r="Q141" s="5" t="str">
        <f>IF(C141="", "",  IF(VLOOKUP(C141,locations_outposts,5,FALSE)="No", 1, 1.1))</f>
        <v/>
      </c>
      <c r="R141" s="5" t="str">
        <f t="shared" si="11"/>
        <v/>
      </c>
      <c r="S141" s="5" t="str">
        <f t="shared" si="12"/>
        <v/>
      </c>
      <c r="T141" s="5" t="str">
        <f t="shared" si="13"/>
        <v/>
      </c>
      <c r="U141" s="5" t="str">
        <f t="shared" si="10"/>
        <v/>
      </c>
    </row>
    <row r="142" spans="1:21" x14ac:dyDescent="0.25">
      <c r="A142" s="5" cm="1">
        <f t="array" ref="A142">ROUNDDOWN(
_xlfn.IFS(P142="Crafted",
J142*K142*N142*Q142,
P142="Inorganic",
J142*K142*(L142+M142+N142)*O142*Q142,
P142="Organic",
J142*K142*(L142+M142+N142)*Q142,
TRUE,0),2)</f>
        <v>0</v>
      </c>
      <c r="B142" s="5" t="str">
        <f>IF(D142="","",VLOOKUP(D142,resource_list,7,FALSE))</f>
        <v/>
      </c>
      <c r="E142" s="23">
        <v>0</v>
      </c>
      <c r="F142" s="23">
        <v>0</v>
      </c>
      <c r="G142" s="23">
        <v>0</v>
      </c>
      <c r="H142" s="23">
        <v>0</v>
      </c>
      <c r="J142" s="5">
        <f t="shared" si="14"/>
        <v>1</v>
      </c>
      <c r="K142" s="5">
        <f>IF($B$1="Yes",1.05,1)</f>
        <v>1</v>
      </c>
      <c r="L142" s="5">
        <f>IF(D142="",0,VLOOKUP(D142,resource_list,2,FALSE)*F142)</f>
        <v>0</v>
      </c>
      <c r="M142" s="5">
        <f>IF(D142="",0,VLOOKUP(D142,resource_list,3,FALSE)*G142)</f>
        <v>0</v>
      </c>
      <c r="N142" s="5">
        <f>IF(D142="",0,VLOOKUP(D142,resource_list,4,FALSE)*H142)</f>
        <v>0</v>
      </c>
      <c r="O142" s="5">
        <f>IF($D$1="Yes",2,1)</f>
        <v>2</v>
      </c>
      <c r="P142" s="5" t="str">
        <f>IF(D142="","",VLOOKUP(D142,resource_list,5,FALSE))</f>
        <v/>
      </c>
      <c r="Q142" s="5" t="str">
        <f>IF(C142="", "",  IF(VLOOKUP(C142,locations_outposts,5,FALSE)="No", 1, 1.1))</f>
        <v/>
      </c>
      <c r="R142" s="5" t="str">
        <f t="shared" si="11"/>
        <v/>
      </c>
      <c r="S142" s="5" t="str">
        <f t="shared" si="12"/>
        <v/>
      </c>
      <c r="T142" s="5" t="str">
        <f t="shared" si="13"/>
        <v/>
      </c>
      <c r="U142" s="5" t="str">
        <f t="shared" si="10"/>
        <v/>
      </c>
    </row>
    <row r="143" spans="1:21" x14ac:dyDescent="0.25">
      <c r="A143" s="5" cm="1">
        <f t="array" ref="A143">ROUNDDOWN(
_xlfn.IFS(P143="Crafted",
J143*K143*N143*Q143,
P143="Inorganic",
J143*K143*(L143+M143+N143)*O143*Q143,
P143="Organic",
J143*K143*(L143+M143+N143)*Q143,
TRUE,0),2)</f>
        <v>0</v>
      </c>
      <c r="B143" s="5" t="str">
        <f>IF(D143="","",VLOOKUP(D143,resource_list,7,FALSE))</f>
        <v/>
      </c>
      <c r="E143" s="23">
        <v>0</v>
      </c>
      <c r="F143" s="23">
        <v>0</v>
      </c>
      <c r="G143" s="23">
        <v>0</v>
      </c>
      <c r="H143" s="23">
        <v>0</v>
      </c>
      <c r="J143" s="5">
        <f t="shared" si="14"/>
        <v>1</v>
      </c>
      <c r="K143" s="5">
        <f>IF($B$1="Yes",1.05,1)</f>
        <v>1</v>
      </c>
      <c r="L143" s="5">
        <f>IF(D143="",0,VLOOKUP(D143,resource_list,2,FALSE)*F143)</f>
        <v>0</v>
      </c>
      <c r="M143" s="5">
        <f>IF(D143="",0,VLOOKUP(D143,resource_list,3,FALSE)*G143)</f>
        <v>0</v>
      </c>
      <c r="N143" s="5">
        <f>IF(D143="",0,VLOOKUP(D143,resource_list,4,FALSE)*H143)</f>
        <v>0</v>
      </c>
      <c r="O143" s="5">
        <f>IF($D$1="Yes",2,1)</f>
        <v>2</v>
      </c>
      <c r="P143" s="5" t="str">
        <f>IF(D143="","",VLOOKUP(D143,resource_list,5,FALSE))</f>
        <v/>
      </c>
      <c r="Q143" s="5" t="str">
        <f>IF(C143="", "",  IF(VLOOKUP(C143,locations_outposts,5,FALSE)="No", 1, 1.1))</f>
        <v/>
      </c>
      <c r="R143" s="5" t="str">
        <f t="shared" si="11"/>
        <v/>
      </c>
      <c r="S143" s="5" t="str">
        <f t="shared" si="12"/>
        <v/>
      </c>
      <c r="T143" s="5" t="str">
        <f t="shared" si="13"/>
        <v/>
      </c>
      <c r="U143" s="5" t="str">
        <f t="shared" si="10"/>
        <v/>
      </c>
    </row>
    <row r="144" spans="1:21" x14ac:dyDescent="0.25">
      <c r="A144" s="5" cm="1">
        <f t="array" ref="A144">ROUNDDOWN(
_xlfn.IFS(P144="Crafted",
J144*K144*N144*Q144,
P144="Inorganic",
J144*K144*(L144+M144+N144)*O144*Q144,
P144="Organic",
J144*K144*(L144+M144+N144)*Q144,
TRUE,0),2)</f>
        <v>0</v>
      </c>
      <c r="B144" s="5" t="str">
        <f>IF(D144="","",VLOOKUP(D144,resource_list,7,FALSE))</f>
        <v/>
      </c>
      <c r="E144" s="23">
        <v>0</v>
      </c>
      <c r="F144" s="23">
        <v>0</v>
      </c>
      <c r="G144" s="23">
        <v>0</v>
      </c>
      <c r="H144" s="23">
        <v>0</v>
      </c>
      <c r="J144" s="5">
        <f t="shared" si="14"/>
        <v>1</v>
      </c>
      <c r="K144" s="5">
        <f>IF($B$1="Yes",1.05,1)</f>
        <v>1</v>
      </c>
      <c r="L144" s="5">
        <f>IF(D144="",0,VLOOKUP(D144,resource_list,2,FALSE)*F144)</f>
        <v>0</v>
      </c>
      <c r="M144" s="5">
        <f>IF(D144="",0,VLOOKUP(D144,resource_list,3,FALSE)*G144)</f>
        <v>0</v>
      </c>
      <c r="N144" s="5">
        <f>IF(D144="",0,VLOOKUP(D144,resource_list,4,FALSE)*H144)</f>
        <v>0</v>
      </c>
      <c r="O144" s="5">
        <f>IF($D$1="Yes",2,1)</f>
        <v>2</v>
      </c>
      <c r="P144" s="5" t="str">
        <f>IF(D144="","",VLOOKUP(D144,resource_list,5,FALSE))</f>
        <v/>
      </c>
      <c r="Q144" s="5" t="str">
        <f>IF(C144="", "",  IF(VLOOKUP(C144,locations_outposts,5,FALSE)="No", 1, 1.1))</f>
        <v/>
      </c>
      <c r="R144" s="5" t="str">
        <f t="shared" si="11"/>
        <v/>
      </c>
      <c r="S144" s="5" t="str">
        <f t="shared" si="12"/>
        <v/>
      </c>
      <c r="T144" s="5" t="str">
        <f t="shared" si="13"/>
        <v/>
      </c>
      <c r="U144" s="5" t="str">
        <f t="shared" si="10"/>
        <v/>
      </c>
    </row>
    <row r="145" spans="1:21" x14ac:dyDescent="0.25">
      <c r="A145" s="5" cm="1">
        <f t="array" ref="A145">ROUNDDOWN(
_xlfn.IFS(P145="Crafted",
J145*K145*N145*Q145,
P145="Inorganic",
J145*K145*(L145+M145+N145)*O145*Q145,
P145="Organic",
J145*K145*(L145+M145+N145)*Q145,
TRUE,0),2)</f>
        <v>0</v>
      </c>
      <c r="B145" s="5" t="str">
        <f>IF(D145="","",VLOOKUP(D145,resource_list,7,FALSE))</f>
        <v/>
      </c>
      <c r="E145" s="23">
        <v>0</v>
      </c>
      <c r="F145" s="23">
        <v>0</v>
      </c>
      <c r="G145" s="23">
        <v>0</v>
      </c>
      <c r="H145" s="23">
        <v>0</v>
      </c>
      <c r="J145" s="5">
        <f t="shared" si="14"/>
        <v>1</v>
      </c>
      <c r="K145" s="5">
        <f>IF($B$1="Yes",1.05,1)</f>
        <v>1</v>
      </c>
      <c r="L145" s="5">
        <f>IF(D145="",0,VLOOKUP(D145,resource_list,2,FALSE)*F145)</f>
        <v>0</v>
      </c>
      <c r="M145" s="5">
        <f>IF(D145="",0,VLOOKUP(D145,resource_list,3,FALSE)*G145)</f>
        <v>0</v>
      </c>
      <c r="N145" s="5">
        <f>IF(D145="",0,VLOOKUP(D145,resource_list,4,FALSE)*H145)</f>
        <v>0</v>
      </c>
      <c r="O145" s="5">
        <f>IF($D$1="Yes",2,1)</f>
        <v>2</v>
      </c>
      <c r="P145" s="5" t="str">
        <f>IF(D145="","",VLOOKUP(D145,resource_list,5,FALSE))</f>
        <v/>
      </c>
      <c r="Q145" s="5" t="str">
        <f>IF(C145="", "",  IF(VLOOKUP(C145,locations_outposts,5,FALSE)="No", 1, 1.1))</f>
        <v/>
      </c>
      <c r="R145" s="5" t="str">
        <f t="shared" si="11"/>
        <v/>
      </c>
      <c r="S145" s="5" t="str">
        <f t="shared" si="12"/>
        <v/>
      </c>
      <c r="T145" s="5" t="str">
        <f t="shared" si="13"/>
        <v/>
      </c>
      <c r="U145" s="5" t="str">
        <f t="shared" si="10"/>
        <v/>
      </c>
    </row>
    <row r="146" spans="1:21" x14ac:dyDescent="0.25">
      <c r="A146" s="5" cm="1">
        <f t="array" ref="A146">ROUNDDOWN(
_xlfn.IFS(P146="Crafted",
J146*K146*N146*Q146,
P146="Inorganic",
J146*K146*(L146+M146+N146)*O146*Q146,
P146="Organic",
J146*K146*(L146+M146+N146)*Q146,
TRUE,0),2)</f>
        <v>0</v>
      </c>
      <c r="B146" s="5" t="str">
        <f>IF(D146="","",VLOOKUP(D146,resource_list,7,FALSE))</f>
        <v/>
      </c>
      <c r="E146" s="23">
        <v>0</v>
      </c>
      <c r="F146" s="23">
        <v>0</v>
      </c>
      <c r="G146" s="23">
        <v>0</v>
      </c>
      <c r="H146" s="23">
        <v>0</v>
      </c>
      <c r="J146" s="5">
        <f t="shared" si="14"/>
        <v>1</v>
      </c>
      <c r="K146" s="5">
        <f>IF($B$1="Yes",1.05,1)</f>
        <v>1</v>
      </c>
      <c r="L146" s="5">
        <f>IF(D146="",0,VLOOKUP(D146,resource_list,2,FALSE)*F146)</f>
        <v>0</v>
      </c>
      <c r="M146" s="5">
        <f>IF(D146="",0,VLOOKUP(D146,resource_list,3,FALSE)*G146)</f>
        <v>0</v>
      </c>
      <c r="N146" s="5">
        <f>IF(D146="",0,VLOOKUP(D146,resource_list,4,FALSE)*H146)</f>
        <v>0</v>
      </c>
      <c r="O146" s="5">
        <f>IF($D$1="Yes",2,1)</f>
        <v>2</v>
      </c>
      <c r="P146" s="5" t="str">
        <f>IF(D146="","",VLOOKUP(D146,resource_list,5,FALSE))</f>
        <v/>
      </c>
      <c r="Q146" s="5" t="str">
        <f>IF(C146="", "",  IF(VLOOKUP(C146,locations_outposts,5,FALSE)="No", 1, 1.1))</f>
        <v/>
      </c>
      <c r="R146" s="5" t="str">
        <f t="shared" si="11"/>
        <v/>
      </c>
      <c r="S146" s="5" t="str">
        <f t="shared" si="12"/>
        <v/>
      </c>
      <c r="T146" s="5" t="str">
        <f t="shared" si="13"/>
        <v/>
      </c>
      <c r="U146" s="5" t="str">
        <f t="shared" si="10"/>
        <v/>
      </c>
    </row>
    <row r="147" spans="1:21" x14ac:dyDescent="0.25">
      <c r="A147" s="5" cm="1">
        <f t="array" ref="A147">ROUNDDOWN(
_xlfn.IFS(P147="Crafted",
J147*K147*N147*Q147,
P147="Inorganic",
J147*K147*(L147+M147+N147)*O147*Q147,
P147="Organic",
J147*K147*(L147+M147+N147)*Q147,
TRUE,0),2)</f>
        <v>0</v>
      </c>
      <c r="B147" s="5" t="str">
        <f>IF(D147="","",VLOOKUP(D147,resource_list,7,FALSE))</f>
        <v/>
      </c>
      <c r="E147" s="23">
        <v>0</v>
      </c>
      <c r="F147" s="23">
        <v>0</v>
      </c>
      <c r="G147" s="23">
        <v>0</v>
      </c>
      <c r="H147" s="23">
        <v>0</v>
      </c>
      <c r="J147" s="5">
        <f t="shared" si="14"/>
        <v>1</v>
      </c>
      <c r="K147" s="5">
        <f>IF($B$1="Yes",1.05,1)</f>
        <v>1</v>
      </c>
      <c r="L147" s="5">
        <f>IF(D147="",0,VLOOKUP(D147,resource_list,2,FALSE)*F147)</f>
        <v>0</v>
      </c>
      <c r="M147" s="5">
        <f>IF(D147="",0,VLOOKUP(D147,resource_list,3,FALSE)*G147)</f>
        <v>0</v>
      </c>
      <c r="N147" s="5">
        <f>IF(D147="",0,VLOOKUP(D147,resource_list,4,FALSE)*H147)</f>
        <v>0</v>
      </c>
      <c r="O147" s="5">
        <f>IF($D$1="Yes",2,1)</f>
        <v>2</v>
      </c>
      <c r="P147" s="5" t="str">
        <f>IF(D147="","",VLOOKUP(D147,resource_list,5,FALSE))</f>
        <v/>
      </c>
      <c r="Q147" s="5" t="str">
        <f>IF(C147="", "",  IF(VLOOKUP(C147,locations_outposts,5,FALSE)="No", 1, 1.1))</f>
        <v/>
      </c>
      <c r="R147" s="5" t="str">
        <f t="shared" si="11"/>
        <v/>
      </c>
      <c r="S147" s="5" t="str">
        <f t="shared" si="12"/>
        <v/>
      </c>
      <c r="T147" s="5" t="str">
        <f t="shared" si="13"/>
        <v/>
      </c>
      <c r="U147" s="5" t="str">
        <f t="shared" si="10"/>
        <v/>
      </c>
    </row>
    <row r="148" spans="1:21" x14ac:dyDescent="0.25">
      <c r="A148" s="5" cm="1">
        <f t="array" ref="A148">ROUNDDOWN(
_xlfn.IFS(P148="Crafted",
J148*K148*N148*Q148,
P148="Inorganic",
J148*K148*(L148+M148+N148)*O148*Q148,
P148="Organic",
J148*K148*(L148+M148+N148)*Q148,
TRUE,0),2)</f>
        <v>0</v>
      </c>
      <c r="B148" s="5" t="str">
        <f>IF(D148="","",VLOOKUP(D148,resource_list,7,FALSE))</f>
        <v/>
      </c>
      <c r="E148" s="23">
        <v>0</v>
      </c>
      <c r="F148" s="23">
        <v>0</v>
      </c>
      <c r="G148" s="23">
        <v>0</v>
      </c>
      <c r="H148" s="23">
        <v>0</v>
      </c>
      <c r="J148" s="5">
        <f t="shared" si="14"/>
        <v>1</v>
      </c>
      <c r="K148" s="5">
        <f>IF($B$1="Yes",1.05,1)</f>
        <v>1</v>
      </c>
      <c r="L148" s="5">
        <f>IF(D148="",0,VLOOKUP(D148,resource_list,2,FALSE)*F148)</f>
        <v>0</v>
      </c>
      <c r="M148" s="5">
        <f>IF(D148="",0,VLOOKUP(D148,resource_list,3,FALSE)*G148)</f>
        <v>0</v>
      </c>
      <c r="N148" s="5">
        <f>IF(D148="",0,VLOOKUP(D148,resource_list,4,FALSE)*H148)</f>
        <v>0</v>
      </c>
      <c r="O148" s="5">
        <f>IF($D$1="Yes",2,1)</f>
        <v>2</v>
      </c>
      <c r="P148" s="5" t="str">
        <f>IF(D148="","",VLOOKUP(D148,resource_list,5,FALSE))</f>
        <v/>
      </c>
      <c r="Q148" s="5" t="str">
        <f>IF(C148="", "",  IF(VLOOKUP(C148,locations_outposts,5,FALSE)="No", 1, 1.1))</f>
        <v/>
      </c>
      <c r="R148" s="5" t="str">
        <f t="shared" si="11"/>
        <v/>
      </c>
      <c r="S148" s="5" t="str">
        <f t="shared" si="12"/>
        <v/>
      </c>
      <c r="T148" s="5" t="str">
        <f t="shared" si="13"/>
        <v/>
      </c>
      <c r="U148" s="5" t="str">
        <f t="shared" si="10"/>
        <v/>
      </c>
    </row>
    <row r="149" spans="1:21" x14ac:dyDescent="0.25">
      <c r="A149" s="5" cm="1">
        <f t="array" ref="A149">ROUNDDOWN(
_xlfn.IFS(P149="Crafted",
J149*K149*N149*Q149,
P149="Inorganic",
J149*K149*(L149+M149+N149)*O149*Q149,
P149="Organic",
J149*K149*(L149+M149+N149)*Q149,
TRUE,0),2)</f>
        <v>0</v>
      </c>
      <c r="B149" s="5" t="str">
        <f>IF(D149="","",VLOOKUP(D149,resource_list,7,FALSE))</f>
        <v/>
      </c>
      <c r="E149" s="23">
        <v>0</v>
      </c>
      <c r="F149" s="23">
        <v>0</v>
      </c>
      <c r="G149" s="23">
        <v>0</v>
      </c>
      <c r="H149" s="23">
        <v>0</v>
      </c>
      <c r="J149" s="5">
        <f t="shared" si="14"/>
        <v>1</v>
      </c>
      <c r="K149" s="5">
        <f>IF($B$1="Yes",1.05,1)</f>
        <v>1</v>
      </c>
      <c r="L149" s="5">
        <f>IF(D149="",0,VLOOKUP(D149,resource_list,2,FALSE)*F149)</f>
        <v>0</v>
      </c>
      <c r="M149" s="5">
        <f>IF(D149="",0,VLOOKUP(D149,resource_list,3,FALSE)*G149)</f>
        <v>0</v>
      </c>
      <c r="N149" s="5">
        <f>IF(D149="",0,VLOOKUP(D149,resource_list,4,FALSE)*H149)</f>
        <v>0</v>
      </c>
      <c r="O149" s="5">
        <f>IF($D$1="Yes",2,1)</f>
        <v>2</v>
      </c>
      <c r="P149" s="5" t="str">
        <f>IF(D149="","",VLOOKUP(D149,resource_list,5,FALSE))</f>
        <v/>
      </c>
      <c r="Q149" s="5" t="str">
        <f>IF(C149="", "",  IF(VLOOKUP(C149,locations_outposts,5,FALSE)="No", 1, 1.1))</f>
        <v/>
      </c>
      <c r="R149" s="5" t="str">
        <f t="shared" si="11"/>
        <v/>
      </c>
      <c r="S149" s="5" t="str">
        <f t="shared" si="12"/>
        <v/>
      </c>
      <c r="T149" s="5" t="str">
        <f t="shared" si="13"/>
        <v/>
      </c>
      <c r="U149" s="5" t="str">
        <f t="shared" si="10"/>
        <v/>
      </c>
    </row>
    <row r="150" spans="1:21" x14ac:dyDescent="0.25">
      <c r="A150" s="5" cm="1">
        <f t="array" ref="A150">ROUNDDOWN(
_xlfn.IFS(P150="Crafted",
J150*K150*N150*Q150,
P150="Inorganic",
J150*K150*(L150+M150+N150)*O150*Q150,
P150="Organic",
J150*K150*(L150+M150+N150)*Q150,
TRUE,0),2)</f>
        <v>0</v>
      </c>
      <c r="B150" s="5" t="str">
        <f>IF(D150="","",VLOOKUP(D150,resource_list,7,FALSE))</f>
        <v/>
      </c>
      <c r="E150" s="23">
        <v>0</v>
      </c>
      <c r="F150" s="23">
        <v>0</v>
      </c>
      <c r="G150" s="23">
        <v>0</v>
      </c>
      <c r="H150" s="23">
        <v>0</v>
      </c>
      <c r="J150" s="5">
        <f t="shared" si="14"/>
        <v>1</v>
      </c>
      <c r="K150" s="5">
        <f>IF($B$1="Yes",1.05,1)</f>
        <v>1</v>
      </c>
      <c r="L150" s="5">
        <f>IF(D150="",0,VLOOKUP(D150,resource_list,2,FALSE)*F150)</f>
        <v>0</v>
      </c>
      <c r="M150" s="5">
        <f>IF(D150="",0,VLOOKUP(D150,resource_list,3,FALSE)*G150)</f>
        <v>0</v>
      </c>
      <c r="N150" s="5">
        <f>IF(D150="",0,VLOOKUP(D150,resource_list,4,FALSE)*H150)</f>
        <v>0</v>
      </c>
      <c r="O150" s="5">
        <f>IF($D$1="Yes",2,1)</f>
        <v>2</v>
      </c>
      <c r="P150" s="5" t="str">
        <f>IF(D150="","",VLOOKUP(D150,resource_list,5,FALSE))</f>
        <v/>
      </c>
      <c r="Q150" s="5" t="str">
        <f>IF(C150="", "",  IF(VLOOKUP(C150,locations_outposts,5,FALSE)="No", 1, 1.1))</f>
        <v/>
      </c>
      <c r="R150" s="5" t="str">
        <f t="shared" si="11"/>
        <v/>
      </c>
      <c r="S150" s="5" t="str">
        <f t="shared" si="12"/>
        <v/>
      </c>
      <c r="T150" s="5" t="str">
        <f t="shared" si="13"/>
        <v/>
      </c>
      <c r="U150" s="5" t="str">
        <f t="shared" si="10"/>
        <v/>
      </c>
    </row>
    <row r="151" spans="1:21" x14ac:dyDescent="0.25">
      <c r="A151" s="5" cm="1">
        <f t="array" ref="A151">ROUNDDOWN(
_xlfn.IFS(P151="Crafted",
J151*K151*N151*Q151,
P151="Inorganic",
J151*K151*(L151+M151+N151)*O151*Q151,
P151="Organic",
J151*K151*(L151+M151+N151)*Q151,
TRUE,0),2)</f>
        <v>0</v>
      </c>
      <c r="B151" s="5" t="str">
        <f>IF(D151="","",VLOOKUP(D151,resource_list,7,FALSE))</f>
        <v/>
      </c>
      <c r="E151" s="23">
        <v>0</v>
      </c>
      <c r="F151" s="23">
        <v>0</v>
      </c>
      <c r="G151" s="23">
        <v>0</v>
      </c>
      <c r="H151" s="23">
        <v>0</v>
      </c>
      <c r="J151" s="5">
        <f t="shared" si="14"/>
        <v>1</v>
      </c>
      <c r="K151" s="5">
        <f>IF($B$1="Yes",1.05,1)</f>
        <v>1</v>
      </c>
      <c r="L151" s="5">
        <f>IF(D151="",0,VLOOKUP(D151,resource_list,2,FALSE)*F151)</f>
        <v>0</v>
      </c>
      <c r="M151" s="5">
        <f>IF(D151="",0,VLOOKUP(D151,resource_list,3,FALSE)*G151)</f>
        <v>0</v>
      </c>
      <c r="N151" s="5">
        <f>IF(D151="",0,VLOOKUP(D151,resource_list,4,FALSE)*H151)</f>
        <v>0</v>
      </c>
      <c r="O151" s="5">
        <f>IF($D$1="Yes",2,1)</f>
        <v>2</v>
      </c>
      <c r="P151" s="5" t="str">
        <f>IF(D151="","",VLOOKUP(D151,resource_list,5,FALSE))</f>
        <v/>
      </c>
      <c r="Q151" s="5" t="str">
        <f>IF(C151="", "",  IF(VLOOKUP(C151,locations_outposts,5,FALSE)="No", 1, 1.1))</f>
        <v/>
      </c>
      <c r="R151" s="5" t="str">
        <f t="shared" si="11"/>
        <v/>
      </c>
      <c r="S151" s="5" t="str">
        <f t="shared" si="12"/>
        <v/>
      </c>
      <c r="T151" s="5" t="str">
        <f t="shared" si="13"/>
        <v/>
      </c>
      <c r="U151" s="5" t="str">
        <f t="shared" ref="U151:U214" si="15">IF(C151&lt;&gt;"",IF(D151&lt;&gt;"",_xlfn.CONCAT(C151," - ",D151),""),"")</f>
        <v/>
      </c>
    </row>
    <row r="152" spans="1:21" x14ac:dyDescent="0.25">
      <c r="A152" s="5" cm="1">
        <f t="array" ref="A152">ROUNDDOWN(
_xlfn.IFS(P152="Crafted",
J152*K152*N152*Q152,
P152="Inorganic",
J152*K152*(L152+M152+N152)*O152*Q152,
P152="Organic",
J152*K152*(L152+M152+N152)*Q152,
TRUE,0),2)</f>
        <v>0</v>
      </c>
      <c r="B152" s="5" t="str">
        <f>IF(D152="","",VLOOKUP(D152,resource_list,7,FALSE))</f>
        <v/>
      </c>
      <c r="E152" s="23">
        <v>0</v>
      </c>
      <c r="F152" s="23">
        <v>0</v>
      </c>
      <c r="G152" s="23">
        <v>0</v>
      </c>
      <c r="H152" s="23">
        <v>0</v>
      </c>
      <c r="J152" s="5">
        <f t="shared" si="14"/>
        <v>1</v>
      </c>
      <c r="K152" s="5">
        <f>IF($B$1="Yes",1.05,1)</f>
        <v>1</v>
      </c>
      <c r="L152" s="5">
        <f>IF(D152="",0,VLOOKUP(D152,resource_list,2,FALSE)*F152)</f>
        <v>0</v>
      </c>
      <c r="M152" s="5">
        <f>IF(D152="",0,VLOOKUP(D152,resource_list,3,FALSE)*G152)</f>
        <v>0</v>
      </c>
      <c r="N152" s="5">
        <f>IF(D152="",0,VLOOKUP(D152,resource_list,4,FALSE)*H152)</f>
        <v>0</v>
      </c>
      <c r="O152" s="5">
        <f>IF($D$1="Yes",2,1)</f>
        <v>2</v>
      </c>
      <c r="P152" s="5" t="str">
        <f>IF(D152="","",VLOOKUP(D152,resource_list,5,FALSE))</f>
        <v/>
      </c>
      <c r="Q152" s="5" t="str">
        <f>IF(C152="", "",  IF(VLOOKUP(C152,locations_outposts,5,FALSE)="No", 1, 1.1))</f>
        <v/>
      </c>
      <c r="R152" s="5" t="str">
        <f t="shared" si="11"/>
        <v/>
      </c>
      <c r="S152" s="5" t="str">
        <f t="shared" si="12"/>
        <v/>
      </c>
      <c r="T152" s="5" t="str">
        <f t="shared" si="13"/>
        <v/>
      </c>
      <c r="U152" s="5" t="str">
        <f t="shared" si="15"/>
        <v/>
      </c>
    </row>
    <row r="153" spans="1:21" x14ac:dyDescent="0.25">
      <c r="A153" s="5" cm="1">
        <f t="array" ref="A153">ROUNDDOWN(
_xlfn.IFS(P153="Crafted",
J153*K153*N153*Q153,
P153="Inorganic",
J153*K153*(L153+M153+N153)*O153*Q153,
P153="Organic",
J153*K153*(L153+M153+N153)*Q153,
TRUE,0),2)</f>
        <v>0</v>
      </c>
      <c r="B153" s="5" t="str">
        <f>IF(D153="","",VLOOKUP(D153,resource_list,7,FALSE))</f>
        <v/>
      </c>
      <c r="E153" s="23">
        <v>0</v>
      </c>
      <c r="F153" s="23">
        <v>0</v>
      </c>
      <c r="G153" s="23">
        <v>0</v>
      </c>
      <c r="H153" s="23">
        <v>0</v>
      </c>
      <c r="J153" s="5">
        <f t="shared" si="14"/>
        <v>1</v>
      </c>
      <c r="K153" s="5">
        <f>IF($B$1="Yes",1.05,1)</f>
        <v>1</v>
      </c>
      <c r="L153" s="5">
        <f>IF(D153="",0,VLOOKUP(D153,resource_list,2,FALSE)*F153)</f>
        <v>0</v>
      </c>
      <c r="M153" s="5">
        <f>IF(D153="",0,VLOOKUP(D153,resource_list,3,FALSE)*G153)</f>
        <v>0</v>
      </c>
      <c r="N153" s="5">
        <f>IF(D153="",0,VLOOKUP(D153,resource_list,4,FALSE)*H153)</f>
        <v>0</v>
      </c>
      <c r="O153" s="5">
        <f>IF($D$1="Yes",2,1)</f>
        <v>2</v>
      </c>
      <c r="P153" s="5" t="str">
        <f>IF(D153="","",VLOOKUP(D153,resource_list,5,FALSE))</f>
        <v/>
      </c>
      <c r="Q153" s="5" t="str">
        <f>IF(C153="", "",  IF(VLOOKUP(C153,locations_outposts,5,FALSE)="No", 1, 1.1))</f>
        <v/>
      </c>
      <c r="R153" s="5" t="str">
        <f t="shared" si="11"/>
        <v/>
      </c>
      <c r="S153" s="5" t="str">
        <f t="shared" si="12"/>
        <v/>
      </c>
      <c r="T153" s="5" t="str">
        <f t="shared" si="13"/>
        <v/>
      </c>
      <c r="U153" s="5" t="str">
        <f t="shared" si="15"/>
        <v/>
      </c>
    </row>
    <row r="154" spans="1:21" x14ac:dyDescent="0.25">
      <c r="A154" s="5" cm="1">
        <f t="array" ref="A154">ROUNDDOWN(
_xlfn.IFS(P154="Crafted",
J154*K154*N154*Q154,
P154="Inorganic",
J154*K154*(L154+M154+N154)*O154*Q154,
P154="Organic",
J154*K154*(L154+M154+N154)*Q154,
TRUE,0),2)</f>
        <v>0</v>
      </c>
      <c r="B154" s="5" t="str">
        <f>IF(D154="","",VLOOKUP(D154,resource_list,7,FALSE))</f>
        <v/>
      </c>
      <c r="E154" s="23">
        <v>0</v>
      </c>
      <c r="F154" s="23">
        <v>0</v>
      </c>
      <c r="G154" s="23">
        <v>0</v>
      </c>
      <c r="H154" s="23">
        <v>0</v>
      </c>
      <c r="J154" s="5">
        <f t="shared" si="14"/>
        <v>1</v>
      </c>
      <c r="K154" s="5">
        <f>IF($B$1="Yes",1.05,1)</f>
        <v>1</v>
      </c>
      <c r="L154" s="5">
        <f>IF(D154="",0,VLOOKUP(D154,resource_list,2,FALSE)*F154)</f>
        <v>0</v>
      </c>
      <c r="M154" s="5">
        <f>IF(D154="",0,VLOOKUP(D154,resource_list,3,FALSE)*G154)</f>
        <v>0</v>
      </c>
      <c r="N154" s="5">
        <f>IF(D154="",0,VLOOKUP(D154,resource_list,4,FALSE)*H154)</f>
        <v>0</v>
      </c>
      <c r="O154" s="5">
        <f>IF($D$1="Yes",2,1)</f>
        <v>2</v>
      </c>
      <c r="P154" s="5" t="str">
        <f>IF(D154="","",VLOOKUP(D154,resource_list,5,FALSE))</f>
        <v/>
      </c>
      <c r="Q154" s="5" t="str">
        <f>IF(C154="", "",  IF(VLOOKUP(C154,locations_outposts,5,FALSE)="No", 1, 1.1))</f>
        <v/>
      </c>
      <c r="R154" s="5" t="str">
        <f t="shared" si="11"/>
        <v/>
      </c>
      <c r="S154" s="5" t="str">
        <f t="shared" si="12"/>
        <v/>
      </c>
      <c r="T154" s="5" t="str">
        <f t="shared" si="13"/>
        <v/>
      </c>
      <c r="U154" s="5" t="str">
        <f t="shared" si="15"/>
        <v/>
      </c>
    </row>
    <row r="155" spans="1:21" x14ac:dyDescent="0.25">
      <c r="A155" s="5" cm="1">
        <f t="array" ref="A155">ROUNDDOWN(
_xlfn.IFS(P155="Crafted",
J155*K155*N155*Q155,
P155="Inorganic",
J155*K155*(L155+M155+N155)*O155*Q155,
P155="Organic",
J155*K155*(L155+M155+N155)*Q155,
TRUE,0),2)</f>
        <v>0</v>
      </c>
      <c r="B155" s="5" t="str">
        <f>IF(D155="","",VLOOKUP(D155,resource_list,7,FALSE))</f>
        <v/>
      </c>
      <c r="E155" s="23">
        <v>0</v>
      </c>
      <c r="F155" s="23">
        <v>0</v>
      </c>
      <c r="G155" s="23">
        <v>0</v>
      </c>
      <c r="H155" s="23">
        <v>0</v>
      </c>
      <c r="J155" s="5">
        <f t="shared" si="14"/>
        <v>1</v>
      </c>
      <c r="K155" s="5">
        <f>IF($B$1="Yes",1.05,1)</f>
        <v>1</v>
      </c>
      <c r="L155" s="5">
        <f>IF(D155="",0,VLOOKUP(D155,resource_list,2,FALSE)*F155)</f>
        <v>0</v>
      </c>
      <c r="M155" s="5">
        <f>IF(D155="",0,VLOOKUP(D155,resource_list,3,FALSE)*G155)</f>
        <v>0</v>
      </c>
      <c r="N155" s="5">
        <f>IF(D155="",0,VLOOKUP(D155,resource_list,4,FALSE)*H155)</f>
        <v>0</v>
      </c>
      <c r="O155" s="5">
        <f>IF($D$1="Yes",2,1)</f>
        <v>2</v>
      </c>
      <c r="P155" s="5" t="str">
        <f>IF(D155="","",VLOOKUP(D155,resource_list,5,FALSE))</f>
        <v/>
      </c>
      <c r="Q155" s="5" t="str">
        <f>IF(C155="", "",  IF(VLOOKUP(C155,locations_outposts,5,FALSE)="No", 1, 1.1))</f>
        <v/>
      </c>
      <c r="R155" s="5" t="str">
        <f t="shared" si="11"/>
        <v/>
      </c>
      <c r="S155" s="5" t="str">
        <f t="shared" si="12"/>
        <v/>
      </c>
      <c r="T155" s="5" t="str">
        <f t="shared" si="13"/>
        <v/>
      </c>
      <c r="U155" s="5" t="str">
        <f t="shared" si="15"/>
        <v/>
      </c>
    </row>
    <row r="156" spans="1:21" x14ac:dyDescent="0.25">
      <c r="A156" s="5" cm="1">
        <f t="array" ref="A156">ROUNDDOWN(
_xlfn.IFS(P156="Crafted",
J156*K156*N156*Q156,
P156="Inorganic",
J156*K156*(L156+M156+N156)*O156*Q156,
P156="Organic",
J156*K156*(L156+M156+N156)*Q156,
TRUE,0),2)</f>
        <v>0</v>
      </c>
      <c r="B156" s="5" t="str">
        <f>IF(D156="","",VLOOKUP(D156,resource_list,7,FALSE))</f>
        <v/>
      </c>
      <c r="E156" s="23">
        <v>0</v>
      </c>
      <c r="F156" s="23">
        <v>0</v>
      </c>
      <c r="G156" s="23">
        <v>0</v>
      </c>
      <c r="H156" s="23">
        <v>0</v>
      </c>
      <c r="J156" s="5">
        <f t="shared" si="14"/>
        <v>1</v>
      </c>
      <c r="K156" s="5">
        <f>IF($B$1="Yes",1.05,1)</f>
        <v>1</v>
      </c>
      <c r="L156" s="5">
        <f>IF(D156="",0,VLOOKUP(D156,resource_list,2,FALSE)*F156)</f>
        <v>0</v>
      </c>
      <c r="M156" s="5">
        <f>IF(D156="",0,VLOOKUP(D156,resource_list,3,FALSE)*G156)</f>
        <v>0</v>
      </c>
      <c r="N156" s="5">
        <f>IF(D156="",0,VLOOKUP(D156,resource_list,4,FALSE)*H156)</f>
        <v>0</v>
      </c>
      <c r="O156" s="5">
        <f>IF($D$1="Yes",2,1)</f>
        <v>2</v>
      </c>
      <c r="P156" s="5" t="str">
        <f>IF(D156="","",VLOOKUP(D156,resource_list,5,FALSE))</f>
        <v/>
      </c>
      <c r="Q156" s="5" t="str">
        <f>IF(C156="", "",  IF(VLOOKUP(C156,locations_outposts,5,FALSE)="No", 1, 1.1))</f>
        <v/>
      </c>
      <c r="R156" s="5" t="str">
        <f t="shared" si="11"/>
        <v/>
      </c>
      <c r="S156" s="5" t="str">
        <f t="shared" si="12"/>
        <v/>
      </c>
      <c r="T156" s="5" t="str">
        <f t="shared" si="13"/>
        <v/>
      </c>
      <c r="U156" s="5" t="str">
        <f t="shared" si="15"/>
        <v/>
      </c>
    </row>
    <row r="157" spans="1:21" x14ac:dyDescent="0.25">
      <c r="A157" s="5" cm="1">
        <f t="array" ref="A157">ROUNDDOWN(
_xlfn.IFS(P157="Crafted",
J157*K157*N157*Q157,
P157="Inorganic",
J157*K157*(L157+M157+N157)*O157*Q157,
P157="Organic",
J157*K157*(L157+M157+N157)*Q157,
TRUE,0),2)</f>
        <v>0</v>
      </c>
      <c r="B157" s="5" t="str">
        <f>IF(D157="","",VLOOKUP(D157,resource_list,7,FALSE))</f>
        <v/>
      </c>
      <c r="E157" s="23">
        <v>0</v>
      </c>
      <c r="F157" s="23">
        <v>0</v>
      </c>
      <c r="G157" s="23">
        <v>0</v>
      </c>
      <c r="H157" s="23">
        <v>0</v>
      </c>
      <c r="J157" s="5">
        <f t="shared" si="14"/>
        <v>1</v>
      </c>
      <c r="K157" s="5">
        <f>IF($B$1="Yes",1.05,1)</f>
        <v>1</v>
      </c>
      <c r="L157" s="5">
        <f>IF(D157="",0,VLOOKUP(D157,resource_list,2,FALSE)*F157)</f>
        <v>0</v>
      </c>
      <c r="M157" s="5">
        <f>IF(D157="",0,VLOOKUP(D157,resource_list,3,FALSE)*G157)</f>
        <v>0</v>
      </c>
      <c r="N157" s="5">
        <f>IF(D157="",0,VLOOKUP(D157,resource_list,4,FALSE)*H157)</f>
        <v>0</v>
      </c>
      <c r="O157" s="5">
        <f>IF($D$1="Yes",2,1)</f>
        <v>2</v>
      </c>
      <c r="P157" s="5" t="str">
        <f>IF(D157="","",VLOOKUP(D157,resource_list,5,FALSE))</f>
        <v/>
      </c>
      <c r="Q157" s="5" t="str">
        <f>IF(C157="", "",  IF(VLOOKUP(C157,locations_outposts,5,FALSE)="No", 1, 1.1))</f>
        <v/>
      </c>
      <c r="R157" s="5" t="str">
        <f t="shared" si="11"/>
        <v/>
      </c>
      <c r="S157" s="5" t="str">
        <f t="shared" si="12"/>
        <v/>
      </c>
      <c r="T157" s="5" t="str">
        <f t="shared" si="13"/>
        <v/>
      </c>
      <c r="U157" s="5" t="str">
        <f t="shared" si="15"/>
        <v/>
      </c>
    </row>
    <row r="158" spans="1:21" x14ac:dyDescent="0.25">
      <c r="A158" s="5" cm="1">
        <f t="array" ref="A158">ROUNDDOWN(
_xlfn.IFS(P158="Crafted",
J158*K158*N158*Q158,
P158="Inorganic",
J158*K158*(L158+M158+N158)*O158*Q158,
P158="Organic",
J158*K158*(L158+M158+N158)*Q158,
TRUE,0),2)</f>
        <v>0</v>
      </c>
      <c r="B158" s="5" t="str">
        <f>IF(D158="","",VLOOKUP(D158,resource_list,7,FALSE))</f>
        <v/>
      </c>
      <c r="E158" s="23">
        <v>0</v>
      </c>
      <c r="F158" s="23">
        <v>0</v>
      </c>
      <c r="G158" s="23">
        <v>0</v>
      </c>
      <c r="H158" s="23">
        <v>0</v>
      </c>
      <c r="J158" s="5">
        <f t="shared" si="14"/>
        <v>1</v>
      </c>
      <c r="K158" s="5">
        <f>IF($B$1="Yes",1.05,1)</f>
        <v>1</v>
      </c>
      <c r="L158" s="5">
        <f>IF(D158="",0,VLOOKUP(D158,resource_list,2,FALSE)*F158)</f>
        <v>0</v>
      </c>
      <c r="M158" s="5">
        <f>IF(D158="",0,VLOOKUP(D158,resource_list,3,FALSE)*G158)</f>
        <v>0</v>
      </c>
      <c r="N158" s="5">
        <f>IF(D158="",0,VLOOKUP(D158,resource_list,4,FALSE)*H158)</f>
        <v>0</v>
      </c>
      <c r="O158" s="5">
        <f>IF($D$1="Yes",2,1)</f>
        <v>2</v>
      </c>
      <c r="P158" s="5" t="str">
        <f>IF(D158="","",VLOOKUP(D158,resource_list,5,FALSE))</f>
        <v/>
      </c>
      <c r="Q158" s="5" t="str">
        <f>IF(C158="", "",  IF(VLOOKUP(C158,locations_outposts,5,FALSE)="No", 1, 1.1))</f>
        <v/>
      </c>
      <c r="R158" s="5" t="str">
        <f t="shared" si="11"/>
        <v/>
      </c>
      <c r="S158" s="5" t="str">
        <f t="shared" si="12"/>
        <v/>
      </c>
      <c r="T158" s="5" t="str">
        <f t="shared" si="13"/>
        <v/>
      </c>
      <c r="U158" s="5" t="str">
        <f t="shared" si="15"/>
        <v/>
      </c>
    </row>
    <row r="159" spans="1:21" x14ac:dyDescent="0.25">
      <c r="A159" s="5" cm="1">
        <f t="array" ref="A159">ROUNDDOWN(
_xlfn.IFS(P159="Crafted",
J159*K159*N159*Q159,
P159="Inorganic",
J159*K159*(L159+M159+N159)*O159*Q159,
P159="Organic",
J159*K159*(L159+M159+N159)*Q159,
TRUE,0),2)</f>
        <v>0</v>
      </c>
      <c r="B159" s="5" t="str">
        <f>IF(D159="","",VLOOKUP(D159,resource_list,7,FALSE))</f>
        <v/>
      </c>
      <c r="E159" s="23">
        <v>0</v>
      </c>
      <c r="F159" s="23">
        <v>0</v>
      </c>
      <c r="G159" s="23">
        <v>0</v>
      </c>
      <c r="H159" s="23">
        <v>0</v>
      </c>
      <c r="J159" s="5">
        <f t="shared" si="14"/>
        <v>1</v>
      </c>
      <c r="K159" s="5">
        <f>IF($B$1="Yes",1.05,1)</f>
        <v>1</v>
      </c>
      <c r="L159" s="5">
        <f>IF(D159="",0,VLOOKUP(D159,resource_list,2,FALSE)*F159)</f>
        <v>0</v>
      </c>
      <c r="M159" s="5">
        <f>IF(D159="",0,VLOOKUP(D159,resource_list,3,FALSE)*G159)</f>
        <v>0</v>
      </c>
      <c r="N159" s="5">
        <f>IF(D159="",0,VLOOKUP(D159,resource_list,4,FALSE)*H159)</f>
        <v>0</v>
      </c>
      <c r="O159" s="5">
        <f>IF($D$1="Yes",2,1)</f>
        <v>2</v>
      </c>
      <c r="P159" s="5" t="str">
        <f>IF(D159="","",VLOOKUP(D159,resource_list,5,FALSE))</f>
        <v/>
      </c>
      <c r="Q159" s="5" t="str">
        <f>IF(C159="", "",  IF(VLOOKUP(C159,locations_outposts,5,FALSE)="No", 1, 1.1))</f>
        <v/>
      </c>
      <c r="R159" s="5" t="str">
        <f t="shared" si="11"/>
        <v/>
      </c>
      <c r="S159" s="5" t="str">
        <f t="shared" si="12"/>
        <v/>
      </c>
      <c r="T159" s="5" t="str">
        <f t="shared" si="13"/>
        <v/>
      </c>
      <c r="U159" s="5" t="str">
        <f t="shared" si="15"/>
        <v/>
      </c>
    </row>
    <row r="160" spans="1:21" x14ac:dyDescent="0.25">
      <c r="A160" s="5" cm="1">
        <f t="array" ref="A160">ROUNDDOWN(
_xlfn.IFS(P160="Crafted",
J160*K160*N160*Q160,
P160="Inorganic",
J160*K160*(L160+M160+N160)*O160*Q160,
P160="Organic",
J160*K160*(L160+M160+N160)*Q160,
TRUE,0),2)</f>
        <v>0</v>
      </c>
      <c r="B160" s="5" t="str">
        <f>IF(D160="","",VLOOKUP(D160,resource_list,7,FALSE))</f>
        <v/>
      </c>
      <c r="E160" s="23">
        <v>0</v>
      </c>
      <c r="F160" s="23">
        <v>0</v>
      </c>
      <c r="G160" s="23">
        <v>0</v>
      </c>
      <c r="H160" s="23">
        <v>0</v>
      </c>
      <c r="J160" s="5">
        <f t="shared" si="14"/>
        <v>1</v>
      </c>
      <c r="K160" s="5">
        <f>IF($B$1="Yes",1.05,1)</f>
        <v>1</v>
      </c>
      <c r="L160" s="5">
        <f>IF(D160="",0,VLOOKUP(D160,resource_list,2,FALSE)*F160)</f>
        <v>0</v>
      </c>
      <c r="M160" s="5">
        <f>IF(D160="",0,VLOOKUP(D160,resource_list,3,FALSE)*G160)</f>
        <v>0</v>
      </c>
      <c r="N160" s="5">
        <f>IF(D160="",0,VLOOKUP(D160,resource_list,4,FALSE)*H160)</f>
        <v>0</v>
      </c>
      <c r="O160" s="5">
        <f>IF($D$1="Yes",2,1)</f>
        <v>2</v>
      </c>
      <c r="P160" s="5" t="str">
        <f>IF(D160="","",VLOOKUP(D160,resource_list,5,FALSE))</f>
        <v/>
      </c>
      <c r="Q160" s="5" t="str">
        <f>IF(C160="", "",  IF(VLOOKUP(C160,locations_outposts,5,FALSE)="No", 1, 1.1))</f>
        <v/>
      </c>
      <c r="R160" s="5" t="str">
        <f t="shared" si="11"/>
        <v/>
      </c>
      <c r="S160" s="5" t="str">
        <f t="shared" si="12"/>
        <v/>
      </c>
      <c r="T160" s="5" t="str">
        <f t="shared" si="13"/>
        <v/>
      </c>
      <c r="U160" s="5" t="str">
        <f t="shared" si="15"/>
        <v/>
      </c>
    </row>
    <row r="161" spans="1:21" x14ac:dyDescent="0.25">
      <c r="A161" s="5" cm="1">
        <f t="array" ref="A161">ROUNDDOWN(
_xlfn.IFS(P161="Crafted",
J161*K161*N161*Q161,
P161="Inorganic",
J161*K161*(L161+M161+N161)*O161*Q161,
P161="Organic",
J161*K161*(L161+M161+N161)*Q161,
TRUE,0),2)</f>
        <v>0</v>
      </c>
      <c r="B161" s="5" t="str">
        <f>IF(D161="","",VLOOKUP(D161,resource_list,7,FALSE))</f>
        <v/>
      </c>
      <c r="E161" s="23">
        <v>0</v>
      </c>
      <c r="F161" s="23">
        <v>0</v>
      </c>
      <c r="G161" s="23">
        <v>0</v>
      </c>
      <c r="H161" s="23">
        <v>0</v>
      </c>
      <c r="J161" s="5">
        <f t="shared" si="14"/>
        <v>1</v>
      </c>
      <c r="K161" s="5">
        <f>IF($B$1="Yes",1.05,1)</f>
        <v>1</v>
      </c>
      <c r="L161" s="5">
        <f>IF(D161="",0,VLOOKUP(D161,resource_list,2,FALSE)*F161)</f>
        <v>0</v>
      </c>
      <c r="M161" s="5">
        <f>IF(D161="",0,VLOOKUP(D161,resource_list,3,FALSE)*G161)</f>
        <v>0</v>
      </c>
      <c r="N161" s="5">
        <f>IF(D161="",0,VLOOKUP(D161,resource_list,4,FALSE)*H161)</f>
        <v>0</v>
      </c>
      <c r="O161" s="5">
        <f>IF($D$1="Yes",2,1)</f>
        <v>2</v>
      </c>
      <c r="P161" s="5" t="str">
        <f>IF(D161="","",VLOOKUP(D161,resource_list,5,FALSE))</f>
        <v/>
      </c>
      <c r="Q161" s="5" t="str">
        <f>IF(C161="", "",  IF(VLOOKUP(C161,locations_outposts,5,FALSE)="No", 1, 1.1))</f>
        <v/>
      </c>
      <c r="R161" s="5" t="str">
        <f t="shared" si="11"/>
        <v/>
      </c>
      <c r="S161" s="5" t="str">
        <f t="shared" si="12"/>
        <v/>
      </c>
      <c r="T161" s="5" t="str">
        <f t="shared" si="13"/>
        <v/>
      </c>
      <c r="U161" s="5" t="str">
        <f t="shared" si="15"/>
        <v/>
      </c>
    </row>
    <row r="162" spans="1:21" x14ac:dyDescent="0.25">
      <c r="A162" s="5" cm="1">
        <f t="array" ref="A162">ROUNDDOWN(
_xlfn.IFS(P162="Crafted",
J162*K162*N162*Q162,
P162="Inorganic",
J162*K162*(L162+M162+N162)*O162*Q162,
P162="Organic",
J162*K162*(L162+M162+N162)*Q162,
TRUE,0),2)</f>
        <v>0</v>
      </c>
      <c r="B162" s="5" t="str">
        <f>IF(D162="","",VLOOKUP(D162,resource_list,7,FALSE))</f>
        <v/>
      </c>
      <c r="E162" s="23">
        <v>0</v>
      </c>
      <c r="F162" s="23">
        <v>0</v>
      </c>
      <c r="G162" s="23">
        <v>0</v>
      </c>
      <c r="H162" s="23">
        <v>0</v>
      </c>
      <c r="J162" s="5">
        <f t="shared" si="14"/>
        <v>1</v>
      </c>
      <c r="K162" s="5">
        <f>IF($B$1="Yes",1.05,1)</f>
        <v>1</v>
      </c>
      <c r="L162" s="5">
        <f>IF(D162="",0,VLOOKUP(D162,resource_list,2,FALSE)*F162)</f>
        <v>0</v>
      </c>
      <c r="M162" s="5">
        <f>IF(D162="",0,VLOOKUP(D162,resource_list,3,FALSE)*G162)</f>
        <v>0</v>
      </c>
      <c r="N162" s="5">
        <f>IF(D162="",0,VLOOKUP(D162,resource_list,4,FALSE)*H162)</f>
        <v>0</v>
      </c>
      <c r="O162" s="5">
        <f>IF($D$1="Yes",2,1)</f>
        <v>2</v>
      </c>
      <c r="P162" s="5" t="str">
        <f>IF(D162="","",VLOOKUP(D162,resource_list,5,FALSE))</f>
        <v/>
      </c>
      <c r="Q162" s="5" t="str">
        <f>IF(C162="", "",  IF(VLOOKUP(C162,locations_outposts,5,FALSE)="No", 1, 1.1))</f>
        <v/>
      </c>
      <c r="R162" s="5" t="str">
        <f t="shared" si="11"/>
        <v/>
      </c>
      <c r="S162" s="5" t="str">
        <f t="shared" si="12"/>
        <v/>
      </c>
      <c r="T162" s="5" t="str">
        <f t="shared" si="13"/>
        <v/>
      </c>
      <c r="U162" s="5" t="str">
        <f t="shared" si="15"/>
        <v/>
      </c>
    </row>
    <row r="163" spans="1:21" x14ac:dyDescent="0.25">
      <c r="A163" s="5" cm="1">
        <f t="array" ref="A163">ROUNDDOWN(
_xlfn.IFS(P163="Crafted",
J163*K163*N163*Q163,
P163="Inorganic",
J163*K163*(L163+M163+N163)*O163*Q163,
P163="Organic",
J163*K163*(L163+M163+N163)*Q163,
TRUE,0),2)</f>
        <v>0</v>
      </c>
      <c r="B163" s="5" t="str">
        <f>IF(D163="","",VLOOKUP(D163,resource_list,7,FALSE))</f>
        <v/>
      </c>
      <c r="E163" s="23">
        <v>0</v>
      </c>
      <c r="F163" s="23">
        <v>0</v>
      </c>
      <c r="G163" s="23">
        <v>0</v>
      </c>
      <c r="H163" s="23">
        <v>0</v>
      </c>
      <c r="J163" s="5">
        <f t="shared" si="14"/>
        <v>1</v>
      </c>
      <c r="K163" s="5">
        <f>IF($B$1="Yes",1.05,1)</f>
        <v>1</v>
      </c>
      <c r="L163" s="5">
        <f>IF(D163="",0,VLOOKUP(D163,resource_list,2,FALSE)*F163)</f>
        <v>0</v>
      </c>
      <c r="M163" s="5">
        <f>IF(D163="",0,VLOOKUP(D163,resource_list,3,FALSE)*G163)</f>
        <v>0</v>
      </c>
      <c r="N163" s="5">
        <f>IF(D163="",0,VLOOKUP(D163,resource_list,4,FALSE)*H163)</f>
        <v>0</v>
      </c>
      <c r="O163" s="5">
        <f>IF($D$1="Yes",2,1)</f>
        <v>2</v>
      </c>
      <c r="P163" s="5" t="str">
        <f>IF(D163="","",VLOOKUP(D163,resource_list,5,FALSE))</f>
        <v/>
      </c>
      <c r="Q163" s="5" t="str">
        <f>IF(C163="", "",  IF(VLOOKUP(C163,locations_outposts,5,FALSE)="No", 1, 1.1))</f>
        <v/>
      </c>
      <c r="R163" s="5" t="str">
        <f t="shared" si="11"/>
        <v/>
      </c>
      <c r="S163" s="5" t="str">
        <f t="shared" si="12"/>
        <v/>
      </c>
      <c r="T163" s="5" t="str">
        <f t="shared" si="13"/>
        <v/>
      </c>
      <c r="U163" s="5" t="str">
        <f t="shared" si="15"/>
        <v/>
      </c>
    </row>
    <row r="164" spans="1:21" x14ac:dyDescent="0.25">
      <c r="A164" s="5" cm="1">
        <f t="array" ref="A164">ROUNDDOWN(
_xlfn.IFS(P164="Crafted",
J164*K164*N164*Q164,
P164="Inorganic",
J164*K164*(L164+M164+N164)*O164*Q164,
P164="Organic",
J164*K164*(L164+M164+N164)*Q164,
TRUE,0),2)</f>
        <v>0</v>
      </c>
      <c r="B164" s="5" t="str">
        <f>IF(D164="","",VLOOKUP(D164,resource_list,7,FALSE))</f>
        <v/>
      </c>
      <c r="E164" s="23">
        <v>0</v>
      </c>
      <c r="F164" s="23">
        <v>0</v>
      </c>
      <c r="G164" s="23">
        <v>0</v>
      </c>
      <c r="H164" s="23">
        <v>0</v>
      </c>
      <c r="J164" s="5">
        <f t="shared" si="14"/>
        <v>1</v>
      </c>
      <c r="K164" s="5">
        <f>IF($B$1="Yes",1.05,1)</f>
        <v>1</v>
      </c>
      <c r="L164" s="5">
        <f>IF(D164="",0,VLOOKUP(D164,resource_list,2,FALSE)*F164)</f>
        <v>0</v>
      </c>
      <c r="M164" s="5">
        <f>IF(D164="",0,VLOOKUP(D164,resource_list,3,FALSE)*G164)</f>
        <v>0</v>
      </c>
      <c r="N164" s="5">
        <f>IF(D164="",0,VLOOKUP(D164,resource_list,4,FALSE)*H164)</f>
        <v>0</v>
      </c>
      <c r="O164" s="5">
        <f>IF($D$1="Yes",2,1)</f>
        <v>2</v>
      </c>
      <c r="P164" s="5" t="str">
        <f>IF(D164="","",VLOOKUP(D164,resource_list,5,FALSE))</f>
        <v/>
      </c>
      <c r="Q164" s="5" t="str">
        <f>IF(C164="", "",  IF(VLOOKUP(C164,locations_outposts,5,FALSE)="No", 1, 1.1))</f>
        <v/>
      </c>
      <c r="R164" s="5" t="str">
        <f t="shared" si="11"/>
        <v/>
      </c>
      <c r="S164" s="5" t="str">
        <f t="shared" si="12"/>
        <v/>
      </c>
      <c r="T164" s="5" t="str">
        <f t="shared" si="13"/>
        <v/>
      </c>
      <c r="U164" s="5" t="str">
        <f t="shared" si="15"/>
        <v/>
      </c>
    </row>
    <row r="165" spans="1:21" x14ac:dyDescent="0.25">
      <c r="A165" s="5" cm="1">
        <f t="array" ref="A165">ROUNDDOWN(
_xlfn.IFS(P165="Crafted",
J165*K165*N165*Q165,
P165="Inorganic",
J165*K165*(L165+M165+N165)*O165*Q165,
P165="Organic",
J165*K165*(L165+M165+N165)*Q165,
TRUE,0),2)</f>
        <v>0</v>
      </c>
      <c r="B165" s="5" t="str">
        <f>IF(D165="","",VLOOKUP(D165,resource_list,7,FALSE))</f>
        <v/>
      </c>
      <c r="E165" s="23">
        <v>0</v>
      </c>
      <c r="F165" s="23">
        <v>0</v>
      </c>
      <c r="G165" s="23">
        <v>0</v>
      </c>
      <c r="H165" s="23">
        <v>0</v>
      </c>
      <c r="J165" s="5">
        <f t="shared" si="14"/>
        <v>1</v>
      </c>
      <c r="K165" s="5">
        <f>IF($B$1="Yes",1.05,1)</f>
        <v>1</v>
      </c>
      <c r="L165" s="5">
        <f>IF(D165="",0,VLOOKUP(D165,resource_list,2,FALSE)*F165)</f>
        <v>0</v>
      </c>
      <c r="M165" s="5">
        <f>IF(D165="",0,VLOOKUP(D165,resource_list,3,FALSE)*G165)</f>
        <v>0</v>
      </c>
      <c r="N165" s="5">
        <f>IF(D165="",0,VLOOKUP(D165,resource_list,4,FALSE)*H165)</f>
        <v>0</v>
      </c>
      <c r="O165" s="5">
        <f>IF($D$1="Yes",2,1)</f>
        <v>2</v>
      </c>
      <c r="P165" s="5" t="str">
        <f>IF(D165="","",VLOOKUP(D165,resource_list,5,FALSE))</f>
        <v/>
      </c>
      <c r="Q165" s="5" t="str">
        <f>IF(C165="", "",  IF(VLOOKUP(C165,locations_outposts,5,FALSE)="No", 1, 1.1))</f>
        <v/>
      </c>
      <c r="R165" s="5" t="str">
        <f t="shared" si="11"/>
        <v/>
      </c>
      <c r="S165" s="5" t="str">
        <f t="shared" si="12"/>
        <v/>
      </c>
      <c r="T165" s="5" t="str">
        <f t="shared" si="13"/>
        <v/>
      </c>
      <c r="U165" s="5" t="str">
        <f t="shared" si="15"/>
        <v/>
      </c>
    </row>
    <row r="166" spans="1:21" x14ac:dyDescent="0.25">
      <c r="A166" s="5" cm="1">
        <f t="array" ref="A166">ROUNDDOWN(
_xlfn.IFS(P166="Crafted",
J166*K166*N166*Q166,
P166="Inorganic",
J166*K166*(L166+M166+N166)*O166*Q166,
P166="Organic",
J166*K166*(L166+M166+N166)*Q166,
TRUE,0),2)</f>
        <v>0</v>
      </c>
      <c r="B166" s="5" t="str">
        <f>IF(D166="","",VLOOKUP(D166,resource_list,7,FALSE))</f>
        <v/>
      </c>
      <c r="E166" s="23">
        <v>0</v>
      </c>
      <c r="F166" s="23">
        <v>0</v>
      </c>
      <c r="G166" s="23">
        <v>0</v>
      </c>
      <c r="H166" s="23">
        <v>0</v>
      </c>
      <c r="J166" s="5">
        <f t="shared" si="14"/>
        <v>1</v>
      </c>
      <c r="K166" s="5">
        <f>IF($B$1="Yes",1.05,1)</f>
        <v>1</v>
      </c>
      <c r="L166" s="5">
        <f>IF(D166="",0,VLOOKUP(D166,resource_list,2,FALSE)*F166)</f>
        <v>0</v>
      </c>
      <c r="M166" s="5">
        <f>IF(D166="",0,VLOOKUP(D166,resource_list,3,FALSE)*G166)</f>
        <v>0</v>
      </c>
      <c r="N166" s="5">
        <f>IF(D166="",0,VLOOKUP(D166,resource_list,4,FALSE)*H166)</f>
        <v>0</v>
      </c>
      <c r="O166" s="5">
        <f>IF($D$1="Yes",2,1)</f>
        <v>2</v>
      </c>
      <c r="P166" s="5" t="str">
        <f>IF(D166="","",VLOOKUP(D166,resource_list,5,FALSE))</f>
        <v/>
      </c>
      <c r="Q166" s="5" t="str">
        <f>IF(C166="", "",  IF(VLOOKUP(C166,locations_outposts,5,FALSE)="No", 1, 1.1))</f>
        <v/>
      </c>
      <c r="R166" s="5" t="str">
        <f t="shared" si="11"/>
        <v/>
      </c>
      <c r="S166" s="5" t="str">
        <f t="shared" si="12"/>
        <v/>
      </c>
      <c r="T166" s="5" t="str">
        <f t="shared" si="13"/>
        <v/>
      </c>
      <c r="U166" s="5" t="str">
        <f t="shared" si="15"/>
        <v/>
      </c>
    </row>
    <row r="167" spans="1:21" x14ac:dyDescent="0.25">
      <c r="A167" s="5" cm="1">
        <f t="array" ref="A167">ROUNDDOWN(
_xlfn.IFS(P167="Crafted",
J167*K167*N167*Q167,
P167="Inorganic",
J167*K167*(L167+M167+N167)*O167*Q167,
P167="Organic",
J167*K167*(L167+M167+N167)*Q167,
TRUE,0),2)</f>
        <v>0</v>
      </c>
      <c r="B167" s="5" t="str">
        <f>IF(D167="","",VLOOKUP(D167,resource_list,7,FALSE))</f>
        <v/>
      </c>
      <c r="E167" s="23">
        <v>0</v>
      </c>
      <c r="F167" s="23">
        <v>0</v>
      </c>
      <c r="G167" s="23">
        <v>0</v>
      </c>
      <c r="H167" s="23">
        <v>0</v>
      </c>
      <c r="J167" s="5">
        <f t="shared" si="14"/>
        <v>1</v>
      </c>
      <c r="K167" s="5">
        <f>IF($B$1="Yes",1.05,1)</f>
        <v>1</v>
      </c>
      <c r="L167" s="5">
        <f>IF(D167="",0,VLOOKUP(D167,resource_list,2,FALSE)*F167)</f>
        <v>0</v>
      </c>
      <c r="M167" s="5">
        <f>IF(D167="",0,VLOOKUP(D167,resource_list,3,FALSE)*G167)</f>
        <v>0</v>
      </c>
      <c r="N167" s="5">
        <f>IF(D167="",0,VLOOKUP(D167,resource_list,4,FALSE)*H167)</f>
        <v>0</v>
      </c>
      <c r="O167" s="5">
        <f>IF($D$1="Yes",2,1)</f>
        <v>2</v>
      </c>
      <c r="P167" s="5" t="str">
        <f>IF(D167="","",VLOOKUP(D167,resource_list,5,FALSE))</f>
        <v/>
      </c>
      <c r="Q167" s="5" t="str">
        <f>IF(C167="", "",  IF(VLOOKUP(C167,locations_outposts,5,FALSE)="No", 1, 1.1))</f>
        <v/>
      </c>
      <c r="R167" s="5" t="str">
        <f t="shared" si="11"/>
        <v/>
      </c>
      <c r="S167" s="5" t="str">
        <f t="shared" si="12"/>
        <v/>
      </c>
      <c r="T167" s="5" t="str">
        <f t="shared" si="13"/>
        <v/>
      </c>
      <c r="U167" s="5" t="str">
        <f t="shared" si="15"/>
        <v/>
      </c>
    </row>
    <row r="168" spans="1:21" x14ac:dyDescent="0.25">
      <c r="A168" s="5" cm="1">
        <f t="array" ref="A168">ROUNDDOWN(
_xlfn.IFS(P168="Crafted",
J168*K168*N168*Q168,
P168="Inorganic",
J168*K168*(L168+M168+N168)*O168*Q168,
P168="Organic",
J168*K168*(L168+M168+N168)*Q168,
TRUE,0),2)</f>
        <v>0</v>
      </c>
      <c r="B168" s="5" t="str">
        <f>IF(D168="","",VLOOKUP(D168,resource_list,7,FALSE))</f>
        <v/>
      </c>
      <c r="E168" s="23">
        <v>0</v>
      </c>
      <c r="F168" s="23">
        <v>0</v>
      </c>
      <c r="G168" s="23">
        <v>0</v>
      </c>
      <c r="H168" s="23">
        <v>0</v>
      </c>
      <c r="J168" s="5">
        <f t="shared" si="14"/>
        <v>1</v>
      </c>
      <c r="K168" s="5">
        <f>IF($B$1="Yes",1.05,1)</f>
        <v>1</v>
      </c>
      <c r="L168" s="5">
        <f>IF(D168="",0,VLOOKUP(D168,resource_list,2,FALSE)*F168)</f>
        <v>0</v>
      </c>
      <c r="M168" s="5">
        <f>IF(D168="",0,VLOOKUP(D168,resource_list,3,FALSE)*G168)</f>
        <v>0</v>
      </c>
      <c r="N168" s="5">
        <f>IF(D168="",0,VLOOKUP(D168,resource_list,4,FALSE)*H168)</f>
        <v>0</v>
      </c>
      <c r="O168" s="5">
        <f>IF($D$1="Yes",2,1)</f>
        <v>2</v>
      </c>
      <c r="P168" s="5" t="str">
        <f>IF(D168="","",VLOOKUP(D168,resource_list,5,FALSE))</f>
        <v/>
      </c>
      <c r="Q168" s="5" t="str">
        <f>IF(C168="", "",  IF(VLOOKUP(C168,locations_outposts,5,FALSE)="No", 1, 1.1))</f>
        <v/>
      </c>
      <c r="R168" s="5" t="str">
        <f t="shared" si="11"/>
        <v/>
      </c>
      <c r="S168" s="5" t="str">
        <f t="shared" si="12"/>
        <v/>
      </c>
      <c r="T168" s="5" t="str">
        <f t="shared" si="13"/>
        <v/>
      </c>
      <c r="U168" s="5" t="str">
        <f t="shared" si="15"/>
        <v/>
      </c>
    </row>
    <row r="169" spans="1:21" x14ac:dyDescent="0.25">
      <c r="A169" s="5" cm="1">
        <f t="array" ref="A169">ROUNDDOWN(
_xlfn.IFS(P169="Crafted",
J169*K169*N169*Q169,
P169="Inorganic",
J169*K169*(L169+M169+N169)*O169*Q169,
P169="Organic",
J169*K169*(L169+M169+N169)*Q169,
TRUE,0),2)</f>
        <v>0</v>
      </c>
      <c r="B169" s="5" t="str">
        <f>IF(D169="","",VLOOKUP(D169,resource_list,7,FALSE))</f>
        <v/>
      </c>
      <c r="E169" s="23">
        <v>0</v>
      </c>
      <c r="F169" s="23">
        <v>0</v>
      </c>
      <c r="G169" s="23">
        <v>0</v>
      </c>
      <c r="H169" s="23">
        <v>0</v>
      </c>
      <c r="J169" s="5">
        <f t="shared" si="14"/>
        <v>1</v>
      </c>
      <c r="K169" s="5">
        <f>IF($B$1="Yes",1.05,1)</f>
        <v>1</v>
      </c>
      <c r="L169" s="5">
        <f>IF(D169="",0,VLOOKUP(D169,resource_list,2,FALSE)*F169)</f>
        <v>0</v>
      </c>
      <c r="M169" s="5">
        <f>IF(D169="",0,VLOOKUP(D169,resource_list,3,FALSE)*G169)</f>
        <v>0</v>
      </c>
      <c r="N169" s="5">
        <f>IF(D169="",0,VLOOKUP(D169,resource_list,4,FALSE)*H169)</f>
        <v>0</v>
      </c>
      <c r="O169" s="5">
        <f>IF($D$1="Yes",2,1)</f>
        <v>2</v>
      </c>
      <c r="P169" s="5" t="str">
        <f>IF(D169="","",VLOOKUP(D169,resource_list,5,FALSE))</f>
        <v/>
      </c>
      <c r="Q169" s="5" t="str">
        <f>IF(C169="", "",  IF(VLOOKUP(C169,locations_outposts,5,FALSE)="No", 1, 1.1))</f>
        <v/>
      </c>
      <c r="R169" s="5" t="str">
        <f t="shared" si="11"/>
        <v/>
      </c>
      <c r="S169" s="5" t="str">
        <f t="shared" si="12"/>
        <v/>
      </c>
      <c r="T169" s="5" t="str">
        <f t="shared" si="13"/>
        <v/>
      </c>
      <c r="U169" s="5" t="str">
        <f t="shared" si="15"/>
        <v/>
      </c>
    </row>
    <row r="170" spans="1:21" x14ac:dyDescent="0.25">
      <c r="A170" s="5" cm="1">
        <f t="array" ref="A170">ROUNDDOWN(
_xlfn.IFS(P170="Crafted",
J170*K170*N170*Q170,
P170="Inorganic",
J170*K170*(L170+M170+N170)*O170*Q170,
P170="Organic",
J170*K170*(L170+M170+N170)*Q170,
TRUE,0),2)</f>
        <v>0</v>
      </c>
      <c r="B170" s="5" t="str">
        <f>IF(D170="","",VLOOKUP(D170,resource_list,7,FALSE))</f>
        <v/>
      </c>
      <c r="E170" s="23">
        <v>0</v>
      </c>
      <c r="F170" s="23">
        <v>0</v>
      </c>
      <c r="G170" s="23">
        <v>0</v>
      </c>
      <c r="H170" s="23">
        <v>0</v>
      </c>
      <c r="J170" s="5">
        <f t="shared" si="14"/>
        <v>1</v>
      </c>
      <c r="K170" s="5">
        <f>IF($B$1="Yes",1.05,1)</f>
        <v>1</v>
      </c>
      <c r="L170" s="5">
        <f>IF(D170="",0,VLOOKUP(D170,resource_list,2,FALSE)*F170)</f>
        <v>0</v>
      </c>
      <c r="M170" s="5">
        <f>IF(D170="",0,VLOOKUP(D170,resource_list,3,FALSE)*G170)</f>
        <v>0</v>
      </c>
      <c r="N170" s="5">
        <f>IF(D170="",0,VLOOKUP(D170,resource_list,4,FALSE)*H170)</f>
        <v>0</v>
      </c>
      <c r="O170" s="5">
        <f>IF($D$1="Yes",2,1)</f>
        <v>2</v>
      </c>
      <c r="P170" s="5" t="str">
        <f>IF(D170="","",VLOOKUP(D170,resource_list,5,FALSE))</f>
        <v/>
      </c>
      <c r="Q170" s="5" t="str">
        <f>IF(C170="", "",  IF(VLOOKUP(C170,locations_outposts,5,FALSE)="No", 1, 1.1))</f>
        <v/>
      </c>
      <c r="R170" s="5" t="str">
        <f t="shared" si="11"/>
        <v/>
      </c>
      <c r="S170" s="5" t="str">
        <f t="shared" si="12"/>
        <v/>
      </c>
      <c r="T170" s="5" t="str">
        <f t="shared" si="13"/>
        <v/>
      </c>
      <c r="U170" s="5" t="str">
        <f t="shared" si="15"/>
        <v/>
      </c>
    </row>
    <row r="171" spans="1:21" x14ac:dyDescent="0.25">
      <c r="A171" s="5" cm="1">
        <f t="array" ref="A171">ROUNDDOWN(
_xlfn.IFS(P171="Crafted",
J171*K171*N171*Q171,
P171="Inorganic",
J171*K171*(L171+M171+N171)*O171*Q171,
P171="Organic",
J171*K171*(L171+M171+N171)*Q171,
TRUE,0),2)</f>
        <v>0</v>
      </c>
      <c r="B171" s="5" t="str">
        <f>IF(D171="","",VLOOKUP(D171,resource_list,7,FALSE))</f>
        <v/>
      </c>
      <c r="E171" s="23">
        <v>0</v>
      </c>
      <c r="F171" s="23">
        <v>0</v>
      </c>
      <c r="G171" s="23">
        <v>0</v>
      </c>
      <c r="H171" s="23">
        <v>0</v>
      </c>
      <c r="J171" s="5">
        <f t="shared" si="14"/>
        <v>1</v>
      </c>
      <c r="K171" s="5">
        <f>IF($B$1="Yes",1.05,1)</f>
        <v>1</v>
      </c>
      <c r="L171" s="5">
        <f>IF(D171="",0,VLOOKUP(D171,resource_list,2,FALSE)*F171)</f>
        <v>0</v>
      </c>
      <c r="M171" s="5">
        <f>IF(D171="",0,VLOOKUP(D171,resource_list,3,FALSE)*G171)</f>
        <v>0</v>
      </c>
      <c r="N171" s="5">
        <f>IF(D171="",0,VLOOKUP(D171,resource_list,4,FALSE)*H171)</f>
        <v>0</v>
      </c>
      <c r="O171" s="5">
        <f>IF($D$1="Yes",2,1)</f>
        <v>2</v>
      </c>
      <c r="P171" s="5" t="str">
        <f>IF(D171="","",VLOOKUP(D171,resource_list,5,FALSE))</f>
        <v/>
      </c>
      <c r="Q171" s="5" t="str">
        <f>IF(C171="", "",  IF(VLOOKUP(C171,locations_outposts,5,FALSE)="No", 1, 1.1))</f>
        <v/>
      </c>
      <c r="R171" s="5" t="str">
        <f t="shared" si="11"/>
        <v/>
      </c>
      <c r="S171" s="5" t="str">
        <f t="shared" si="12"/>
        <v/>
      </c>
      <c r="T171" s="5" t="str">
        <f t="shared" si="13"/>
        <v/>
      </c>
      <c r="U171" s="5" t="str">
        <f t="shared" si="15"/>
        <v/>
      </c>
    </row>
    <row r="172" spans="1:21" x14ac:dyDescent="0.25">
      <c r="A172" s="5" cm="1">
        <f t="array" ref="A172">ROUNDDOWN(
_xlfn.IFS(P172="Crafted",
J172*K172*N172*Q172,
P172="Inorganic",
J172*K172*(L172+M172+N172)*O172*Q172,
P172="Organic",
J172*K172*(L172+M172+N172)*Q172,
TRUE,0),2)</f>
        <v>0</v>
      </c>
      <c r="B172" s="5" t="str">
        <f>IF(D172="","",VLOOKUP(D172,resource_list,7,FALSE))</f>
        <v/>
      </c>
      <c r="E172" s="23">
        <v>0</v>
      </c>
      <c r="F172" s="23">
        <v>0</v>
      </c>
      <c r="G172" s="23">
        <v>0</v>
      </c>
      <c r="H172" s="23">
        <v>0</v>
      </c>
      <c r="J172" s="5">
        <f t="shared" si="14"/>
        <v>1</v>
      </c>
      <c r="K172" s="5">
        <f>IF($B$1="Yes",1.05,1)</f>
        <v>1</v>
      </c>
      <c r="L172" s="5">
        <f>IF(D172="",0,VLOOKUP(D172,resource_list,2,FALSE)*F172)</f>
        <v>0</v>
      </c>
      <c r="M172" s="5">
        <f>IF(D172="",0,VLOOKUP(D172,resource_list,3,FALSE)*G172)</f>
        <v>0</v>
      </c>
      <c r="N172" s="5">
        <f>IF(D172="",0,VLOOKUP(D172,resource_list,4,FALSE)*H172)</f>
        <v>0</v>
      </c>
      <c r="O172" s="5">
        <f>IF($D$1="Yes",2,1)</f>
        <v>2</v>
      </c>
      <c r="P172" s="5" t="str">
        <f>IF(D172="","",VLOOKUP(D172,resource_list,5,FALSE))</f>
        <v/>
      </c>
      <c r="Q172" s="5" t="str">
        <f>IF(C172="", "",  IF(VLOOKUP(C172,locations_outposts,5,FALSE)="No", 1, 1.1))</f>
        <v/>
      </c>
      <c r="R172" s="5" t="str">
        <f t="shared" si="11"/>
        <v/>
      </c>
      <c r="S172" s="5" t="str">
        <f t="shared" si="12"/>
        <v/>
      </c>
      <c r="T172" s="5" t="str">
        <f t="shared" si="13"/>
        <v/>
      </c>
      <c r="U172" s="5" t="str">
        <f t="shared" si="15"/>
        <v/>
      </c>
    </row>
    <row r="173" spans="1:21" x14ac:dyDescent="0.25">
      <c r="A173" s="5" cm="1">
        <f t="array" ref="A173">ROUNDDOWN(
_xlfn.IFS(P173="Crafted",
J173*K173*N173*Q173,
P173="Inorganic",
J173*K173*(L173+M173+N173)*O173*Q173,
P173="Organic",
J173*K173*(L173+M173+N173)*Q173,
TRUE,0),2)</f>
        <v>0</v>
      </c>
      <c r="B173" s="5" t="str">
        <f>IF(D173="","",VLOOKUP(D173,resource_list,7,FALSE))</f>
        <v/>
      </c>
      <c r="E173" s="23">
        <v>0</v>
      </c>
      <c r="F173" s="23">
        <v>0</v>
      </c>
      <c r="G173" s="23">
        <v>0</v>
      </c>
      <c r="H173" s="23">
        <v>0</v>
      </c>
      <c r="J173" s="5">
        <f t="shared" si="14"/>
        <v>1</v>
      </c>
      <c r="K173" s="5">
        <f>IF($B$1="Yes",1.05,1)</f>
        <v>1</v>
      </c>
      <c r="L173" s="5">
        <f>IF(D173="",0,VLOOKUP(D173,resource_list,2,FALSE)*F173)</f>
        <v>0</v>
      </c>
      <c r="M173" s="5">
        <f>IF(D173="",0,VLOOKUP(D173,resource_list,3,FALSE)*G173)</f>
        <v>0</v>
      </c>
      <c r="N173" s="5">
        <f>IF(D173="",0,VLOOKUP(D173,resource_list,4,FALSE)*H173)</f>
        <v>0</v>
      </c>
      <c r="O173" s="5">
        <f>IF($D$1="Yes",2,1)</f>
        <v>2</v>
      </c>
      <c r="P173" s="5" t="str">
        <f>IF(D173="","",VLOOKUP(D173,resource_list,5,FALSE))</f>
        <v/>
      </c>
      <c r="Q173" s="5" t="str">
        <f>IF(C173="", "",  IF(VLOOKUP(C173,locations_outposts,5,FALSE)="No", 1, 1.1))</f>
        <v/>
      </c>
      <c r="R173" s="5" t="str">
        <f t="shared" si="11"/>
        <v/>
      </c>
      <c r="S173" s="5" t="str">
        <f t="shared" si="12"/>
        <v/>
      </c>
      <c r="T173" s="5" t="str">
        <f t="shared" si="13"/>
        <v/>
      </c>
      <c r="U173" s="5" t="str">
        <f t="shared" si="15"/>
        <v/>
      </c>
    </row>
    <row r="174" spans="1:21" x14ac:dyDescent="0.25">
      <c r="A174" s="5" cm="1">
        <f t="array" ref="A174">ROUNDDOWN(
_xlfn.IFS(P174="Crafted",
J174*K174*N174*Q174,
P174="Inorganic",
J174*K174*(L174+M174+N174)*O174*Q174,
P174="Organic",
J174*K174*(L174+M174+N174)*Q174,
TRUE,0),2)</f>
        <v>0</v>
      </c>
      <c r="B174" s="5" t="str">
        <f>IF(D174="","",VLOOKUP(D174,resource_list,7,FALSE))</f>
        <v/>
      </c>
      <c r="E174" s="23">
        <v>0</v>
      </c>
      <c r="F174" s="23">
        <v>0</v>
      </c>
      <c r="G174" s="23">
        <v>0</v>
      </c>
      <c r="H174" s="23">
        <v>0</v>
      </c>
      <c r="J174" s="5">
        <f t="shared" si="14"/>
        <v>1</v>
      </c>
      <c r="K174" s="5">
        <f>IF($B$1="Yes",1.05,1)</f>
        <v>1</v>
      </c>
      <c r="L174" s="5">
        <f>IF(D174="",0,VLOOKUP(D174,resource_list,2,FALSE)*F174)</f>
        <v>0</v>
      </c>
      <c r="M174" s="5">
        <f>IF(D174="",0,VLOOKUP(D174,resource_list,3,FALSE)*G174)</f>
        <v>0</v>
      </c>
      <c r="N174" s="5">
        <f>IF(D174="",0,VLOOKUP(D174,resource_list,4,FALSE)*H174)</f>
        <v>0</v>
      </c>
      <c r="O174" s="5">
        <f>IF($D$1="Yes",2,1)</f>
        <v>2</v>
      </c>
      <c r="P174" s="5" t="str">
        <f>IF(D174="","",VLOOKUP(D174,resource_list,5,FALSE))</f>
        <v/>
      </c>
      <c r="Q174" s="5" t="str">
        <f>IF(C174="", "",  IF(VLOOKUP(C174,locations_outposts,5,FALSE)="No", 1, 1.1))</f>
        <v/>
      </c>
      <c r="R174" s="5" t="str">
        <f t="shared" si="11"/>
        <v/>
      </c>
      <c r="S174" s="5" t="str">
        <f t="shared" si="12"/>
        <v/>
      </c>
      <c r="T174" s="5" t="str">
        <f t="shared" si="13"/>
        <v/>
      </c>
      <c r="U174" s="5" t="str">
        <f t="shared" si="15"/>
        <v/>
      </c>
    </row>
    <row r="175" spans="1:21" x14ac:dyDescent="0.25">
      <c r="A175" s="5" cm="1">
        <f t="array" ref="A175">ROUNDDOWN(
_xlfn.IFS(P175="Crafted",
J175*K175*N175*Q175,
P175="Inorganic",
J175*K175*(L175+M175+N175)*O175*Q175,
P175="Organic",
J175*K175*(L175+M175+N175)*Q175,
TRUE,0),2)</f>
        <v>0</v>
      </c>
      <c r="B175" s="5" t="str">
        <f>IF(D175="","",VLOOKUP(D175,resource_list,7,FALSE))</f>
        <v/>
      </c>
      <c r="E175" s="23">
        <v>0</v>
      </c>
      <c r="F175" s="23">
        <v>0</v>
      </c>
      <c r="G175" s="23">
        <v>0</v>
      </c>
      <c r="H175" s="23">
        <v>0</v>
      </c>
      <c r="J175" s="5">
        <f t="shared" si="14"/>
        <v>1</v>
      </c>
      <c r="K175" s="5">
        <f>IF($B$1="Yes",1.05,1)</f>
        <v>1</v>
      </c>
      <c r="L175" s="5">
        <f>IF(D175="",0,VLOOKUP(D175,resource_list,2,FALSE)*F175)</f>
        <v>0</v>
      </c>
      <c r="M175" s="5">
        <f>IF(D175="",0,VLOOKUP(D175,resource_list,3,FALSE)*G175)</f>
        <v>0</v>
      </c>
      <c r="N175" s="5">
        <f>IF(D175="",0,VLOOKUP(D175,resource_list,4,FALSE)*H175)</f>
        <v>0</v>
      </c>
      <c r="O175" s="5">
        <f>IF($D$1="Yes",2,1)</f>
        <v>2</v>
      </c>
      <c r="P175" s="5" t="str">
        <f>IF(D175="","",VLOOKUP(D175,resource_list,5,FALSE))</f>
        <v/>
      </c>
      <c r="Q175" s="5" t="str">
        <f>IF(C175="", "",  IF(VLOOKUP(C175,locations_outposts,5,FALSE)="No", 1, 1.1))</f>
        <v/>
      </c>
      <c r="R175" s="5" t="str">
        <f t="shared" si="11"/>
        <v/>
      </c>
      <c r="S175" s="5" t="str">
        <f t="shared" si="12"/>
        <v/>
      </c>
      <c r="T175" s="5" t="str">
        <f t="shared" si="13"/>
        <v/>
      </c>
      <c r="U175" s="5" t="str">
        <f t="shared" si="15"/>
        <v/>
      </c>
    </row>
    <row r="176" spans="1:21" x14ac:dyDescent="0.25">
      <c r="A176" s="5" cm="1">
        <f t="array" ref="A176">ROUNDDOWN(
_xlfn.IFS(P176="Crafted",
J176*K176*N176*Q176,
P176="Inorganic",
J176*K176*(L176+M176+N176)*O176*Q176,
P176="Organic",
J176*K176*(L176+M176+N176)*Q176,
TRUE,0),2)</f>
        <v>0</v>
      </c>
      <c r="B176" s="5" t="str">
        <f>IF(D176="","",VLOOKUP(D176,resource_list,7,FALSE))</f>
        <v/>
      </c>
      <c r="E176" s="23">
        <v>0</v>
      </c>
      <c r="F176" s="23">
        <v>0</v>
      </c>
      <c r="G176" s="23">
        <v>0</v>
      </c>
      <c r="H176" s="23">
        <v>0</v>
      </c>
      <c r="J176" s="5">
        <f t="shared" si="14"/>
        <v>1</v>
      </c>
      <c r="K176" s="5">
        <f>IF($B$1="Yes",1.05,1)</f>
        <v>1</v>
      </c>
      <c r="L176" s="5">
        <f>IF(D176="",0,VLOOKUP(D176,resource_list,2,FALSE)*F176)</f>
        <v>0</v>
      </c>
      <c r="M176" s="5">
        <f>IF(D176="",0,VLOOKUP(D176,resource_list,3,FALSE)*G176)</f>
        <v>0</v>
      </c>
      <c r="N176" s="5">
        <f>IF(D176="",0,VLOOKUP(D176,resource_list,4,FALSE)*H176)</f>
        <v>0</v>
      </c>
      <c r="O176" s="5">
        <f>IF($D$1="Yes",2,1)</f>
        <v>2</v>
      </c>
      <c r="P176" s="5" t="str">
        <f>IF(D176="","",VLOOKUP(D176,resource_list,5,FALSE))</f>
        <v/>
      </c>
      <c r="Q176" s="5" t="str">
        <f>IF(C176="", "",  IF(VLOOKUP(C176,locations_outposts,5,FALSE)="No", 1, 1.1))</f>
        <v/>
      </c>
      <c r="R176" s="5" t="str">
        <f t="shared" si="11"/>
        <v/>
      </c>
      <c r="S176" s="5" t="str">
        <f t="shared" si="12"/>
        <v/>
      </c>
      <c r="T176" s="5" t="str">
        <f t="shared" si="13"/>
        <v/>
      </c>
      <c r="U176" s="5" t="str">
        <f t="shared" si="15"/>
        <v/>
      </c>
    </row>
    <row r="177" spans="1:21" x14ac:dyDescent="0.25">
      <c r="A177" s="5" cm="1">
        <f t="array" ref="A177">ROUNDDOWN(
_xlfn.IFS(P177="Crafted",
J177*K177*N177*Q177,
P177="Inorganic",
J177*K177*(L177+M177+N177)*O177*Q177,
P177="Organic",
J177*K177*(L177+M177+N177)*Q177,
TRUE,0),2)</f>
        <v>0</v>
      </c>
      <c r="B177" s="5" t="str">
        <f>IF(D177="","",VLOOKUP(D177,resource_list,7,FALSE))</f>
        <v/>
      </c>
      <c r="E177" s="23">
        <v>0</v>
      </c>
      <c r="F177" s="23">
        <v>0</v>
      </c>
      <c r="G177" s="23">
        <v>0</v>
      </c>
      <c r="H177" s="23">
        <v>0</v>
      </c>
      <c r="J177" s="5">
        <f t="shared" si="14"/>
        <v>1</v>
      </c>
      <c r="K177" s="5">
        <f>IF($B$1="Yes",1.05,1)</f>
        <v>1</v>
      </c>
      <c r="L177" s="5">
        <f>IF(D177="",0,VLOOKUP(D177,resource_list,2,FALSE)*F177)</f>
        <v>0</v>
      </c>
      <c r="M177" s="5">
        <f>IF(D177="",0,VLOOKUP(D177,resource_list,3,FALSE)*G177)</f>
        <v>0</v>
      </c>
      <c r="N177" s="5">
        <f>IF(D177="",0,VLOOKUP(D177,resource_list,4,FALSE)*H177)</f>
        <v>0</v>
      </c>
      <c r="O177" s="5">
        <f>IF($D$1="Yes",2,1)</f>
        <v>2</v>
      </c>
      <c r="P177" s="5" t="str">
        <f>IF(D177="","",VLOOKUP(D177,resource_list,5,FALSE))</f>
        <v/>
      </c>
      <c r="Q177" s="5" t="str">
        <f>IF(C177="", "",  IF(VLOOKUP(C177,locations_outposts,5,FALSE)="No", 1, 1.1))</f>
        <v/>
      </c>
      <c r="R177" s="5" t="str">
        <f t="shared" si="11"/>
        <v/>
      </c>
      <c r="S177" s="5" t="str">
        <f t="shared" si="12"/>
        <v/>
      </c>
      <c r="T177" s="5" t="str">
        <f t="shared" si="13"/>
        <v/>
      </c>
      <c r="U177" s="5" t="str">
        <f t="shared" si="15"/>
        <v/>
      </c>
    </row>
    <row r="178" spans="1:21" x14ac:dyDescent="0.25">
      <c r="A178" s="5" cm="1">
        <f t="array" ref="A178">ROUNDDOWN(
_xlfn.IFS(P178="Crafted",
J178*K178*N178*Q178,
P178="Inorganic",
J178*K178*(L178+M178+N178)*O178*Q178,
P178="Organic",
J178*K178*(L178+M178+N178)*Q178,
TRUE,0),2)</f>
        <v>0</v>
      </c>
      <c r="B178" s="5" t="str">
        <f>IF(D178="","",VLOOKUP(D178,resource_list,7,FALSE))</f>
        <v/>
      </c>
      <c r="E178" s="23">
        <v>0</v>
      </c>
      <c r="F178" s="23">
        <v>0</v>
      </c>
      <c r="G178" s="23">
        <v>0</v>
      </c>
      <c r="H178" s="23">
        <v>0</v>
      </c>
      <c r="J178" s="5">
        <f t="shared" si="14"/>
        <v>1</v>
      </c>
      <c r="K178" s="5">
        <f>IF($B$1="Yes",1.05,1)</f>
        <v>1</v>
      </c>
      <c r="L178" s="5">
        <f>IF(D178="",0,VLOOKUP(D178,resource_list,2,FALSE)*F178)</f>
        <v>0</v>
      </c>
      <c r="M178" s="5">
        <f>IF(D178="",0,VLOOKUP(D178,resource_list,3,FALSE)*G178)</f>
        <v>0</v>
      </c>
      <c r="N178" s="5">
        <f>IF(D178="",0,VLOOKUP(D178,resource_list,4,FALSE)*H178)</f>
        <v>0</v>
      </c>
      <c r="O178" s="5">
        <f>IF($D$1="Yes",2,1)</f>
        <v>2</v>
      </c>
      <c r="P178" s="5" t="str">
        <f>IF(D178="","",VLOOKUP(D178,resource_list,5,FALSE))</f>
        <v/>
      </c>
      <c r="Q178" s="5" t="str">
        <f>IF(C178="", "",  IF(VLOOKUP(C178,locations_outposts,5,FALSE)="No", 1, 1.1))</f>
        <v/>
      </c>
      <c r="R178" s="5" t="str">
        <f t="shared" si="11"/>
        <v/>
      </c>
      <c r="S178" s="5" t="str">
        <f t="shared" si="12"/>
        <v/>
      </c>
      <c r="T178" s="5" t="str">
        <f t="shared" si="13"/>
        <v/>
      </c>
      <c r="U178" s="5" t="str">
        <f t="shared" si="15"/>
        <v/>
      </c>
    </row>
    <row r="179" spans="1:21" x14ac:dyDescent="0.25">
      <c r="A179" s="5" cm="1">
        <f t="array" ref="A179">ROUNDDOWN(
_xlfn.IFS(P179="Crafted",
J179*K179*N179*Q179,
P179="Inorganic",
J179*K179*(L179+M179+N179)*O179*Q179,
P179="Organic",
J179*K179*(L179+M179+N179)*Q179,
TRUE,0),2)</f>
        <v>0</v>
      </c>
      <c r="B179" s="5" t="str">
        <f>IF(D179="","",VLOOKUP(D179,resource_list,7,FALSE))</f>
        <v/>
      </c>
      <c r="E179" s="23">
        <v>0</v>
      </c>
      <c r="F179" s="23">
        <v>0</v>
      </c>
      <c r="G179" s="23">
        <v>0</v>
      </c>
      <c r="H179" s="23">
        <v>0</v>
      </c>
      <c r="J179" s="5">
        <f t="shared" si="14"/>
        <v>1</v>
      </c>
      <c r="K179" s="5">
        <f>IF($B$1="Yes",1.05,1)</f>
        <v>1</v>
      </c>
      <c r="L179" s="5">
        <f>IF(D179="",0,VLOOKUP(D179,resource_list,2,FALSE)*F179)</f>
        <v>0</v>
      </c>
      <c r="M179" s="5">
        <f>IF(D179="",0,VLOOKUP(D179,resource_list,3,FALSE)*G179)</f>
        <v>0</v>
      </c>
      <c r="N179" s="5">
        <f>IF(D179="",0,VLOOKUP(D179,resource_list,4,FALSE)*H179)</f>
        <v>0</v>
      </c>
      <c r="O179" s="5">
        <f>IF($D$1="Yes",2,1)</f>
        <v>2</v>
      </c>
      <c r="P179" s="5" t="str">
        <f>IF(D179="","",VLOOKUP(D179,resource_list,5,FALSE))</f>
        <v/>
      </c>
      <c r="Q179" s="5" t="str">
        <f>IF(C179="", "",  IF(VLOOKUP(C179,locations_outposts,5,FALSE)="No", 1, 1.1))</f>
        <v/>
      </c>
      <c r="R179" s="5" t="str">
        <f t="shared" si="11"/>
        <v/>
      </c>
      <c r="S179" s="5" t="str">
        <f t="shared" si="12"/>
        <v/>
      </c>
      <c r="T179" s="5" t="str">
        <f t="shared" si="13"/>
        <v/>
      </c>
      <c r="U179" s="5" t="str">
        <f t="shared" si="15"/>
        <v/>
      </c>
    </row>
    <row r="180" spans="1:21" x14ac:dyDescent="0.25">
      <c r="A180" s="5" cm="1">
        <f t="array" ref="A180">ROUNDDOWN(
_xlfn.IFS(P180="Crafted",
J180*K180*N180*Q180,
P180="Inorganic",
J180*K180*(L180+M180+N180)*O180*Q180,
P180="Organic",
J180*K180*(L180+M180+N180)*Q180,
TRUE,0),2)</f>
        <v>0</v>
      </c>
      <c r="B180" s="5" t="str">
        <f>IF(D180="","",VLOOKUP(D180,resource_list,7,FALSE))</f>
        <v/>
      </c>
      <c r="E180" s="23">
        <v>0</v>
      </c>
      <c r="F180" s="23">
        <v>0</v>
      </c>
      <c r="G180" s="23">
        <v>0</v>
      </c>
      <c r="H180" s="23">
        <v>0</v>
      </c>
      <c r="J180" s="5">
        <f t="shared" si="14"/>
        <v>1</v>
      </c>
      <c r="K180" s="5">
        <f>IF($B$1="Yes",1.05,1)</f>
        <v>1</v>
      </c>
      <c r="L180" s="5">
        <f>IF(D180="",0,VLOOKUP(D180,resource_list,2,FALSE)*F180)</f>
        <v>0</v>
      </c>
      <c r="M180" s="5">
        <f>IF(D180="",0,VLOOKUP(D180,resource_list,3,FALSE)*G180)</f>
        <v>0</v>
      </c>
      <c r="N180" s="5">
        <f>IF(D180="",0,VLOOKUP(D180,resource_list,4,FALSE)*H180)</f>
        <v>0</v>
      </c>
      <c r="O180" s="5">
        <f>IF($D$1="Yes",2,1)</f>
        <v>2</v>
      </c>
      <c r="P180" s="5" t="str">
        <f>IF(D180="","",VLOOKUP(D180,resource_list,5,FALSE))</f>
        <v/>
      </c>
      <c r="Q180" s="5" t="str">
        <f>IF(C180="", "",  IF(VLOOKUP(C180,locations_outposts,5,FALSE)="No", 1, 1.1))</f>
        <v/>
      </c>
      <c r="R180" s="5" t="str">
        <f t="shared" si="11"/>
        <v/>
      </c>
      <c r="S180" s="5" t="str">
        <f t="shared" si="12"/>
        <v/>
      </c>
      <c r="T180" s="5" t="str">
        <f t="shared" si="13"/>
        <v/>
      </c>
      <c r="U180" s="5" t="str">
        <f t="shared" si="15"/>
        <v/>
      </c>
    </row>
    <row r="181" spans="1:21" x14ac:dyDescent="0.25">
      <c r="A181" s="5" cm="1">
        <f t="array" ref="A181">ROUNDDOWN(
_xlfn.IFS(P181="Crafted",
J181*K181*N181*Q181,
P181="Inorganic",
J181*K181*(L181+M181+N181)*O181*Q181,
P181="Organic",
J181*K181*(L181+M181+N181)*Q181,
TRUE,0),2)</f>
        <v>0</v>
      </c>
      <c r="B181" s="5" t="str">
        <f>IF(D181="","",VLOOKUP(D181,resource_list,7,FALSE))</f>
        <v/>
      </c>
      <c r="E181" s="23">
        <v>0</v>
      </c>
      <c r="F181" s="23">
        <v>0</v>
      </c>
      <c r="G181" s="23">
        <v>0</v>
      </c>
      <c r="H181" s="23">
        <v>0</v>
      </c>
      <c r="J181" s="5">
        <f t="shared" si="14"/>
        <v>1</v>
      </c>
      <c r="K181" s="5">
        <f>IF($B$1="Yes",1.05,1)</f>
        <v>1</v>
      </c>
      <c r="L181" s="5">
        <f>IF(D181="",0,VLOOKUP(D181,resource_list,2,FALSE)*F181)</f>
        <v>0</v>
      </c>
      <c r="M181" s="5">
        <f>IF(D181="",0,VLOOKUP(D181,resource_list,3,FALSE)*G181)</f>
        <v>0</v>
      </c>
      <c r="N181" s="5">
        <f>IF(D181="",0,VLOOKUP(D181,resource_list,4,FALSE)*H181)</f>
        <v>0</v>
      </c>
      <c r="O181" s="5">
        <f>IF($D$1="Yes",2,1)</f>
        <v>2</v>
      </c>
      <c r="P181" s="5" t="str">
        <f>IF(D181="","",VLOOKUP(D181,resource_list,5,FALSE))</f>
        <v/>
      </c>
      <c r="Q181" s="5" t="str">
        <f>IF(C181="", "",  IF(VLOOKUP(C181,locations_outposts,5,FALSE)="No", 1, 1.1))</f>
        <v/>
      </c>
      <c r="R181" s="5" t="str">
        <f t="shared" si="11"/>
        <v/>
      </c>
      <c r="S181" s="5" t="str">
        <f t="shared" si="12"/>
        <v/>
      </c>
      <c r="T181" s="5" t="str">
        <f t="shared" si="13"/>
        <v/>
      </c>
      <c r="U181" s="5" t="str">
        <f t="shared" si="15"/>
        <v/>
      </c>
    </row>
    <row r="182" spans="1:21" x14ac:dyDescent="0.25">
      <c r="A182" s="5" cm="1">
        <f t="array" ref="A182">ROUNDDOWN(
_xlfn.IFS(P182="Crafted",
J182*K182*N182*Q182,
P182="Inorganic",
J182*K182*(L182+M182+N182)*O182*Q182,
P182="Organic",
J182*K182*(L182+M182+N182)*Q182,
TRUE,0),2)</f>
        <v>0</v>
      </c>
      <c r="B182" s="5" t="str">
        <f>IF(D182="","",VLOOKUP(D182,resource_list,7,FALSE))</f>
        <v/>
      </c>
      <c r="E182" s="23">
        <v>0</v>
      </c>
      <c r="F182" s="23">
        <v>0</v>
      </c>
      <c r="G182" s="23">
        <v>0</v>
      </c>
      <c r="H182" s="23">
        <v>0</v>
      </c>
      <c r="J182" s="5">
        <f t="shared" si="14"/>
        <v>1</v>
      </c>
      <c r="K182" s="5">
        <f>IF($B$1="Yes",1.05,1)</f>
        <v>1</v>
      </c>
      <c r="L182" s="5">
        <f>IF(D182="",0,VLOOKUP(D182,resource_list,2,FALSE)*F182)</f>
        <v>0</v>
      </c>
      <c r="M182" s="5">
        <f>IF(D182="",0,VLOOKUP(D182,resource_list,3,FALSE)*G182)</f>
        <v>0</v>
      </c>
      <c r="N182" s="5">
        <f>IF(D182="",0,VLOOKUP(D182,resource_list,4,FALSE)*H182)</f>
        <v>0</v>
      </c>
      <c r="O182" s="5">
        <f>IF($D$1="Yes",2,1)</f>
        <v>2</v>
      </c>
      <c r="P182" s="5" t="str">
        <f>IF(D182="","",VLOOKUP(D182,resource_list,5,FALSE))</f>
        <v/>
      </c>
      <c r="Q182" s="5" t="str">
        <f>IF(C182="", "",  IF(VLOOKUP(C182,locations_outposts,5,FALSE)="No", 1, 1.1))</f>
        <v/>
      </c>
      <c r="R182" s="5" t="str">
        <f t="shared" si="11"/>
        <v/>
      </c>
      <c r="S182" s="5" t="str">
        <f t="shared" si="12"/>
        <v/>
      </c>
      <c r="T182" s="5" t="str">
        <f t="shared" si="13"/>
        <v/>
      </c>
      <c r="U182" s="5" t="str">
        <f t="shared" si="15"/>
        <v/>
      </c>
    </row>
    <row r="183" spans="1:21" x14ac:dyDescent="0.25">
      <c r="A183" s="5" cm="1">
        <f t="array" ref="A183">ROUNDDOWN(
_xlfn.IFS(P183="Crafted",
J183*K183*N183*Q183,
P183="Inorganic",
J183*K183*(L183+M183+N183)*O183*Q183,
P183="Organic",
J183*K183*(L183+M183+N183)*Q183,
TRUE,0),2)</f>
        <v>0</v>
      </c>
      <c r="B183" s="5" t="str">
        <f>IF(D183="","",VLOOKUP(D183,resource_list,7,FALSE))</f>
        <v/>
      </c>
      <c r="E183" s="23">
        <v>0</v>
      </c>
      <c r="F183" s="23">
        <v>0</v>
      </c>
      <c r="G183" s="23">
        <v>0</v>
      </c>
      <c r="H183" s="23">
        <v>0</v>
      </c>
      <c r="J183" s="5">
        <f t="shared" si="14"/>
        <v>1</v>
      </c>
      <c r="K183" s="5">
        <f>IF($B$1="Yes",1.05,1)</f>
        <v>1</v>
      </c>
      <c r="L183" s="5">
        <f>IF(D183="",0,VLOOKUP(D183,resource_list,2,FALSE)*F183)</f>
        <v>0</v>
      </c>
      <c r="M183" s="5">
        <f>IF(D183="",0,VLOOKUP(D183,resource_list,3,FALSE)*G183)</f>
        <v>0</v>
      </c>
      <c r="N183" s="5">
        <f>IF(D183="",0,VLOOKUP(D183,resource_list,4,FALSE)*H183)</f>
        <v>0</v>
      </c>
      <c r="O183" s="5">
        <f>IF($D$1="Yes",2,1)</f>
        <v>2</v>
      </c>
      <c r="P183" s="5" t="str">
        <f>IF(D183="","",VLOOKUP(D183,resource_list,5,FALSE))</f>
        <v/>
      </c>
      <c r="Q183" s="5" t="str">
        <f>IF(C183="", "",  IF(VLOOKUP(C183,locations_outposts,5,FALSE)="No", 1, 1.1))</f>
        <v/>
      </c>
      <c r="R183" s="5" t="str">
        <f t="shared" si="11"/>
        <v/>
      </c>
      <c r="S183" s="5" t="str">
        <f t="shared" si="12"/>
        <v/>
      </c>
      <c r="T183" s="5" t="str">
        <f t="shared" si="13"/>
        <v/>
      </c>
      <c r="U183" s="5" t="str">
        <f t="shared" si="15"/>
        <v/>
      </c>
    </row>
    <row r="184" spans="1:21" x14ac:dyDescent="0.25">
      <c r="A184" s="5" cm="1">
        <f t="array" ref="A184">ROUNDDOWN(
_xlfn.IFS(P184="Crafted",
J184*K184*N184*Q184,
P184="Inorganic",
J184*K184*(L184+M184+N184)*O184*Q184,
P184="Organic",
J184*K184*(L184+M184+N184)*Q184,
TRUE,0),2)</f>
        <v>0</v>
      </c>
      <c r="B184" s="5" t="str">
        <f>IF(D184="","",VLOOKUP(D184,resource_list,7,FALSE))</f>
        <v/>
      </c>
      <c r="E184" s="23">
        <v>0</v>
      </c>
      <c r="F184" s="23">
        <v>0</v>
      </c>
      <c r="G184" s="23">
        <v>0</v>
      </c>
      <c r="H184" s="23">
        <v>0</v>
      </c>
      <c r="J184" s="5">
        <f t="shared" si="14"/>
        <v>1</v>
      </c>
      <c r="K184" s="5">
        <f>IF($B$1="Yes",1.05,1)</f>
        <v>1</v>
      </c>
      <c r="L184" s="5">
        <f>IF(D184="",0,VLOOKUP(D184,resource_list,2,FALSE)*F184)</f>
        <v>0</v>
      </c>
      <c r="M184" s="5">
        <f>IF(D184="",0,VLOOKUP(D184,resource_list,3,FALSE)*G184)</f>
        <v>0</v>
      </c>
      <c r="N184" s="5">
        <f>IF(D184="",0,VLOOKUP(D184,resource_list,4,FALSE)*H184)</f>
        <v>0</v>
      </c>
      <c r="O184" s="5">
        <f>IF($D$1="Yes",2,1)</f>
        <v>2</v>
      </c>
      <c r="P184" s="5" t="str">
        <f>IF(D184="","",VLOOKUP(D184,resource_list,5,FALSE))</f>
        <v/>
      </c>
      <c r="Q184" s="5" t="str">
        <f>IF(C184="", "",  IF(VLOOKUP(C184,locations_outposts,5,FALSE)="No", 1, 1.1))</f>
        <v/>
      </c>
      <c r="R184" s="5" t="str">
        <f t="shared" si="11"/>
        <v/>
      </c>
      <c r="S184" s="5" t="str">
        <f t="shared" si="12"/>
        <v/>
      </c>
      <c r="T184" s="5" t="str">
        <f t="shared" si="13"/>
        <v/>
      </c>
      <c r="U184" s="5" t="str">
        <f t="shared" si="15"/>
        <v/>
      </c>
    </row>
    <row r="185" spans="1:21" x14ac:dyDescent="0.25">
      <c r="A185" s="5" cm="1">
        <f t="array" ref="A185">ROUNDDOWN(
_xlfn.IFS(P185="Crafted",
J185*K185*N185*Q185,
P185="Inorganic",
J185*K185*(L185+M185+N185)*O185*Q185,
P185="Organic",
J185*K185*(L185+M185+N185)*Q185,
TRUE,0),2)</f>
        <v>0</v>
      </c>
      <c r="B185" s="5" t="str">
        <f>IF(D185="","",VLOOKUP(D185,resource_list,7,FALSE))</f>
        <v/>
      </c>
      <c r="E185" s="23">
        <v>0</v>
      </c>
      <c r="F185" s="23">
        <v>0</v>
      </c>
      <c r="G185" s="23">
        <v>0</v>
      </c>
      <c r="H185" s="23">
        <v>0</v>
      </c>
      <c r="J185" s="5">
        <f t="shared" si="14"/>
        <v>1</v>
      </c>
      <c r="K185" s="5">
        <f>IF($B$1="Yes",1.05,1)</f>
        <v>1</v>
      </c>
      <c r="L185" s="5">
        <f>IF(D185="",0,VLOOKUP(D185,resource_list,2,FALSE)*F185)</f>
        <v>0</v>
      </c>
      <c r="M185" s="5">
        <f>IF(D185="",0,VLOOKUP(D185,resource_list,3,FALSE)*G185)</f>
        <v>0</v>
      </c>
      <c r="N185" s="5">
        <f>IF(D185="",0,VLOOKUP(D185,resource_list,4,FALSE)*H185)</f>
        <v>0</v>
      </c>
      <c r="O185" s="5">
        <f>IF($D$1="Yes",2,1)</f>
        <v>2</v>
      </c>
      <c r="P185" s="5" t="str">
        <f>IF(D185="","",VLOOKUP(D185,resource_list,5,FALSE))</f>
        <v/>
      </c>
      <c r="Q185" s="5" t="str">
        <f>IF(C185="", "",  IF(VLOOKUP(C185,locations_outposts,5,FALSE)="No", 1, 1.1))</f>
        <v/>
      </c>
      <c r="R185" s="5" t="str">
        <f t="shared" si="11"/>
        <v/>
      </c>
      <c r="S185" s="5" t="str">
        <f t="shared" si="12"/>
        <v/>
      </c>
      <c r="T185" s="5" t="str">
        <f t="shared" si="13"/>
        <v/>
      </c>
      <c r="U185" s="5" t="str">
        <f t="shared" si="15"/>
        <v/>
      </c>
    </row>
    <row r="186" spans="1:21" x14ac:dyDescent="0.25">
      <c r="A186" s="5" cm="1">
        <f t="array" ref="A186">ROUNDDOWN(
_xlfn.IFS(P186="Crafted",
J186*K186*N186*Q186,
P186="Inorganic",
J186*K186*(L186+M186+N186)*O186*Q186,
P186="Organic",
J186*K186*(L186+M186+N186)*Q186,
TRUE,0),2)</f>
        <v>0</v>
      </c>
      <c r="B186" s="5" t="str">
        <f>IF(D186="","",VLOOKUP(D186,resource_list,7,FALSE))</f>
        <v/>
      </c>
      <c r="E186" s="23">
        <v>0</v>
      </c>
      <c r="F186" s="23">
        <v>0</v>
      </c>
      <c r="G186" s="23">
        <v>0</v>
      </c>
      <c r="H186" s="23">
        <v>0</v>
      </c>
      <c r="J186" s="5">
        <f t="shared" si="14"/>
        <v>1</v>
      </c>
      <c r="K186" s="5">
        <f>IF($B$1="Yes",1.05,1)</f>
        <v>1</v>
      </c>
      <c r="L186" s="5">
        <f>IF(D186="",0,VLOOKUP(D186,resource_list,2,FALSE)*F186)</f>
        <v>0</v>
      </c>
      <c r="M186" s="5">
        <f>IF(D186="",0,VLOOKUP(D186,resource_list,3,FALSE)*G186)</f>
        <v>0</v>
      </c>
      <c r="N186" s="5">
        <f>IF(D186="",0,VLOOKUP(D186,resource_list,4,FALSE)*H186)</f>
        <v>0</v>
      </c>
      <c r="O186" s="5">
        <f>IF($D$1="Yes",2,1)</f>
        <v>2</v>
      </c>
      <c r="P186" s="5" t="str">
        <f>IF(D186="","",VLOOKUP(D186,resource_list,5,FALSE))</f>
        <v/>
      </c>
      <c r="Q186" s="5" t="str">
        <f>IF(C186="", "",  IF(VLOOKUP(C186,locations_outposts,5,FALSE)="No", 1, 1.1))</f>
        <v/>
      </c>
      <c r="R186" s="5" t="str">
        <f t="shared" si="11"/>
        <v/>
      </c>
      <c r="S186" s="5" t="str">
        <f t="shared" si="12"/>
        <v/>
      </c>
      <c r="T186" s="5" t="str">
        <f t="shared" si="13"/>
        <v/>
      </c>
      <c r="U186" s="5" t="str">
        <f t="shared" si="15"/>
        <v/>
      </c>
    </row>
    <row r="187" spans="1:21" x14ac:dyDescent="0.25">
      <c r="A187" s="5" cm="1">
        <f t="array" ref="A187">ROUNDDOWN(
_xlfn.IFS(P187="Crafted",
J187*K187*N187*Q187,
P187="Inorganic",
J187*K187*(L187+M187+N187)*O187*Q187,
P187="Organic",
J187*K187*(L187+M187+N187)*Q187,
TRUE,0),2)</f>
        <v>0</v>
      </c>
      <c r="B187" s="5" t="str">
        <f>IF(D187="","",VLOOKUP(D187,resource_list,7,FALSE))</f>
        <v/>
      </c>
      <c r="E187" s="23">
        <v>0</v>
      </c>
      <c r="F187" s="23">
        <v>0</v>
      </c>
      <c r="G187" s="23">
        <v>0</v>
      </c>
      <c r="H187" s="23">
        <v>0</v>
      </c>
      <c r="J187" s="5">
        <f t="shared" si="14"/>
        <v>1</v>
      </c>
      <c r="K187" s="5">
        <f>IF($B$1="Yes",1.05,1)</f>
        <v>1</v>
      </c>
      <c r="L187" s="5">
        <f>IF(D187="",0,VLOOKUP(D187,resource_list,2,FALSE)*F187)</f>
        <v>0</v>
      </c>
      <c r="M187" s="5">
        <f>IF(D187="",0,VLOOKUP(D187,resource_list,3,FALSE)*G187)</f>
        <v>0</v>
      </c>
      <c r="N187" s="5">
        <f>IF(D187="",0,VLOOKUP(D187,resource_list,4,FALSE)*H187)</f>
        <v>0</v>
      </c>
      <c r="O187" s="5">
        <f>IF($D$1="Yes",2,1)</f>
        <v>2</v>
      </c>
      <c r="P187" s="5" t="str">
        <f>IF(D187="","",VLOOKUP(D187,resource_list,5,FALSE))</f>
        <v/>
      </c>
      <c r="Q187" s="5" t="str">
        <f>IF(C187="", "",  IF(VLOOKUP(C187,locations_outposts,5,FALSE)="No", 1, 1.1))</f>
        <v/>
      </c>
      <c r="R187" s="5" t="str">
        <f t="shared" si="11"/>
        <v/>
      </c>
      <c r="S187" s="5" t="str">
        <f t="shared" si="12"/>
        <v/>
      </c>
      <c r="T187" s="5" t="str">
        <f t="shared" si="13"/>
        <v/>
      </c>
      <c r="U187" s="5" t="str">
        <f t="shared" si="15"/>
        <v/>
      </c>
    </row>
    <row r="188" spans="1:21" x14ac:dyDescent="0.25">
      <c r="A188" s="5" cm="1">
        <f t="array" ref="A188">ROUNDDOWN(
_xlfn.IFS(P188="Crafted",
J188*K188*N188*Q188,
P188="Inorganic",
J188*K188*(L188+M188+N188)*O188*Q188,
P188="Organic",
J188*K188*(L188+M188+N188)*Q188,
TRUE,0),2)</f>
        <v>0</v>
      </c>
      <c r="B188" s="5" t="str">
        <f>IF(D188="","",VLOOKUP(D188,resource_list,7,FALSE))</f>
        <v/>
      </c>
      <c r="E188" s="23">
        <v>0</v>
      </c>
      <c r="F188" s="23">
        <v>0</v>
      </c>
      <c r="G188" s="23">
        <v>0</v>
      </c>
      <c r="H188" s="23">
        <v>0</v>
      </c>
      <c r="J188" s="5">
        <f t="shared" si="14"/>
        <v>1</v>
      </c>
      <c r="K188" s="5">
        <f>IF($B$1="Yes",1.05,1)</f>
        <v>1</v>
      </c>
      <c r="L188" s="5">
        <f>IF(D188="",0,VLOOKUP(D188,resource_list,2,FALSE)*F188)</f>
        <v>0</v>
      </c>
      <c r="M188" s="5">
        <f>IF(D188="",0,VLOOKUP(D188,resource_list,3,FALSE)*G188)</f>
        <v>0</v>
      </c>
      <c r="N188" s="5">
        <f>IF(D188="",0,VLOOKUP(D188,resource_list,4,FALSE)*H188)</f>
        <v>0</v>
      </c>
      <c r="O188" s="5">
        <f>IF($D$1="Yes",2,1)</f>
        <v>2</v>
      </c>
      <c r="P188" s="5" t="str">
        <f>IF(D188="","",VLOOKUP(D188,resource_list,5,FALSE))</f>
        <v/>
      </c>
      <c r="Q188" s="5" t="str">
        <f>IF(C188="", "",  IF(VLOOKUP(C188,locations_outposts,5,FALSE)="No", 1, 1.1))</f>
        <v/>
      </c>
      <c r="R188" s="5" t="str">
        <f t="shared" si="11"/>
        <v/>
      </c>
      <c r="S188" s="5" t="str">
        <f t="shared" si="12"/>
        <v/>
      </c>
      <c r="T188" s="5" t="str">
        <f t="shared" si="13"/>
        <v/>
      </c>
      <c r="U188" s="5" t="str">
        <f t="shared" si="15"/>
        <v/>
      </c>
    </row>
    <row r="189" spans="1:21" x14ac:dyDescent="0.25">
      <c r="A189" s="5" cm="1">
        <f t="array" ref="A189">ROUNDDOWN(
_xlfn.IFS(P189="Crafted",
J189*K189*N189*Q189,
P189="Inorganic",
J189*K189*(L189+M189+N189)*O189*Q189,
P189="Organic",
J189*K189*(L189+M189+N189)*Q189,
TRUE,0),2)</f>
        <v>0</v>
      </c>
      <c r="B189" s="5" t="str">
        <f>IF(D189="","",VLOOKUP(D189,resource_list,7,FALSE))</f>
        <v/>
      </c>
      <c r="E189" s="23">
        <v>0</v>
      </c>
      <c r="F189" s="23">
        <v>0</v>
      </c>
      <c r="G189" s="23">
        <v>0</v>
      </c>
      <c r="H189" s="23">
        <v>0</v>
      </c>
      <c r="J189" s="5">
        <f t="shared" si="14"/>
        <v>1</v>
      </c>
      <c r="K189" s="5">
        <f>IF($B$1="Yes",1.05,1)</f>
        <v>1</v>
      </c>
      <c r="L189" s="5">
        <f>IF(D189="",0,VLOOKUP(D189,resource_list,2,FALSE)*F189)</f>
        <v>0</v>
      </c>
      <c r="M189" s="5">
        <f>IF(D189="",0,VLOOKUP(D189,resource_list,3,FALSE)*G189)</f>
        <v>0</v>
      </c>
      <c r="N189" s="5">
        <f>IF(D189="",0,VLOOKUP(D189,resource_list,4,FALSE)*H189)</f>
        <v>0</v>
      </c>
      <c r="O189" s="5">
        <f>IF($D$1="Yes",2,1)</f>
        <v>2</v>
      </c>
      <c r="P189" s="5" t="str">
        <f>IF(D189="","",VLOOKUP(D189,resource_list,5,FALSE))</f>
        <v/>
      </c>
      <c r="Q189" s="5" t="str">
        <f>IF(C189="", "",  IF(VLOOKUP(C189,locations_outposts,5,FALSE)="No", 1, 1.1))</f>
        <v/>
      </c>
      <c r="R189" s="5" t="str">
        <f t="shared" si="11"/>
        <v/>
      </c>
      <c r="S189" s="5" t="str">
        <f t="shared" si="12"/>
        <v/>
      </c>
      <c r="T189" s="5" t="str">
        <f t="shared" si="13"/>
        <v/>
      </c>
      <c r="U189" s="5" t="str">
        <f t="shared" si="15"/>
        <v/>
      </c>
    </row>
    <row r="190" spans="1:21" x14ac:dyDescent="0.25">
      <c r="A190" s="5" cm="1">
        <f t="array" ref="A190">ROUNDDOWN(
_xlfn.IFS(P190="Crafted",
J190*K190*N190*Q190,
P190="Inorganic",
J190*K190*(L190+M190+N190)*O190*Q190,
P190="Organic",
J190*K190*(L190+M190+N190)*Q190,
TRUE,0),2)</f>
        <v>0</v>
      </c>
      <c r="B190" s="5" t="str">
        <f>IF(D190="","",VLOOKUP(D190,resource_list,7,FALSE))</f>
        <v/>
      </c>
      <c r="E190" s="23">
        <v>0</v>
      </c>
      <c r="F190" s="23">
        <v>0</v>
      </c>
      <c r="G190" s="23">
        <v>0</v>
      </c>
      <c r="H190" s="23">
        <v>0</v>
      </c>
      <c r="J190" s="5">
        <f t="shared" si="14"/>
        <v>1</v>
      </c>
      <c r="K190" s="5">
        <f>IF($B$1="Yes",1.05,1)</f>
        <v>1</v>
      </c>
      <c r="L190" s="5">
        <f>IF(D190="",0,VLOOKUP(D190,resource_list,2,FALSE)*F190)</f>
        <v>0</v>
      </c>
      <c r="M190" s="5">
        <f>IF(D190="",0,VLOOKUP(D190,resource_list,3,FALSE)*G190)</f>
        <v>0</v>
      </c>
      <c r="N190" s="5">
        <f>IF(D190="",0,VLOOKUP(D190,resource_list,4,FALSE)*H190)</f>
        <v>0</v>
      </c>
      <c r="O190" s="5">
        <f>IF($D$1="Yes",2,1)</f>
        <v>2</v>
      </c>
      <c r="P190" s="5" t="str">
        <f>IF(D190="","",VLOOKUP(D190,resource_list,5,FALSE))</f>
        <v/>
      </c>
      <c r="Q190" s="5" t="str">
        <f>IF(C190="", "",  IF(VLOOKUP(C190,locations_outposts,5,FALSE)="No", 1, 1.1))</f>
        <v/>
      </c>
      <c r="R190" s="5" t="str">
        <f t="shared" si="11"/>
        <v/>
      </c>
      <c r="S190" s="5" t="str">
        <f t="shared" si="12"/>
        <v/>
      </c>
      <c r="T190" s="5" t="str">
        <f t="shared" si="13"/>
        <v/>
      </c>
      <c r="U190" s="5" t="str">
        <f t="shared" si="15"/>
        <v/>
      </c>
    </row>
    <row r="191" spans="1:21" x14ac:dyDescent="0.25">
      <c r="A191" s="5" cm="1">
        <f t="array" ref="A191">ROUNDDOWN(
_xlfn.IFS(P191="Crafted",
J191*K191*N191*Q191,
P191="Inorganic",
J191*K191*(L191+M191+N191)*O191*Q191,
P191="Organic",
J191*K191*(L191+M191+N191)*Q191,
TRUE,0),2)</f>
        <v>0</v>
      </c>
      <c r="B191" s="5" t="str">
        <f>IF(D191="","",VLOOKUP(D191,resource_list,7,FALSE))</f>
        <v/>
      </c>
      <c r="E191" s="23">
        <v>0</v>
      </c>
      <c r="F191" s="23">
        <v>0</v>
      </c>
      <c r="G191" s="23">
        <v>0</v>
      </c>
      <c r="H191" s="23">
        <v>0</v>
      </c>
      <c r="J191" s="5">
        <f t="shared" si="14"/>
        <v>1</v>
      </c>
      <c r="K191" s="5">
        <f>IF($B$1="Yes",1.05,1)</f>
        <v>1</v>
      </c>
      <c r="L191" s="5">
        <f>IF(D191="",0,VLOOKUP(D191,resource_list,2,FALSE)*F191)</f>
        <v>0</v>
      </c>
      <c r="M191" s="5">
        <f>IF(D191="",0,VLOOKUP(D191,resource_list,3,FALSE)*G191)</f>
        <v>0</v>
      </c>
      <c r="N191" s="5">
        <f>IF(D191="",0,VLOOKUP(D191,resource_list,4,FALSE)*H191)</f>
        <v>0</v>
      </c>
      <c r="O191" s="5">
        <f>IF($D$1="Yes",2,1)</f>
        <v>2</v>
      </c>
      <c r="P191" s="5" t="str">
        <f>IF(D191="","",VLOOKUP(D191,resource_list,5,FALSE))</f>
        <v/>
      </c>
      <c r="Q191" s="5" t="str">
        <f>IF(C191="", "",  IF(VLOOKUP(C191,locations_outposts,5,FALSE)="No", 1, 1.1))</f>
        <v/>
      </c>
      <c r="R191" s="5" t="str">
        <f t="shared" si="11"/>
        <v/>
      </c>
      <c r="S191" s="5" t="str">
        <f t="shared" si="12"/>
        <v/>
      </c>
      <c r="T191" s="5" t="str">
        <f t="shared" si="13"/>
        <v/>
      </c>
      <c r="U191" s="5" t="str">
        <f t="shared" si="15"/>
        <v/>
      </c>
    </row>
    <row r="192" spans="1:21" x14ac:dyDescent="0.25">
      <c r="A192" s="5" cm="1">
        <f t="array" ref="A192">ROUNDDOWN(
_xlfn.IFS(P192="Crafted",
J192*K192*N192*Q192,
P192="Inorganic",
J192*K192*(L192+M192+N192)*O192*Q192,
P192="Organic",
J192*K192*(L192+M192+N192)*Q192,
TRUE,0),2)</f>
        <v>0</v>
      </c>
      <c r="B192" s="5" t="str">
        <f>IF(D192="","",VLOOKUP(D192,resource_list,7,FALSE))</f>
        <v/>
      </c>
      <c r="E192" s="23">
        <v>0</v>
      </c>
      <c r="F192" s="23">
        <v>0</v>
      </c>
      <c r="G192" s="23">
        <v>0</v>
      </c>
      <c r="H192" s="23">
        <v>0</v>
      </c>
      <c r="J192" s="5">
        <f t="shared" si="14"/>
        <v>1</v>
      </c>
      <c r="K192" s="5">
        <f>IF($B$1="Yes",1.05,1)</f>
        <v>1</v>
      </c>
      <c r="L192" s="5">
        <f>IF(D192="",0,VLOOKUP(D192,resource_list,2,FALSE)*F192)</f>
        <v>0</v>
      </c>
      <c r="M192" s="5">
        <f>IF(D192="",0,VLOOKUP(D192,resource_list,3,FALSE)*G192)</f>
        <v>0</v>
      </c>
      <c r="N192" s="5">
        <f>IF(D192="",0,VLOOKUP(D192,resource_list,4,FALSE)*H192)</f>
        <v>0</v>
      </c>
      <c r="O192" s="5">
        <f>IF($D$1="Yes",2,1)</f>
        <v>2</v>
      </c>
      <c r="P192" s="5" t="str">
        <f>IF(D192="","",VLOOKUP(D192,resource_list,5,FALSE))</f>
        <v/>
      </c>
      <c r="Q192" s="5" t="str">
        <f>IF(C192="", "",  IF(VLOOKUP(C192,locations_outposts,5,FALSE)="No", 1, 1.1))</f>
        <v/>
      </c>
      <c r="R192" s="5" t="str">
        <f t="shared" si="11"/>
        <v/>
      </c>
      <c r="S192" s="5" t="str">
        <f t="shared" si="12"/>
        <v/>
      </c>
      <c r="T192" s="5" t="str">
        <f t="shared" si="13"/>
        <v/>
      </c>
      <c r="U192" s="5" t="str">
        <f t="shared" si="15"/>
        <v/>
      </c>
    </row>
    <row r="193" spans="1:21" x14ac:dyDescent="0.25">
      <c r="A193" s="5" cm="1">
        <f t="array" ref="A193">ROUNDDOWN(
_xlfn.IFS(P193="Crafted",
J193*K193*N193*Q193,
P193="Inorganic",
J193*K193*(L193+M193+N193)*O193*Q193,
P193="Organic",
J193*K193*(L193+M193+N193)*Q193,
TRUE,0),2)</f>
        <v>0</v>
      </c>
      <c r="B193" s="5" t="str">
        <f>IF(D193="","",VLOOKUP(D193,resource_list,7,FALSE))</f>
        <v/>
      </c>
      <c r="E193" s="23">
        <v>0</v>
      </c>
      <c r="F193" s="23">
        <v>0</v>
      </c>
      <c r="G193" s="23">
        <v>0</v>
      </c>
      <c r="H193" s="23">
        <v>0</v>
      </c>
      <c r="J193" s="5">
        <f t="shared" si="14"/>
        <v>1</v>
      </c>
      <c r="K193" s="5">
        <f>IF($B$1="Yes",1.05,1)</f>
        <v>1</v>
      </c>
      <c r="L193" s="5">
        <f>IF(D193="",0,VLOOKUP(D193,resource_list,2,FALSE)*F193)</f>
        <v>0</v>
      </c>
      <c r="M193" s="5">
        <f>IF(D193="",0,VLOOKUP(D193,resource_list,3,FALSE)*G193)</f>
        <v>0</v>
      </c>
      <c r="N193" s="5">
        <f>IF(D193="",0,VLOOKUP(D193,resource_list,4,FALSE)*H193)</f>
        <v>0</v>
      </c>
      <c r="O193" s="5">
        <f>IF($D$1="Yes",2,1)</f>
        <v>2</v>
      </c>
      <c r="P193" s="5" t="str">
        <f>IF(D193="","",VLOOKUP(D193,resource_list,5,FALSE))</f>
        <v/>
      </c>
      <c r="Q193" s="5" t="str">
        <f>IF(C193="", "",  IF(VLOOKUP(C193,locations_outposts,5,FALSE)="No", 1, 1.1))</f>
        <v/>
      </c>
      <c r="R193" s="5" t="str">
        <f t="shared" si="11"/>
        <v/>
      </c>
      <c r="S193" s="5" t="str">
        <f t="shared" si="12"/>
        <v/>
      </c>
      <c r="T193" s="5" t="str">
        <f t="shared" si="13"/>
        <v/>
      </c>
      <c r="U193" s="5" t="str">
        <f t="shared" si="15"/>
        <v/>
      </c>
    </row>
    <row r="194" spans="1:21" x14ac:dyDescent="0.25">
      <c r="A194" s="5" cm="1">
        <f t="array" ref="A194">ROUNDDOWN(
_xlfn.IFS(P194="Crafted",
J194*K194*N194*Q194,
P194="Inorganic",
J194*K194*(L194+M194+N194)*O194*Q194,
P194="Organic",
J194*K194*(L194+M194+N194)*Q194,
TRUE,0),2)</f>
        <v>0</v>
      </c>
      <c r="B194" s="5" t="str">
        <f>IF(D194="","",VLOOKUP(D194,resource_list,7,FALSE))</f>
        <v/>
      </c>
      <c r="E194" s="23">
        <v>0</v>
      </c>
      <c r="F194" s="23">
        <v>0</v>
      </c>
      <c r="G194" s="23">
        <v>0</v>
      </c>
      <c r="H194" s="23">
        <v>0</v>
      </c>
      <c r="J194" s="5">
        <f t="shared" si="14"/>
        <v>1</v>
      </c>
      <c r="K194" s="5">
        <f>IF($B$1="Yes",1.05,1)</f>
        <v>1</v>
      </c>
      <c r="L194" s="5">
        <f>IF(D194="",0,VLOOKUP(D194,resource_list,2,FALSE)*F194)</f>
        <v>0</v>
      </c>
      <c r="M194" s="5">
        <f>IF(D194="",0,VLOOKUP(D194,resource_list,3,FALSE)*G194)</f>
        <v>0</v>
      </c>
      <c r="N194" s="5">
        <f>IF(D194="",0,VLOOKUP(D194,resource_list,4,FALSE)*H194)</f>
        <v>0</v>
      </c>
      <c r="O194" s="5">
        <f>IF($D$1="Yes",2,1)</f>
        <v>2</v>
      </c>
      <c r="P194" s="5" t="str">
        <f>IF(D194="","",VLOOKUP(D194,resource_list,5,FALSE))</f>
        <v/>
      </c>
      <c r="Q194" s="5" t="str">
        <f>IF(C194="", "",  IF(VLOOKUP(C194,locations_outposts,5,FALSE)="No", 1, 1.1))</f>
        <v/>
      </c>
      <c r="R194" s="5" t="str">
        <f t="shared" si="11"/>
        <v/>
      </c>
      <c r="S194" s="5" t="str">
        <f t="shared" si="12"/>
        <v/>
      </c>
      <c r="T194" s="5" t="str">
        <f t="shared" si="13"/>
        <v/>
      </c>
      <c r="U194" s="5" t="str">
        <f t="shared" si="15"/>
        <v/>
      </c>
    </row>
    <row r="195" spans="1:21" x14ac:dyDescent="0.25">
      <c r="A195" s="5" cm="1">
        <f t="array" ref="A195">ROUNDDOWN(
_xlfn.IFS(P195="Crafted",
J195*K195*N195*Q195,
P195="Inorganic",
J195*K195*(L195+M195+N195)*O195*Q195,
P195="Organic",
J195*K195*(L195+M195+N195)*Q195,
TRUE,0),2)</f>
        <v>0</v>
      </c>
      <c r="B195" s="5" t="str">
        <f>IF(D195="","",VLOOKUP(D195,resource_list,7,FALSE))</f>
        <v/>
      </c>
      <c r="E195" s="23">
        <v>0</v>
      </c>
      <c r="F195" s="23">
        <v>0</v>
      </c>
      <c r="G195" s="23">
        <v>0</v>
      </c>
      <c r="H195" s="23">
        <v>0</v>
      </c>
      <c r="J195" s="5">
        <f t="shared" si="14"/>
        <v>1</v>
      </c>
      <c r="K195" s="5">
        <f>IF($B$1="Yes",1.05,1)</f>
        <v>1</v>
      </c>
      <c r="L195" s="5">
        <f>IF(D195="",0,VLOOKUP(D195,resource_list,2,FALSE)*F195)</f>
        <v>0</v>
      </c>
      <c r="M195" s="5">
        <f>IF(D195="",0,VLOOKUP(D195,resource_list,3,FALSE)*G195)</f>
        <v>0</v>
      </c>
      <c r="N195" s="5">
        <f>IF(D195="",0,VLOOKUP(D195,resource_list,4,FALSE)*H195)</f>
        <v>0</v>
      </c>
      <c r="O195" s="5">
        <f>IF($D$1="Yes",2,1)</f>
        <v>2</v>
      </c>
      <c r="P195" s="5" t="str">
        <f>IF(D195="","",VLOOKUP(D195,resource_list,5,FALSE))</f>
        <v/>
      </c>
      <c r="Q195" s="5" t="str">
        <f>IF(C195="", "",  IF(VLOOKUP(C195,locations_outposts,5,FALSE)="No", 1, 1.1))</f>
        <v/>
      </c>
      <c r="R195" s="5" t="str">
        <f t="shared" si="11"/>
        <v/>
      </c>
      <c r="S195" s="5" t="str">
        <f t="shared" si="12"/>
        <v/>
      </c>
      <c r="T195" s="5" t="str">
        <f t="shared" si="13"/>
        <v/>
      </c>
      <c r="U195" s="5" t="str">
        <f t="shared" si="15"/>
        <v/>
      </c>
    </row>
    <row r="196" spans="1:21" x14ac:dyDescent="0.25">
      <c r="A196" s="5" cm="1">
        <f t="array" ref="A196">ROUNDDOWN(
_xlfn.IFS(P196="Crafted",
J196*K196*N196*Q196,
P196="Inorganic",
J196*K196*(L196+M196+N196)*O196*Q196,
P196="Organic",
J196*K196*(L196+M196+N196)*Q196,
TRUE,0),2)</f>
        <v>0</v>
      </c>
      <c r="B196" s="5" t="str">
        <f>IF(D196="","",VLOOKUP(D196,resource_list,7,FALSE))</f>
        <v/>
      </c>
      <c r="E196" s="23">
        <v>0</v>
      </c>
      <c r="F196" s="23">
        <v>0</v>
      </c>
      <c r="G196" s="23">
        <v>0</v>
      </c>
      <c r="H196" s="23">
        <v>0</v>
      </c>
      <c r="J196" s="5">
        <f t="shared" si="14"/>
        <v>1</v>
      </c>
      <c r="K196" s="5">
        <f>IF($B$1="Yes",1.05,1)</f>
        <v>1</v>
      </c>
      <c r="L196" s="5">
        <f>IF(D196="",0,VLOOKUP(D196,resource_list,2,FALSE)*F196)</f>
        <v>0</v>
      </c>
      <c r="M196" s="5">
        <f>IF(D196="",0,VLOOKUP(D196,resource_list,3,FALSE)*G196)</f>
        <v>0</v>
      </c>
      <c r="N196" s="5">
        <f>IF(D196="",0,VLOOKUP(D196,resource_list,4,FALSE)*H196)</f>
        <v>0</v>
      </c>
      <c r="O196" s="5">
        <f>IF($D$1="Yes",2,1)</f>
        <v>2</v>
      </c>
      <c r="P196" s="5" t="str">
        <f>IF(D196="","",VLOOKUP(D196,resource_list,5,FALSE))</f>
        <v/>
      </c>
      <c r="Q196" s="5" t="str">
        <f>IF(C196="", "",  IF(VLOOKUP(C196,locations_outposts,5,FALSE)="No", 1, 1.1))</f>
        <v/>
      </c>
      <c r="R196" s="5" t="str">
        <f t="shared" ref="R196:R259" si="16">IF($C196&lt;&gt;"",VLOOKUP($C196,locations_outposts,2,FALSE),"")</f>
        <v/>
      </c>
      <c r="S196" s="5" t="str">
        <f t="shared" ref="S196:S259" si="17">IF($C196&lt;&gt;"",VLOOKUP($C196,locations_outposts,3,FALSE),"")</f>
        <v/>
      </c>
      <c r="T196" s="5" t="str">
        <f t="shared" ref="T196:T259" si="18">IF($C196&lt;&gt;"",VLOOKUP($C196,locations_outposts,4,FALSE),"")</f>
        <v/>
      </c>
      <c r="U196" s="5" t="str">
        <f t="shared" si="15"/>
        <v/>
      </c>
    </row>
    <row r="197" spans="1:21" x14ac:dyDescent="0.25">
      <c r="A197" s="5" cm="1">
        <f t="array" ref="A197">ROUNDDOWN(
_xlfn.IFS(P197="Crafted",
J197*K197*N197*Q197,
P197="Inorganic",
J197*K197*(L197+M197+N197)*O197*Q197,
P197="Organic",
J197*K197*(L197+M197+N197)*Q197,
TRUE,0),2)</f>
        <v>0</v>
      </c>
      <c r="B197" s="5" t="str">
        <f>IF(D197="","",VLOOKUP(D197,resource_list,7,FALSE))</f>
        <v/>
      </c>
      <c r="E197" s="23">
        <v>0</v>
      </c>
      <c r="F197" s="23">
        <v>0</v>
      </c>
      <c r="G197" s="23">
        <v>0</v>
      </c>
      <c r="H197" s="23">
        <v>0</v>
      </c>
      <c r="J197" s="5">
        <f t="shared" ref="J197:J260" si="19">1.1^E197</f>
        <v>1</v>
      </c>
      <c r="K197" s="5">
        <f>IF($B$1="Yes",1.05,1)</f>
        <v>1</v>
      </c>
      <c r="L197" s="5">
        <f>IF(D197="",0,VLOOKUP(D197,resource_list,2,FALSE)*F197)</f>
        <v>0</v>
      </c>
      <c r="M197" s="5">
        <f>IF(D197="",0,VLOOKUP(D197,resource_list,3,FALSE)*G197)</f>
        <v>0</v>
      </c>
      <c r="N197" s="5">
        <f>IF(D197="",0,VLOOKUP(D197,resource_list,4,FALSE)*H197)</f>
        <v>0</v>
      </c>
      <c r="O197" s="5">
        <f>IF($D$1="Yes",2,1)</f>
        <v>2</v>
      </c>
      <c r="P197" s="5" t="str">
        <f>IF(D197="","",VLOOKUP(D197,resource_list,5,FALSE))</f>
        <v/>
      </c>
      <c r="Q197" s="5" t="str">
        <f>IF(C197="", "",  IF(VLOOKUP(C197,locations_outposts,5,FALSE)="No", 1, 1.1))</f>
        <v/>
      </c>
      <c r="R197" s="5" t="str">
        <f t="shared" si="16"/>
        <v/>
      </c>
      <c r="S197" s="5" t="str">
        <f t="shared" si="17"/>
        <v/>
      </c>
      <c r="T197" s="5" t="str">
        <f t="shared" si="18"/>
        <v/>
      </c>
      <c r="U197" s="5" t="str">
        <f t="shared" si="15"/>
        <v/>
      </c>
    </row>
    <row r="198" spans="1:21" x14ac:dyDescent="0.25">
      <c r="A198" s="5" cm="1">
        <f t="array" ref="A198">ROUNDDOWN(
_xlfn.IFS(P198="Crafted",
J198*K198*N198*Q198,
P198="Inorganic",
J198*K198*(L198+M198+N198)*O198*Q198,
P198="Organic",
J198*K198*(L198+M198+N198)*Q198,
TRUE,0),2)</f>
        <v>0</v>
      </c>
      <c r="B198" s="5" t="str">
        <f>IF(D198="","",VLOOKUP(D198,resource_list,7,FALSE))</f>
        <v/>
      </c>
      <c r="E198" s="23">
        <v>0</v>
      </c>
      <c r="F198" s="23">
        <v>0</v>
      </c>
      <c r="G198" s="23">
        <v>0</v>
      </c>
      <c r="H198" s="23">
        <v>0</v>
      </c>
      <c r="J198" s="5">
        <f t="shared" si="19"/>
        <v>1</v>
      </c>
      <c r="K198" s="5">
        <f>IF($B$1="Yes",1.05,1)</f>
        <v>1</v>
      </c>
      <c r="L198" s="5">
        <f>IF(D198="",0,VLOOKUP(D198,resource_list,2,FALSE)*F198)</f>
        <v>0</v>
      </c>
      <c r="M198" s="5">
        <f>IF(D198="",0,VLOOKUP(D198,resource_list,3,FALSE)*G198)</f>
        <v>0</v>
      </c>
      <c r="N198" s="5">
        <f>IF(D198="",0,VLOOKUP(D198,resource_list,4,FALSE)*H198)</f>
        <v>0</v>
      </c>
      <c r="O198" s="5">
        <f>IF($D$1="Yes",2,1)</f>
        <v>2</v>
      </c>
      <c r="P198" s="5" t="str">
        <f>IF(D198="","",VLOOKUP(D198,resource_list,5,FALSE))</f>
        <v/>
      </c>
      <c r="Q198" s="5" t="str">
        <f>IF(C198="", "",  IF(VLOOKUP(C198,locations_outposts,5,FALSE)="No", 1, 1.1))</f>
        <v/>
      </c>
      <c r="R198" s="5" t="str">
        <f t="shared" si="16"/>
        <v/>
      </c>
      <c r="S198" s="5" t="str">
        <f t="shared" si="17"/>
        <v/>
      </c>
      <c r="T198" s="5" t="str">
        <f t="shared" si="18"/>
        <v/>
      </c>
      <c r="U198" s="5" t="str">
        <f t="shared" si="15"/>
        <v/>
      </c>
    </row>
    <row r="199" spans="1:21" x14ac:dyDescent="0.25">
      <c r="A199" s="5" cm="1">
        <f t="array" ref="A199">ROUNDDOWN(
_xlfn.IFS(P199="Crafted",
J199*K199*N199*Q199,
P199="Inorganic",
J199*K199*(L199+M199+N199)*O199*Q199,
P199="Organic",
J199*K199*(L199+M199+N199)*Q199,
TRUE,0),2)</f>
        <v>0</v>
      </c>
      <c r="B199" s="5" t="str">
        <f>IF(D199="","",VLOOKUP(D199,resource_list,7,FALSE))</f>
        <v/>
      </c>
      <c r="E199" s="23">
        <v>0</v>
      </c>
      <c r="F199" s="23">
        <v>0</v>
      </c>
      <c r="G199" s="23">
        <v>0</v>
      </c>
      <c r="H199" s="23">
        <v>0</v>
      </c>
      <c r="J199" s="5">
        <f t="shared" si="19"/>
        <v>1</v>
      </c>
      <c r="K199" s="5">
        <f>IF($B$1="Yes",1.05,1)</f>
        <v>1</v>
      </c>
      <c r="L199" s="5">
        <f>IF(D199="",0,VLOOKUP(D199,resource_list,2,FALSE)*F199)</f>
        <v>0</v>
      </c>
      <c r="M199" s="5">
        <f>IF(D199="",0,VLOOKUP(D199,resource_list,3,FALSE)*G199)</f>
        <v>0</v>
      </c>
      <c r="N199" s="5">
        <f>IF(D199="",0,VLOOKUP(D199,resource_list,4,FALSE)*H199)</f>
        <v>0</v>
      </c>
      <c r="O199" s="5">
        <f>IF($D$1="Yes",2,1)</f>
        <v>2</v>
      </c>
      <c r="P199" s="5" t="str">
        <f>IF(D199="","",VLOOKUP(D199,resource_list,5,FALSE))</f>
        <v/>
      </c>
      <c r="Q199" s="5" t="str">
        <f>IF(C199="", "",  IF(VLOOKUP(C199,locations_outposts,5,FALSE)="No", 1, 1.1))</f>
        <v/>
      </c>
      <c r="R199" s="5" t="str">
        <f t="shared" si="16"/>
        <v/>
      </c>
      <c r="S199" s="5" t="str">
        <f t="shared" si="17"/>
        <v/>
      </c>
      <c r="T199" s="5" t="str">
        <f t="shared" si="18"/>
        <v/>
      </c>
      <c r="U199" s="5" t="str">
        <f t="shared" si="15"/>
        <v/>
      </c>
    </row>
    <row r="200" spans="1:21" x14ac:dyDescent="0.25">
      <c r="A200" s="5" cm="1">
        <f t="array" ref="A200">ROUNDDOWN(
_xlfn.IFS(P200="Crafted",
J200*K200*N200*Q200,
P200="Inorganic",
J200*K200*(L200+M200+N200)*O200*Q200,
P200="Organic",
J200*K200*(L200+M200+N200)*Q200,
TRUE,0),2)</f>
        <v>0</v>
      </c>
      <c r="B200" s="5" t="str">
        <f>IF(D200="","",VLOOKUP(D200,resource_list,7,FALSE))</f>
        <v/>
      </c>
      <c r="E200" s="23">
        <v>0</v>
      </c>
      <c r="F200" s="23">
        <v>0</v>
      </c>
      <c r="G200" s="23">
        <v>0</v>
      </c>
      <c r="H200" s="23">
        <v>0</v>
      </c>
      <c r="J200" s="5">
        <f t="shared" si="19"/>
        <v>1</v>
      </c>
      <c r="K200" s="5">
        <f>IF($B$1="Yes",1.05,1)</f>
        <v>1</v>
      </c>
      <c r="L200" s="5">
        <f>IF(D200="",0,VLOOKUP(D200,resource_list,2,FALSE)*F200)</f>
        <v>0</v>
      </c>
      <c r="M200" s="5">
        <f>IF(D200="",0,VLOOKUP(D200,resource_list,3,FALSE)*G200)</f>
        <v>0</v>
      </c>
      <c r="N200" s="5">
        <f>IF(D200="",0,VLOOKUP(D200,resource_list,4,FALSE)*H200)</f>
        <v>0</v>
      </c>
      <c r="O200" s="5">
        <f>IF($D$1="Yes",2,1)</f>
        <v>2</v>
      </c>
      <c r="P200" s="5" t="str">
        <f>IF(D200="","",VLOOKUP(D200,resource_list,5,FALSE))</f>
        <v/>
      </c>
      <c r="Q200" s="5" t="str">
        <f>IF(C200="", "",  IF(VLOOKUP(C200,locations_outposts,5,FALSE)="No", 1, 1.1))</f>
        <v/>
      </c>
      <c r="R200" s="5" t="str">
        <f t="shared" si="16"/>
        <v/>
      </c>
      <c r="S200" s="5" t="str">
        <f t="shared" si="17"/>
        <v/>
      </c>
      <c r="T200" s="5" t="str">
        <f t="shared" si="18"/>
        <v/>
      </c>
      <c r="U200" s="5" t="str">
        <f t="shared" si="15"/>
        <v/>
      </c>
    </row>
    <row r="201" spans="1:21" x14ac:dyDescent="0.25">
      <c r="A201" s="5" cm="1">
        <f t="array" ref="A201">ROUNDDOWN(
_xlfn.IFS(P201="Crafted",
J201*K201*N201*Q201,
P201="Inorganic",
J201*K201*(L201+M201+N201)*O201*Q201,
P201="Organic",
J201*K201*(L201+M201+N201)*Q201,
TRUE,0),2)</f>
        <v>0</v>
      </c>
      <c r="B201" s="5" t="str">
        <f>IF(D201="","",VLOOKUP(D201,resource_list,7,FALSE))</f>
        <v/>
      </c>
      <c r="E201" s="23">
        <v>0</v>
      </c>
      <c r="F201" s="23">
        <v>0</v>
      </c>
      <c r="G201" s="23">
        <v>0</v>
      </c>
      <c r="H201" s="23">
        <v>0</v>
      </c>
      <c r="J201" s="5">
        <f t="shared" si="19"/>
        <v>1</v>
      </c>
      <c r="K201" s="5">
        <f>IF($B$1="Yes",1.05,1)</f>
        <v>1</v>
      </c>
      <c r="L201" s="5">
        <f>IF(D201="",0,VLOOKUP(D201,resource_list,2,FALSE)*F201)</f>
        <v>0</v>
      </c>
      <c r="M201" s="5">
        <f>IF(D201="",0,VLOOKUP(D201,resource_list,3,FALSE)*G201)</f>
        <v>0</v>
      </c>
      <c r="N201" s="5">
        <f>IF(D201="",0,VLOOKUP(D201,resource_list,4,FALSE)*H201)</f>
        <v>0</v>
      </c>
      <c r="O201" s="5">
        <f>IF($D$1="Yes",2,1)</f>
        <v>2</v>
      </c>
      <c r="P201" s="5" t="str">
        <f>IF(D201="","",VLOOKUP(D201,resource_list,5,FALSE))</f>
        <v/>
      </c>
      <c r="Q201" s="5" t="str">
        <f>IF(C201="", "",  IF(VLOOKUP(C201,locations_outposts,5,FALSE)="No", 1, 1.1))</f>
        <v/>
      </c>
      <c r="R201" s="5" t="str">
        <f t="shared" si="16"/>
        <v/>
      </c>
      <c r="S201" s="5" t="str">
        <f t="shared" si="17"/>
        <v/>
      </c>
      <c r="T201" s="5" t="str">
        <f t="shared" si="18"/>
        <v/>
      </c>
      <c r="U201" s="5" t="str">
        <f t="shared" si="15"/>
        <v/>
      </c>
    </row>
    <row r="202" spans="1:21" x14ac:dyDescent="0.25">
      <c r="A202" s="5" cm="1">
        <f t="array" ref="A202">ROUNDDOWN(
_xlfn.IFS(P202="Crafted",
J202*K202*N202*Q202,
P202="Inorganic",
J202*K202*(L202+M202+N202)*O202*Q202,
P202="Organic",
J202*K202*(L202+M202+N202)*Q202,
TRUE,0),2)</f>
        <v>0</v>
      </c>
      <c r="B202" s="5" t="str">
        <f>IF(D202="","",VLOOKUP(D202,resource_list,7,FALSE))</f>
        <v/>
      </c>
      <c r="E202" s="23">
        <v>0</v>
      </c>
      <c r="F202" s="23">
        <v>0</v>
      </c>
      <c r="G202" s="23">
        <v>0</v>
      </c>
      <c r="H202" s="23">
        <v>0</v>
      </c>
      <c r="J202" s="5">
        <f t="shared" si="19"/>
        <v>1</v>
      </c>
      <c r="K202" s="5">
        <f>IF($B$1="Yes",1.05,1)</f>
        <v>1</v>
      </c>
      <c r="L202" s="5">
        <f>IF(D202="",0,VLOOKUP(D202,resource_list,2,FALSE)*F202)</f>
        <v>0</v>
      </c>
      <c r="M202" s="5">
        <f>IF(D202="",0,VLOOKUP(D202,resource_list,3,FALSE)*G202)</f>
        <v>0</v>
      </c>
      <c r="N202" s="5">
        <f>IF(D202="",0,VLOOKUP(D202,resource_list,4,FALSE)*H202)</f>
        <v>0</v>
      </c>
      <c r="O202" s="5">
        <f>IF($D$1="Yes",2,1)</f>
        <v>2</v>
      </c>
      <c r="P202" s="5" t="str">
        <f>IF(D202="","",VLOOKUP(D202,resource_list,5,FALSE))</f>
        <v/>
      </c>
      <c r="Q202" s="5" t="str">
        <f>IF(C202="", "",  IF(VLOOKUP(C202,locations_outposts,5,FALSE)="No", 1, 1.1))</f>
        <v/>
      </c>
      <c r="R202" s="5" t="str">
        <f t="shared" si="16"/>
        <v/>
      </c>
      <c r="S202" s="5" t="str">
        <f t="shared" si="17"/>
        <v/>
      </c>
      <c r="T202" s="5" t="str">
        <f t="shared" si="18"/>
        <v/>
      </c>
      <c r="U202" s="5" t="str">
        <f t="shared" si="15"/>
        <v/>
      </c>
    </row>
    <row r="203" spans="1:21" x14ac:dyDescent="0.25">
      <c r="A203" s="5" cm="1">
        <f t="array" ref="A203">ROUNDDOWN(
_xlfn.IFS(P203="Crafted",
J203*K203*N203*Q203,
P203="Inorganic",
J203*K203*(L203+M203+N203)*O203*Q203,
P203="Organic",
J203*K203*(L203+M203+N203)*Q203,
TRUE,0),2)</f>
        <v>0</v>
      </c>
      <c r="B203" s="5" t="str">
        <f>IF(D203="","",VLOOKUP(D203,resource_list,7,FALSE))</f>
        <v/>
      </c>
      <c r="E203" s="23">
        <v>0</v>
      </c>
      <c r="F203" s="23">
        <v>0</v>
      </c>
      <c r="G203" s="23">
        <v>0</v>
      </c>
      <c r="H203" s="23">
        <v>0</v>
      </c>
      <c r="J203" s="5">
        <f t="shared" si="19"/>
        <v>1</v>
      </c>
      <c r="K203" s="5">
        <f>IF($B$1="Yes",1.05,1)</f>
        <v>1</v>
      </c>
      <c r="L203" s="5">
        <f>IF(D203="",0,VLOOKUP(D203,resource_list,2,FALSE)*F203)</f>
        <v>0</v>
      </c>
      <c r="M203" s="5">
        <f>IF(D203="",0,VLOOKUP(D203,resource_list,3,FALSE)*G203)</f>
        <v>0</v>
      </c>
      <c r="N203" s="5">
        <f>IF(D203="",0,VLOOKUP(D203,resource_list,4,FALSE)*H203)</f>
        <v>0</v>
      </c>
      <c r="O203" s="5">
        <f>IF($D$1="Yes",2,1)</f>
        <v>2</v>
      </c>
      <c r="P203" s="5" t="str">
        <f>IF(D203="","",VLOOKUP(D203,resource_list,5,FALSE))</f>
        <v/>
      </c>
      <c r="Q203" s="5" t="str">
        <f>IF(C203="", "",  IF(VLOOKUP(C203,locations_outposts,5,FALSE)="No", 1, 1.1))</f>
        <v/>
      </c>
      <c r="R203" s="5" t="str">
        <f t="shared" si="16"/>
        <v/>
      </c>
      <c r="S203" s="5" t="str">
        <f t="shared" si="17"/>
        <v/>
      </c>
      <c r="T203" s="5" t="str">
        <f t="shared" si="18"/>
        <v/>
      </c>
      <c r="U203" s="5" t="str">
        <f t="shared" si="15"/>
        <v/>
      </c>
    </row>
    <row r="204" spans="1:21" x14ac:dyDescent="0.25">
      <c r="A204" s="5" cm="1">
        <f t="array" ref="A204">ROUNDDOWN(
_xlfn.IFS(P204="Crafted",
J204*K204*N204*Q204,
P204="Inorganic",
J204*K204*(L204+M204+N204)*O204*Q204,
P204="Organic",
J204*K204*(L204+M204+N204)*Q204,
TRUE,0),2)</f>
        <v>0</v>
      </c>
      <c r="B204" s="5" t="str">
        <f>IF(D204="","",VLOOKUP(D204,resource_list,7,FALSE))</f>
        <v/>
      </c>
      <c r="E204" s="23">
        <v>0</v>
      </c>
      <c r="F204" s="23">
        <v>0</v>
      </c>
      <c r="G204" s="23">
        <v>0</v>
      </c>
      <c r="H204" s="23">
        <v>0</v>
      </c>
      <c r="J204" s="5">
        <f t="shared" si="19"/>
        <v>1</v>
      </c>
      <c r="K204" s="5">
        <f>IF($B$1="Yes",1.05,1)</f>
        <v>1</v>
      </c>
      <c r="L204" s="5">
        <f>IF(D204="",0,VLOOKUP(D204,resource_list,2,FALSE)*F204)</f>
        <v>0</v>
      </c>
      <c r="M204" s="5">
        <f>IF(D204="",0,VLOOKUP(D204,resource_list,3,FALSE)*G204)</f>
        <v>0</v>
      </c>
      <c r="N204" s="5">
        <f>IF(D204="",0,VLOOKUP(D204,resource_list,4,FALSE)*H204)</f>
        <v>0</v>
      </c>
      <c r="O204" s="5">
        <f>IF($D$1="Yes",2,1)</f>
        <v>2</v>
      </c>
      <c r="P204" s="5" t="str">
        <f>IF(D204="","",VLOOKUP(D204,resource_list,5,FALSE))</f>
        <v/>
      </c>
      <c r="Q204" s="5" t="str">
        <f>IF(C204="", "",  IF(VLOOKUP(C204,locations_outposts,5,FALSE)="No", 1, 1.1))</f>
        <v/>
      </c>
      <c r="R204" s="5" t="str">
        <f t="shared" si="16"/>
        <v/>
      </c>
      <c r="S204" s="5" t="str">
        <f t="shared" si="17"/>
        <v/>
      </c>
      <c r="T204" s="5" t="str">
        <f t="shared" si="18"/>
        <v/>
      </c>
      <c r="U204" s="5" t="str">
        <f t="shared" si="15"/>
        <v/>
      </c>
    </row>
    <row r="205" spans="1:21" x14ac:dyDescent="0.25">
      <c r="A205" s="5" cm="1">
        <f t="array" ref="A205">ROUNDDOWN(
_xlfn.IFS(P205="Crafted",
J205*K205*N205*Q205,
P205="Inorganic",
J205*K205*(L205+M205+N205)*O205*Q205,
P205="Organic",
J205*K205*(L205+M205+N205)*Q205,
TRUE,0),2)</f>
        <v>0</v>
      </c>
      <c r="B205" s="5" t="str">
        <f>IF(D205="","",VLOOKUP(D205,resource_list,7,FALSE))</f>
        <v/>
      </c>
      <c r="E205" s="23">
        <v>0</v>
      </c>
      <c r="F205" s="23">
        <v>0</v>
      </c>
      <c r="G205" s="23">
        <v>0</v>
      </c>
      <c r="H205" s="23">
        <v>0</v>
      </c>
      <c r="J205" s="5">
        <f t="shared" si="19"/>
        <v>1</v>
      </c>
      <c r="K205" s="5">
        <f>IF($B$1="Yes",1.05,1)</f>
        <v>1</v>
      </c>
      <c r="L205" s="5">
        <f>IF(D205="",0,VLOOKUP(D205,resource_list,2,FALSE)*F205)</f>
        <v>0</v>
      </c>
      <c r="M205" s="5">
        <f>IF(D205="",0,VLOOKUP(D205,resource_list,3,FALSE)*G205)</f>
        <v>0</v>
      </c>
      <c r="N205" s="5">
        <f>IF(D205="",0,VLOOKUP(D205,resource_list,4,FALSE)*H205)</f>
        <v>0</v>
      </c>
      <c r="O205" s="5">
        <f>IF($D$1="Yes",2,1)</f>
        <v>2</v>
      </c>
      <c r="P205" s="5" t="str">
        <f>IF(D205="","",VLOOKUP(D205,resource_list,5,FALSE))</f>
        <v/>
      </c>
      <c r="Q205" s="5" t="str">
        <f>IF(C205="", "",  IF(VLOOKUP(C205,locations_outposts,5,FALSE)="No", 1, 1.1))</f>
        <v/>
      </c>
      <c r="R205" s="5" t="str">
        <f t="shared" si="16"/>
        <v/>
      </c>
      <c r="S205" s="5" t="str">
        <f t="shared" si="17"/>
        <v/>
      </c>
      <c r="T205" s="5" t="str">
        <f t="shared" si="18"/>
        <v/>
      </c>
      <c r="U205" s="5" t="str">
        <f t="shared" si="15"/>
        <v/>
      </c>
    </row>
    <row r="206" spans="1:21" x14ac:dyDescent="0.25">
      <c r="A206" s="5" cm="1">
        <f t="array" ref="A206">ROUNDDOWN(
_xlfn.IFS(P206="Crafted",
J206*K206*N206*Q206,
P206="Inorganic",
J206*K206*(L206+M206+N206)*O206*Q206,
P206="Organic",
J206*K206*(L206+M206+N206)*Q206,
TRUE,0),2)</f>
        <v>0</v>
      </c>
      <c r="B206" s="5" t="str">
        <f>IF(D206="","",VLOOKUP(D206,resource_list,7,FALSE))</f>
        <v/>
      </c>
      <c r="E206" s="23">
        <v>0</v>
      </c>
      <c r="F206" s="23">
        <v>0</v>
      </c>
      <c r="G206" s="23">
        <v>0</v>
      </c>
      <c r="H206" s="23">
        <v>0</v>
      </c>
      <c r="J206" s="5">
        <f t="shared" si="19"/>
        <v>1</v>
      </c>
      <c r="K206" s="5">
        <f>IF($B$1="Yes",1.05,1)</f>
        <v>1</v>
      </c>
      <c r="L206" s="5">
        <f>IF(D206="",0,VLOOKUP(D206,resource_list,2,FALSE)*F206)</f>
        <v>0</v>
      </c>
      <c r="M206" s="5">
        <f>IF(D206="",0,VLOOKUP(D206,resource_list,3,FALSE)*G206)</f>
        <v>0</v>
      </c>
      <c r="N206" s="5">
        <f>IF(D206="",0,VLOOKUP(D206,resource_list,4,FALSE)*H206)</f>
        <v>0</v>
      </c>
      <c r="O206" s="5">
        <f>IF($D$1="Yes",2,1)</f>
        <v>2</v>
      </c>
      <c r="P206" s="5" t="str">
        <f>IF(D206="","",VLOOKUP(D206,resource_list,5,FALSE))</f>
        <v/>
      </c>
      <c r="Q206" s="5" t="str">
        <f>IF(C206="", "",  IF(VLOOKUP(C206,locations_outposts,5,FALSE)="No", 1, 1.1))</f>
        <v/>
      </c>
      <c r="R206" s="5" t="str">
        <f t="shared" si="16"/>
        <v/>
      </c>
      <c r="S206" s="5" t="str">
        <f t="shared" si="17"/>
        <v/>
      </c>
      <c r="T206" s="5" t="str">
        <f t="shared" si="18"/>
        <v/>
      </c>
      <c r="U206" s="5" t="str">
        <f t="shared" si="15"/>
        <v/>
      </c>
    </row>
    <row r="207" spans="1:21" x14ac:dyDescent="0.25">
      <c r="A207" s="5" cm="1">
        <f t="array" ref="A207">ROUNDDOWN(
_xlfn.IFS(P207="Crafted",
J207*K207*N207*Q207,
P207="Inorganic",
J207*K207*(L207+M207+N207)*O207*Q207,
P207="Organic",
J207*K207*(L207+M207+N207)*Q207,
TRUE,0),2)</f>
        <v>0</v>
      </c>
      <c r="B207" s="5" t="str">
        <f>IF(D207="","",VLOOKUP(D207,resource_list,7,FALSE))</f>
        <v/>
      </c>
      <c r="E207" s="23">
        <v>0</v>
      </c>
      <c r="F207" s="23">
        <v>0</v>
      </c>
      <c r="G207" s="23">
        <v>0</v>
      </c>
      <c r="H207" s="23">
        <v>0</v>
      </c>
      <c r="J207" s="5">
        <f t="shared" si="19"/>
        <v>1</v>
      </c>
      <c r="K207" s="5">
        <f>IF($B$1="Yes",1.05,1)</f>
        <v>1</v>
      </c>
      <c r="L207" s="5">
        <f>IF(D207="",0,VLOOKUP(D207,resource_list,2,FALSE)*F207)</f>
        <v>0</v>
      </c>
      <c r="M207" s="5">
        <f>IF(D207="",0,VLOOKUP(D207,resource_list,3,FALSE)*G207)</f>
        <v>0</v>
      </c>
      <c r="N207" s="5">
        <f>IF(D207="",0,VLOOKUP(D207,resource_list,4,FALSE)*H207)</f>
        <v>0</v>
      </c>
      <c r="O207" s="5">
        <f>IF($D$1="Yes",2,1)</f>
        <v>2</v>
      </c>
      <c r="P207" s="5" t="str">
        <f>IF(D207="","",VLOOKUP(D207,resource_list,5,FALSE))</f>
        <v/>
      </c>
      <c r="Q207" s="5" t="str">
        <f>IF(C207="", "",  IF(VLOOKUP(C207,locations_outposts,5,FALSE)="No", 1, 1.1))</f>
        <v/>
      </c>
      <c r="R207" s="5" t="str">
        <f t="shared" si="16"/>
        <v/>
      </c>
      <c r="S207" s="5" t="str">
        <f t="shared" si="17"/>
        <v/>
      </c>
      <c r="T207" s="5" t="str">
        <f t="shared" si="18"/>
        <v/>
      </c>
      <c r="U207" s="5" t="str">
        <f t="shared" si="15"/>
        <v/>
      </c>
    </row>
    <row r="208" spans="1:21" x14ac:dyDescent="0.25">
      <c r="A208" s="5" cm="1">
        <f t="array" ref="A208">ROUNDDOWN(
_xlfn.IFS(P208="Crafted",
J208*K208*N208*Q208,
P208="Inorganic",
J208*K208*(L208+M208+N208)*O208*Q208,
P208="Organic",
J208*K208*(L208+M208+N208)*Q208,
TRUE,0),2)</f>
        <v>0</v>
      </c>
      <c r="B208" s="5" t="str">
        <f>IF(D208="","",VLOOKUP(D208,resource_list,7,FALSE))</f>
        <v/>
      </c>
      <c r="E208" s="23">
        <v>0</v>
      </c>
      <c r="F208" s="23">
        <v>0</v>
      </c>
      <c r="G208" s="23">
        <v>0</v>
      </c>
      <c r="H208" s="23">
        <v>0</v>
      </c>
      <c r="J208" s="5">
        <f t="shared" si="19"/>
        <v>1</v>
      </c>
      <c r="K208" s="5">
        <f>IF($B$1="Yes",1.05,1)</f>
        <v>1</v>
      </c>
      <c r="L208" s="5">
        <f>IF(D208="",0,VLOOKUP(D208,resource_list,2,FALSE)*F208)</f>
        <v>0</v>
      </c>
      <c r="M208" s="5">
        <f>IF(D208="",0,VLOOKUP(D208,resource_list,3,FALSE)*G208)</f>
        <v>0</v>
      </c>
      <c r="N208" s="5">
        <f>IF(D208="",0,VLOOKUP(D208,resource_list,4,FALSE)*H208)</f>
        <v>0</v>
      </c>
      <c r="O208" s="5">
        <f>IF($D$1="Yes",2,1)</f>
        <v>2</v>
      </c>
      <c r="P208" s="5" t="str">
        <f>IF(D208="","",VLOOKUP(D208,resource_list,5,FALSE))</f>
        <v/>
      </c>
      <c r="Q208" s="5" t="str">
        <f>IF(C208="", "",  IF(VLOOKUP(C208,locations_outposts,5,FALSE)="No", 1, 1.1))</f>
        <v/>
      </c>
      <c r="R208" s="5" t="str">
        <f t="shared" si="16"/>
        <v/>
      </c>
      <c r="S208" s="5" t="str">
        <f t="shared" si="17"/>
        <v/>
      </c>
      <c r="T208" s="5" t="str">
        <f t="shared" si="18"/>
        <v/>
      </c>
      <c r="U208" s="5" t="str">
        <f t="shared" si="15"/>
        <v/>
      </c>
    </row>
    <row r="209" spans="1:21" x14ac:dyDescent="0.25">
      <c r="A209" s="5" cm="1">
        <f t="array" ref="A209">ROUNDDOWN(
_xlfn.IFS(P209="Crafted",
J209*K209*N209*Q209,
P209="Inorganic",
J209*K209*(L209+M209+N209)*O209*Q209,
P209="Organic",
J209*K209*(L209+M209+N209)*Q209,
TRUE,0),2)</f>
        <v>0</v>
      </c>
      <c r="B209" s="5" t="str">
        <f>IF(D209="","",VLOOKUP(D209,resource_list,7,FALSE))</f>
        <v/>
      </c>
      <c r="E209" s="23">
        <v>0</v>
      </c>
      <c r="F209" s="23">
        <v>0</v>
      </c>
      <c r="G209" s="23">
        <v>0</v>
      </c>
      <c r="H209" s="23">
        <v>0</v>
      </c>
      <c r="J209" s="5">
        <f t="shared" si="19"/>
        <v>1</v>
      </c>
      <c r="K209" s="5">
        <f>IF($B$1="Yes",1.05,1)</f>
        <v>1</v>
      </c>
      <c r="L209" s="5">
        <f>IF(D209="",0,VLOOKUP(D209,resource_list,2,FALSE)*F209)</f>
        <v>0</v>
      </c>
      <c r="M209" s="5">
        <f>IF(D209="",0,VLOOKUP(D209,resource_list,3,FALSE)*G209)</f>
        <v>0</v>
      </c>
      <c r="N209" s="5">
        <f>IF(D209="",0,VLOOKUP(D209,resource_list,4,FALSE)*H209)</f>
        <v>0</v>
      </c>
      <c r="O209" s="5">
        <f>IF($D$1="Yes",2,1)</f>
        <v>2</v>
      </c>
      <c r="P209" s="5" t="str">
        <f>IF(D209="","",VLOOKUP(D209,resource_list,5,FALSE))</f>
        <v/>
      </c>
      <c r="Q209" s="5" t="str">
        <f>IF(C209="", "",  IF(VLOOKUP(C209,locations_outposts,5,FALSE)="No", 1, 1.1))</f>
        <v/>
      </c>
      <c r="R209" s="5" t="str">
        <f t="shared" si="16"/>
        <v/>
      </c>
      <c r="S209" s="5" t="str">
        <f t="shared" si="17"/>
        <v/>
      </c>
      <c r="T209" s="5" t="str">
        <f t="shared" si="18"/>
        <v/>
      </c>
      <c r="U209" s="5" t="str">
        <f t="shared" si="15"/>
        <v/>
      </c>
    </row>
    <row r="210" spans="1:21" x14ac:dyDescent="0.25">
      <c r="A210" s="5" cm="1">
        <f t="array" ref="A210">ROUNDDOWN(
_xlfn.IFS(P210="Crafted",
J210*K210*N210*Q210,
P210="Inorganic",
J210*K210*(L210+M210+N210)*O210*Q210,
P210="Organic",
J210*K210*(L210+M210+N210)*Q210,
TRUE,0),2)</f>
        <v>0</v>
      </c>
      <c r="B210" s="5" t="str">
        <f>IF(D210="","",VLOOKUP(D210,resource_list,7,FALSE))</f>
        <v/>
      </c>
      <c r="E210" s="23">
        <v>0</v>
      </c>
      <c r="F210" s="23">
        <v>0</v>
      </c>
      <c r="G210" s="23">
        <v>0</v>
      </c>
      <c r="H210" s="23">
        <v>0</v>
      </c>
      <c r="J210" s="5">
        <f t="shared" si="19"/>
        <v>1</v>
      </c>
      <c r="K210" s="5">
        <f>IF($B$1="Yes",1.05,1)</f>
        <v>1</v>
      </c>
      <c r="L210" s="5">
        <f>IF(D210="",0,VLOOKUP(D210,resource_list,2,FALSE)*F210)</f>
        <v>0</v>
      </c>
      <c r="M210" s="5">
        <f>IF(D210="",0,VLOOKUP(D210,resource_list,3,FALSE)*G210)</f>
        <v>0</v>
      </c>
      <c r="N210" s="5">
        <f>IF(D210="",0,VLOOKUP(D210,resource_list,4,FALSE)*H210)</f>
        <v>0</v>
      </c>
      <c r="O210" s="5">
        <f>IF($D$1="Yes",2,1)</f>
        <v>2</v>
      </c>
      <c r="P210" s="5" t="str">
        <f>IF(D210="","",VLOOKUP(D210,resource_list,5,FALSE))</f>
        <v/>
      </c>
      <c r="Q210" s="5" t="str">
        <f>IF(C210="", "",  IF(VLOOKUP(C210,locations_outposts,5,FALSE)="No", 1, 1.1))</f>
        <v/>
      </c>
      <c r="R210" s="5" t="str">
        <f t="shared" si="16"/>
        <v/>
      </c>
      <c r="S210" s="5" t="str">
        <f t="shared" si="17"/>
        <v/>
      </c>
      <c r="T210" s="5" t="str">
        <f t="shared" si="18"/>
        <v/>
      </c>
      <c r="U210" s="5" t="str">
        <f t="shared" si="15"/>
        <v/>
      </c>
    </row>
    <row r="211" spans="1:21" x14ac:dyDescent="0.25">
      <c r="A211" s="5" cm="1">
        <f t="array" ref="A211">ROUNDDOWN(
_xlfn.IFS(P211="Crafted",
J211*K211*N211*Q211,
P211="Inorganic",
J211*K211*(L211+M211+N211)*O211*Q211,
P211="Organic",
J211*K211*(L211+M211+N211)*Q211,
TRUE,0),2)</f>
        <v>0</v>
      </c>
      <c r="B211" s="5" t="str">
        <f>IF(D211="","",VLOOKUP(D211,resource_list,7,FALSE))</f>
        <v/>
      </c>
      <c r="E211" s="23">
        <v>0</v>
      </c>
      <c r="F211" s="23">
        <v>0</v>
      </c>
      <c r="G211" s="23">
        <v>0</v>
      </c>
      <c r="H211" s="23">
        <v>0</v>
      </c>
      <c r="J211" s="5">
        <f t="shared" si="19"/>
        <v>1</v>
      </c>
      <c r="K211" s="5">
        <f>IF($B$1="Yes",1.05,1)</f>
        <v>1</v>
      </c>
      <c r="L211" s="5">
        <f>IF(D211="",0,VLOOKUP(D211,resource_list,2,FALSE)*F211)</f>
        <v>0</v>
      </c>
      <c r="M211" s="5">
        <f>IF(D211="",0,VLOOKUP(D211,resource_list,3,FALSE)*G211)</f>
        <v>0</v>
      </c>
      <c r="N211" s="5">
        <f>IF(D211="",0,VLOOKUP(D211,resource_list,4,FALSE)*H211)</f>
        <v>0</v>
      </c>
      <c r="O211" s="5">
        <f>IF($D$1="Yes",2,1)</f>
        <v>2</v>
      </c>
      <c r="P211" s="5" t="str">
        <f>IF(D211="","",VLOOKUP(D211,resource_list,5,FALSE))</f>
        <v/>
      </c>
      <c r="Q211" s="5" t="str">
        <f>IF(C211="", "",  IF(VLOOKUP(C211,locations_outposts,5,FALSE)="No", 1, 1.1))</f>
        <v/>
      </c>
      <c r="R211" s="5" t="str">
        <f t="shared" si="16"/>
        <v/>
      </c>
      <c r="S211" s="5" t="str">
        <f t="shared" si="17"/>
        <v/>
      </c>
      <c r="T211" s="5" t="str">
        <f t="shared" si="18"/>
        <v/>
      </c>
      <c r="U211" s="5" t="str">
        <f t="shared" si="15"/>
        <v/>
      </c>
    </row>
    <row r="212" spans="1:21" x14ac:dyDescent="0.25">
      <c r="A212" s="5" cm="1">
        <f t="array" ref="A212">ROUNDDOWN(
_xlfn.IFS(P212="Crafted",
J212*K212*N212*Q212,
P212="Inorganic",
J212*K212*(L212+M212+N212)*O212*Q212,
P212="Organic",
J212*K212*(L212+M212+N212)*Q212,
TRUE,0),2)</f>
        <v>0</v>
      </c>
      <c r="B212" s="5" t="str">
        <f>IF(D212="","",VLOOKUP(D212,resource_list,7,FALSE))</f>
        <v/>
      </c>
      <c r="E212" s="23">
        <v>0</v>
      </c>
      <c r="F212" s="23">
        <v>0</v>
      </c>
      <c r="G212" s="23">
        <v>0</v>
      </c>
      <c r="H212" s="23">
        <v>0</v>
      </c>
      <c r="J212" s="5">
        <f t="shared" si="19"/>
        <v>1</v>
      </c>
      <c r="K212" s="5">
        <f>IF($B$1="Yes",1.05,1)</f>
        <v>1</v>
      </c>
      <c r="L212" s="5">
        <f>IF(D212="",0,VLOOKUP(D212,resource_list,2,FALSE)*F212)</f>
        <v>0</v>
      </c>
      <c r="M212" s="5">
        <f>IF(D212="",0,VLOOKUP(D212,resource_list,3,FALSE)*G212)</f>
        <v>0</v>
      </c>
      <c r="N212" s="5">
        <f>IF(D212="",0,VLOOKUP(D212,resource_list,4,FALSE)*H212)</f>
        <v>0</v>
      </c>
      <c r="O212" s="5">
        <f>IF($D$1="Yes",2,1)</f>
        <v>2</v>
      </c>
      <c r="P212" s="5" t="str">
        <f>IF(D212="","",VLOOKUP(D212,resource_list,5,FALSE))</f>
        <v/>
      </c>
      <c r="Q212" s="5" t="str">
        <f>IF(C212="", "",  IF(VLOOKUP(C212,locations_outposts,5,FALSE)="No", 1, 1.1))</f>
        <v/>
      </c>
      <c r="R212" s="5" t="str">
        <f t="shared" si="16"/>
        <v/>
      </c>
      <c r="S212" s="5" t="str">
        <f t="shared" si="17"/>
        <v/>
      </c>
      <c r="T212" s="5" t="str">
        <f t="shared" si="18"/>
        <v/>
      </c>
      <c r="U212" s="5" t="str">
        <f t="shared" si="15"/>
        <v/>
      </c>
    </row>
    <row r="213" spans="1:21" x14ac:dyDescent="0.25">
      <c r="A213" s="5" cm="1">
        <f t="array" ref="A213">ROUNDDOWN(
_xlfn.IFS(P213="Crafted",
J213*K213*N213*Q213,
P213="Inorganic",
J213*K213*(L213+M213+N213)*O213*Q213,
P213="Organic",
J213*K213*(L213+M213+N213)*Q213,
TRUE,0),2)</f>
        <v>0</v>
      </c>
      <c r="B213" s="5" t="str">
        <f>IF(D213="","",VLOOKUP(D213,resource_list,7,FALSE))</f>
        <v/>
      </c>
      <c r="E213" s="23">
        <v>0</v>
      </c>
      <c r="F213" s="23">
        <v>0</v>
      </c>
      <c r="G213" s="23">
        <v>0</v>
      </c>
      <c r="H213" s="23">
        <v>0</v>
      </c>
      <c r="J213" s="5">
        <f t="shared" si="19"/>
        <v>1</v>
      </c>
      <c r="K213" s="5">
        <f>IF($B$1="Yes",1.05,1)</f>
        <v>1</v>
      </c>
      <c r="L213" s="5">
        <f>IF(D213="",0,VLOOKUP(D213,resource_list,2,FALSE)*F213)</f>
        <v>0</v>
      </c>
      <c r="M213" s="5">
        <f>IF(D213="",0,VLOOKUP(D213,resource_list,3,FALSE)*G213)</f>
        <v>0</v>
      </c>
      <c r="N213" s="5">
        <f>IF(D213="",0,VLOOKUP(D213,resource_list,4,FALSE)*H213)</f>
        <v>0</v>
      </c>
      <c r="O213" s="5">
        <f>IF($D$1="Yes",2,1)</f>
        <v>2</v>
      </c>
      <c r="P213" s="5" t="str">
        <f>IF(D213="","",VLOOKUP(D213,resource_list,5,FALSE))</f>
        <v/>
      </c>
      <c r="Q213" s="5" t="str">
        <f>IF(C213="", "",  IF(VLOOKUP(C213,locations_outposts,5,FALSE)="No", 1, 1.1))</f>
        <v/>
      </c>
      <c r="R213" s="5" t="str">
        <f t="shared" si="16"/>
        <v/>
      </c>
      <c r="S213" s="5" t="str">
        <f t="shared" si="17"/>
        <v/>
      </c>
      <c r="T213" s="5" t="str">
        <f t="shared" si="18"/>
        <v/>
      </c>
      <c r="U213" s="5" t="str">
        <f t="shared" si="15"/>
        <v/>
      </c>
    </row>
    <row r="214" spans="1:21" x14ac:dyDescent="0.25">
      <c r="A214" s="5" cm="1">
        <f t="array" ref="A214">ROUNDDOWN(
_xlfn.IFS(P214="Crafted",
J214*K214*N214*Q214,
P214="Inorganic",
J214*K214*(L214+M214+N214)*O214*Q214,
P214="Organic",
J214*K214*(L214+M214+N214)*Q214,
TRUE,0),2)</f>
        <v>0</v>
      </c>
      <c r="B214" s="5" t="str">
        <f>IF(D214="","",VLOOKUP(D214,resource_list,7,FALSE))</f>
        <v/>
      </c>
      <c r="E214" s="23">
        <v>0</v>
      </c>
      <c r="F214" s="23">
        <v>0</v>
      </c>
      <c r="G214" s="23">
        <v>0</v>
      </c>
      <c r="H214" s="23">
        <v>0</v>
      </c>
      <c r="J214" s="5">
        <f t="shared" si="19"/>
        <v>1</v>
      </c>
      <c r="K214" s="5">
        <f>IF($B$1="Yes",1.05,1)</f>
        <v>1</v>
      </c>
      <c r="L214" s="5">
        <f>IF(D214="",0,VLOOKUP(D214,resource_list,2,FALSE)*F214)</f>
        <v>0</v>
      </c>
      <c r="M214" s="5">
        <f>IF(D214="",0,VLOOKUP(D214,resource_list,3,FALSE)*G214)</f>
        <v>0</v>
      </c>
      <c r="N214" s="5">
        <f>IF(D214="",0,VLOOKUP(D214,resource_list,4,FALSE)*H214)</f>
        <v>0</v>
      </c>
      <c r="O214" s="5">
        <f>IF($D$1="Yes",2,1)</f>
        <v>2</v>
      </c>
      <c r="P214" s="5" t="str">
        <f>IF(D214="","",VLOOKUP(D214,resource_list,5,FALSE))</f>
        <v/>
      </c>
      <c r="Q214" s="5" t="str">
        <f>IF(C214="", "",  IF(VLOOKUP(C214,locations_outposts,5,FALSE)="No", 1, 1.1))</f>
        <v/>
      </c>
      <c r="R214" s="5" t="str">
        <f t="shared" si="16"/>
        <v/>
      </c>
      <c r="S214" s="5" t="str">
        <f t="shared" si="17"/>
        <v/>
      </c>
      <c r="T214" s="5" t="str">
        <f t="shared" si="18"/>
        <v/>
      </c>
      <c r="U214" s="5" t="str">
        <f t="shared" si="15"/>
        <v/>
      </c>
    </row>
    <row r="215" spans="1:21" x14ac:dyDescent="0.25">
      <c r="A215" s="5" cm="1">
        <f t="array" ref="A215">ROUNDDOWN(
_xlfn.IFS(P215="Crafted",
J215*K215*N215*Q215,
P215="Inorganic",
J215*K215*(L215+M215+N215)*O215*Q215,
P215="Organic",
J215*K215*(L215+M215+N215)*Q215,
TRUE,0),2)</f>
        <v>0</v>
      </c>
      <c r="B215" s="5" t="str">
        <f>IF(D215="","",VLOOKUP(D215,resource_list,7,FALSE))</f>
        <v/>
      </c>
      <c r="E215" s="23">
        <v>0</v>
      </c>
      <c r="F215" s="23">
        <v>0</v>
      </c>
      <c r="G215" s="23">
        <v>0</v>
      </c>
      <c r="H215" s="23">
        <v>0</v>
      </c>
      <c r="J215" s="5">
        <f t="shared" si="19"/>
        <v>1</v>
      </c>
      <c r="K215" s="5">
        <f>IF($B$1="Yes",1.05,1)</f>
        <v>1</v>
      </c>
      <c r="L215" s="5">
        <f>IF(D215="",0,VLOOKUP(D215,resource_list,2,FALSE)*F215)</f>
        <v>0</v>
      </c>
      <c r="M215" s="5">
        <f>IF(D215="",0,VLOOKUP(D215,resource_list,3,FALSE)*G215)</f>
        <v>0</v>
      </c>
      <c r="N215" s="5">
        <f>IF(D215="",0,VLOOKUP(D215,resource_list,4,FALSE)*H215)</f>
        <v>0</v>
      </c>
      <c r="O215" s="5">
        <f>IF($D$1="Yes",2,1)</f>
        <v>2</v>
      </c>
      <c r="P215" s="5" t="str">
        <f>IF(D215="","",VLOOKUP(D215,resource_list,5,FALSE))</f>
        <v/>
      </c>
      <c r="Q215" s="5" t="str">
        <f>IF(C215="", "",  IF(VLOOKUP(C215,locations_outposts,5,FALSE)="No", 1, 1.1))</f>
        <v/>
      </c>
      <c r="R215" s="5" t="str">
        <f t="shared" si="16"/>
        <v/>
      </c>
      <c r="S215" s="5" t="str">
        <f t="shared" si="17"/>
        <v/>
      </c>
      <c r="T215" s="5" t="str">
        <f t="shared" si="18"/>
        <v/>
      </c>
      <c r="U215" s="5" t="str">
        <f t="shared" ref="U215:U278" si="20">IF(C215&lt;&gt;"",IF(D215&lt;&gt;"",_xlfn.CONCAT(C215," - ",D215),""),"")</f>
        <v/>
      </c>
    </row>
    <row r="216" spans="1:21" x14ac:dyDescent="0.25">
      <c r="A216" s="5" cm="1">
        <f t="array" ref="A216">ROUNDDOWN(
_xlfn.IFS(P216="Crafted",
J216*K216*N216*Q216,
P216="Inorganic",
J216*K216*(L216+M216+N216)*O216*Q216,
P216="Organic",
J216*K216*(L216+M216+N216)*Q216,
TRUE,0),2)</f>
        <v>0</v>
      </c>
      <c r="B216" s="5" t="str">
        <f>IF(D216="","",VLOOKUP(D216,resource_list,7,FALSE))</f>
        <v/>
      </c>
      <c r="E216" s="23">
        <v>0</v>
      </c>
      <c r="F216" s="23">
        <v>0</v>
      </c>
      <c r="G216" s="23">
        <v>0</v>
      </c>
      <c r="H216" s="23">
        <v>0</v>
      </c>
      <c r="J216" s="5">
        <f t="shared" si="19"/>
        <v>1</v>
      </c>
      <c r="K216" s="5">
        <f>IF($B$1="Yes",1.05,1)</f>
        <v>1</v>
      </c>
      <c r="L216" s="5">
        <f>IF(D216="",0,VLOOKUP(D216,resource_list,2,FALSE)*F216)</f>
        <v>0</v>
      </c>
      <c r="M216" s="5">
        <f>IF(D216="",0,VLOOKUP(D216,resource_list,3,FALSE)*G216)</f>
        <v>0</v>
      </c>
      <c r="N216" s="5">
        <f>IF(D216="",0,VLOOKUP(D216,resource_list,4,FALSE)*H216)</f>
        <v>0</v>
      </c>
      <c r="O216" s="5">
        <f>IF($D$1="Yes",2,1)</f>
        <v>2</v>
      </c>
      <c r="P216" s="5" t="str">
        <f>IF(D216="","",VLOOKUP(D216,resource_list,5,FALSE))</f>
        <v/>
      </c>
      <c r="Q216" s="5" t="str">
        <f>IF(C216="", "",  IF(VLOOKUP(C216,locations_outposts,5,FALSE)="No", 1, 1.1))</f>
        <v/>
      </c>
      <c r="R216" s="5" t="str">
        <f t="shared" si="16"/>
        <v/>
      </c>
      <c r="S216" s="5" t="str">
        <f t="shared" si="17"/>
        <v/>
      </c>
      <c r="T216" s="5" t="str">
        <f t="shared" si="18"/>
        <v/>
      </c>
      <c r="U216" s="5" t="str">
        <f t="shared" si="20"/>
        <v/>
      </c>
    </row>
    <row r="217" spans="1:21" x14ac:dyDescent="0.25">
      <c r="A217" s="5" cm="1">
        <f t="array" ref="A217">ROUNDDOWN(
_xlfn.IFS(P217="Crafted",
J217*K217*N217*Q217,
P217="Inorganic",
J217*K217*(L217+M217+N217)*O217*Q217,
P217="Organic",
J217*K217*(L217+M217+N217)*Q217,
TRUE,0),2)</f>
        <v>0</v>
      </c>
      <c r="B217" s="5" t="str">
        <f>IF(D217="","",VLOOKUP(D217,resource_list,7,FALSE))</f>
        <v/>
      </c>
      <c r="E217" s="23">
        <v>0</v>
      </c>
      <c r="F217" s="23">
        <v>0</v>
      </c>
      <c r="G217" s="23">
        <v>0</v>
      </c>
      <c r="H217" s="23">
        <v>0</v>
      </c>
      <c r="J217" s="5">
        <f t="shared" si="19"/>
        <v>1</v>
      </c>
      <c r="K217" s="5">
        <f>IF($B$1="Yes",1.05,1)</f>
        <v>1</v>
      </c>
      <c r="L217" s="5">
        <f>IF(D217="",0,VLOOKUP(D217,resource_list,2,FALSE)*F217)</f>
        <v>0</v>
      </c>
      <c r="M217" s="5">
        <f>IF(D217="",0,VLOOKUP(D217,resource_list,3,FALSE)*G217)</f>
        <v>0</v>
      </c>
      <c r="N217" s="5">
        <f>IF(D217="",0,VLOOKUP(D217,resource_list,4,FALSE)*H217)</f>
        <v>0</v>
      </c>
      <c r="O217" s="5">
        <f>IF($D$1="Yes",2,1)</f>
        <v>2</v>
      </c>
      <c r="P217" s="5" t="str">
        <f>IF(D217="","",VLOOKUP(D217,resource_list,5,FALSE))</f>
        <v/>
      </c>
      <c r="Q217" s="5" t="str">
        <f>IF(C217="", "",  IF(VLOOKUP(C217,locations_outposts,5,FALSE)="No", 1, 1.1))</f>
        <v/>
      </c>
      <c r="R217" s="5" t="str">
        <f t="shared" si="16"/>
        <v/>
      </c>
      <c r="S217" s="5" t="str">
        <f t="shared" si="17"/>
        <v/>
      </c>
      <c r="T217" s="5" t="str">
        <f t="shared" si="18"/>
        <v/>
      </c>
      <c r="U217" s="5" t="str">
        <f t="shared" si="20"/>
        <v/>
      </c>
    </row>
    <row r="218" spans="1:21" x14ac:dyDescent="0.25">
      <c r="A218" s="5" cm="1">
        <f t="array" ref="A218">ROUNDDOWN(
_xlfn.IFS(P218="Crafted",
J218*K218*N218*Q218,
P218="Inorganic",
J218*K218*(L218+M218+N218)*O218*Q218,
P218="Organic",
J218*K218*(L218+M218+N218)*Q218,
TRUE,0),2)</f>
        <v>0</v>
      </c>
      <c r="B218" s="5" t="str">
        <f>IF(D218="","",VLOOKUP(D218,resource_list,7,FALSE))</f>
        <v/>
      </c>
      <c r="E218" s="23">
        <v>0</v>
      </c>
      <c r="F218" s="23">
        <v>0</v>
      </c>
      <c r="G218" s="23">
        <v>0</v>
      </c>
      <c r="H218" s="23">
        <v>0</v>
      </c>
      <c r="J218" s="5">
        <f t="shared" si="19"/>
        <v>1</v>
      </c>
      <c r="K218" s="5">
        <f>IF($B$1="Yes",1.05,1)</f>
        <v>1</v>
      </c>
      <c r="L218" s="5">
        <f>IF(D218="",0,VLOOKUP(D218,resource_list,2,FALSE)*F218)</f>
        <v>0</v>
      </c>
      <c r="M218" s="5">
        <f>IF(D218="",0,VLOOKUP(D218,resource_list,3,FALSE)*G218)</f>
        <v>0</v>
      </c>
      <c r="N218" s="5">
        <f>IF(D218="",0,VLOOKUP(D218,resource_list,4,FALSE)*H218)</f>
        <v>0</v>
      </c>
      <c r="O218" s="5">
        <f>IF($D$1="Yes",2,1)</f>
        <v>2</v>
      </c>
      <c r="P218" s="5" t="str">
        <f>IF(D218="","",VLOOKUP(D218,resource_list,5,FALSE))</f>
        <v/>
      </c>
      <c r="Q218" s="5" t="str">
        <f>IF(C218="", "",  IF(VLOOKUP(C218,locations_outposts,5,FALSE)="No", 1, 1.1))</f>
        <v/>
      </c>
      <c r="R218" s="5" t="str">
        <f t="shared" si="16"/>
        <v/>
      </c>
      <c r="S218" s="5" t="str">
        <f t="shared" si="17"/>
        <v/>
      </c>
      <c r="T218" s="5" t="str">
        <f t="shared" si="18"/>
        <v/>
      </c>
      <c r="U218" s="5" t="str">
        <f t="shared" si="20"/>
        <v/>
      </c>
    </row>
    <row r="219" spans="1:21" x14ac:dyDescent="0.25">
      <c r="A219" s="5" cm="1">
        <f t="array" ref="A219">ROUNDDOWN(
_xlfn.IFS(P219="Crafted",
J219*K219*N219*Q219,
P219="Inorganic",
J219*K219*(L219+M219+N219)*O219*Q219,
P219="Organic",
J219*K219*(L219+M219+N219)*Q219,
TRUE,0),2)</f>
        <v>0</v>
      </c>
      <c r="B219" s="5" t="str">
        <f>IF(D219="","",VLOOKUP(D219,resource_list,7,FALSE))</f>
        <v/>
      </c>
      <c r="E219" s="23">
        <v>0</v>
      </c>
      <c r="F219" s="23">
        <v>0</v>
      </c>
      <c r="G219" s="23">
        <v>0</v>
      </c>
      <c r="H219" s="23">
        <v>0</v>
      </c>
      <c r="J219" s="5">
        <f t="shared" si="19"/>
        <v>1</v>
      </c>
      <c r="K219" s="5">
        <f>IF($B$1="Yes",1.05,1)</f>
        <v>1</v>
      </c>
      <c r="L219" s="5">
        <f>IF(D219="",0,VLOOKUP(D219,resource_list,2,FALSE)*F219)</f>
        <v>0</v>
      </c>
      <c r="M219" s="5">
        <f>IF(D219="",0,VLOOKUP(D219,resource_list,3,FALSE)*G219)</f>
        <v>0</v>
      </c>
      <c r="N219" s="5">
        <f>IF(D219="",0,VLOOKUP(D219,resource_list,4,FALSE)*H219)</f>
        <v>0</v>
      </c>
      <c r="O219" s="5">
        <f>IF($D$1="Yes",2,1)</f>
        <v>2</v>
      </c>
      <c r="P219" s="5" t="str">
        <f>IF(D219="","",VLOOKUP(D219,resource_list,5,FALSE))</f>
        <v/>
      </c>
      <c r="Q219" s="5" t="str">
        <f>IF(C219="", "",  IF(VLOOKUP(C219,locations_outposts,5,FALSE)="No", 1, 1.1))</f>
        <v/>
      </c>
      <c r="R219" s="5" t="str">
        <f t="shared" si="16"/>
        <v/>
      </c>
      <c r="S219" s="5" t="str">
        <f t="shared" si="17"/>
        <v/>
      </c>
      <c r="T219" s="5" t="str">
        <f t="shared" si="18"/>
        <v/>
      </c>
      <c r="U219" s="5" t="str">
        <f t="shared" si="20"/>
        <v/>
      </c>
    </row>
    <row r="220" spans="1:21" x14ac:dyDescent="0.25">
      <c r="A220" s="5" cm="1">
        <f t="array" ref="A220">ROUNDDOWN(
_xlfn.IFS(P220="Crafted",
J220*K220*N220*Q220,
P220="Inorganic",
J220*K220*(L220+M220+N220)*O220*Q220,
P220="Organic",
J220*K220*(L220+M220+N220)*Q220,
TRUE,0),2)</f>
        <v>0</v>
      </c>
      <c r="B220" s="5" t="str">
        <f>IF(D220="","",VLOOKUP(D220,resource_list,7,FALSE))</f>
        <v/>
      </c>
      <c r="E220" s="23">
        <v>0</v>
      </c>
      <c r="F220" s="23">
        <v>0</v>
      </c>
      <c r="G220" s="23">
        <v>0</v>
      </c>
      <c r="H220" s="23">
        <v>0</v>
      </c>
      <c r="J220" s="5">
        <f t="shared" si="19"/>
        <v>1</v>
      </c>
      <c r="K220" s="5">
        <f>IF($B$1="Yes",1.05,1)</f>
        <v>1</v>
      </c>
      <c r="L220" s="5">
        <f>IF(D220="",0,VLOOKUP(D220,resource_list,2,FALSE)*F220)</f>
        <v>0</v>
      </c>
      <c r="M220" s="5">
        <f>IF(D220="",0,VLOOKUP(D220,resource_list,3,FALSE)*G220)</f>
        <v>0</v>
      </c>
      <c r="N220" s="5">
        <f>IF(D220="",0,VLOOKUP(D220,resource_list,4,FALSE)*H220)</f>
        <v>0</v>
      </c>
      <c r="O220" s="5">
        <f>IF($D$1="Yes",2,1)</f>
        <v>2</v>
      </c>
      <c r="P220" s="5" t="str">
        <f>IF(D220="","",VLOOKUP(D220,resource_list,5,FALSE))</f>
        <v/>
      </c>
      <c r="Q220" s="5" t="str">
        <f>IF(C220="", "",  IF(VLOOKUP(C220,locations_outposts,5,FALSE)="No", 1, 1.1))</f>
        <v/>
      </c>
      <c r="R220" s="5" t="str">
        <f t="shared" si="16"/>
        <v/>
      </c>
      <c r="S220" s="5" t="str">
        <f t="shared" si="17"/>
        <v/>
      </c>
      <c r="T220" s="5" t="str">
        <f t="shared" si="18"/>
        <v/>
      </c>
      <c r="U220" s="5" t="str">
        <f t="shared" si="20"/>
        <v/>
      </c>
    </row>
    <row r="221" spans="1:21" x14ac:dyDescent="0.25">
      <c r="A221" s="5" cm="1">
        <f t="array" ref="A221">ROUNDDOWN(
_xlfn.IFS(P221="Crafted",
J221*K221*N221*Q221,
P221="Inorganic",
J221*K221*(L221+M221+N221)*O221*Q221,
P221="Organic",
J221*K221*(L221+M221+N221)*Q221,
TRUE,0),2)</f>
        <v>0</v>
      </c>
      <c r="B221" s="5" t="str">
        <f>IF(D221="","",VLOOKUP(D221,resource_list,7,FALSE))</f>
        <v/>
      </c>
      <c r="E221" s="23">
        <v>0</v>
      </c>
      <c r="F221" s="23">
        <v>0</v>
      </c>
      <c r="G221" s="23">
        <v>0</v>
      </c>
      <c r="H221" s="23">
        <v>0</v>
      </c>
      <c r="J221" s="5">
        <f t="shared" si="19"/>
        <v>1</v>
      </c>
      <c r="K221" s="5">
        <f>IF($B$1="Yes",1.05,1)</f>
        <v>1</v>
      </c>
      <c r="L221" s="5">
        <f>IF(D221="",0,VLOOKUP(D221,resource_list,2,FALSE)*F221)</f>
        <v>0</v>
      </c>
      <c r="M221" s="5">
        <f>IF(D221="",0,VLOOKUP(D221,resource_list,3,FALSE)*G221)</f>
        <v>0</v>
      </c>
      <c r="N221" s="5">
        <f>IF(D221="",0,VLOOKUP(D221,resource_list,4,FALSE)*H221)</f>
        <v>0</v>
      </c>
      <c r="O221" s="5">
        <f>IF($D$1="Yes",2,1)</f>
        <v>2</v>
      </c>
      <c r="P221" s="5" t="str">
        <f>IF(D221="","",VLOOKUP(D221,resource_list,5,FALSE))</f>
        <v/>
      </c>
      <c r="Q221" s="5" t="str">
        <f>IF(C221="", "",  IF(VLOOKUP(C221,locations_outposts,5,FALSE)="No", 1, 1.1))</f>
        <v/>
      </c>
      <c r="R221" s="5" t="str">
        <f t="shared" si="16"/>
        <v/>
      </c>
      <c r="S221" s="5" t="str">
        <f t="shared" si="17"/>
        <v/>
      </c>
      <c r="T221" s="5" t="str">
        <f t="shared" si="18"/>
        <v/>
      </c>
      <c r="U221" s="5" t="str">
        <f t="shared" si="20"/>
        <v/>
      </c>
    </row>
    <row r="222" spans="1:21" x14ac:dyDescent="0.25">
      <c r="A222" s="5" cm="1">
        <f t="array" ref="A222">ROUNDDOWN(
_xlfn.IFS(P222="Crafted",
J222*K222*N222*Q222,
P222="Inorganic",
J222*K222*(L222+M222+N222)*O222*Q222,
P222="Organic",
J222*K222*(L222+M222+N222)*Q222,
TRUE,0),2)</f>
        <v>0</v>
      </c>
      <c r="B222" s="5" t="str">
        <f>IF(D222="","",VLOOKUP(D222,resource_list,7,FALSE))</f>
        <v/>
      </c>
      <c r="E222" s="23">
        <v>0</v>
      </c>
      <c r="F222" s="23">
        <v>0</v>
      </c>
      <c r="G222" s="23">
        <v>0</v>
      </c>
      <c r="H222" s="23">
        <v>0</v>
      </c>
      <c r="J222" s="5">
        <f t="shared" si="19"/>
        <v>1</v>
      </c>
      <c r="K222" s="5">
        <f>IF($B$1="Yes",1.05,1)</f>
        <v>1</v>
      </c>
      <c r="L222" s="5">
        <f>IF(D222="",0,VLOOKUP(D222,resource_list,2,FALSE)*F222)</f>
        <v>0</v>
      </c>
      <c r="M222" s="5">
        <f>IF(D222="",0,VLOOKUP(D222,resource_list,3,FALSE)*G222)</f>
        <v>0</v>
      </c>
      <c r="N222" s="5">
        <f>IF(D222="",0,VLOOKUP(D222,resource_list,4,FALSE)*H222)</f>
        <v>0</v>
      </c>
      <c r="O222" s="5">
        <f>IF($D$1="Yes",2,1)</f>
        <v>2</v>
      </c>
      <c r="P222" s="5" t="str">
        <f>IF(D222="","",VLOOKUP(D222,resource_list,5,FALSE))</f>
        <v/>
      </c>
      <c r="Q222" s="5" t="str">
        <f>IF(C222="", "",  IF(VLOOKUP(C222,locations_outposts,5,FALSE)="No", 1, 1.1))</f>
        <v/>
      </c>
      <c r="R222" s="5" t="str">
        <f t="shared" si="16"/>
        <v/>
      </c>
      <c r="S222" s="5" t="str">
        <f t="shared" si="17"/>
        <v/>
      </c>
      <c r="T222" s="5" t="str">
        <f t="shared" si="18"/>
        <v/>
      </c>
      <c r="U222" s="5" t="str">
        <f t="shared" si="20"/>
        <v/>
      </c>
    </row>
    <row r="223" spans="1:21" x14ac:dyDescent="0.25">
      <c r="A223" s="5" cm="1">
        <f t="array" ref="A223">ROUNDDOWN(
_xlfn.IFS(P223="Crafted",
J223*K223*N223*Q223,
P223="Inorganic",
J223*K223*(L223+M223+N223)*O223*Q223,
P223="Organic",
J223*K223*(L223+M223+N223)*Q223,
TRUE,0),2)</f>
        <v>0</v>
      </c>
      <c r="B223" s="5" t="str">
        <f>IF(D223="","",VLOOKUP(D223,resource_list,7,FALSE))</f>
        <v/>
      </c>
      <c r="E223" s="23">
        <v>0</v>
      </c>
      <c r="F223" s="23">
        <v>0</v>
      </c>
      <c r="G223" s="23">
        <v>0</v>
      </c>
      <c r="H223" s="23">
        <v>0</v>
      </c>
      <c r="J223" s="5">
        <f t="shared" si="19"/>
        <v>1</v>
      </c>
      <c r="K223" s="5">
        <f>IF($B$1="Yes",1.05,1)</f>
        <v>1</v>
      </c>
      <c r="L223" s="5">
        <f>IF(D223="",0,VLOOKUP(D223,resource_list,2,FALSE)*F223)</f>
        <v>0</v>
      </c>
      <c r="M223" s="5">
        <f>IF(D223="",0,VLOOKUP(D223,resource_list,3,FALSE)*G223)</f>
        <v>0</v>
      </c>
      <c r="N223" s="5">
        <f>IF(D223="",0,VLOOKUP(D223,resource_list,4,FALSE)*H223)</f>
        <v>0</v>
      </c>
      <c r="O223" s="5">
        <f>IF($D$1="Yes",2,1)</f>
        <v>2</v>
      </c>
      <c r="P223" s="5" t="str">
        <f>IF(D223="","",VLOOKUP(D223,resource_list,5,FALSE))</f>
        <v/>
      </c>
      <c r="Q223" s="5" t="str">
        <f>IF(C223="", "",  IF(VLOOKUP(C223,locations_outposts,5,FALSE)="No", 1, 1.1))</f>
        <v/>
      </c>
      <c r="R223" s="5" t="str">
        <f t="shared" si="16"/>
        <v/>
      </c>
      <c r="S223" s="5" t="str">
        <f t="shared" si="17"/>
        <v/>
      </c>
      <c r="T223" s="5" t="str">
        <f t="shared" si="18"/>
        <v/>
      </c>
      <c r="U223" s="5" t="str">
        <f t="shared" si="20"/>
        <v/>
      </c>
    </row>
    <row r="224" spans="1:21" x14ac:dyDescent="0.25">
      <c r="A224" s="5" cm="1">
        <f t="array" ref="A224">ROUNDDOWN(
_xlfn.IFS(P224="Crafted",
J224*K224*N224*Q224,
P224="Inorganic",
J224*K224*(L224+M224+N224)*O224*Q224,
P224="Organic",
J224*K224*(L224+M224+N224)*Q224,
TRUE,0),2)</f>
        <v>0</v>
      </c>
      <c r="B224" s="5" t="str">
        <f>IF(D224="","",VLOOKUP(D224,resource_list,7,FALSE))</f>
        <v/>
      </c>
      <c r="E224" s="23">
        <v>0</v>
      </c>
      <c r="F224" s="23">
        <v>0</v>
      </c>
      <c r="G224" s="23">
        <v>0</v>
      </c>
      <c r="H224" s="23">
        <v>0</v>
      </c>
      <c r="J224" s="5">
        <f t="shared" si="19"/>
        <v>1</v>
      </c>
      <c r="K224" s="5">
        <f>IF($B$1="Yes",1.05,1)</f>
        <v>1</v>
      </c>
      <c r="L224" s="5">
        <f>IF(D224="",0,VLOOKUP(D224,resource_list,2,FALSE)*F224)</f>
        <v>0</v>
      </c>
      <c r="M224" s="5">
        <f>IF(D224="",0,VLOOKUP(D224,resource_list,3,FALSE)*G224)</f>
        <v>0</v>
      </c>
      <c r="N224" s="5">
        <f>IF(D224="",0,VLOOKUP(D224,resource_list,4,FALSE)*H224)</f>
        <v>0</v>
      </c>
      <c r="O224" s="5">
        <f>IF($D$1="Yes",2,1)</f>
        <v>2</v>
      </c>
      <c r="P224" s="5" t="str">
        <f>IF(D224="","",VLOOKUP(D224,resource_list,5,FALSE))</f>
        <v/>
      </c>
      <c r="Q224" s="5" t="str">
        <f>IF(C224="", "",  IF(VLOOKUP(C224,locations_outposts,5,FALSE)="No", 1, 1.1))</f>
        <v/>
      </c>
      <c r="R224" s="5" t="str">
        <f t="shared" si="16"/>
        <v/>
      </c>
      <c r="S224" s="5" t="str">
        <f t="shared" si="17"/>
        <v/>
      </c>
      <c r="T224" s="5" t="str">
        <f t="shared" si="18"/>
        <v/>
      </c>
      <c r="U224" s="5" t="str">
        <f t="shared" si="20"/>
        <v/>
      </c>
    </row>
    <row r="225" spans="1:21" x14ac:dyDescent="0.25">
      <c r="A225" s="5" cm="1">
        <f t="array" ref="A225">ROUNDDOWN(
_xlfn.IFS(P225="Crafted",
J225*K225*N225*Q225,
P225="Inorganic",
J225*K225*(L225+M225+N225)*O225*Q225,
P225="Organic",
J225*K225*(L225+M225+N225)*Q225,
TRUE,0),2)</f>
        <v>0</v>
      </c>
      <c r="B225" s="5" t="str">
        <f>IF(D225="","",VLOOKUP(D225,resource_list,7,FALSE))</f>
        <v/>
      </c>
      <c r="E225" s="23">
        <v>0</v>
      </c>
      <c r="F225" s="23">
        <v>0</v>
      </c>
      <c r="G225" s="23">
        <v>0</v>
      </c>
      <c r="H225" s="23">
        <v>0</v>
      </c>
      <c r="J225" s="5">
        <f t="shared" si="19"/>
        <v>1</v>
      </c>
      <c r="K225" s="5">
        <f>IF($B$1="Yes",1.05,1)</f>
        <v>1</v>
      </c>
      <c r="L225" s="5">
        <f>IF(D225="",0,VLOOKUP(D225,resource_list,2,FALSE)*F225)</f>
        <v>0</v>
      </c>
      <c r="M225" s="5">
        <f>IF(D225="",0,VLOOKUP(D225,resource_list,3,FALSE)*G225)</f>
        <v>0</v>
      </c>
      <c r="N225" s="5">
        <f>IF(D225="",0,VLOOKUP(D225,resource_list,4,FALSE)*H225)</f>
        <v>0</v>
      </c>
      <c r="O225" s="5">
        <f>IF($D$1="Yes",2,1)</f>
        <v>2</v>
      </c>
      <c r="P225" s="5" t="str">
        <f>IF(D225="","",VLOOKUP(D225,resource_list,5,FALSE))</f>
        <v/>
      </c>
      <c r="Q225" s="5" t="str">
        <f>IF(C225="", "",  IF(VLOOKUP(C225,locations_outposts,5,FALSE)="No", 1, 1.1))</f>
        <v/>
      </c>
      <c r="R225" s="5" t="str">
        <f t="shared" si="16"/>
        <v/>
      </c>
      <c r="S225" s="5" t="str">
        <f t="shared" si="17"/>
        <v/>
      </c>
      <c r="T225" s="5" t="str">
        <f t="shared" si="18"/>
        <v/>
      </c>
      <c r="U225" s="5" t="str">
        <f t="shared" si="20"/>
        <v/>
      </c>
    </row>
    <row r="226" spans="1:21" x14ac:dyDescent="0.25">
      <c r="A226" s="5" cm="1">
        <f t="array" ref="A226">ROUNDDOWN(
_xlfn.IFS(P226="Crafted",
J226*K226*N226*Q226,
P226="Inorganic",
J226*K226*(L226+M226+N226)*O226*Q226,
P226="Organic",
J226*K226*(L226+M226+N226)*Q226,
TRUE,0),2)</f>
        <v>0</v>
      </c>
      <c r="B226" s="5" t="str">
        <f>IF(D226="","",VLOOKUP(D226,resource_list,7,FALSE))</f>
        <v/>
      </c>
      <c r="E226" s="23">
        <v>0</v>
      </c>
      <c r="F226" s="23">
        <v>0</v>
      </c>
      <c r="G226" s="23">
        <v>0</v>
      </c>
      <c r="H226" s="23">
        <v>0</v>
      </c>
      <c r="J226" s="5">
        <f t="shared" si="19"/>
        <v>1</v>
      </c>
      <c r="K226" s="5">
        <f>IF($B$1="Yes",1.05,1)</f>
        <v>1</v>
      </c>
      <c r="L226" s="5">
        <f>IF(D226="",0,VLOOKUP(D226,resource_list,2,FALSE)*F226)</f>
        <v>0</v>
      </c>
      <c r="M226" s="5">
        <f>IF(D226="",0,VLOOKUP(D226,resource_list,3,FALSE)*G226)</f>
        <v>0</v>
      </c>
      <c r="N226" s="5">
        <f>IF(D226="",0,VLOOKUP(D226,resource_list,4,FALSE)*H226)</f>
        <v>0</v>
      </c>
      <c r="O226" s="5">
        <f>IF($D$1="Yes",2,1)</f>
        <v>2</v>
      </c>
      <c r="P226" s="5" t="str">
        <f>IF(D226="","",VLOOKUP(D226,resource_list,5,FALSE))</f>
        <v/>
      </c>
      <c r="Q226" s="5" t="str">
        <f>IF(C226="", "",  IF(VLOOKUP(C226,locations_outposts,5,FALSE)="No", 1, 1.1))</f>
        <v/>
      </c>
      <c r="R226" s="5" t="str">
        <f t="shared" si="16"/>
        <v/>
      </c>
      <c r="S226" s="5" t="str">
        <f t="shared" si="17"/>
        <v/>
      </c>
      <c r="T226" s="5" t="str">
        <f t="shared" si="18"/>
        <v/>
      </c>
      <c r="U226" s="5" t="str">
        <f t="shared" si="20"/>
        <v/>
      </c>
    </row>
    <row r="227" spans="1:21" x14ac:dyDescent="0.25">
      <c r="A227" s="5" cm="1">
        <f t="array" ref="A227">ROUNDDOWN(
_xlfn.IFS(P227="Crafted",
J227*K227*N227*Q227,
P227="Inorganic",
J227*K227*(L227+M227+N227)*O227*Q227,
P227="Organic",
J227*K227*(L227+M227+N227)*Q227,
TRUE,0),2)</f>
        <v>0</v>
      </c>
      <c r="B227" s="5" t="str">
        <f>IF(D227="","",VLOOKUP(D227,resource_list,7,FALSE))</f>
        <v/>
      </c>
      <c r="E227" s="23">
        <v>0</v>
      </c>
      <c r="F227" s="23">
        <v>0</v>
      </c>
      <c r="G227" s="23">
        <v>0</v>
      </c>
      <c r="H227" s="23">
        <v>0</v>
      </c>
      <c r="J227" s="5">
        <f t="shared" si="19"/>
        <v>1</v>
      </c>
      <c r="K227" s="5">
        <f>IF($B$1="Yes",1.05,1)</f>
        <v>1</v>
      </c>
      <c r="L227" s="5">
        <f>IF(D227="",0,VLOOKUP(D227,resource_list,2,FALSE)*F227)</f>
        <v>0</v>
      </c>
      <c r="M227" s="5">
        <f>IF(D227="",0,VLOOKUP(D227,resource_list,3,FALSE)*G227)</f>
        <v>0</v>
      </c>
      <c r="N227" s="5">
        <f>IF(D227="",0,VLOOKUP(D227,resource_list,4,FALSE)*H227)</f>
        <v>0</v>
      </c>
      <c r="O227" s="5">
        <f>IF($D$1="Yes",2,1)</f>
        <v>2</v>
      </c>
      <c r="P227" s="5" t="str">
        <f>IF(D227="","",VLOOKUP(D227,resource_list,5,FALSE))</f>
        <v/>
      </c>
      <c r="Q227" s="5" t="str">
        <f>IF(C227="", "",  IF(VLOOKUP(C227,locations_outposts,5,FALSE)="No", 1, 1.1))</f>
        <v/>
      </c>
      <c r="R227" s="5" t="str">
        <f t="shared" si="16"/>
        <v/>
      </c>
      <c r="S227" s="5" t="str">
        <f t="shared" si="17"/>
        <v/>
      </c>
      <c r="T227" s="5" t="str">
        <f t="shared" si="18"/>
        <v/>
      </c>
      <c r="U227" s="5" t="str">
        <f t="shared" si="20"/>
        <v/>
      </c>
    </row>
    <row r="228" spans="1:21" x14ac:dyDescent="0.25">
      <c r="A228" s="5" cm="1">
        <f t="array" ref="A228">ROUNDDOWN(
_xlfn.IFS(P228="Crafted",
J228*K228*N228*Q228,
P228="Inorganic",
J228*K228*(L228+M228+N228)*O228*Q228,
P228="Organic",
J228*K228*(L228+M228+N228)*Q228,
TRUE,0),2)</f>
        <v>0</v>
      </c>
      <c r="B228" s="5" t="str">
        <f>IF(D228="","",VLOOKUP(D228,resource_list,7,FALSE))</f>
        <v/>
      </c>
      <c r="E228" s="23">
        <v>0</v>
      </c>
      <c r="F228" s="23">
        <v>0</v>
      </c>
      <c r="G228" s="23">
        <v>0</v>
      </c>
      <c r="H228" s="23">
        <v>0</v>
      </c>
      <c r="J228" s="5">
        <f t="shared" si="19"/>
        <v>1</v>
      </c>
      <c r="K228" s="5">
        <f>IF($B$1="Yes",1.05,1)</f>
        <v>1</v>
      </c>
      <c r="L228" s="5">
        <f>IF(D228="",0,VLOOKUP(D228,resource_list,2,FALSE)*F228)</f>
        <v>0</v>
      </c>
      <c r="M228" s="5">
        <f>IF(D228="",0,VLOOKUP(D228,resource_list,3,FALSE)*G228)</f>
        <v>0</v>
      </c>
      <c r="N228" s="5">
        <f>IF(D228="",0,VLOOKUP(D228,resource_list,4,FALSE)*H228)</f>
        <v>0</v>
      </c>
      <c r="O228" s="5">
        <f>IF($D$1="Yes",2,1)</f>
        <v>2</v>
      </c>
      <c r="P228" s="5" t="str">
        <f>IF(D228="","",VLOOKUP(D228,resource_list,5,FALSE))</f>
        <v/>
      </c>
      <c r="Q228" s="5" t="str">
        <f>IF(C228="", "",  IF(VLOOKUP(C228,locations_outposts,5,FALSE)="No", 1, 1.1))</f>
        <v/>
      </c>
      <c r="R228" s="5" t="str">
        <f t="shared" si="16"/>
        <v/>
      </c>
      <c r="S228" s="5" t="str">
        <f t="shared" si="17"/>
        <v/>
      </c>
      <c r="T228" s="5" t="str">
        <f t="shared" si="18"/>
        <v/>
      </c>
      <c r="U228" s="5" t="str">
        <f t="shared" si="20"/>
        <v/>
      </c>
    </row>
    <row r="229" spans="1:21" x14ac:dyDescent="0.25">
      <c r="A229" s="5" cm="1">
        <f t="array" ref="A229">ROUNDDOWN(
_xlfn.IFS(P229="Crafted",
J229*K229*N229*Q229,
P229="Inorganic",
J229*K229*(L229+M229+N229)*O229*Q229,
P229="Organic",
J229*K229*(L229+M229+N229)*Q229,
TRUE,0),2)</f>
        <v>0</v>
      </c>
      <c r="B229" s="5" t="str">
        <f>IF(D229="","",VLOOKUP(D229,resource_list,7,FALSE))</f>
        <v/>
      </c>
      <c r="E229" s="23">
        <v>0</v>
      </c>
      <c r="F229" s="23">
        <v>0</v>
      </c>
      <c r="G229" s="23">
        <v>0</v>
      </c>
      <c r="H229" s="23">
        <v>0</v>
      </c>
      <c r="J229" s="5">
        <f t="shared" si="19"/>
        <v>1</v>
      </c>
      <c r="K229" s="5">
        <f>IF($B$1="Yes",1.05,1)</f>
        <v>1</v>
      </c>
      <c r="L229" s="5">
        <f>IF(D229="",0,VLOOKUP(D229,resource_list,2,FALSE)*F229)</f>
        <v>0</v>
      </c>
      <c r="M229" s="5">
        <f>IF(D229="",0,VLOOKUP(D229,resource_list,3,FALSE)*G229)</f>
        <v>0</v>
      </c>
      <c r="N229" s="5">
        <f>IF(D229="",0,VLOOKUP(D229,resource_list,4,FALSE)*H229)</f>
        <v>0</v>
      </c>
      <c r="O229" s="5">
        <f>IF($D$1="Yes",2,1)</f>
        <v>2</v>
      </c>
      <c r="P229" s="5" t="str">
        <f>IF(D229="","",VLOOKUP(D229,resource_list,5,FALSE))</f>
        <v/>
      </c>
      <c r="Q229" s="5" t="str">
        <f>IF(C229="", "",  IF(VLOOKUP(C229,locations_outposts,5,FALSE)="No", 1, 1.1))</f>
        <v/>
      </c>
      <c r="R229" s="5" t="str">
        <f t="shared" si="16"/>
        <v/>
      </c>
      <c r="S229" s="5" t="str">
        <f t="shared" si="17"/>
        <v/>
      </c>
      <c r="T229" s="5" t="str">
        <f t="shared" si="18"/>
        <v/>
      </c>
      <c r="U229" s="5" t="str">
        <f t="shared" si="20"/>
        <v/>
      </c>
    </row>
    <row r="230" spans="1:21" x14ac:dyDescent="0.25">
      <c r="A230" s="5" cm="1">
        <f t="array" ref="A230">ROUNDDOWN(
_xlfn.IFS(P230="Crafted",
J230*K230*N230*Q230,
P230="Inorganic",
J230*K230*(L230+M230+N230)*O230*Q230,
P230="Organic",
J230*K230*(L230+M230+N230)*Q230,
TRUE,0),2)</f>
        <v>0</v>
      </c>
      <c r="B230" s="5" t="str">
        <f>IF(D230="","",VLOOKUP(D230,resource_list,7,FALSE))</f>
        <v/>
      </c>
      <c r="E230" s="23">
        <v>0</v>
      </c>
      <c r="F230" s="23">
        <v>0</v>
      </c>
      <c r="G230" s="23">
        <v>0</v>
      </c>
      <c r="H230" s="23">
        <v>0</v>
      </c>
      <c r="J230" s="5">
        <f t="shared" si="19"/>
        <v>1</v>
      </c>
      <c r="K230" s="5">
        <f>IF($B$1="Yes",1.05,1)</f>
        <v>1</v>
      </c>
      <c r="L230" s="5">
        <f>IF(D230="",0,VLOOKUP(D230,resource_list,2,FALSE)*F230)</f>
        <v>0</v>
      </c>
      <c r="M230" s="5">
        <f>IF(D230="",0,VLOOKUP(D230,resource_list,3,FALSE)*G230)</f>
        <v>0</v>
      </c>
      <c r="N230" s="5">
        <f>IF(D230="",0,VLOOKUP(D230,resource_list,4,FALSE)*H230)</f>
        <v>0</v>
      </c>
      <c r="O230" s="5">
        <f>IF($D$1="Yes",2,1)</f>
        <v>2</v>
      </c>
      <c r="P230" s="5" t="str">
        <f>IF(D230="","",VLOOKUP(D230,resource_list,5,FALSE))</f>
        <v/>
      </c>
      <c r="Q230" s="5" t="str">
        <f>IF(C230="", "",  IF(VLOOKUP(C230,locations_outposts,5,FALSE)="No", 1, 1.1))</f>
        <v/>
      </c>
      <c r="R230" s="5" t="str">
        <f t="shared" si="16"/>
        <v/>
      </c>
      <c r="S230" s="5" t="str">
        <f t="shared" si="17"/>
        <v/>
      </c>
      <c r="T230" s="5" t="str">
        <f t="shared" si="18"/>
        <v/>
      </c>
      <c r="U230" s="5" t="str">
        <f t="shared" si="20"/>
        <v/>
      </c>
    </row>
    <row r="231" spans="1:21" x14ac:dyDescent="0.25">
      <c r="A231" s="5" cm="1">
        <f t="array" ref="A231">ROUNDDOWN(
_xlfn.IFS(P231="Crafted",
J231*K231*N231*Q231,
P231="Inorganic",
J231*K231*(L231+M231+N231)*O231*Q231,
P231="Organic",
J231*K231*(L231+M231+N231)*Q231,
TRUE,0),2)</f>
        <v>0</v>
      </c>
      <c r="B231" s="5" t="str">
        <f>IF(D231="","",VLOOKUP(D231,resource_list,7,FALSE))</f>
        <v/>
      </c>
      <c r="E231" s="23">
        <v>0</v>
      </c>
      <c r="F231" s="23">
        <v>0</v>
      </c>
      <c r="G231" s="23">
        <v>0</v>
      </c>
      <c r="H231" s="23">
        <v>0</v>
      </c>
      <c r="J231" s="5">
        <f t="shared" si="19"/>
        <v>1</v>
      </c>
      <c r="K231" s="5">
        <f>IF($B$1="Yes",1.05,1)</f>
        <v>1</v>
      </c>
      <c r="L231" s="5">
        <f>IF(D231="",0,VLOOKUP(D231,resource_list,2,FALSE)*F231)</f>
        <v>0</v>
      </c>
      <c r="M231" s="5">
        <f>IF(D231="",0,VLOOKUP(D231,resource_list,3,FALSE)*G231)</f>
        <v>0</v>
      </c>
      <c r="N231" s="5">
        <f>IF(D231="",0,VLOOKUP(D231,resource_list,4,FALSE)*H231)</f>
        <v>0</v>
      </c>
      <c r="O231" s="5">
        <f>IF($D$1="Yes",2,1)</f>
        <v>2</v>
      </c>
      <c r="P231" s="5" t="str">
        <f>IF(D231="","",VLOOKUP(D231,resource_list,5,FALSE))</f>
        <v/>
      </c>
      <c r="Q231" s="5" t="str">
        <f>IF(C231="", "",  IF(VLOOKUP(C231,locations_outposts,5,FALSE)="No", 1, 1.1))</f>
        <v/>
      </c>
      <c r="R231" s="5" t="str">
        <f t="shared" si="16"/>
        <v/>
      </c>
      <c r="S231" s="5" t="str">
        <f t="shared" si="17"/>
        <v/>
      </c>
      <c r="T231" s="5" t="str">
        <f t="shared" si="18"/>
        <v/>
      </c>
      <c r="U231" s="5" t="str">
        <f t="shared" si="20"/>
        <v/>
      </c>
    </row>
    <row r="232" spans="1:21" x14ac:dyDescent="0.25">
      <c r="A232" s="5" cm="1">
        <f t="array" ref="A232">ROUNDDOWN(
_xlfn.IFS(P232="Crafted",
J232*K232*N232*Q232,
P232="Inorganic",
J232*K232*(L232+M232+N232)*O232*Q232,
P232="Organic",
J232*K232*(L232+M232+N232)*Q232,
TRUE,0),2)</f>
        <v>0</v>
      </c>
      <c r="B232" s="5" t="str">
        <f>IF(D232="","",VLOOKUP(D232,resource_list,7,FALSE))</f>
        <v/>
      </c>
      <c r="E232" s="23">
        <v>0</v>
      </c>
      <c r="F232" s="23">
        <v>0</v>
      </c>
      <c r="G232" s="23">
        <v>0</v>
      </c>
      <c r="H232" s="23">
        <v>0</v>
      </c>
      <c r="J232" s="5">
        <f t="shared" si="19"/>
        <v>1</v>
      </c>
      <c r="K232" s="5">
        <f>IF($B$1="Yes",1.05,1)</f>
        <v>1</v>
      </c>
      <c r="L232" s="5">
        <f>IF(D232="",0,VLOOKUP(D232,resource_list,2,FALSE)*F232)</f>
        <v>0</v>
      </c>
      <c r="M232" s="5">
        <f>IF(D232="",0,VLOOKUP(D232,resource_list,3,FALSE)*G232)</f>
        <v>0</v>
      </c>
      <c r="N232" s="5">
        <f>IF(D232="",0,VLOOKUP(D232,resource_list,4,FALSE)*H232)</f>
        <v>0</v>
      </c>
      <c r="O232" s="5">
        <f>IF($D$1="Yes",2,1)</f>
        <v>2</v>
      </c>
      <c r="P232" s="5" t="str">
        <f>IF(D232="","",VLOOKUP(D232,resource_list,5,FALSE))</f>
        <v/>
      </c>
      <c r="Q232" s="5" t="str">
        <f>IF(C232="", "",  IF(VLOOKUP(C232,locations_outposts,5,FALSE)="No", 1, 1.1))</f>
        <v/>
      </c>
      <c r="R232" s="5" t="str">
        <f t="shared" si="16"/>
        <v/>
      </c>
      <c r="S232" s="5" t="str">
        <f t="shared" si="17"/>
        <v/>
      </c>
      <c r="T232" s="5" t="str">
        <f t="shared" si="18"/>
        <v/>
      </c>
      <c r="U232" s="5" t="str">
        <f t="shared" si="20"/>
        <v/>
      </c>
    </row>
    <row r="233" spans="1:21" x14ac:dyDescent="0.25">
      <c r="A233" s="5" cm="1">
        <f t="array" ref="A233">ROUNDDOWN(
_xlfn.IFS(P233="Crafted",
J233*K233*N233*Q233,
P233="Inorganic",
J233*K233*(L233+M233+N233)*O233*Q233,
P233="Organic",
J233*K233*(L233+M233+N233)*Q233,
TRUE,0),2)</f>
        <v>0</v>
      </c>
      <c r="B233" s="5" t="str">
        <f>IF(D233="","",VLOOKUP(D233,resource_list,7,FALSE))</f>
        <v/>
      </c>
      <c r="E233" s="23">
        <v>0</v>
      </c>
      <c r="F233" s="23">
        <v>0</v>
      </c>
      <c r="G233" s="23">
        <v>0</v>
      </c>
      <c r="H233" s="23">
        <v>0</v>
      </c>
      <c r="J233" s="5">
        <f t="shared" si="19"/>
        <v>1</v>
      </c>
      <c r="K233" s="5">
        <f>IF($B$1="Yes",1.05,1)</f>
        <v>1</v>
      </c>
      <c r="L233" s="5">
        <f>IF(D233="",0,VLOOKUP(D233,resource_list,2,FALSE)*F233)</f>
        <v>0</v>
      </c>
      <c r="M233" s="5">
        <f>IF(D233="",0,VLOOKUP(D233,resource_list,3,FALSE)*G233)</f>
        <v>0</v>
      </c>
      <c r="N233" s="5">
        <f>IF(D233="",0,VLOOKUP(D233,resource_list,4,FALSE)*H233)</f>
        <v>0</v>
      </c>
      <c r="O233" s="5">
        <f>IF($D$1="Yes",2,1)</f>
        <v>2</v>
      </c>
      <c r="P233" s="5" t="str">
        <f>IF(D233="","",VLOOKUP(D233,resource_list,5,FALSE))</f>
        <v/>
      </c>
      <c r="Q233" s="5" t="str">
        <f>IF(C233="", "",  IF(VLOOKUP(C233,locations_outposts,5,FALSE)="No", 1, 1.1))</f>
        <v/>
      </c>
      <c r="R233" s="5" t="str">
        <f t="shared" si="16"/>
        <v/>
      </c>
      <c r="S233" s="5" t="str">
        <f t="shared" si="17"/>
        <v/>
      </c>
      <c r="T233" s="5" t="str">
        <f t="shared" si="18"/>
        <v/>
      </c>
      <c r="U233" s="5" t="str">
        <f t="shared" si="20"/>
        <v/>
      </c>
    </row>
    <row r="234" spans="1:21" x14ac:dyDescent="0.25">
      <c r="A234" s="5" cm="1">
        <f t="array" ref="A234">ROUNDDOWN(
_xlfn.IFS(P234="Crafted",
J234*K234*N234*Q234,
P234="Inorganic",
J234*K234*(L234+M234+N234)*O234*Q234,
P234="Organic",
J234*K234*(L234+M234+N234)*Q234,
TRUE,0),2)</f>
        <v>0</v>
      </c>
      <c r="B234" s="5" t="str">
        <f>IF(D234="","",VLOOKUP(D234,resource_list,7,FALSE))</f>
        <v/>
      </c>
      <c r="E234" s="23">
        <v>0</v>
      </c>
      <c r="F234" s="23">
        <v>0</v>
      </c>
      <c r="G234" s="23">
        <v>0</v>
      </c>
      <c r="H234" s="23">
        <v>0</v>
      </c>
      <c r="J234" s="5">
        <f t="shared" si="19"/>
        <v>1</v>
      </c>
      <c r="K234" s="5">
        <f>IF($B$1="Yes",1.05,1)</f>
        <v>1</v>
      </c>
      <c r="L234" s="5">
        <f>IF(D234="",0,VLOOKUP(D234,resource_list,2,FALSE)*F234)</f>
        <v>0</v>
      </c>
      <c r="M234" s="5">
        <f>IF(D234="",0,VLOOKUP(D234,resource_list,3,FALSE)*G234)</f>
        <v>0</v>
      </c>
      <c r="N234" s="5">
        <f>IF(D234="",0,VLOOKUP(D234,resource_list,4,FALSE)*H234)</f>
        <v>0</v>
      </c>
      <c r="O234" s="5">
        <f>IF($D$1="Yes",2,1)</f>
        <v>2</v>
      </c>
      <c r="P234" s="5" t="str">
        <f>IF(D234="","",VLOOKUP(D234,resource_list,5,FALSE))</f>
        <v/>
      </c>
      <c r="Q234" s="5" t="str">
        <f>IF(C234="", "",  IF(VLOOKUP(C234,locations_outposts,5,FALSE)="No", 1, 1.1))</f>
        <v/>
      </c>
      <c r="R234" s="5" t="str">
        <f t="shared" si="16"/>
        <v/>
      </c>
      <c r="S234" s="5" t="str">
        <f t="shared" si="17"/>
        <v/>
      </c>
      <c r="T234" s="5" t="str">
        <f t="shared" si="18"/>
        <v/>
      </c>
      <c r="U234" s="5" t="str">
        <f t="shared" si="20"/>
        <v/>
      </c>
    </row>
    <row r="235" spans="1:21" x14ac:dyDescent="0.25">
      <c r="A235" s="5" cm="1">
        <f t="array" ref="A235">ROUNDDOWN(
_xlfn.IFS(P235="Crafted",
J235*K235*N235*Q235,
P235="Inorganic",
J235*K235*(L235+M235+N235)*O235*Q235,
P235="Organic",
J235*K235*(L235+M235+N235)*Q235,
TRUE,0),2)</f>
        <v>0</v>
      </c>
      <c r="B235" s="5" t="str">
        <f>IF(D235="","",VLOOKUP(D235,resource_list,7,FALSE))</f>
        <v/>
      </c>
      <c r="E235" s="23">
        <v>0</v>
      </c>
      <c r="F235" s="23">
        <v>0</v>
      </c>
      <c r="G235" s="23">
        <v>0</v>
      </c>
      <c r="H235" s="23">
        <v>0</v>
      </c>
      <c r="J235" s="5">
        <f t="shared" si="19"/>
        <v>1</v>
      </c>
      <c r="K235" s="5">
        <f>IF($B$1="Yes",1.05,1)</f>
        <v>1</v>
      </c>
      <c r="L235" s="5">
        <f>IF(D235="",0,VLOOKUP(D235,resource_list,2,FALSE)*F235)</f>
        <v>0</v>
      </c>
      <c r="M235" s="5">
        <f>IF(D235="",0,VLOOKUP(D235,resource_list,3,FALSE)*G235)</f>
        <v>0</v>
      </c>
      <c r="N235" s="5">
        <f>IF(D235="",0,VLOOKUP(D235,resource_list,4,FALSE)*H235)</f>
        <v>0</v>
      </c>
      <c r="O235" s="5">
        <f>IF($D$1="Yes",2,1)</f>
        <v>2</v>
      </c>
      <c r="P235" s="5" t="str">
        <f>IF(D235="","",VLOOKUP(D235,resource_list,5,FALSE))</f>
        <v/>
      </c>
      <c r="Q235" s="5" t="str">
        <f>IF(C235="", "",  IF(VLOOKUP(C235,locations_outposts,5,FALSE)="No", 1, 1.1))</f>
        <v/>
      </c>
      <c r="R235" s="5" t="str">
        <f t="shared" si="16"/>
        <v/>
      </c>
      <c r="S235" s="5" t="str">
        <f t="shared" si="17"/>
        <v/>
      </c>
      <c r="T235" s="5" t="str">
        <f t="shared" si="18"/>
        <v/>
      </c>
      <c r="U235" s="5" t="str">
        <f t="shared" si="20"/>
        <v/>
      </c>
    </row>
    <row r="236" spans="1:21" x14ac:dyDescent="0.25">
      <c r="A236" s="5" cm="1">
        <f t="array" ref="A236">ROUNDDOWN(
_xlfn.IFS(P236="Crafted",
J236*K236*N236*Q236,
P236="Inorganic",
J236*K236*(L236+M236+N236)*O236*Q236,
P236="Organic",
J236*K236*(L236+M236+N236)*Q236,
TRUE,0),2)</f>
        <v>0</v>
      </c>
      <c r="B236" s="5" t="str">
        <f>IF(D236="","",VLOOKUP(D236,resource_list,7,FALSE))</f>
        <v/>
      </c>
      <c r="E236" s="23">
        <v>0</v>
      </c>
      <c r="F236" s="23">
        <v>0</v>
      </c>
      <c r="G236" s="23">
        <v>0</v>
      </c>
      <c r="H236" s="23">
        <v>0</v>
      </c>
      <c r="J236" s="5">
        <f t="shared" si="19"/>
        <v>1</v>
      </c>
      <c r="K236" s="5">
        <f>IF($B$1="Yes",1.05,1)</f>
        <v>1</v>
      </c>
      <c r="L236" s="5">
        <f>IF(D236="",0,VLOOKUP(D236,resource_list,2,FALSE)*F236)</f>
        <v>0</v>
      </c>
      <c r="M236" s="5">
        <f>IF(D236="",0,VLOOKUP(D236,resource_list,3,FALSE)*G236)</f>
        <v>0</v>
      </c>
      <c r="N236" s="5">
        <f>IF(D236="",0,VLOOKUP(D236,resource_list,4,FALSE)*H236)</f>
        <v>0</v>
      </c>
      <c r="O236" s="5">
        <f>IF($D$1="Yes",2,1)</f>
        <v>2</v>
      </c>
      <c r="P236" s="5" t="str">
        <f>IF(D236="","",VLOOKUP(D236,resource_list,5,FALSE))</f>
        <v/>
      </c>
      <c r="Q236" s="5" t="str">
        <f>IF(C236="", "",  IF(VLOOKUP(C236,locations_outposts,5,FALSE)="No", 1, 1.1))</f>
        <v/>
      </c>
      <c r="R236" s="5" t="str">
        <f t="shared" si="16"/>
        <v/>
      </c>
      <c r="S236" s="5" t="str">
        <f t="shared" si="17"/>
        <v/>
      </c>
      <c r="T236" s="5" t="str">
        <f t="shared" si="18"/>
        <v/>
      </c>
      <c r="U236" s="5" t="str">
        <f t="shared" si="20"/>
        <v/>
      </c>
    </row>
    <row r="237" spans="1:21" x14ac:dyDescent="0.25">
      <c r="A237" s="5" cm="1">
        <f t="array" ref="A237">ROUNDDOWN(
_xlfn.IFS(P237="Crafted",
J237*K237*N237*Q237,
P237="Inorganic",
J237*K237*(L237+M237+N237)*O237*Q237,
P237="Organic",
J237*K237*(L237+M237+N237)*Q237,
TRUE,0),2)</f>
        <v>0</v>
      </c>
      <c r="B237" s="5" t="str">
        <f>IF(D237="","",VLOOKUP(D237,resource_list,7,FALSE))</f>
        <v/>
      </c>
      <c r="E237" s="23">
        <v>0</v>
      </c>
      <c r="F237" s="23">
        <v>0</v>
      </c>
      <c r="G237" s="23">
        <v>0</v>
      </c>
      <c r="H237" s="23">
        <v>0</v>
      </c>
      <c r="J237" s="5">
        <f t="shared" si="19"/>
        <v>1</v>
      </c>
      <c r="K237" s="5">
        <f>IF($B$1="Yes",1.05,1)</f>
        <v>1</v>
      </c>
      <c r="L237" s="5">
        <f>IF(D237="",0,VLOOKUP(D237,resource_list,2,FALSE)*F237)</f>
        <v>0</v>
      </c>
      <c r="M237" s="5">
        <f>IF(D237="",0,VLOOKUP(D237,resource_list,3,FALSE)*G237)</f>
        <v>0</v>
      </c>
      <c r="N237" s="5">
        <f>IF(D237="",0,VLOOKUP(D237,resource_list,4,FALSE)*H237)</f>
        <v>0</v>
      </c>
      <c r="O237" s="5">
        <f>IF($D$1="Yes",2,1)</f>
        <v>2</v>
      </c>
      <c r="P237" s="5" t="str">
        <f>IF(D237="","",VLOOKUP(D237,resource_list,5,FALSE))</f>
        <v/>
      </c>
      <c r="Q237" s="5" t="str">
        <f>IF(C237="", "",  IF(VLOOKUP(C237,locations_outposts,5,FALSE)="No", 1, 1.1))</f>
        <v/>
      </c>
      <c r="R237" s="5" t="str">
        <f t="shared" si="16"/>
        <v/>
      </c>
      <c r="S237" s="5" t="str">
        <f t="shared" si="17"/>
        <v/>
      </c>
      <c r="T237" s="5" t="str">
        <f t="shared" si="18"/>
        <v/>
      </c>
      <c r="U237" s="5" t="str">
        <f t="shared" si="20"/>
        <v/>
      </c>
    </row>
    <row r="238" spans="1:21" x14ac:dyDescent="0.25">
      <c r="A238" s="5" cm="1">
        <f t="array" ref="A238">ROUNDDOWN(
_xlfn.IFS(P238="Crafted",
J238*K238*N238*Q238,
P238="Inorganic",
J238*K238*(L238+M238+N238)*O238*Q238,
P238="Organic",
J238*K238*(L238+M238+N238)*Q238,
TRUE,0),2)</f>
        <v>0</v>
      </c>
      <c r="B238" s="5" t="str">
        <f>IF(D238="","",VLOOKUP(D238,resource_list,7,FALSE))</f>
        <v/>
      </c>
      <c r="E238" s="23">
        <v>0</v>
      </c>
      <c r="F238" s="23">
        <v>0</v>
      </c>
      <c r="G238" s="23">
        <v>0</v>
      </c>
      <c r="H238" s="23">
        <v>0</v>
      </c>
      <c r="J238" s="5">
        <f t="shared" si="19"/>
        <v>1</v>
      </c>
      <c r="K238" s="5">
        <f>IF($B$1="Yes",1.05,1)</f>
        <v>1</v>
      </c>
      <c r="L238" s="5">
        <f>IF(D238="",0,VLOOKUP(D238,resource_list,2,FALSE)*F238)</f>
        <v>0</v>
      </c>
      <c r="M238" s="5">
        <f>IF(D238="",0,VLOOKUP(D238,resource_list,3,FALSE)*G238)</f>
        <v>0</v>
      </c>
      <c r="N238" s="5">
        <f>IF(D238="",0,VLOOKUP(D238,resource_list,4,FALSE)*H238)</f>
        <v>0</v>
      </c>
      <c r="O238" s="5">
        <f>IF($D$1="Yes",2,1)</f>
        <v>2</v>
      </c>
      <c r="P238" s="5" t="str">
        <f>IF(D238="","",VLOOKUP(D238,resource_list,5,FALSE))</f>
        <v/>
      </c>
      <c r="Q238" s="5" t="str">
        <f>IF(C238="", "",  IF(VLOOKUP(C238,locations_outposts,5,FALSE)="No", 1, 1.1))</f>
        <v/>
      </c>
      <c r="R238" s="5" t="str">
        <f t="shared" si="16"/>
        <v/>
      </c>
      <c r="S238" s="5" t="str">
        <f t="shared" si="17"/>
        <v/>
      </c>
      <c r="T238" s="5" t="str">
        <f t="shared" si="18"/>
        <v/>
      </c>
      <c r="U238" s="5" t="str">
        <f t="shared" si="20"/>
        <v/>
      </c>
    </row>
    <row r="239" spans="1:21" x14ac:dyDescent="0.25">
      <c r="A239" s="5" cm="1">
        <f t="array" ref="A239">ROUNDDOWN(
_xlfn.IFS(P239="Crafted",
J239*K239*N239*Q239,
P239="Inorganic",
J239*K239*(L239+M239+N239)*O239*Q239,
P239="Organic",
J239*K239*(L239+M239+N239)*Q239,
TRUE,0),2)</f>
        <v>0</v>
      </c>
      <c r="B239" s="5" t="str">
        <f>IF(D239="","",VLOOKUP(D239,resource_list,7,FALSE))</f>
        <v/>
      </c>
      <c r="E239" s="23">
        <v>0</v>
      </c>
      <c r="F239" s="23">
        <v>0</v>
      </c>
      <c r="G239" s="23">
        <v>0</v>
      </c>
      <c r="H239" s="23">
        <v>0</v>
      </c>
      <c r="J239" s="5">
        <f t="shared" si="19"/>
        <v>1</v>
      </c>
      <c r="K239" s="5">
        <f>IF($B$1="Yes",1.05,1)</f>
        <v>1</v>
      </c>
      <c r="L239" s="5">
        <f>IF(D239="",0,VLOOKUP(D239,resource_list,2,FALSE)*F239)</f>
        <v>0</v>
      </c>
      <c r="M239" s="5">
        <f>IF(D239="",0,VLOOKUP(D239,resource_list,3,FALSE)*G239)</f>
        <v>0</v>
      </c>
      <c r="N239" s="5">
        <f>IF(D239="",0,VLOOKUP(D239,resource_list,4,FALSE)*H239)</f>
        <v>0</v>
      </c>
      <c r="O239" s="5">
        <f>IF($D$1="Yes",2,1)</f>
        <v>2</v>
      </c>
      <c r="P239" s="5" t="str">
        <f>IF(D239="","",VLOOKUP(D239,resource_list,5,FALSE))</f>
        <v/>
      </c>
      <c r="Q239" s="5" t="str">
        <f>IF(C239="", "",  IF(VLOOKUP(C239,locations_outposts,5,FALSE)="No", 1, 1.1))</f>
        <v/>
      </c>
      <c r="R239" s="5" t="str">
        <f t="shared" si="16"/>
        <v/>
      </c>
      <c r="S239" s="5" t="str">
        <f t="shared" si="17"/>
        <v/>
      </c>
      <c r="T239" s="5" t="str">
        <f t="shared" si="18"/>
        <v/>
      </c>
      <c r="U239" s="5" t="str">
        <f t="shared" si="20"/>
        <v/>
      </c>
    </row>
    <row r="240" spans="1:21" x14ac:dyDescent="0.25">
      <c r="A240" s="5" cm="1">
        <f t="array" ref="A240">ROUNDDOWN(
_xlfn.IFS(P240="Crafted",
J240*K240*N240*Q240,
P240="Inorganic",
J240*K240*(L240+M240+N240)*O240*Q240,
P240="Organic",
J240*K240*(L240+M240+N240)*Q240,
TRUE,0),2)</f>
        <v>0</v>
      </c>
      <c r="B240" s="5" t="str">
        <f>IF(D240="","",VLOOKUP(D240,resource_list,7,FALSE))</f>
        <v/>
      </c>
      <c r="E240" s="23">
        <v>0</v>
      </c>
      <c r="F240" s="23">
        <v>0</v>
      </c>
      <c r="G240" s="23">
        <v>0</v>
      </c>
      <c r="H240" s="23">
        <v>0</v>
      </c>
      <c r="J240" s="5">
        <f t="shared" si="19"/>
        <v>1</v>
      </c>
      <c r="K240" s="5">
        <f>IF($B$1="Yes",1.05,1)</f>
        <v>1</v>
      </c>
      <c r="L240" s="5">
        <f>IF(D240="",0,VLOOKUP(D240,resource_list,2,FALSE)*F240)</f>
        <v>0</v>
      </c>
      <c r="M240" s="5">
        <f>IF(D240="",0,VLOOKUP(D240,resource_list,3,FALSE)*G240)</f>
        <v>0</v>
      </c>
      <c r="N240" s="5">
        <f>IF(D240="",0,VLOOKUP(D240,resource_list,4,FALSE)*H240)</f>
        <v>0</v>
      </c>
      <c r="O240" s="5">
        <f>IF($D$1="Yes",2,1)</f>
        <v>2</v>
      </c>
      <c r="P240" s="5" t="str">
        <f>IF(D240="","",VLOOKUP(D240,resource_list,5,FALSE))</f>
        <v/>
      </c>
      <c r="Q240" s="5" t="str">
        <f>IF(C240="", "",  IF(VLOOKUP(C240,locations_outposts,5,FALSE)="No", 1, 1.1))</f>
        <v/>
      </c>
      <c r="R240" s="5" t="str">
        <f t="shared" si="16"/>
        <v/>
      </c>
      <c r="S240" s="5" t="str">
        <f t="shared" si="17"/>
        <v/>
      </c>
      <c r="T240" s="5" t="str">
        <f t="shared" si="18"/>
        <v/>
      </c>
      <c r="U240" s="5" t="str">
        <f t="shared" si="20"/>
        <v/>
      </c>
    </row>
    <row r="241" spans="1:21" x14ac:dyDescent="0.25">
      <c r="A241" s="5" cm="1">
        <f t="array" ref="A241">ROUNDDOWN(
_xlfn.IFS(P241="Crafted",
J241*K241*N241*Q241,
P241="Inorganic",
J241*K241*(L241+M241+N241)*O241*Q241,
P241="Organic",
J241*K241*(L241+M241+N241)*Q241,
TRUE,0),2)</f>
        <v>0</v>
      </c>
      <c r="B241" s="5" t="str">
        <f>IF(D241="","",VLOOKUP(D241,resource_list,7,FALSE))</f>
        <v/>
      </c>
      <c r="E241" s="23">
        <v>0</v>
      </c>
      <c r="F241" s="23">
        <v>0</v>
      </c>
      <c r="G241" s="23">
        <v>0</v>
      </c>
      <c r="H241" s="23">
        <v>0</v>
      </c>
      <c r="J241" s="5">
        <f t="shared" si="19"/>
        <v>1</v>
      </c>
      <c r="K241" s="5">
        <f>IF($B$1="Yes",1.05,1)</f>
        <v>1</v>
      </c>
      <c r="L241" s="5">
        <f>IF(D241="",0,VLOOKUP(D241,resource_list,2,FALSE)*F241)</f>
        <v>0</v>
      </c>
      <c r="M241" s="5">
        <f>IF(D241="",0,VLOOKUP(D241,resource_list,3,FALSE)*G241)</f>
        <v>0</v>
      </c>
      <c r="N241" s="5">
        <f>IF(D241="",0,VLOOKUP(D241,resource_list,4,FALSE)*H241)</f>
        <v>0</v>
      </c>
      <c r="O241" s="5">
        <f>IF($D$1="Yes",2,1)</f>
        <v>2</v>
      </c>
      <c r="P241" s="5" t="str">
        <f>IF(D241="","",VLOOKUP(D241,resource_list,5,FALSE))</f>
        <v/>
      </c>
      <c r="Q241" s="5" t="str">
        <f>IF(C241="", "",  IF(VLOOKUP(C241,locations_outposts,5,FALSE)="No", 1, 1.1))</f>
        <v/>
      </c>
      <c r="R241" s="5" t="str">
        <f t="shared" si="16"/>
        <v/>
      </c>
      <c r="S241" s="5" t="str">
        <f t="shared" si="17"/>
        <v/>
      </c>
      <c r="T241" s="5" t="str">
        <f t="shared" si="18"/>
        <v/>
      </c>
      <c r="U241" s="5" t="str">
        <f t="shared" si="20"/>
        <v/>
      </c>
    </row>
    <row r="242" spans="1:21" x14ac:dyDescent="0.25">
      <c r="A242" s="5" cm="1">
        <f t="array" ref="A242">ROUNDDOWN(
_xlfn.IFS(P242="Crafted",
J242*K242*N242*Q242,
P242="Inorganic",
J242*K242*(L242+M242+N242)*O242*Q242,
P242="Organic",
J242*K242*(L242+M242+N242)*Q242,
TRUE,0),2)</f>
        <v>0</v>
      </c>
      <c r="B242" s="5" t="str">
        <f>IF(D242="","",VLOOKUP(D242,resource_list,7,FALSE))</f>
        <v/>
      </c>
      <c r="E242" s="23">
        <v>0</v>
      </c>
      <c r="F242" s="23">
        <v>0</v>
      </c>
      <c r="G242" s="23">
        <v>0</v>
      </c>
      <c r="H242" s="23">
        <v>0</v>
      </c>
      <c r="J242" s="5">
        <f t="shared" si="19"/>
        <v>1</v>
      </c>
      <c r="K242" s="5">
        <f>IF($B$1="Yes",1.05,1)</f>
        <v>1</v>
      </c>
      <c r="L242" s="5">
        <f>IF(D242="",0,VLOOKUP(D242,resource_list,2,FALSE)*F242)</f>
        <v>0</v>
      </c>
      <c r="M242" s="5">
        <f>IF(D242="",0,VLOOKUP(D242,resource_list,3,FALSE)*G242)</f>
        <v>0</v>
      </c>
      <c r="N242" s="5">
        <f>IF(D242="",0,VLOOKUP(D242,resource_list,4,FALSE)*H242)</f>
        <v>0</v>
      </c>
      <c r="O242" s="5">
        <f>IF($D$1="Yes",2,1)</f>
        <v>2</v>
      </c>
      <c r="P242" s="5" t="str">
        <f>IF(D242="","",VLOOKUP(D242,resource_list,5,FALSE))</f>
        <v/>
      </c>
      <c r="Q242" s="5" t="str">
        <f>IF(C242="", "",  IF(VLOOKUP(C242,locations_outposts,5,FALSE)="No", 1, 1.1))</f>
        <v/>
      </c>
      <c r="R242" s="5" t="str">
        <f t="shared" si="16"/>
        <v/>
      </c>
      <c r="S242" s="5" t="str">
        <f t="shared" si="17"/>
        <v/>
      </c>
      <c r="T242" s="5" t="str">
        <f t="shared" si="18"/>
        <v/>
      </c>
      <c r="U242" s="5" t="str">
        <f t="shared" si="20"/>
        <v/>
      </c>
    </row>
    <row r="243" spans="1:21" x14ac:dyDescent="0.25">
      <c r="A243" s="5" cm="1">
        <f t="array" ref="A243">ROUNDDOWN(
_xlfn.IFS(P243="Crafted",
J243*K243*N243*Q243,
P243="Inorganic",
J243*K243*(L243+M243+N243)*O243*Q243,
P243="Organic",
J243*K243*(L243+M243+N243)*Q243,
TRUE,0),2)</f>
        <v>0</v>
      </c>
      <c r="B243" s="5" t="str">
        <f>IF(D243="","",VLOOKUP(D243,resource_list,7,FALSE))</f>
        <v/>
      </c>
      <c r="E243" s="23">
        <v>0</v>
      </c>
      <c r="F243" s="23">
        <v>0</v>
      </c>
      <c r="G243" s="23">
        <v>0</v>
      </c>
      <c r="H243" s="23">
        <v>0</v>
      </c>
      <c r="J243" s="5">
        <f t="shared" si="19"/>
        <v>1</v>
      </c>
      <c r="K243" s="5">
        <f>IF($B$1="Yes",1.05,1)</f>
        <v>1</v>
      </c>
      <c r="L243" s="5">
        <f>IF(D243="",0,VLOOKUP(D243,resource_list,2,FALSE)*F243)</f>
        <v>0</v>
      </c>
      <c r="M243" s="5">
        <f>IF(D243="",0,VLOOKUP(D243,resource_list,3,FALSE)*G243)</f>
        <v>0</v>
      </c>
      <c r="N243" s="5">
        <f>IF(D243="",0,VLOOKUP(D243,resource_list,4,FALSE)*H243)</f>
        <v>0</v>
      </c>
      <c r="O243" s="5">
        <f>IF($D$1="Yes",2,1)</f>
        <v>2</v>
      </c>
      <c r="P243" s="5" t="str">
        <f>IF(D243="","",VLOOKUP(D243,resource_list,5,FALSE))</f>
        <v/>
      </c>
      <c r="Q243" s="5" t="str">
        <f>IF(C243="", "",  IF(VLOOKUP(C243,locations_outposts,5,FALSE)="No", 1, 1.1))</f>
        <v/>
      </c>
      <c r="R243" s="5" t="str">
        <f t="shared" si="16"/>
        <v/>
      </c>
      <c r="S243" s="5" t="str">
        <f t="shared" si="17"/>
        <v/>
      </c>
      <c r="T243" s="5" t="str">
        <f t="shared" si="18"/>
        <v/>
      </c>
      <c r="U243" s="5" t="str">
        <f t="shared" si="20"/>
        <v/>
      </c>
    </row>
    <row r="244" spans="1:21" x14ac:dyDescent="0.25">
      <c r="A244" s="5" cm="1">
        <f t="array" ref="A244">ROUNDDOWN(
_xlfn.IFS(P244="Crafted",
J244*K244*N244*Q244,
P244="Inorganic",
J244*K244*(L244+M244+N244)*O244*Q244,
P244="Organic",
J244*K244*(L244+M244+N244)*Q244,
TRUE,0),2)</f>
        <v>0</v>
      </c>
      <c r="B244" s="5" t="str">
        <f>IF(D244="","",VLOOKUP(D244,resource_list,7,FALSE))</f>
        <v/>
      </c>
      <c r="E244" s="23">
        <v>0</v>
      </c>
      <c r="F244" s="23">
        <v>0</v>
      </c>
      <c r="G244" s="23">
        <v>0</v>
      </c>
      <c r="H244" s="23">
        <v>0</v>
      </c>
      <c r="J244" s="5">
        <f t="shared" si="19"/>
        <v>1</v>
      </c>
      <c r="K244" s="5">
        <f>IF($B$1="Yes",1.05,1)</f>
        <v>1</v>
      </c>
      <c r="L244" s="5">
        <f>IF(D244="",0,VLOOKUP(D244,resource_list,2,FALSE)*F244)</f>
        <v>0</v>
      </c>
      <c r="M244" s="5">
        <f>IF(D244="",0,VLOOKUP(D244,resource_list,3,FALSE)*G244)</f>
        <v>0</v>
      </c>
      <c r="N244" s="5">
        <f>IF(D244="",0,VLOOKUP(D244,resource_list,4,FALSE)*H244)</f>
        <v>0</v>
      </c>
      <c r="O244" s="5">
        <f>IF($D$1="Yes",2,1)</f>
        <v>2</v>
      </c>
      <c r="P244" s="5" t="str">
        <f>IF(D244="","",VLOOKUP(D244,resource_list,5,FALSE))</f>
        <v/>
      </c>
      <c r="Q244" s="5" t="str">
        <f>IF(C244="", "",  IF(VLOOKUP(C244,locations_outposts,5,FALSE)="No", 1, 1.1))</f>
        <v/>
      </c>
      <c r="R244" s="5" t="str">
        <f t="shared" si="16"/>
        <v/>
      </c>
      <c r="S244" s="5" t="str">
        <f t="shared" si="17"/>
        <v/>
      </c>
      <c r="T244" s="5" t="str">
        <f t="shared" si="18"/>
        <v/>
      </c>
      <c r="U244" s="5" t="str">
        <f t="shared" si="20"/>
        <v/>
      </c>
    </row>
    <row r="245" spans="1:21" x14ac:dyDescent="0.25">
      <c r="A245" s="5" cm="1">
        <f t="array" ref="A245">ROUNDDOWN(
_xlfn.IFS(P245="Crafted",
J245*K245*N245*Q245,
P245="Inorganic",
J245*K245*(L245+M245+N245)*O245*Q245,
P245="Organic",
J245*K245*(L245+M245+N245)*Q245,
TRUE,0),2)</f>
        <v>0</v>
      </c>
      <c r="B245" s="5" t="str">
        <f>IF(D245="","",VLOOKUP(D245,resource_list,7,FALSE))</f>
        <v/>
      </c>
      <c r="E245" s="23">
        <v>0</v>
      </c>
      <c r="F245" s="23">
        <v>0</v>
      </c>
      <c r="G245" s="23">
        <v>0</v>
      </c>
      <c r="H245" s="23">
        <v>0</v>
      </c>
      <c r="J245" s="5">
        <f t="shared" si="19"/>
        <v>1</v>
      </c>
      <c r="K245" s="5">
        <f>IF($B$1="Yes",1.05,1)</f>
        <v>1</v>
      </c>
      <c r="L245" s="5">
        <f>IF(D245="",0,VLOOKUP(D245,resource_list,2,FALSE)*F245)</f>
        <v>0</v>
      </c>
      <c r="M245" s="5">
        <f>IF(D245="",0,VLOOKUP(D245,resource_list,3,FALSE)*G245)</f>
        <v>0</v>
      </c>
      <c r="N245" s="5">
        <f>IF(D245="",0,VLOOKUP(D245,resource_list,4,FALSE)*H245)</f>
        <v>0</v>
      </c>
      <c r="O245" s="5">
        <f>IF($D$1="Yes",2,1)</f>
        <v>2</v>
      </c>
      <c r="P245" s="5" t="str">
        <f>IF(D245="","",VLOOKUP(D245,resource_list,5,FALSE))</f>
        <v/>
      </c>
      <c r="Q245" s="5" t="str">
        <f>IF(C245="", "",  IF(VLOOKUP(C245,locations_outposts,5,FALSE)="No", 1, 1.1))</f>
        <v/>
      </c>
      <c r="R245" s="5" t="str">
        <f t="shared" si="16"/>
        <v/>
      </c>
      <c r="S245" s="5" t="str">
        <f t="shared" si="17"/>
        <v/>
      </c>
      <c r="T245" s="5" t="str">
        <f t="shared" si="18"/>
        <v/>
      </c>
      <c r="U245" s="5" t="str">
        <f t="shared" si="20"/>
        <v/>
      </c>
    </row>
    <row r="246" spans="1:21" x14ac:dyDescent="0.25">
      <c r="A246" s="5" cm="1">
        <f t="array" ref="A246">ROUNDDOWN(
_xlfn.IFS(P246="Crafted",
J246*K246*N246*Q246,
P246="Inorganic",
J246*K246*(L246+M246+N246)*O246*Q246,
P246="Organic",
J246*K246*(L246+M246+N246)*Q246,
TRUE,0),2)</f>
        <v>0</v>
      </c>
      <c r="B246" s="5" t="str">
        <f>IF(D246="","",VLOOKUP(D246,resource_list,7,FALSE))</f>
        <v/>
      </c>
      <c r="E246" s="23">
        <v>0</v>
      </c>
      <c r="F246" s="23">
        <v>0</v>
      </c>
      <c r="G246" s="23">
        <v>0</v>
      </c>
      <c r="H246" s="23">
        <v>0</v>
      </c>
      <c r="J246" s="5">
        <f t="shared" si="19"/>
        <v>1</v>
      </c>
      <c r="K246" s="5">
        <f>IF($B$1="Yes",1.05,1)</f>
        <v>1</v>
      </c>
      <c r="L246" s="5">
        <f>IF(D246="",0,VLOOKUP(D246,resource_list,2,FALSE)*F246)</f>
        <v>0</v>
      </c>
      <c r="M246" s="5">
        <f>IF(D246="",0,VLOOKUP(D246,resource_list,3,FALSE)*G246)</f>
        <v>0</v>
      </c>
      <c r="N246" s="5">
        <f>IF(D246="",0,VLOOKUP(D246,resource_list,4,FALSE)*H246)</f>
        <v>0</v>
      </c>
      <c r="O246" s="5">
        <f>IF($D$1="Yes",2,1)</f>
        <v>2</v>
      </c>
      <c r="P246" s="5" t="str">
        <f>IF(D246="","",VLOOKUP(D246,resource_list,5,FALSE))</f>
        <v/>
      </c>
      <c r="Q246" s="5" t="str">
        <f>IF(C246="", "",  IF(VLOOKUP(C246,locations_outposts,5,FALSE)="No", 1, 1.1))</f>
        <v/>
      </c>
      <c r="R246" s="5" t="str">
        <f t="shared" si="16"/>
        <v/>
      </c>
      <c r="S246" s="5" t="str">
        <f t="shared" si="17"/>
        <v/>
      </c>
      <c r="T246" s="5" t="str">
        <f t="shared" si="18"/>
        <v/>
      </c>
      <c r="U246" s="5" t="str">
        <f t="shared" si="20"/>
        <v/>
      </c>
    </row>
    <row r="247" spans="1:21" x14ac:dyDescent="0.25">
      <c r="A247" s="5" cm="1">
        <f t="array" ref="A247">ROUNDDOWN(
_xlfn.IFS(P247="Crafted",
J247*K247*N247*Q247,
P247="Inorganic",
J247*K247*(L247+M247+N247)*O247*Q247,
P247="Organic",
J247*K247*(L247+M247+N247)*Q247,
TRUE,0),2)</f>
        <v>0</v>
      </c>
      <c r="B247" s="5" t="str">
        <f>IF(D247="","",VLOOKUP(D247,resource_list,7,FALSE))</f>
        <v/>
      </c>
      <c r="E247" s="23">
        <v>0</v>
      </c>
      <c r="F247" s="23">
        <v>0</v>
      </c>
      <c r="G247" s="23">
        <v>0</v>
      </c>
      <c r="H247" s="23">
        <v>0</v>
      </c>
      <c r="J247" s="5">
        <f t="shared" si="19"/>
        <v>1</v>
      </c>
      <c r="K247" s="5">
        <f>IF($B$1="Yes",1.05,1)</f>
        <v>1</v>
      </c>
      <c r="L247" s="5">
        <f>IF(D247="",0,VLOOKUP(D247,resource_list,2,FALSE)*F247)</f>
        <v>0</v>
      </c>
      <c r="M247" s="5">
        <f>IF(D247="",0,VLOOKUP(D247,resource_list,3,FALSE)*G247)</f>
        <v>0</v>
      </c>
      <c r="N247" s="5">
        <f>IF(D247="",0,VLOOKUP(D247,resource_list,4,FALSE)*H247)</f>
        <v>0</v>
      </c>
      <c r="O247" s="5">
        <f>IF($D$1="Yes",2,1)</f>
        <v>2</v>
      </c>
      <c r="P247" s="5" t="str">
        <f>IF(D247="","",VLOOKUP(D247,resource_list,5,FALSE))</f>
        <v/>
      </c>
      <c r="Q247" s="5" t="str">
        <f>IF(C247="", "",  IF(VLOOKUP(C247,locations_outposts,5,FALSE)="No", 1, 1.1))</f>
        <v/>
      </c>
      <c r="R247" s="5" t="str">
        <f t="shared" si="16"/>
        <v/>
      </c>
      <c r="S247" s="5" t="str">
        <f t="shared" si="17"/>
        <v/>
      </c>
      <c r="T247" s="5" t="str">
        <f t="shared" si="18"/>
        <v/>
      </c>
      <c r="U247" s="5" t="str">
        <f t="shared" si="20"/>
        <v/>
      </c>
    </row>
    <row r="248" spans="1:21" x14ac:dyDescent="0.25">
      <c r="A248" s="5" cm="1">
        <f t="array" ref="A248">ROUNDDOWN(
_xlfn.IFS(P248="Crafted",
J248*K248*N248*Q248,
P248="Inorganic",
J248*K248*(L248+M248+N248)*O248*Q248,
P248="Organic",
J248*K248*(L248+M248+N248)*Q248,
TRUE,0),2)</f>
        <v>0</v>
      </c>
      <c r="B248" s="5" t="str">
        <f>IF(D248="","",VLOOKUP(D248,resource_list,7,FALSE))</f>
        <v/>
      </c>
      <c r="E248" s="23">
        <v>0</v>
      </c>
      <c r="F248" s="23">
        <v>0</v>
      </c>
      <c r="G248" s="23">
        <v>0</v>
      </c>
      <c r="H248" s="23">
        <v>0</v>
      </c>
      <c r="J248" s="5">
        <f t="shared" si="19"/>
        <v>1</v>
      </c>
      <c r="K248" s="5">
        <f>IF($B$1="Yes",1.05,1)</f>
        <v>1</v>
      </c>
      <c r="L248" s="5">
        <f>IF(D248="",0,VLOOKUP(D248,resource_list,2,FALSE)*F248)</f>
        <v>0</v>
      </c>
      <c r="M248" s="5">
        <f>IF(D248="",0,VLOOKUP(D248,resource_list,3,FALSE)*G248)</f>
        <v>0</v>
      </c>
      <c r="N248" s="5">
        <f>IF(D248="",0,VLOOKUP(D248,resource_list,4,FALSE)*H248)</f>
        <v>0</v>
      </c>
      <c r="O248" s="5">
        <f>IF($D$1="Yes",2,1)</f>
        <v>2</v>
      </c>
      <c r="P248" s="5" t="str">
        <f>IF(D248="","",VLOOKUP(D248,resource_list,5,FALSE))</f>
        <v/>
      </c>
      <c r="Q248" s="5" t="str">
        <f>IF(C248="", "",  IF(VLOOKUP(C248,locations_outposts,5,FALSE)="No", 1, 1.1))</f>
        <v/>
      </c>
      <c r="R248" s="5" t="str">
        <f t="shared" si="16"/>
        <v/>
      </c>
      <c r="S248" s="5" t="str">
        <f t="shared" si="17"/>
        <v/>
      </c>
      <c r="T248" s="5" t="str">
        <f t="shared" si="18"/>
        <v/>
      </c>
      <c r="U248" s="5" t="str">
        <f t="shared" si="20"/>
        <v/>
      </c>
    </row>
    <row r="249" spans="1:21" x14ac:dyDescent="0.25">
      <c r="A249" s="5" cm="1">
        <f t="array" ref="A249">ROUNDDOWN(
_xlfn.IFS(P249="Crafted",
J249*K249*N249*Q249,
P249="Inorganic",
J249*K249*(L249+M249+N249)*O249*Q249,
P249="Organic",
J249*K249*(L249+M249+N249)*Q249,
TRUE,0),2)</f>
        <v>0</v>
      </c>
      <c r="B249" s="5" t="str">
        <f>IF(D249="","",VLOOKUP(D249,resource_list,7,FALSE))</f>
        <v/>
      </c>
      <c r="E249" s="23">
        <v>0</v>
      </c>
      <c r="F249" s="23">
        <v>0</v>
      </c>
      <c r="G249" s="23">
        <v>0</v>
      </c>
      <c r="H249" s="23">
        <v>0</v>
      </c>
      <c r="J249" s="5">
        <f t="shared" si="19"/>
        <v>1</v>
      </c>
      <c r="K249" s="5">
        <f>IF($B$1="Yes",1.05,1)</f>
        <v>1</v>
      </c>
      <c r="L249" s="5">
        <f>IF(D249="",0,VLOOKUP(D249,resource_list,2,FALSE)*F249)</f>
        <v>0</v>
      </c>
      <c r="M249" s="5">
        <f>IF(D249="",0,VLOOKUP(D249,resource_list,3,FALSE)*G249)</f>
        <v>0</v>
      </c>
      <c r="N249" s="5">
        <f>IF(D249="",0,VLOOKUP(D249,resource_list,4,FALSE)*H249)</f>
        <v>0</v>
      </c>
      <c r="O249" s="5">
        <f>IF($D$1="Yes",2,1)</f>
        <v>2</v>
      </c>
      <c r="P249" s="5" t="str">
        <f>IF(D249="","",VLOOKUP(D249,resource_list,5,FALSE))</f>
        <v/>
      </c>
      <c r="Q249" s="5" t="str">
        <f>IF(C249="", "",  IF(VLOOKUP(C249,locations_outposts,5,FALSE)="No", 1, 1.1))</f>
        <v/>
      </c>
      <c r="R249" s="5" t="str">
        <f t="shared" si="16"/>
        <v/>
      </c>
      <c r="S249" s="5" t="str">
        <f t="shared" si="17"/>
        <v/>
      </c>
      <c r="T249" s="5" t="str">
        <f t="shared" si="18"/>
        <v/>
      </c>
      <c r="U249" s="5" t="str">
        <f t="shared" si="20"/>
        <v/>
      </c>
    </row>
    <row r="250" spans="1:21" x14ac:dyDescent="0.25">
      <c r="A250" s="5" cm="1">
        <f t="array" ref="A250">ROUNDDOWN(
_xlfn.IFS(P250="Crafted",
J250*K250*N250*Q250,
P250="Inorganic",
J250*K250*(L250+M250+N250)*O250*Q250,
P250="Organic",
J250*K250*(L250+M250+N250)*Q250,
TRUE,0),2)</f>
        <v>0</v>
      </c>
      <c r="B250" s="5" t="str">
        <f>IF(D250="","",VLOOKUP(D250,resource_list,7,FALSE))</f>
        <v/>
      </c>
      <c r="E250" s="23">
        <v>0</v>
      </c>
      <c r="F250" s="23">
        <v>0</v>
      </c>
      <c r="G250" s="23">
        <v>0</v>
      </c>
      <c r="H250" s="23">
        <v>0</v>
      </c>
      <c r="J250" s="5">
        <f t="shared" si="19"/>
        <v>1</v>
      </c>
      <c r="K250" s="5">
        <f>IF($B$1="Yes",1.05,1)</f>
        <v>1</v>
      </c>
      <c r="L250" s="5">
        <f>IF(D250="",0,VLOOKUP(D250,resource_list,2,FALSE)*F250)</f>
        <v>0</v>
      </c>
      <c r="M250" s="5">
        <f>IF(D250="",0,VLOOKUP(D250,resource_list,3,FALSE)*G250)</f>
        <v>0</v>
      </c>
      <c r="N250" s="5">
        <f>IF(D250="",0,VLOOKUP(D250,resource_list,4,FALSE)*H250)</f>
        <v>0</v>
      </c>
      <c r="O250" s="5">
        <f>IF($D$1="Yes",2,1)</f>
        <v>2</v>
      </c>
      <c r="P250" s="5" t="str">
        <f>IF(D250="","",VLOOKUP(D250,resource_list,5,FALSE))</f>
        <v/>
      </c>
      <c r="Q250" s="5" t="str">
        <f>IF(C250="", "",  IF(VLOOKUP(C250,locations_outposts,5,FALSE)="No", 1, 1.1))</f>
        <v/>
      </c>
      <c r="R250" s="5" t="str">
        <f t="shared" si="16"/>
        <v/>
      </c>
      <c r="S250" s="5" t="str">
        <f t="shared" si="17"/>
        <v/>
      </c>
      <c r="T250" s="5" t="str">
        <f t="shared" si="18"/>
        <v/>
      </c>
      <c r="U250" s="5" t="str">
        <f t="shared" si="20"/>
        <v/>
      </c>
    </row>
    <row r="251" spans="1:21" x14ac:dyDescent="0.25">
      <c r="A251" s="5" cm="1">
        <f t="array" ref="A251">ROUNDDOWN(
_xlfn.IFS(P251="Crafted",
J251*K251*N251*Q251,
P251="Inorganic",
J251*K251*(L251+M251+N251)*O251*Q251,
P251="Organic",
J251*K251*(L251+M251+N251)*Q251,
TRUE,0),2)</f>
        <v>0</v>
      </c>
      <c r="B251" s="5" t="str">
        <f>IF(D251="","",VLOOKUP(D251,resource_list,7,FALSE))</f>
        <v/>
      </c>
      <c r="E251" s="23">
        <v>0</v>
      </c>
      <c r="F251" s="23">
        <v>0</v>
      </c>
      <c r="G251" s="23">
        <v>0</v>
      </c>
      <c r="H251" s="23">
        <v>0</v>
      </c>
      <c r="J251" s="5">
        <f t="shared" si="19"/>
        <v>1</v>
      </c>
      <c r="K251" s="5">
        <f>IF($B$1="Yes",1.05,1)</f>
        <v>1</v>
      </c>
      <c r="L251" s="5">
        <f>IF(D251="",0,VLOOKUP(D251,resource_list,2,FALSE)*F251)</f>
        <v>0</v>
      </c>
      <c r="M251" s="5">
        <f>IF(D251="",0,VLOOKUP(D251,resource_list,3,FALSE)*G251)</f>
        <v>0</v>
      </c>
      <c r="N251" s="5">
        <f>IF(D251="",0,VLOOKUP(D251,resource_list,4,FALSE)*H251)</f>
        <v>0</v>
      </c>
      <c r="O251" s="5">
        <f>IF($D$1="Yes",2,1)</f>
        <v>2</v>
      </c>
      <c r="P251" s="5" t="str">
        <f>IF(D251="","",VLOOKUP(D251,resource_list,5,FALSE))</f>
        <v/>
      </c>
      <c r="Q251" s="5" t="str">
        <f>IF(C251="", "",  IF(VLOOKUP(C251,locations_outposts,5,FALSE)="No", 1, 1.1))</f>
        <v/>
      </c>
      <c r="R251" s="5" t="str">
        <f t="shared" si="16"/>
        <v/>
      </c>
      <c r="S251" s="5" t="str">
        <f t="shared" si="17"/>
        <v/>
      </c>
      <c r="T251" s="5" t="str">
        <f t="shared" si="18"/>
        <v/>
      </c>
      <c r="U251" s="5" t="str">
        <f t="shared" si="20"/>
        <v/>
      </c>
    </row>
    <row r="252" spans="1:21" x14ac:dyDescent="0.25">
      <c r="A252" s="5" cm="1">
        <f t="array" ref="A252">ROUNDDOWN(
_xlfn.IFS(P252="Crafted",
J252*K252*N252*Q252,
P252="Inorganic",
J252*K252*(L252+M252+N252)*O252*Q252,
P252="Organic",
J252*K252*(L252+M252+N252)*Q252,
TRUE,0),2)</f>
        <v>0</v>
      </c>
      <c r="B252" s="5" t="str">
        <f>IF(D252="","",VLOOKUP(D252,resource_list,7,FALSE))</f>
        <v/>
      </c>
      <c r="E252" s="23">
        <v>0</v>
      </c>
      <c r="F252" s="23">
        <v>0</v>
      </c>
      <c r="G252" s="23">
        <v>0</v>
      </c>
      <c r="H252" s="23">
        <v>0</v>
      </c>
      <c r="J252" s="5">
        <f t="shared" si="19"/>
        <v>1</v>
      </c>
      <c r="K252" s="5">
        <f>IF($B$1="Yes",1.05,1)</f>
        <v>1</v>
      </c>
      <c r="L252" s="5">
        <f>IF(D252="",0,VLOOKUP(D252,resource_list,2,FALSE)*F252)</f>
        <v>0</v>
      </c>
      <c r="M252" s="5">
        <f>IF(D252="",0,VLOOKUP(D252,resource_list,3,FALSE)*G252)</f>
        <v>0</v>
      </c>
      <c r="N252" s="5">
        <f>IF(D252="",0,VLOOKUP(D252,resource_list,4,FALSE)*H252)</f>
        <v>0</v>
      </c>
      <c r="O252" s="5">
        <f>IF($D$1="Yes",2,1)</f>
        <v>2</v>
      </c>
      <c r="P252" s="5" t="str">
        <f>IF(D252="","",VLOOKUP(D252,resource_list,5,FALSE))</f>
        <v/>
      </c>
      <c r="Q252" s="5" t="str">
        <f>IF(C252="", "",  IF(VLOOKUP(C252,locations_outposts,5,FALSE)="No", 1, 1.1))</f>
        <v/>
      </c>
      <c r="R252" s="5" t="str">
        <f t="shared" si="16"/>
        <v/>
      </c>
      <c r="S252" s="5" t="str">
        <f t="shared" si="17"/>
        <v/>
      </c>
      <c r="T252" s="5" t="str">
        <f t="shared" si="18"/>
        <v/>
      </c>
      <c r="U252" s="5" t="str">
        <f t="shared" si="20"/>
        <v/>
      </c>
    </row>
    <row r="253" spans="1:21" x14ac:dyDescent="0.25">
      <c r="A253" s="5" cm="1">
        <f t="array" ref="A253">ROUNDDOWN(
_xlfn.IFS(P253="Crafted",
J253*K253*N253*Q253,
P253="Inorganic",
J253*K253*(L253+M253+N253)*O253*Q253,
P253="Organic",
J253*K253*(L253+M253+N253)*Q253,
TRUE,0),2)</f>
        <v>0</v>
      </c>
      <c r="B253" s="5" t="str">
        <f>IF(D253="","",VLOOKUP(D253,resource_list,7,FALSE))</f>
        <v/>
      </c>
      <c r="E253" s="23">
        <v>0</v>
      </c>
      <c r="F253" s="23">
        <v>0</v>
      </c>
      <c r="G253" s="23">
        <v>0</v>
      </c>
      <c r="H253" s="23">
        <v>0</v>
      </c>
      <c r="J253" s="5">
        <f t="shared" si="19"/>
        <v>1</v>
      </c>
      <c r="K253" s="5">
        <f>IF($B$1="Yes",1.05,1)</f>
        <v>1</v>
      </c>
      <c r="L253" s="5">
        <f>IF(D253="",0,VLOOKUP(D253,resource_list,2,FALSE)*F253)</f>
        <v>0</v>
      </c>
      <c r="M253" s="5">
        <f>IF(D253="",0,VLOOKUP(D253,resource_list,3,FALSE)*G253)</f>
        <v>0</v>
      </c>
      <c r="N253" s="5">
        <f>IF(D253="",0,VLOOKUP(D253,resource_list,4,FALSE)*H253)</f>
        <v>0</v>
      </c>
      <c r="O253" s="5">
        <f>IF($D$1="Yes",2,1)</f>
        <v>2</v>
      </c>
      <c r="P253" s="5" t="str">
        <f>IF(D253="","",VLOOKUP(D253,resource_list,5,FALSE))</f>
        <v/>
      </c>
      <c r="Q253" s="5" t="str">
        <f>IF(C253="", "",  IF(VLOOKUP(C253,locations_outposts,5,FALSE)="No", 1, 1.1))</f>
        <v/>
      </c>
      <c r="R253" s="5" t="str">
        <f t="shared" si="16"/>
        <v/>
      </c>
      <c r="S253" s="5" t="str">
        <f t="shared" si="17"/>
        <v/>
      </c>
      <c r="T253" s="5" t="str">
        <f t="shared" si="18"/>
        <v/>
      </c>
      <c r="U253" s="5" t="str">
        <f t="shared" si="20"/>
        <v/>
      </c>
    </row>
    <row r="254" spans="1:21" x14ac:dyDescent="0.25">
      <c r="A254" s="5" cm="1">
        <f t="array" ref="A254">ROUNDDOWN(
_xlfn.IFS(P254="Crafted",
J254*K254*N254*Q254,
P254="Inorganic",
J254*K254*(L254+M254+N254)*O254*Q254,
P254="Organic",
J254*K254*(L254+M254+N254)*Q254,
TRUE,0),2)</f>
        <v>0</v>
      </c>
      <c r="B254" s="5" t="str">
        <f>IF(D254="","",VLOOKUP(D254,resource_list,7,FALSE))</f>
        <v/>
      </c>
      <c r="E254" s="23">
        <v>0</v>
      </c>
      <c r="F254" s="23">
        <v>0</v>
      </c>
      <c r="G254" s="23">
        <v>0</v>
      </c>
      <c r="H254" s="23">
        <v>0</v>
      </c>
      <c r="J254" s="5">
        <f t="shared" si="19"/>
        <v>1</v>
      </c>
      <c r="K254" s="5">
        <f>IF($B$1="Yes",1.05,1)</f>
        <v>1</v>
      </c>
      <c r="L254" s="5">
        <f>IF(D254="",0,VLOOKUP(D254,resource_list,2,FALSE)*F254)</f>
        <v>0</v>
      </c>
      <c r="M254" s="5">
        <f>IF(D254="",0,VLOOKUP(D254,resource_list,3,FALSE)*G254)</f>
        <v>0</v>
      </c>
      <c r="N254" s="5">
        <f>IF(D254="",0,VLOOKUP(D254,resource_list,4,FALSE)*H254)</f>
        <v>0</v>
      </c>
      <c r="O254" s="5">
        <f>IF($D$1="Yes",2,1)</f>
        <v>2</v>
      </c>
      <c r="P254" s="5" t="str">
        <f>IF(D254="","",VLOOKUP(D254,resource_list,5,FALSE))</f>
        <v/>
      </c>
      <c r="Q254" s="5" t="str">
        <f>IF(C254="", "",  IF(VLOOKUP(C254,locations_outposts,5,FALSE)="No", 1, 1.1))</f>
        <v/>
      </c>
      <c r="R254" s="5" t="str">
        <f t="shared" si="16"/>
        <v/>
      </c>
      <c r="S254" s="5" t="str">
        <f t="shared" si="17"/>
        <v/>
      </c>
      <c r="T254" s="5" t="str">
        <f t="shared" si="18"/>
        <v/>
      </c>
      <c r="U254" s="5" t="str">
        <f t="shared" si="20"/>
        <v/>
      </c>
    </row>
    <row r="255" spans="1:21" x14ac:dyDescent="0.25">
      <c r="A255" s="5" cm="1">
        <f t="array" ref="A255">ROUNDDOWN(
_xlfn.IFS(P255="Crafted",
J255*K255*N255*Q255,
P255="Inorganic",
J255*K255*(L255+M255+N255)*O255*Q255,
P255="Organic",
J255*K255*(L255+M255+N255)*Q255,
TRUE,0),2)</f>
        <v>0</v>
      </c>
      <c r="B255" s="5" t="str">
        <f>IF(D255="","",VLOOKUP(D255,resource_list,7,FALSE))</f>
        <v/>
      </c>
      <c r="E255" s="23">
        <v>0</v>
      </c>
      <c r="F255" s="23">
        <v>0</v>
      </c>
      <c r="G255" s="23">
        <v>0</v>
      </c>
      <c r="H255" s="23">
        <v>0</v>
      </c>
      <c r="J255" s="5">
        <f t="shared" si="19"/>
        <v>1</v>
      </c>
      <c r="K255" s="5">
        <f>IF($B$1="Yes",1.05,1)</f>
        <v>1</v>
      </c>
      <c r="L255" s="5">
        <f>IF(D255="",0,VLOOKUP(D255,resource_list,2,FALSE)*F255)</f>
        <v>0</v>
      </c>
      <c r="M255" s="5">
        <f>IF(D255="",0,VLOOKUP(D255,resource_list,3,FALSE)*G255)</f>
        <v>0</v>
      </c>
      <c r="N255" s="5">
        <f>IF(D255="",0,VLOOKUP(D255,resource_list,4,FALSE)*H255)</f>
        <v>0</v>
      </c>
      <c r="O255" s="5">
        <f>IF($D$1="Yes",2,1)</f>
        <v>2</v>
      </c>
      <c r="P255" s="5" t="str">
        <f>IF(D255="","",VLOOKUP(D255,resource_list,5,FALSE))</f>
        <v/>
      </c>
      <c r="Q255" s="5" t="str">
        <f>IF(C255="", "",  IF(VLOOKUP(C255,locations_outposts,5,FALSE)="No", 1, 1.1))</f>
        <v/>
      </c>
      <c r="R255" s="5" t="str">
        <f t="shared" si="16"/>
        <v/>
      </c>
      <c r="S255" s="5" t="str">
        <f t="shared" si="17"/>
        <v/>
      </c>
      <c r="T255" s="5" t="str">
        <f t="shared" si="18"/>
        <v/>
      </c>
      <c r="U255" s="5" t="str">
        <f t="shared" si="20"/>
        <v/>
      </c>
    </row>
    <row r="256" spans="1:21" x14ac:dyDescent="0.25">
      <c r="A256" s="5" cm="1">
        <f t="array" ref="A256">ROUNDDOWN(
_xlfn.IFS(P256="Crafted",
J256*K256*N256*Q256,
P256="Inorganic",
J256*K256*(L256+M256+N256)*O256*Q256,
P256="Organic",
J256*K256*(L256+M256+N256)*Q256,
TRUE,0),2)</f>
        <v>0</v>
      </c>
      <c r="B256" s="5" t="str">
        <f>IF(D256="","",VLOOKUP(D256,resource_list,7,FALSE))</f>
        <v/>
      </c>
      <c r="E256" s="23">
        <v>0</v>
      </c>
      <c r="F256" s="23">
        <v>0</v>
      </c>
      <c r="G256" s="23">
        <v>0</v>
      </c>
      <c r="H256" s="23">
        <v>0</v>
      </c>
      <c r="J256" s="5">
        <f t="shared" si="19"/>
        <v>1</v>
      </c>
      <c r="K256" s="5">
        <f>IF($B$1="Yes",1.05,1)</f>
        <v>1</v>
      </c>
      <c r="L256" s="5">
        <f>IF(D256="",0,VLOOKUP(D256,resource_list,2,FALSE)*F256)</f>
        <v>0</v>
      </c>
      <c r="M256" s="5">
        <f>IF(D256="",0,VLOOKUP(D256,resource_list,3,FALSE)*G256)</f>
        <v>0</v>
      </c>
      <c r="N256" s="5">
        <f>IF(D256="",0,VLOOKUP(D256,resource_list,4,FALSE)*H256)</f>
        <v>0</v>
      </c>
      <c r="O256" s="5">
        <f>IF($D$1="Yes",2,1)</f>
        <v>2</v>
      </c>
      <c r="P256" s="5" t="str">
        <f>IF(D256="","",VLOOKUP(D256,resource_list,5,FALSE))</f>
        <v/>
      </c>
      <c r="Q256" s="5" t="str">
        <f>IF(C256="", "",  IF(VLOOKUP(C256,locations_outposts,5,FALSE)="No", 1, 1.1))</f>
        <v/>
      </c>
      <c r="R256" s="5" t="str">
        <f t="shared" si="16"/>
        <v/>
      </c>
      <c r="S256" s="5" t="str">
        <f t="shared" si="17"/>
        <v/>
      </c>
      <c r="T256" s="5" t="str">
        <f t="shared" si="18"/>
        <v/>
      </c>
      <c r="U256" s="5" t="str">
        <f t="shared" si="20"/>
        <v/>
      </c>
    </row>
    <row r="257" spans="1:21" x14ac:dyDescent="0.25">
      <c r="A257" s="5" cm="1">
        <f t="array" ref="A257">ROUNDDOWN(
_xlfn.IFS(P257="Crafted",
J257*K257*N257*Q257,
P257="Inorganic",
J257*K257*(L257+M257+N257)*O257*Q257,
P257="Organic",
J257*K257*(L257+M257+N257)*Q257,
TRUE,0),2)</f>
        <v>0</v>
      </c>
      <c r="B257" s="5" t="str">
        <f>IF(D257="","",VLOOKUP(D257,resource_list,7,FALSE))</f>
        <v/>
      </c>
      <c r="E257" s="23">
        <v>0</v>
      </c>
      <c r="F257" s="23">
        <v>0</v>
      </c>
      <c r="G257" s="23">
        <v>0</v>
      </c>
      <c r="H257" s="23">
        <v>0</v>
      </c>
      <c r="J257" s="5">
        <f t="shared" si="19"/>
        <v>1</v>
      </c>
      <c r="K257" s="5">
        <f>IF($B$1="Yes",1.05,1)</f>
        <v>1</v>
      </c>
      <c r="L257" s="5">
        <f>IF(D257="",0,VLOOKUP(D257,resource_list,2,FALSE)*F257)</f>
        <v>0</v>
      </c>
      <c r="M257" s="5">
        <f>IF(D257="",0,VLOOKUP(D257,resource_list,3,FALSE)*G257)</f>
        <v>0</v>
      </c>
      <c r="N257" s="5">
        <f>IF(D257="",0,VLOOKUP(D257,resource_list,4,FALSE)*H257)</f>
        <v>0</v>
      </c>
      <c r="O257" s="5">
        <f>IF($D$1="Yes",2,1)</f>
        <v>2</v>
      </c>
      <c r="P257" s="5" t="str">
        <f>IF(D257="","",VLOOKUP(D257,resource_list,5,FALSE))</f>
        <v/>
      </c>
      <c r="Q257" s="5" t="str">
        <f>IF(C257="", "",  IF(VLOOKUP(C257,locations_outposts,5,FALSE)="No", 1, 1.1))</f>
        <v/>
      </c>
      <c r="R257" s="5" t="str">
        <f t="shared" si="16"/>
        <v/>
      </c>
      <c r="S257" s="5" t="str">
        <f t="shared" si="17"/>
        <v/>
      </c>
      <c r="T257" s="5" t="str">
        <f t="shared" si="18"/>
        <v/>
      </c>
      <c r="U257" s="5" t="str">
        <f t="shared" si="20"/>
        <v/>
      </c>
    </row>
    <row r="258" spans="1:21" x14ac:dyDescent="0.25">
      <c r="A258" s="5" cm="1">
        <f t="array" ref="A258">ROUNDDOWN(
_xlfn.IFS(P258="Crafted",
J258*K258*N258*Q258,
P258="Inorganic",
J258*K258*(L258+M258+N258)*O258*Q258,
P258="Organic",
J258*K258*(L258+M258+N258)*Q258,
TRUE,0),2)</f>
        <v>0</v>
      </c>
      <c r="B258" s="5" t="str">
        <f>IF(D258="","",VLOOKUP(D258,resource_list,7,FALSE))</f>
        <v/>
      </c>
      <c r="E258" s="23">
        <v>0</v>
      </c>
      <c r="F258" s="23">
        <v>0</v>
      </c>
      <c r="G258" s="23">
        <v>0</v>
      </c>
      <c r="H258" s="23">
        <v>0</v>
      </c>
      <c r="J258" s="5">
        <f t="shared" si="19"/>
        <v>1</v>
      </c>
      <c r="K258" s="5">
        <f>IF($B$1="Yes",1.05,1)</f>
        <v>1</v>
      </c>
      <c r="L258" s="5">
        <f>IF(D258="",0,VLOOKUP(D258,resource_list,2,FALSE)*F258)</f>
        <v>0</v>
      </c>
      <c r="M258" s="5">
        <f>IF(D258="",0,VLOOKUP(D258,resource_list,3,FALSE)*G258)</f>
        <v>0</v>
      </c>
      <c r="N258" s="5">
        <f>IF(D258="",0,VLOOKUP(D258,resource_list,4,FALSE)*H258)</f>
        <v>0</v>
      </c>
      <c r="O258" s="5">
        <f>IF($D$1="Yes",2,1)</f>
        <v>2</v>
      </c>
      <c r="P258" s="5" t="str">
        <f>IF(D258="","",VLOOKUP(D258,resource_list,5,FALSE))</f>
        <v/>
      </c>
      <c r="Q258" s="5" t="str">
        <f>IF(C258="", "",  IF(VLOOKUP(C258,locations_outposts,5,FALSE)="No", 1, 1.1))</f>
        <v/>
      </c>
      <c r="R258" s="5" t="str">
        <f t="shared" si="16"/>
        <v/>
      </c>
      <c r="S258" s="5" t="str">
        <f t="shared" si="17"/>
        <v/>
      </c>
      <c r="T258" s="5" t="str">
        <f t="shared" si="18"/>
        <v/>
      </c>
      <c r="U258" s="5" t="str">
        <f t="shared" si="20"/>
        <v/>
      </c>
    </row>
    <row r="259" spans="1:21" x14ac:dyDescent="0.25">
      <c r="A259" s="5" cm="1">
        <f t="array" ref="A259">ROUNDDOWN(
_xlfn.IFS(P259="Crafted",
J259*K259*N259*Q259,
P259="Inorganic",
J259*K259*(L259+M259+N259)*O259*Q259,
P259="Organic",
J259*K259*(L259+M259+N259)*Q259,
TRUE,0),2)</f>
        <v>0</v>
      </c>
      <c r="B259" s="5" t="str">
        <f>IF(D259="","",VLOOKUP(D259,resource_list,7,FALSE))</f>
        <v/>
      </c>
      <c r="E259" s="23">
        <v>0</v>
      </c>
      <c r="F259" s="23">
        <v>0</v>
      </c>
      <c r="G259" s="23">
        <v>0</v>
      </c>
      <c r="H259" s="23">
        <v>0</v>
      </c>
      <c r="J259" s="5">
        <f t="shared" si="19"/>
        <v>1</v>
      </c>
      <c r="K259" s="5">
        <f>IF($B$1="Yes",1.05,1)</f>
        <v>1</v>
      </c>
      <c r="L259" s="5">
        <f>IF(D259="",0,VLOOKUP(D259,resource_list,2,FALSE)*F259)</f>
        <v>0</v>
      </c>
      <c r="M259" s="5">
        <f>IF(D259="",0,VLOOKUP(D259,resource_list,3,FALSE)*G259)</f>
        <v>0</v>
      </c>
      <c r="N259" s="5">
        <f>IF(D259="",0,VLOOKUP(D259,resource_list,4,FALSE)*H259)</f>
        <v>0</v>
      </c>
      <c r="O259" s="5">
        <f>IF($D$1="Yes",2,1)</f>
        <v>2</v>
      </c>
      <c r="P259" s="5" t="str">
        <f>IF(D259="","",VLOOKUP(D259,resource_list,5,FALSE))</f>
        <v/>
      </c>
      <c r="Q259" s="5" t="str">
        <f>IF(C259="", "",  IF(VLOOKUP(C259,locations_outposts,5,FALSE)="No", 1, 1.1))</f>
        <v/>
      </c>
      <c r="R259" s="5" t="str">
        <f t="shared" si="16"/>
        <v/>
      </c>
      <c r="S259" s="5" t="str">
        <f t="shared" si="17"/>
        <v/>
      </c>
      <c r="T259" s="5" t="str">
        <f t="shared" si="18"/>
        <v/>
      </c>
      <c r="U259" s="5" t="str">
        <f t="shared" si="20"/>
        <v/>
      </c>
    </row>
    <row r="260" spans="1:21" x14ac:dyDescent="0.25">
      <c r="A260" s="5" cm="1">
        <f t="array" ref="A260">ROUNDDOWN(
_xlfn.IFS(P260="Crafted",
J260*K260*N260*Q260,
P260="Inorganic",
J260*K260*(L260+M260+N260)*O260*Q260,
P260="Organic",
J260*K260*(L260+M260+N260)*Q260,
TRUE,0),2)</f>
        <v>0</v>
      </c>
      <c r="B260" s="5" t="str">
        <f>IF(D260="","",VLOOKUP(D260,resource_list,7,FALSE))</f>
        <v/>
      </c>
      <c r="E260" s="23">
        <v>0</v>
      </c>
      <c r="F260" s="23">
        <v>0</v>
      </c>
      <c r="G260" s="23">
        <v>0</v>
      </c>
      <c r="H260" s="23">
        <v>0</v>
      </c>
      <c r="J260" s="5">
        <f t="shared" si="19"/>
        <v>1</v>
      </c>
      <c r="K260" s="5">
        <f>IF($B$1="Yes",1.05,1)</f>
        <v>1</v>
      </c>
      <c r="L260" s="5">
        <f>IF(D260="",0,VLOOKUP(D260,resource_list,2,FALSE)*F260)</f>
        <v>0</v>
      </c>
      <c r="M260" s="5">
        <f>IF(D260="",0,VLOOKUP(D260,resource_list,3,FALSE)*G260)</f>
        <v>0</v>
      </c>
      <c r="N260" s="5">
        <f>IF(D260="",0,VLOOKUP(D260,resource_list,4,FALSE)*H260)</f>
        <v>0</v>
      </c>
      <c r="O260" s="5">
        <f>IF($D$1="Yes",2,1)</f>
        <v>2</v>
      </c>
      <c r="P260" s="5" t="str">
        <f>IF(D260="","",VLOOKUP(D260,resource_list,5,FALSE))</f>
        <v/>
      </c>
      <c r="Q260" s="5" t="str">
        <f>IF(C260="", "",  IF(VLOOKUP(C260,locations_outposts,5,FALSE)="No", 1, 1.1))</f>
        <v/>
      </c>
      <c r="R260" s="5" t="str">
        <f t="shared" ref="R260:R323" si="21">IF($C260&lt;&gt;"",VLOOKUP($C260,locations_outposts,2,FALSE),"")</f>
        <v/>
      </c>
      <c r="S260" s="5" t="str">
        <f t="shared" ref="S260:S323" si="22">IF($C260&lt;&gt;"",VLOOKUP($C260,locations_outposts,3,FALSE),"")</f>
        <v/>
      </c>
      <c r="T260" s="5" t="str">
        <f t="shared" ref="T260:T323" si="23">IF($C260&lt;&gt;"",VLOOKUP($C260,locations_outposts,4,FALSE),"")</f>
        <v/>
      </c>
      <c r="U260" s="5" t="str">
        <f t="shared" si="20"/>
        <v/>
      </c>
    </row>
    <row r="261" spans="1:21" x14ac:dyDescent="0.25">
      <c r="A261" s="5" cm="1">
        <f t="array" ref="A261">ROUNDDOWN(
_xlfn.IFS(P261="Crafted",
J261*K261*N261*Q261,
P261="Inorganic",
J261*K261*(L261+M261+N261)*O261*Q261,
P261="Organic",
J261*K261*(L261+M261+N261)*Q261,
TRUE,0),2)</f>
        <v>0</v>
      </c>
      <c r="B261" s="5" t="str">
        <f>IF(D261="","",VLOOKUP(D261,resource_list,7,FALSE))</f>
        <v/>
      </c>
      <c r="E261" s="23">
        <v>0</v>
      </c>
      <c r="F261" s="23">
        <v>0</v>
      </c>
      <c r="G261" s="23">
        <v>0</v>
      </c>
      <c r="H261" s="23">
        <v>0</v>
      </c>
      <c r="J261" s="5">
        <f t="shared" ref="J261:J324" si="24">1.1^E261</f>
        <v>1</v>
      </c>
      <c r="K261" s="5">
        <f>IF($B$1="Yes",1.05,1)</f>
        <v>1</v>
      </c>
      <c r="L261" s="5">
        <f>IF(D261="",0,VLOOKUP(D261,resource_list,2,FALSE)*F261)</f>
        <v>0</v>
      </c>
      <c r="M261" s="5">
        <f>IF(D261="",0,VLOOKUP(D261,resource_list,3,FALSE)*G261)</f>
        <v>0</v>
      </c>
      <c r="N261" s="5">
        <f>IF(D261="",0,VLOOKUP(D261,resource_list,4,FALSE)*H261)</f>
        <v>0</v>
      </c>
      <c r="O261" s="5">
        <f>IF($D$1="Yes",2,1)</f>
        <v>2</v>
      </c>
      <c r="P261" s="5" t="str">
        <f>IF(D261="","",VLOOKUP(D261,resource_list,5,FALSE))</f>
        <v/>
      </c>
      <c r="Q261" s="5" t="str">
        <f>IF(C261="", "",  IF(VLOOKUP(C261,locations_outposts,5,FALSE)="No", 1, 1.1))</f>
        <v/>
      </c>
      <c r="R261" s="5" t="str">
        <f t="shared" si="21"/>
        <v/>
      </c>
      <c r="S261" s="5" t="str">
        <f t="shared" si="22"/>
        <v/>
      </c>
      <c r="T261" s="5" t="str">
        <f t="shared" si="23"/>
        <v/>
      </c>
      <c r="U261" s="5" t="str">
        <f t="shared" si="20"/>
        <v/>
      </c>
    </row>
    <row r="262" spans="1:21" x14ac:dyDescent="0.25">
      <c r="A262" s="5" cm="1">
        <f t="array" ref="A262">ROUNDDOWN(
_xlfn.IFS(P262="Crafted",
J262*K262*N262*Q262,
P262="Inorganic",
J262*K262*(L262+M262+N262)*O262*Q262,
P262="Organic",
J262*K262*(L262+M262+N262)*Q262,
TRUE,0),2)</f>
        <v>0</v>
      </c>
      <c r="B262" s="5" t="str">
        <f>IF(D262="","",VLOOKUP(D262,resource_list,7,FALSE))</f>
        <v/>
      </c>
      <c r="E262" s="23">
        <v>0</v>
      </c>
      <c r="F262" s="23">
        <v>0</v>
      </c>
      <c r="G262" s="23">
        <v>0</v>
      </c>
      <c r="H262" s="23">
        <v>0</v>
      </c>
      <c r="J262" s="5">
        <f t="shared" si="24"/>
        <v>1</v>
      </c>
      <c r="K262" s="5">
        <f>IF($B$1="Yes",1.05,1)</f>
        <v>1</v>
      </c>
      <c r="L262" s="5">
        <f>IF(D262="",0,VLOOKUP(D262,resource_list,2,FALSE)*F262)</f>
        <v>0</v>
      </c>
      <c r="M262" s="5">
        <f>IF(D262="",0,VLOOKUP(D262,resource_list,3,FALSE)*G262)</f>
        <v>0</v>
      </c>
      <c r="N262" s="5">
        <f>IF(D262="",0,VLOOKUP(D262,resource_list,4,FALSE)*H262)</f>
        <v>0</v>
      </c>
      <c r="O262" s="5">
        <f>IF($D$1="Yes",2,1)</f>
        <v>2</v>
      </c>
      <c r="P262" s="5" t="str">
        <f>IF(D262="","",VLOOKUP(D262,resource_list,5,FALSE))</f>
        <v/>
      </c>
      <c r="Q262" s="5" t="str">
        <f>IF(C262="", "",  IF(VLOOKUP(C262,locations_outposts,5,FALSE)="No", 1, 1.1))</f>
        <v/>
      </c>
      <c r="R262" s="5" t="str">
        <f t="shared" si="21"/>
        <v/>
      </c>
      <c r="S262" s="5" t="str">
        <f t="shared" si="22"/>
        <v/>
      </c>
      <c r="T262" s="5" t="str">
        <f t="shared" si="23"/>
        <v/>
      </c>
      <c r="U262" s="5" t="str">
        <f t="shared" si="20"/>
        <v/>
      </c>
    </row>
    <row r="263" spans="1:21" x14ac:dyDescent="0.25">
      <c r="A263" s="5" cm="1">
        <f t="array" ref="A263">ROUNDDOWN(
_xlfn.IFS(P263="Crafted",
J263*K263*N263*Q263,
P263="Inorganic",
J263*K263*(L263+M263+N263)*O263*Q263,
P263="Organic",
J263*K263*(L263+M263+N263)*Q263,
TRUE,0),2)</f>
        <v>0</v>
      </c>
      <c r="B263" s="5" t="str">
        <f>IF(D263="","",VLOOKUP(D263,resource_list,7,FALSE))</f>
        <v/>
      </c>
      <c r="E263" s="23">
        <v>0</v>
      </c>
      <c r="F263" s="23">
        <v>0</v>
      </c>
      <c r="G263" s="23">
        <v>0</v>
      </c>
      <c r="H263" s="23">
        <v>0</v>
      </c>
      <c r="J263" s="5">
        <f t="shared" si="24"/>
        <v>1</v>
      </c>
      <c r="K263" s="5">
        <f>IF($B$1="Yes",1.05,1)</f>
        <v>1</v>
      </c>
      <c r="L263" s="5">
        <f>IF(D263="",0,VLOOKUP(D263,resource_list,2,FALSE)*F263)</f>
        <v>0</v>
      </c>
      <c r="M263" s="5">
        <f>IF(D263="",0,VLOOKUP(D263,resource_list,3,FALSE)*G263)</f>
        <v>0</v>
      </c>
      <c r="N263" s="5">
        <f>IF(D263="",0,VLOOKUP(D263,resource_list,4,FALSE)*H263)</f>
        <v>0</v>
      </c>
      <c r="O263" s="5">
        <f>IF($D$1="Yes",2,1)</f>
        <v>2</v>
      </c>
      <c r="P263" s="5" t="str">
        <f>IF(D263="","",VLOOKUP(D263,resource_list,5,FALSE))</f>
        <v/>
      </c>
      <c r="Q263" s="5" t="str">
        <f>IF(C263="", "",  IF(VLOOKUP(C263,locations_outposts,5,FALSE)="No", 1, 1.1))</f>
        <v/>
      </c>
      <c r="R263" s="5" t="str">
        <f t="shared" si="21"/>
        <v/>
      </c>
      <c r="S263" s="5" t="str">
        <f t="shared" si="22"/>
        <v/>
      </c>
      <c r="T263" s="5" t="str">
        <f t="shared" si="23"/>
        <v/>
      </c>
      <c r="U263" s="5" t="str">
        <f t="shared" si="20"/>
        <v/>
      </c>
    </row>
    <row r="264" spans="1:21" x14ac:dyDescent="0.25">
      <c r="A264" s="5" cm="1">
        <f t="array" ref="A264">ROUNDDOWN(
_xlfn.IFS(P264="Crafted",
J264*K264*N264*Q264,
P264="Inorganic",
J264*K264*(L264+M264+N264)*O264*Q264,
P264="Organic",
J264*K264*(L264+M264+N264)*Q264,
TRUE,0),2)</f>
        <v>0</v>
      </c>
      <c r="B264" s="5" t="str">
        <f>IF(D264="","",VLOOKUP(D264,resource_list,7,FALSE))</f>
        <v/>
      </c>
      <c r="E264" s="23">
        <v>0</v>
      </c>
      <c r="F264" s="23">
        <v>0</v>
      </c>
      <c r="G264" s="23">
        <v>0</v>
      </c>
      <c r="H264" s="23">
        <v>0</v>
      </c>
      <c r="J264" s="5">
        <f t="shared" si="24"/>
        <v>1</v>
      </c>
      <c r="K264" s="5">
        <f>IF($B$1="Yes",1.05,1)</f>
        <v>1</v>
      </c>
      <c r="L264" s="5">
        <f>IF(D264="",0,VLOOKUP(D264,resource_list,2,FALSE)*F264)</f>
        <v>0</v>
      </c>
      <c r="M264" s="5">
        <f>IF(D264="",0,VLOOKUP(D264,resource_list,3,FALSE)*G264)</f>
        <v>0</v>
      </c>
      <c r="N264" s="5">
        <f>IF(D264="",0,VLOOKUP(D264,resource_list,4,FALSE)*H264)</f>
        <v>0</v>
      </c>
      <c r="O264" s="5">
        <f>IF($D$1="Yes",2,1)</f>
        <v>2</v>
      </c>
      <c r="P264" s="5" t="str">
        <f>IF(D264="","",VLOOKUP(D264,resource_list,5,FALSE))</f>
        <v/>
      </c>
      <c r="Q264" s="5" t="str">
        <f>IF(C264="", "",  IF(VLOOKUP(C264,locations_outposts,5,FALSE)="No", 1, 1.1))</f>
        <v/>
      </c>
      <c r="R264" s="5" t="str">
        <f t="shared" si="21"/>
        <v/>
      </c>
      <c r="S264" s="5" t="str">
        <f t="shared" si="22"/>
        <v/>
      </c>
      <c r="T264" s="5" t="str">
        <f t="shared" si="23"/>
        <v/>
      </c>
      <c r="U264" s="5" t="str">
        <f t="shared" si="20"/>
        <v/>
      </c>
    </row>
    <row r="265" spans="1:21" x14ac:dyDescent="0.25">
      <c r="A265" s="5" cm="1">
        <f t="array" ref="A265">ROUNDDOWN(
_xlfn.IFS(P265="Crafted",
J265*K265*N265*Q265,
P265="Inorganic",
J265*K265*(L265+M265+N265)*O265*Q265,
P265="Organic",
J265*K265*(L265+M265+N265)*Q265,
TRUE,0),2)</f>
        <v>0</v>
      </c>
      <c r="B265" s="5" t="str">
        <f>IF(D265="","",VLOOKUP(D265,resource_list,7,FALSE))</f>
        <v/>
      </c>
      <c r="E265" s="23">
        <v>0</v>
      </c>
      <c r="F265" s="23">
        <v>0</v>
      </c>
      <c r="G265" s="23">
        <v>0</v>
      </c>
      <c r="H265" s="23">
        <v>0</v>
      </c>
      <c r="J265" s="5">
        <f t="shared" si="24"/>
        <v>1</v>
      </c>
      <c r="K265" s="5">
        <f>IF($B$1="Yes",1.05,1)</f>
        <v>1</v>
      </c>
      <c r="L265" s="5">
        <f>IF(D265="",0,VLOOKUP(D265,resource_list,2,FALSE)*F265)</f>
        <v>0</v>
      </c>
      <c r="M265" s="5">
        <f>IF(D265="",0,VLOOKUP(D265,resource_list,3,FALSE)*G265)</f>
        <v>0</v>
      </c>
      <c r="N265" s="5">
        <f>IF(D265="",0,VLOOKUP(D265,resource_list,4,FALSE)*H265)</f>
        <v>0</v>
      </c>
      <c r="O265" s="5">
        <f>IF($D$1="Yes",2,1)</f>
        <v>2</v>
      </c>
      <c r="P265" s="5" t="str">
        <f>IF(D265="","",VLOOKUP(D265,resource_list,5,FALSE))</f>
        <v/>
      </c>
      <c r="Q265" s="5" t="str">
        <f>IF(C265="", "",  IF(VLOOKUP(C265,locations_outposts,5,FALSE)="No", 1, 1.1))</f>
        <v/>
      </c>
      <c r="R265" s="5" t="str">
        <f t="shared" si="21"/>
        <v/>
      </c>
      <c r="S265" s="5" t="str">
        <f t="shared" si="22"/>
        <v/>
      </c>
      <c r="T265" s="5" t="str">
        <f t="shared" si="23"/>
        <v/>
      </c>
      <c r="U265" s="5" t="str">
        <f t="shared" si="20"/>
        <v/>
      </c>
    </row>
    <row r="266" spans="1:21" x14ac:dyDescent="0.25">
      <c r="A266" s="5" cm="1">
        <f t="array" ref="A266">ROUNDDOWN(
_xlfn.IFS(P266="Crafted",
J266*K266*N266*Q266,
P266="Inorganic",
J266*K266*(L266+M266+N266)*O266*Q266,
P266="Organic",
J266*K266*(L266+M266+N266)*Q266,
TRUE,0),2)</f>
        <v>0</v>
      </c>
      <c r="B266" s="5" t="str">
        <f>IF(D266="","",VLOOKUP(D266,resource_list,7,FALSE))</f>
        <v/>
      </c>
      <c r="E266" s="23">
        <v>0</v>
      </c>
      <c r="F266" s="23">
        <v>0</v>
      </c>
      <c r="G266" s="23">
        <v>0</v>
      </c>
      <c r="H266" s="23">
        <v>0</v>
      </c>
      <c r="J266" s="5">
        <f t="shared" si="24"/>
        <v>1</v>
      </c>
      <c r="K266" s="5">
        <f>IF($B$1="Yes",1.05,1)</f>
        <v>1</v>
      </c>
      <c r="L266" s="5">
        <f>IF(D266="",0,VLOOKUP(D266,resource_list,2,FALSE)*F266)</f>
        <v>0</v>
      </c>
      <c r="M266" s="5">
        <f>IF(D266="",0,VLOOKUP(D266,resource_list,3,FALSE)*G266)</f>
        <v>0</v>
      </c>
      <c r="N266" s="5">
        <f>IF(D266="",0,VLOOKUP(D266,resource_list,4,FALSE)*H266)</f>
        <v>0</v>
      </c>
      <c r="O266" s="5">
        <f>IF($D$1="Yes",2,1)</f>
        <v>2</v>
      </c>
      <c r="P266" s="5" t="str">
        <f>IF(D266="","",VLOOKUP(D266,resource_list,5,FALSE))</f>
        <v/>
      </c>
      <c r="Q266" s="5" t="str">
        <f>IF(C266="", "",  IF(VLOOKUP(C266,locations_outposts,5,FALSE)="No", 1, 1.1))</f>
        <v/>
      </c>
      <c r="R266" s="5" t="str">
        <f t="shared" si="21"/>
        <v/>
      </c>
      <c r="S266" s="5" t="str">
        <f t="shared" si="22"/>
        <v/>
      </c>
      <c r="T266" s="5" t="str">
        <f t="shared" si="23"/>
        <v/>
      </c>
      <c r="U266" s="5" t="str">
        <f t="shared" si="20"/>
        <v/>
      </c>
    </row>
    <row r="267" spans="1:21" x14ac:dyDescent="0.25">
      <c r="A267" s="5" cm="1">
        <f t="array" ref="A267">ROUNDDOWN(
_xlfn.IFS(P267="Crafted",
J267*K267*N267*Q267,
P267="Inorganic",
J267*K267*(L267+M267+N267)*O267*Q267,
P267="Organic",
J267*K267*(L267+M267+N267)*Q267,
TRUE,0),2)</f>
        <v>0</v>
      </c>
      <c r="B267" s="5" t="str">
        <f>IF(D267="","",VLOOKUP(D267,resource_list,7,FALSE))</f>
        <v/>
      </c>
      <c r="E267" s="23">
        <v>0</v>
      </c>
      <c r="F267" s="23">
        <v>0</v>
      </c>
      <c r="G267" s="23">
        <v>0</v>
      </c>
      <c r="H267" s="23">
        <v>0</v>
      </c>
      <c r="J267" s="5">
        <f t="shared" si="24"/>
        <v>1</v>
      </c>
      <c r="K267" s="5">
        <f>IF($B$1="Yes",1.05,1)</f>
        <v>1</v>
      </c>
      <c r="L267" s="5">
        <f>IF(D267="",0,VLOOKUP(D267,resource_list,2,FALSE)*F267)</f>
        <v>0</v>
      </c>
      <c r="M267" s="5">
        <f>IF(D267="",0,VLOOKUP(D267,resource_list,3,FALSE)*G267)</f>
        <v>0</v>
      </c>
      <c r="N267" s="5">
        <f>IF(D267="",0,VLOOKUP(D267,resource_list,4,FALSE)*H267)</f>
        <v>0</v>
      </c>
      <c r="O267" s="5">
        <f>IF($D$1="Yes",2,1)</f>
        <v>2</v>
      </c>
      <c r="P267" s="5" t="str">
        <f>IF(D267="","",VLOOKUP(D267,resource_list,5,FALSE))</f>
        <v/>
      </c>
      <c r="Q267" s="5" t="str">
        <f>IF(C267="", "",  IF(VLOOKUP(C267,locations_outposts,5,FALSE)="No", 1, 1.1))</f>
        <v/>
      </c>
      <c r="R267" s="5" t="str">
        <f t="shared" si="21"/>
        <v/>
      </c>
      <c r="S267" s="5" t="str">
        <f t="shared" si="22"/>
        <v/>
      </c>
      <c r="T267" s="5" t="str">
        <f t="shared" si="23"/>
        <v/>
      </c>
      <c r="U267" s="5" t="str">
        <f t="shared" si="20"/>
        <v/>
      </c>
    </row>
    <row r="268" spans="1:21" x14ac:dyDescent="0.25">
      <c r="A268" s="5" cm="1">
        <f t="array" ref="A268">ROUNDDOWN(
_xlfn.IFS(P268="Crafted",
J268*K268*N268*Q268,
P268="Inorganic",
J268*K268*(L268+M268+N268)*O268*Q268,
P268="Organic",
J268*K268*(L268+M268+N268)*Q268,
TRUE,0),2)</f>
        <v>0</v>
      </c>
      <c r="B268" s="5" t="str">
        <f>IF(D268="","",VLOOKUP(D268,resource_list,7,FALSE))</f>
        <v/>
      </c>
      <c r="E268" s="23">
        <v>0</v>
      </c>
      <c r="F268" s="23">
        <v>0</v>
      </c>
      <c r="G268" s="23">
        <v>0</v>
      </c>
      <c r="H268" s="23">
        <v>0</v>
      </c>
      <c r="J268" s="5">
        <f t="shared" si="24"/>
        <v>1</v>
      </c>
      <c r="K268" s="5">
        <f>IF($B$1="Yes",1.05,1)</f>
        <v>1</v>
      </c>
      <c r="L268" s="5">
        <f>IF(D268="",0,VLOOKUP(D268,resource_list,2,FALSE)*F268)</f>
        <v>0</v>
      </c>
      <c r="M268" s="5">
        <f>IF(D268="",0,VLOOKUP(D268,resource_list,3,FALSE)*G268)</f>
        <v>0</v>
      </c>
      <c r="N268" s="5">
        <f>IF(D268="",0,VLOOKUP(D268,resource_list,4,FALSE)*H268)</f>
        <v>0</v>
      </c>
      <c r="O268" s="5">
        <f>IF($D$1="Yes",2,1)</f>
        <v>2</v>
      </c>
      <c r="P268" s="5" t="str">
        <f>IF(D268="","",VLOOKUP(D268,resource_list,5,FALSE))</f>
        <v/>
      </c>
      <c r="Q268" s="5" t="str">
        <f>IF(C268="", "",  IF(VLOOKUP(C268,locations_outposts,5,FALSE)="No", 1, 1.1))</f>
        <v/>
      </c>
      <c r="R268" s="5" t="str">
        <f t="shared" si="21"/>
        <v/>
      </c>
      <c r="S268" s="5" t="str">
        <f t="shared" si="22"/>
        <v/>
      </c>
      <c r="T268" s="5" t="str">
        <f t="shared" si="23"/>
        <v/>
      </c>
      <c r="U268" s="5" t="str">
        <f t="shared" si="20"/>
        <v/>
      </c>
    </row>
    <row r="269" spans="1:21" x14ac:dyDescent="0.25">
      <c r="A269" s="5" cm="1">
        <f t="array" ref="A269">ROUNDDOWN(
_xlfn.IFS(P269="Crafted",
J269*K269*N269*Q269,
P269="Inorganic",
J269*K269*(L269+M269+N269)*O269*Q269,
P269="Organic",
J269*K269*(L269+M269+N269)*Q269,
TRUE,0),2)</f>
        <v>0</v>
      </c>
      <c r="B269" s="5" t="str">
        <f>IF(D269="","",VLOOKUP(D269,resource_list,7,FALSE))</f>
        <v/>
      </c>
      <c r="E269" s="23">
        <v>0</v>
      </c>
      <c r="F269" s="23">
        <v>0</v>
      </c>
      <c r="G269" s="23">
        <v>0</v>
      </c>
      <c r="H269" s="23">
        <v>0</v>
      </c>
      <c r="J269" s="5">
        <f t="shared" si="24"/>
        <v>1</v>
      </c>
      <c r="K269" s="5">
        <f>IF($B$1="Yes",1.05,1)</f>
        <v>1</v>
      </c>
      <c r="L269" s="5">
        <f>IF(D269="",0,VLOOKUP(D269,resource_list,2,FALSE)*F269)</f>
        <v>0</v>
      </c>
      <c r="M269" s="5">
        <f>IF(D269="",0,VLOOKUP(D269,resource_list,3,FALSE)*G269)</f>
        <v>0</v>
      </c>
      <c r="N269" s="5">
        <f>IF(D269="",0,VLOOKUP(D269,resource_list,4,FALSE)*H269)</f>
        <v>0</v>
      </c>
      <c r="O269" s="5">
        <f>IF($D$1="Yes",2,1)</f>
        <v>2</v>
      </c>
      <c r="P269" s="5" t="str">
        <f>IF(D269="","",VLOOKUP(D269,resource_list,5,FALSE))</f>
        <v/>
      </c>
      <c r="Q269" s="5" t="str">
        <f>IF(C269="", "",  IF(VLOOKUP(C269,locations_outposts,5,FALSE)="No", 1, 1.1))</f>
        <v/>
      </c>
      <c r="R269" s="5" t="str">
        <f t="shared" si="21"/>
        <v/>
      </c>
      <c r="S269" s="5" t="str">
        <f t="shared" si="22"/>
        <v/>
      </c>
      <c r="T269" s="5" t="str">
        <f t="shared" si="23"/>
        <v/>
      </c>
      <c r="U269" s="5" t="str">
        <f t="shared" si="20"/>
        <v/>
      </c>
    </row>
    <row r="270" spans="1:21" x14ac:dyDescent="0.25">
      <c r="A270" s="5" cm="1">
        <f t="array" ref="A270">ROUNDDOWN(
_xlfn.IFS(P270="Crafted",
J270*K270*N270*Q270,
P270="Inorganic",
J270*K270*(L270+M270+N270)*O270*Q270,
P270="Organic",
J270*K270*(L270+M270+N270)*Q270,
TRUE,0),2)</f>
        <v>0</v>
      </c>
      <c r="B270" s="5" t="str">
        <f>IF(D270="","",VLOOKUP(D270,resource_list,7,FALSE))</f>
        <v/>
      </c>
      <c r="E270" s="23">
        <v>0</v>
      </c>
      <c r="F270" s="23">
        <v>0</v>
      </c>
      <c r="G270" s="23">
        <v>0</v>
      </c>
      <c r="H270" s="23">
        <v>0</v>
      </c>
      <c r="J270" s="5">
        <f t="shared" si="24"/>
        <v>1</v>
      </c>
      <c r="K270" s="5">
        <f>IF($B$1="Yes",1.05,1)</f>
        <v>1</v>
      </c>
      <c r="L270" s="5">
        <f>IF(D270="",0,VLOOKUP(D270,resource_list,2,FALSE)*F270)</f>
        <v>0</v>
      </c>
      <c r="M270" s="5">
        <f>IF(D270="",0,VLOOKUP(D270,resource_list,3,FALSE)*G270)</f>
        <v>0</v>
      </c>
      <c r="N270" s="5">
        <f>IF(D270="",0,VLOOKUP(D270,resource_list,4,FALSE)*H270)</f>
        <v>0</v>
      </c>
      <c r="O270" s="5">
        <f>IF($D$1="Yes",2,1)</f>
        <v>2</v>
      </c>
      <c r="P270" s="5" t="str">
        <f>IF(D270="","",VLOOKUP(D270,resource_list,5,FALSE))</f>
        <v/>
      </c>
      <c r="Q270" s="5" t="str">
        <f>IF(C270="", "",  IF(VLOOKUP(C270,locations_outposts,5,FALSE)="No", 1, 1.1))</f>
        <v/>
      </c>
      <c r="R270" s="5" t="str">
        <f t="shared" si="21"/>
        <v/>
      </c>
      <c r="S270" s="5" t="str">
        <f t="shared" si="22"/>
        <v/>
      </c>
      <c r="T270" s="5" t="str">
        <f t="shared" si="23"/>
        <v/>
      </c>
      <c r="U270" s="5" t="str">
        <f t="shared" si="20"/>
        <v/>
      </c>
    </row>
    <row r="271" spans="1:21" x14ac:dyDescent="0.25">
      <c r="A271" s="5" cm="1">
        <f t="array" ref="A271">ROUNDDOWN(
_xlfn.IFS(P271="Crafted",
J271*K271*N271*Q271,
P271="Inorganic",
J271*K271*(L271+M271+N271)*O271*Q271,
P271="Organic",
J271*K271*(L271+M271+N271)*Q271,
TRUE,0),2)</f>
        <v>0</v>
      </c>
      <c r="B271" s="5" t="str">
        <f>IF(D271="","",VLOOKUP(D271,resource_list,7,FALSE))</f>
        <v/>
      </c>
      <c r="E271" s="23">
        <v>0</v>
      </c>
      <c r="F271" s="23">
        <v>0</v>
      </c>
      <c r="G271" s="23">
        <v>0</v>
      </c>
      <c r="H271" s="23">
        <v>0</v>
      </c>
      <c r="J271" s="5">
        <f t="shared" si="24"/>
        <v>1</v>
      </c>
      <c r="K271" s="5">
        <f>IF($B$1="Yes",1.05,1)</f>
        <v>1</v>
      </c>
      <c r="L271" s="5">
        <f>IF(D271="",0,VLOOKUP(D271,resource_list,2,FALSE)*F271)</f>
        <v>0</v>
      </c>
      <c r="M271" s="5">
        <f>IF(D271="",0,VLOOKUP(D271,resource_list,3,FALSE)*G271)</f>
        <v>0</v>
      </c>
      <c r="N271" s="5">
        <f>IF(D271="",0,VLOOKUP(D271,resource_list,4,FALSE)*H271)</f>
        <v>0</v>
      </c>
      <c r="O271" s="5">
        <f>IF($D$1="Yes",2,1)</f>
        <v>2</v>
      </c>
      <c r="P271" s="5" t="str">
        <f>IF(D271="","",VLOOKUP(D271,resource_list,5,FALSE))</f>
        <v/>
      </c>
      <c r="Q271" s="5" t="str">
        <f>IF(C271="", "",  IF(VLOOKUP(C271,locations_outposts,5,FALSE)="No", 1, 1.1))</f>
        <v/>
      </c>
      <c r="R271" s="5" t="str">
        <f t="shared" si="21"/>
        <v/>
      </c>
      <c r="S271" s="5" t="str">
        <f t="shared" si="22"/>
        <v/>
      </c>
      <c r="T271" s="5" t="str">
        <f t="shared" si="23"/>
        <v/>
      </c>
      <c r="U271" s="5" t="str">
        <f t="shared" si="20"/>
        <v/>
      </c>
    </row>
    <row r="272" spans="1:21" x14ac:dyDescent="0.25">
      <c r="A272" s="5" cm="1">
        <f t="array" ref="A272">ROUNDDOWN(
_xlfn.IFS(P272="Crafted",
J272*K272*N272*Q272,
P272="Inorganic",
J272*K272*(L272+M272+N272)*O272*Q272,
P272="Organic",
J272*K272*(L272+M272+N272)*Q272,
TRUE,0),2)</f>
        <v>0</v>
      </c>
      <c r="B272" s="5" t="str">
        <f>IF(D272="","",VLOOKUP(D272,resource_list,7,FALSE))</f>
        <v/>
      </c>
      <c r="E272" s="23">
        <v>0</v>
      </c>
      <c r="F272" s="23">
        <v>0</v>
      </c>
      <c r="G272" s="23">
        <v>0</v>
      </c>
      <c r="H272" s="23">
        <v>0</v>
      </c>
      <c r="J272" s="5">
        <f t="shared" si="24"/>
        <v>1</v>
      </c>
      <c r="K272" s="5">
        <f>IF($B$1="Yes",1.05,1)</f>
        <v>1</v>
      </c>
      <c r="L272" s="5">
        <f>IF(D272="",0,VLOOKUP(D272,resource_list,2,FALSE)*F272)</f>
        <v>0</v>
      </c>
      <c r="M272" s="5">
        <f>IF(D272="",0,VLOOKUP(D272,resource_list,3,FALSE)*G272)</f>
        <v>0</v>
      </c>
      <c r="N272" s="5">
        <f>IF(D272="",0,VLOOKUP(D272,resource_list,4,FALSE)*H272)</f>
        <v>0</v>
      </c>
      <c r="O272" s="5">
        <f>IF($D$1="Yes",2,1)</f>
        <v>2</v>
      </c>
      <c r="P272" s="5" t="str">
        <f>IF(D272="","",VLOOKUP(D272,resource_list,5,FALSE))</f>
        <v/>
      </c>
      <c r="Q272" s="5" t="str">
        <f>IF(C272="", "",  IF(VLOOKUP(C272,locations_outposts,5,FALSE)="No", 1, 1.1))</f>
        <v/>
      </c>
      <c r="R272" s="5" t="str">
        <f t="shared" si="21"/>
        <v/>
      </c>
      <c r="S272" s="5" t="str">
        <f t="shared" si="22"/>
        <v/>
      </c>
      <c r="T272" s="5" t="str">
        <f t="shared" si="23"/>
        <v/>
      </c>
      <c r="U272" s="5" t="str">
        <f t="shared" si="20"/>
        <v/>
      </c>
    </row>
    <row r="273" spans="1:21" x14ac:dyDescent="0.25">
      <c r="A273" s="5" cm="1">
        <f t="array" ref="A273">ROUNDDOWN(
_xlfn.IFS(P273="Crafted",
J273*K273*N273*Q273,
P273="Inorganic",
J273*K273*(L273+M273+N273)*O273*Q273,
P273="Organic",
J273*K273*(L273+M273+N273)*Q273,
TRUE,0),2)</f>
        <v>0</v>
      </c>
      <c r="B273" s="5" t="str">
        <f>IF(D273="","",VLOOKUP(D273,resource_list,7,FALSE))</f>
        <v/>
      </c>
      <c r="E273" s="23">
        <v>0</v>
      </c>
      <c r="F273" s="23">
        <v>0</v>
      </c>
      <c r="G273" s="23">
        <v>0</v>
      </c>
      <c r="H273" s="23">
        <v>0</v>
      </c>
      <c r="J273" s="5">
        <f t="shared" si="24"/>
        <v>1</v>
      </c>
      <c r="K273" s="5">
        <f>IF($B$1="Yes",1.05,1)</f>
        <v>1</v>
      </c>
      <c r="L273" s="5">
        <f>IF(D273="",0,VLOOKUP(D273,resource_list,2,FALSE)*F273)</f>
        <v>0</v>
      </c>
      <c r="M273" s="5">
        <f>IF(D273="",0,VLOOKUP(D273,resource_list,3,FALSE)*G273)</f>
        <v>0</v>
      </c>
      <c r="N273" s="5">
        <f>IF(D273="",0,VLOOKUP(D273,resource_list,4,FALSE)*H273)</f>
        <v>0</v>
      </c>
      <c r="O273" s="5">
        <f>IF($D$1="Yes",2,1)</f>
        <v>2</v>
      </c>
      <c r="P273" s="5" t="str">
        <f>IF(D273="","",VLOOKUP(D273,resource_list,5,FALSE))</f>
        <v/>
      </c>
      <c r="Q273" s="5" t="str">
        <f>IF(C273="", "",  IF(VLOOKUP(C273,locations_outposts,5,FALSE)="No", 1, 1.1))</f>
        <v/>
      </c>
      <c r="R273" s="5" t="str">
        <f t="shared" si="21"/>
        <v/>
      </c>
      <c r="S273" s="5" t="str">
        <f t="shared" si="22"/>
        <v/>
      </c>
      <c r="T273" s="5" t="str">
        <f t="shared" si="23"/>
        <v/>
      </c>
      <c r="U273" s="5" t="str">
        <f t="shared" si="20"/>
        <v/>
      </c>
    </row>
    <row r="274" spans="1:21" x14ac:dyDescent="0.25">
      <c r="A274" s="5" cm="1">
        <f t="array" ref="A274">ROUNDDOWN(
_xlfn.IFS(P274="Crafted",
J274*K274*N274*Q274,
P274="Inorganic",
J274*K274*(L274+M274+N274)*O274*Q274,
P274="Organic",
J274*K274*(L274+M274+N274)*Q274,
TRUE,0),2)</f>
        <v>0</v>
      </c>
      <c r="B274" s="5" t="str">
        <f>IF(D274="","",VLOOKUP(D274,resource_list,7,FALSE))</f>
        <v/>
      </c>
      <c r="E274" s="23">
        <v>0</v>
      </c>
      <c r="F274" s="23">
        <v>0</v>
      </c>
      <c r="G274" s="23">
        <v>0</v>
      </c>
      <c r="H274" s="23">
        <v>0</v>
      </c>
      <c r="J274" s="5">
        <f t="shared" si="24"/>
        <v>1</v>
      </c>
      <c r="K274" s="5">
        <f>IF($B$1="Yes",1.05,1)</f>
        <v>1</v>
      </c>
      <c r="L274" s="5">
        <f>IF(D274="",0,VLOOKUP(D274,resource_list,2,FALSE)*F274)</f>
        <v>0</v>
      </c>
      <c r="M274" s="5">
        <f>IF(D274="",0,VLOOKUP(D274,resource_list,3,FALSE)*G274)</f>
        <v>0</v>
      </c>
      <c r="N274" s="5">
        <f>IF(D274="",0,VLOOKUP(D274,resource_list,4,FALSE)*H274)</f>
        <v>0</v>
      </c>
      <c r="O274" s="5">
        <f>IF($D$1="Yes",2,1)</f>
        <v>2</v>
      </c>
      <c r="P274" s="5" t="str">
        <f>IF(D274="","",VLOOKUP(D274,resource_list,5,FALSE))</f>
        <v/>
      </c>
      <c r="Q274" s="5" t="str">
        <f>IF(C274="", "",  IF(VLOOKUP(C274,locations_outposts,5,FALSE)="No", 1, 1.1))</f>
        <v/>
      </c>
      <c r="R274" s="5" t="str">
        <f t="shared" si="21"/>
        <v/>
      </c>
      <c r="S274" s="5" t="str">
        <f t="shared" si="22"/>
        <v/>
      </c>
      <c r="T274" s="5" t="str">
        <f t="shared" si="23"/>
        <v/>
      </c>
      <c r="U274" s="5" t="str">
        <f t="shared" si="20"/>
        <v/>
      </c>
    </row>
    <row r="275" spans="1:21" x14ac:dyDescent="0.25">
      <c r="A275" s="5" cm="1">
        <f t="array" ref="A275">ROUNDDOWN(
_xlfn.IFS(P275="Crafted",
J275*K275*N275*Q275,
P275="Inorganic",
J275*K275*(L275+M275+N275)*O275*Q275,
P275="Organic",
J275*K275*(L275+M275+N275)*Q275,
TRUE,0),2)</f>
        <v>0</v>
      </c>
      <c r="B275" s="5" t="str">
        <f>IF(D275="","",VLOOKUP(D275,resource_list,7,FALSE))</f>
        <v/>
      </c>
      <c r="E275" s="23">
        <v>0</v>
      </c>
      <c r="F275" s="23">
        <v>0</v>
      </c>
      <c r="G275" s="23">
        <v>0</v>
      </c>
      <c r="H275" s="23">
        <v>0</v>
      </c>
      <c r="J275" s="5">
        <f t="shared" si="24"/>
        <v>1</v>
      </c>
      <c r="K275" s="5">
        <f>IF($B$1="Yes",1.05,1)</f>
        <v>1</v>
      </c>
      <c r="L275" s="5">
        <f>IF(D275="",0,VLOOKUP(D275,resource_list,2,FALSE)*F275)</f>
        <v>0</v>
      </c>
      <c r="M275" s="5">
        <f>IF(D275="",0,VLOOKUP(D275,resource_list,3,FALSE)*G275)</f>
        <v>0</v>
      </c>
      <c r="N275" s="5">
        <f>IF(D275="",0,VLOOKUP(D275,resource_list,4,FALSE)*H275)</f>
        <v>0</v>
      </c>
      <c r="O275" s="5">
        <f>IF($D$1="Yes",2,1)</f>
        <v>2</v>
      </c>
      <c r="P275" s="5" t="str">
        <f>IF(D275="","",VLOOKUP(D275,resource_list,5,FALSE))</f>
        <v/>
      </c>
      <c r="Q275" s="5" t="str">
        <f>IF(C275="", "",  IF(VLOOKUP(C275,locations_outposts,5,FALSE)="No", 1, 1.1))</f>
        <v/>
      </c>
      <c r="R275" s="5" t="str">
        <f t="shared" si="21"/>
        <v/>
      </c>
      <c r="S275" s="5" t="str">
        <f t="shared" si="22"/>
        <v/>
      </c>
      <c r="T275" s="5" t="str">
        <f t="shared" si="23"/>
        <v/>
      </c>
      <c r="U275" s="5" t="str">
        <f t="shared" si="20"/>
        <v/>
      </c>
    </row>
    <row r="276" spans="1:21" x14ac:dyDescent="0.25">
      <c r="A276" s="5" cm="1">
        <f t="array" ref="A276">ROUNDDOWN(
_xlfn.IFS(P276="Crafted",
J276*K276*N276*Q276,
P276="Inorganic",
J276*K276*(L276+M276+N276)*O276*Q276,
P276="Organic",
J276*K276*(L276+M276+N276)*Q276,
TRUE,0),2)</f>
        <v>0</v>
      </c>
      <c r="B276" s="5" t="str">
        <f>IF(D276="","",VLOOKUP(D276,resource_list,7,FALSE))</f>
        <v/>
      </c>
      <c r="E276" s="23">
        <v>0</v>
      </c>
      <c r="F276" s="23">
        <v>0</v>
      </c>
      <c r="G276" s="23">
        <v>0</v>
      </c>
      <c r="H276" s="23">
        <v>0</v>
      </c>
      <c r="J276" s="5">
        <f t="shared" si="24"/>
        <v>1</v>
      </c>
      <c r="K276" s="5">
        <f>IF($B$1="Yes",1.05,1)</f>
        <v>1</v>
      </c>
      <c r="L276" s="5">
        <f>IF(D276="",0,VLOOKUP(D276,resource_list,2,FALSE)*F276)</f>
        <v>0</v>
      </c>
      <c r="M276" s="5">
        <f>IF(D276="",0,VLOOKUP(D276,resource_list,3,FALSE)*G276)</f>
        <v>0</v>
      </c>
      <c r="N276" s="5">
        <f>IF(D276="",0,VLOOKUP(D276,resource_list,4,FALSE)*H276)</f>
        <v>0</v>
      </c>
      <c r="O276" s="5">
        <f>IF($D$1="Yes",2,1)</f>
        <v>2</v>
      </c>
      <c r="P276" s="5" t="str">
        <f>IF(D276="","",VLOOKUP(D276,resource_list,5,FALSE))</f>
        <v/>
      </c>
      <c r="Q276" s="5" t="str">
        <f>IF(C276="", "",  IF(VLOOKUP(C276,locations_outposts,5,FALSE)="No", 1, 1.1))</f>
        <v/>
      </c>
      <c r="R276" s="5" t="str">
        <f t="shared" si="21"/>
        <v/>
      </c>
      <c r="S276" s="5" t="str">
        <f t="shared" si="22"/>
        <v/>
      </c>
      <c r="T276" s="5" t="str">
        <f t="shared" si="23"/>
        <v/>
      </c>
      <c r="U276" s="5" t="str">
        <f t="shared" si="20"/>
        <v/>
      </c>
    </row>
    <row r="277" spans="1:21" x14ac:dyDescent="0.25">
      <c r="A277" s="5" cm="1">
        <f t="array" ref="A277">ROUNDDOWN(
_xlfn.IFS(P277="Crafted",
J277*K277*N277*Q277,
P277="Inorganic",
J277*K277*(L277+M277+N277)*O277*Q277,
P277="Organic",
J277*K277*(L277+M277+N277)*Q277,
TRUE,0),2)</f>
        <v>0</v>
      </c>
      <c r="B277" s="5" t="str">
        <f>IF(D277="","",VLOOKUP(D277,resource_list,7,FALSE))</f>
        <v/>
      </c>
      <c r="E277" s="23">
        <v>0</v>
      </c>
      <c r="F277" s="23">
        <v>0</v>
      </c>
      <c r="G277" s="23">
        <v>0</v>
      </c>
      <c r="H277" s="23">
        <v>0</v>
      </c>
      <c r="J277" s="5">
        <f t="shared" si="24"/>
        <v>1</v>
      </c>
      <c r="K277" s="5">
        <f>IF($B$1="Yes",1.05,1)</f>
        <v>1</v>
      </c>
      <c r="L277" s="5">
        <f>IF(D277="",0,VLOOKUP(D277,resource_list,2,FALSE)*F277)</f>
        <v>0</v>
      </c>
      <c r="M277" s="5">
        <f>IF(D277="",0,VLOOKUP(D277,resource_list,3,FALSE)*G277)</f>
        <v>0</v>
      </c>
      <c r="N277" s="5">
        <f>IF(D277="",0,VLOOKUP(D277,resource_list,4,FALSE)*H277)</f>
        <v>0</v>
      </c>
      <c r="O277" s="5">
        <f>IF($D$1="Yes",2,1)</f>
        <v>2</v>
      </c>
      <c r="P277" s="5" t="str">
        <f>IF(D277="","",VLOOKUP(D277,resource_list,5,FALSE))</f>
        <v/>
      </c>
      <c r="Q277" s="5" t="str">
        <f>IF(C277="", "",  IF(VLOOKUP(C277,locations_outposts,5,FALSE)="No", 1, 1.1))</f>
        <v/>
      </c>
      <c r="R277" s="5" t="str">
        <f t="shared" si="21"/>
        <v/>
      </c>
      <c r="S277" s="5" t="str">
        <f t="shared" si="22"/>
        <v/>
      </c>
      <c r="T277" s="5" t="str">
        <f t="shared" si="23"/>
        <v/>
      </c>
      <c r="U277" s="5" t="str">
        <f t="shared" si="20"/>
        <v/>
      </c>
    </row>
    <row r="278" spans="1:21" x14ac:dyDescent="0.25">
      <c r="A278" s="5" cm="1">
        <f t="array" ref="A278">ROUNDDOWN(
_xlfn.IFS(P278="Crafted",
J278*K278*N278*Q278,
P278="Inorganic",
J278*K278*(L278+M278+N278)*O278*Q278,
P278="Organic",
J278*K278*(L278+M278+N278)*Q278,
TRUE,0),2)</f>
        <v>0</v>
      </c>
      <c r="B278" s="5" t="str">
        <f>IF(D278="","",VLOOKUP(D278,resource_list,7,FALSE))</f>
        <v/>
      </c>
      <c r="E278" s="23">
        <v>0</v>
      </c>
      <c r="F278" s="23">
        <v>0</v>
      </c>
      <c r="G278" s="23">
        <v>0</v>
      </c>
      <c r="H278" s="23">
        <v>0</v>
      </c>
      <c r="J278" s="5">
        <f t="shared" si="24"/>
        <v>1</v>
      </c>
      <c r="K278" s="5">
        <f>IF($B$1="Yes",1.05,1)</f>
        <v>1</v>
      </c>
      <c r="L278" s="5">
        <f>IF(D278="",0,VLOOKUP(D278,resource_list,2,FALSE)*F278)</f>
        <v>0</v>
      </c>
      <c r="M278" s="5">
        <f>IF(D278="",0,VLOOKUP(D278,resource_list,3,FALSE)*G278)</f>
        <v>0</v>
      </c>
      <c r="N278" s="5">
        <f>IF(D278="",0,VLOOKUP(D278,resource_list,4,FALSE)*H278)</f>
        <v>0</v>
      </c>
      <c r="O278" s="5">
        <f>IF($D$1="Yes",2,1)</f>
        <v>2</v>
      </c>
      <c r="P278" s="5" t="str">
        <f>IF(D278="","",VLOOKUP(D278,resource_list,5,FALSE))</f>
        <v/>
      </c>
      <c r="Q278" s="5" t="str">
        <f>IF(C278="", "",  IF(VLOOKUP(C278,locations_outposts,5,FALSE)="No", 1, 1.1))</f>
        <v/>
      </c>
      <c r="R278" s="5" t="str">
        <f t="shared" si="21"/>
        <v/>
      </c>
      <c r="S278" s="5" t="str">
        <f t="shared" si="22"/>
        <v/>
      </c>
      <c r="T278" s="5" t="str">
        <f t="shared" si="23"/>
        <v/>
      </c>
      <c r="U278" s="5" t="str">
        <f t="shared" si="20"/>
        <v/>
      </c>
    </row>
    <row r="279" spans="1:21" x14ac:dyDescent="0.25">
      <c r="A279" s="5" cm="1">
        <f t="array" ref="A279">ROUNDDOWN(
_xlfn.IFS(P279="Crafted",
J279*K279*N279*Q279,
P279="Inorganic",
J279*K279*(L279+M279+N279)*O279*Q279,
P279="Organic",
J279*K279*(L279+M279+N279)*Q279,
TRUE,0),2)</f>
        <v>0</v>
      </c>
      <c r="B279" s="5" t="str">
        <f>IF(D279="","",VLOOKUP(D279,resource_list,7,FALSE))</f>
        <v/>
      </c>
      <c r="E279" s="23">
        <v>0</v>
      </c>
      <c r="F279" s="23">
        <v>0</v>
      </c>
      <c r="G279" s="23">
        <v>0</v>
      </c>
      <c r="H279" s="23">
        <v>0</v>
      </c>
      <c r="J279" s="5">
        <f t="shared" si="24"/>
        <v>1</v>
      </c>
      <c r="K279" s="5">
        <f>IF($B$1="Yes",1.05,1)</f>
        <v>1</v>
      </c>
      <c r="L279" s="5">
        <f>IF(D279="",0,VLOOKUP(D279,resource_list,2,FALSE)*F279)</f>
        <v>0</v>
      </c>
      <c r="M279" s="5">
        <f>IF(D279="",0,VLOOKUP(D279,resource_list,3,FALSE)*G279)</f>
        <v>0</v>
      </c>
      <c r="N279" s="5">
        <f>IF(D279="",0,VLOOKUP(D279,resource_list,4,FALSE)*H279)</f>
        <v>0</v>
      </c>
      <c r="O279" s="5">
        <f>IF($D$1="Yes",2,1)</f>
        <v>2</v>
      </c>
      <c r="P279" s="5" t="str">
        <f>IF(D279="","",VLOOKUP(D279,resource_list,5,FALSE))</f>
        <v/>
      </c>
      <c r="Q279" s="5" t="str">
        <f>IF(C279="", "",  IF(VLOOKUP(C279,locations_outposts,5,FALSE)="No", 1, 1.1))</f>
        <v/>
      </c>
      <c r="R279" s="5" t="str">
        <f t="shared" si="21"/>
        <v/>
      </c>
      <c r="S279" s="5" t="str">
        <f t="shared" si="22"/>
        <v/>
      </c>
      <c r="T279" s="5" t="str">
        <f t="shared" si="23"/>
        <v/>
      </c>
      <c r="U279" s="5" t="str">
        <f t="shared" ref="U279:U342" si="25">IF(C279&lt;&gt;"",IF(D279&lt;&gt;"",_xlfn.CONCAT(C279," - ",D279),""),"")</f>
        <v/>
      </c>
    </row>
    <row r="280" spans="1:21" x14ac:dyDescent="0.25">
      <c r="A280" s="5" cm="1">
        <f t="array" ref="A280">ROUNDDOWN(
_xlfn.IFS(P280="Crafted",
J280*K280*N280*Q280,
P280="Inorganic",
J280*K280*(L280+M280+N280)*O280*Q280,
P280="Organic",
J280*K280*(L280+M280+N280)*Q280,
TRUE,0),2)</f>
        <v>0</v>
      </c>
      <c r="B280" s="5" t="str">
        <f>IF(D280="","",VLOOKUP(D280,resource_list,7,FALSE))</f>
        <v/>
      </c>
      <c r="E280" s="23">
        <v>0</v>
      </c>
      <c r="F280" s="23">
        <v>0</v>
      </c>
      <c r="G280" s="23">
        <v>0</v>
      </c>
      <c r="H280" s="23">
        <v>0</v>
      </c>
      <c r="J280" s="5">
        <f t="shared" si="24"/>
        <v>1</v>
      </c>
      <c r="K280" s="5">
        <f>IF($B$1="Yes",1.05,1)</f>
        <v>1</v>
      </c>
      <c r="L280" s="5">
        <f>IF(D280="",0,VLOOKUP(D280,resource_list,2,FALSE)*F280)</f>
        <v>0</v>
      </c>
      <c r="M280" s="5">
        <f>IF(D280="",0,VLOOKUP(D280,resource_list,3,FALSE)*G280)</f>
        <v>0</v>
      </c>
      <c r="N280" s="5">
        <f>IF(D280="",0,VLOOKUP(D280,resource_list,4,FALSE)*H280)</f>
        <v>0</v>
      </c>
      <c r="O280" s="5">
        <f>IF($D$1="Yes",2,1)</f>
        <v>2</v>
      </c>
      <c r="P280" s="5" t="str">
        <f>IF(D280="","",VLOOKUP(D280,resource_list,5,FALSE))</f>
        <v/>
      </c>
      <c r="Q280" s="5" t="str">
        <f>IF(C280="", "",  IF(VLOOKUP(C280,locations_outposts,5,FALSE)="No", 1, 1.1))</f>
        <v/>
      </c>
      <c r="R280" s="5" t="str">
        <f t="shared" si="21"/>
        <v/>
      </c>
      <c r="S280" s="5" t="str">
        <f t="shared" si="22"/>
        <v/>
      </c>
      <c r="T280" s="5" t="str">
        <f t="shared" si="23"/>
        <v/>
      </c>
      <c r="U280" s="5" t="str">
        <f t="shared" si="25"/>
        <v/>
      </c>
    </row>
    <row r="281" spans="1:21" x14ac:dyDescent="0.25">
      <c r="A281" s="5" cm="1">
        <f t="array" ref="A281">ROUNDDOWN(
_xlfn.IFS(P281="Crafted",
J281*K281*N281*Q281,
P281="Inorganic",
J281*K281*(L281+M281+N281)*O281*Q281,
P281="Organic",
J281*K281*(L281+M281+N281)*Q281,
TRUE,0),2)</f>
        <v>0</v>
      </c>
      <c r="B281" s="5" t="str">
        <f>IF(D281="","",VLOOKUP(D281,resource_list,7,FALSE))</f>
        <v/>
      </c>
      <c r="E281" s="23">
        <v>0</v>
      </c>
      <c r="F281" s="23">
        <v>0</v>
      </c>
      <c r="G281" s="23">
        <v>0</v>
      </c>
      <c r="H281" s="23">
        <v>0</v>
      </c>
      <c r="J281" s="5">
        <f t="shared" si="24"/>
        <v>1</v>
      </c>
      <c r="K281" s="5">
        <f>IF($B$1="Yes",1.05,1)</f>
        <v>1</v>
      </c>
      <c r="L281" s="5">
        <f>IF(D281="",0,VLOOKUP(D281,resource_list,2,FALSE)*F281)</f>
        <v>0</v>
      </c>
      <c r="M281" s="5">
        <f>IF(D281="",0,VLOOKUP(D281,resource_list,3,FALSE)*G281)</f>
        <v>0</v>
      </c>
      <c r="N281" s="5">
        <f>IF(D281="",0,VLOOKUP(D281,resource_list,4,FALSE)*H281)</f>
        <v>0</v>
      </c>
      <c r="O281" s="5">
        <f>IF($D$1="Yes",2,1)</f>
        <v>2</v>
      </c>
      <c r="P281" s="5" t="str">
        <f>IF(D281="","",VLOOKUP(D281,resource_list,5,FALSE))</f>
        <v/>
      </c>
      <c r="Q281" s="5" t="str">
        <f>IF(C281="", "",  IF(VLOOKUP(C281,locations_outposts,5,FALSE)="No", 1, 1.1))</f>
        <v/>
      </c>
      <c r="R281" s="5" t="str">
        <f t="shared" si="21"/>
        <v/>
      </c>
      <c r="S281" s="5" t="str">
        <f t="shared" si="22"/>
        <v/>
      </c>
      <c r="T281" s="5" t="str">
        <f t="shared" si="23"/>
        <v/>
      </c>
      <c r="U281" s="5" t="str">
        <f t="shared" si="25"/>
        <v/>
      </c>
    </row>
    <row r="282" spans="1:21" x14ac:dyDescent="0.25">
      <c r="A282" s="5" cm="1">
        <f t="array" ref="A282">ROUNDDOWN(
_xlfn.IFS(P282="Crafted",
J282*K282*N282*Q282,
P282="Inorganic",
J282*K282*(L282+M282+N282)*O282*Q282,
P282="Organic",
J282*K282*(L282+M282+N282)*Q282,
TRUE,0),2)</f>
        <v>0</v>
      </c>
      <c r="B282" s="5" t="str">
        <f>IF(D282="","",VLOOKUP(D282,resource_list,7,FALSE))</f>
        <v/>
      </c>
      <c r="E282" s="23">
        <v>0</v>
      </c>
      <c r="F282" s="23">
        <v>0</v>
      </c>
      <c r="G282" s="23">
        <v>0</v>
      </c>
      <c r="H282" s="23">
        <v>0</v>
      </c>
      <c r="J282" s="5">
        <f t="shared" si="24"/>
        <v>1</v>
      </c>
      <c r="K282" s="5">
        <f>IF($B$1="Yes",1.05,1)</f>
        <v>1</v>
      </c>
      <c r="L282" s="5">
        <f>IF(D282="",0,VLOOKUP(D282,resource_list,2,FALSE)*F282)</f>
        <v>0</v>
      </c>
      <c r="M282" s="5">
        <f>IF(D282="",0,VLOOKUP(D282,resource_list,3,FALSE)*G282)</f>
        <v>0</v>
      </c>
      <c r="N282" s="5">
        <f>IF(D282="",0,VLOOKUP(D282,resource_list,4,FALSE)*H282)</f>
        <v>0</v>
      </c>
      <c r="O282" s="5">
        <f>IF($D$1="Yes",2,1)</f>
        <v>2</v>
      </c>
      <c r="P282" s="5" t="str">
        <f>IF(D282="","",VLOOKUP(D282,resource_list,5,FALSE))</f>
        <v/>
      </c>
      <c r="Q282" s="5" t="str">
        <f>IF(C282="", "",  IF(VLOOKUP(C282,locations_outposts,5,FALSE)="No", 1, 1.1))</f>
        <v/>
      </c>
      <c r="R282" s="5" t="str">
        <f t="shared" si="21"/>
        <v/>
      </c>
      <c r="S282" s="5" t="str">
        <f t="shared" si="22"/>
        <v/>
      </c>
      <c r="T282" s="5" t="str">
        <f t="shared" si="23"/>
        <v/>
      </c>
      <c r="U282" s="5" t="str">
        <f t="shared" si="25"/>
        <v/>
      </c>
    </row>
    <row r="283" spans="1:21" x14ac:dyDescent="0.25">
      <c r="A283" s="5" cm="1">
        <f t="array" ref="A283">ROUNDDOWN(
_xlfn.IFS(P283="Crafted",
J283*K283*N283*Q283,
P283="Inorganic",
J283*K283*(L283+M283+N283)*O283*Q283,
P283="Organic",
J283*K283*(L283+M283+N283)*Q283,
TRUE,0),2)</f>
        <v>0</v>
      </c>
      <c r="B283" s="5" t="str">
        <f>IF(D283="","",VLOOKUP(D283,resource_list,7,FALSE))</f>
        <v/>
      </c>
      <c r="E283" s="23">
        <v>0</v>
      </c>
      <c r="F283" s="23">
        <v>0</v>
      </c>
      <c r="G283" s="23">
        <v>0</v>
      </c>
      <c r="H283" s="23">
        <v>0</v>
      </c>
      <c r="J283" s="5">
        <f t="shared" si="24"/>
        <v>1</v>
      </c>
      <c r="K283" s="5">
        <f>IF($B$1="Yes",1.05,1)</f>
        <v>1</v>
      </c>
      <c r="L283" s="5">
        <f>IF(D283="",0,VLOOKUP(D283,resource_list,2,FALSE)*F283)</f>
        <v>0</v>
      </c>
      <c r="M283" s="5">
        <f>IF(D283="",0,VLOOKUP(D283,resource_list,3,FALSE)*G283)</f>
        <v>0</v>
      </c>
      <c r="N283" s="5">
        <f>IF(D283="",0,VLOOKUP(D283,resource_list,4,FALSE)*H283)</f>
        <v>0</v>
      </c>
      <c r="O283" s="5">
        <f>IF($D$1="Yes",2,1)</f>
        <v>2</v>
      </c>
      <c r="P283" s="5" t="str">
        <f>IF(D283="","",VLOOKUP(D283,resource_list,5,FALSE))</f>
        <v/>
      </c>
      <c r="Q283" s="5" t="str">
        <f>IF(C283="", "",  IF(VLOOKUP(C283,locations_outposts,5,FALSE)="No", 1, 1.1))</f>
        <v/>
      </c>
      <c r="R283" s="5" t="str">
        <f t="shared" si="21"/>
        <v/>
      </c>
      <c r="S283" s="5" t="str">
        <f t="shared" si="22"/>
        <v/>
      </c>
      <c r="T283" s="5" t="str">
        <f t="shared" si="23"/>
        <v/>
      </c>
      <c r="U283" s="5" t="str">
        <f t="shared" si="25"/>
        <v/>
      </c>
    </row>
    <row r="284" spans="1:21" x14ac:dyDescent="0.25">
      <c r="A284" s="5" cm="1">
        <f t="array" ref="A284">ROUNDDOWN(
_xlfn.IFS(P284="Crafted",
J284*K284*N284*Q284,
P284="Inorganic",
J284*K284*(L284+M284+N284)*O284*Q284,
P284="Organic",
J284*K284*(L284+M284+N284)*Q284,
TRUE,0),2)</f>
        <v>0</v>
      </c>
      <c r="B284" s="5" t="str">
        <f>IF(D284="","",VLOOKUP(D284,resource_list,7,FALSE))</f>
        <v/>
      </c>
      <c r="E284" s="23">
        <v>0</v>
      </c>
      <c r="F284" s="23">
        <v>0</v>
      </c>
      <c r="G284" s="23">
        <v>0</v>
      </c>
      <c r="H284" s="23">
        <v>0</v>
      </c>
      <c r="J284" s="5">
        <f t="shared" si="24"/>
        <v>1</v>
      </c>
      <c r="K284" s="5">
        <f>IF($B$1="Yes",1.05,1)</f>
        <v>1</v>
      </c>
      <c r="L284" s="5">
        <f>IF(D284="",0,VLOOKUP(D284,resource_list,2,FALSE)*F284)</f>
        <v>0</v>
      </c>
      <c r="M284" s="5">
        <f>IF(D284="",0,VLOOKUP(D284,resource_list,3,FALSE)*G284)</f>
        <v>0</v>
      </c>
      <c r="N284" s="5">
        <f>IF(D284="",0,VLOOKUP(D284,resource_list,4,FALSE)*H284)</f>
        <v>0</v>
      </c>
      <c r="O284" s="5">
        <f>IF($D$1="Yes",2,1)</f>
        <v>2</v>
      </c>
      <c r="P284" s="5" t="str">
        <f>IF(D284="","",VLOOKUP(D284,resource_list,5,FALSE))</f>
        <v/>
      </c>
      <c r="Q284" s="5" t="str">
        <f>IF(C284="", "",  IF(VLOOKUP(C284,locations_outposts,5,FALSE)="No", 1, 1.1))</f>
        <v/>
      </c>
      <c r="R284" s="5" t="str">
        <f t="shared" si="21"/>
        <v/>
      </c>
      <c r="S284" s="5" t="str">
        <f t="shared" si="22"/>
        <v/>
      </c>
      <c r="T284" s="5" t="str">
        <f t="shared" si="23"/>
        <v/>
      </c>
      <c r="U284" s="5" t="str">
        <f t="shared" si="25"/>
        <v/>
      </c>
    </row>
    <row r="285" spans="1:21" x14ac:dyDescent="0.25">
      <c r="A285" s="5" cm="1">
        <f t="array" ref="A285">ROUNDDOWN(
_xlfn.IFS(P285="Crafted",
J285*K285*N285*Q285,
P285="Inorganic",
J285*K285*(L285+M285+N285)*O285*Q285,
P285="Organic",
J285*K285*(L285+M285+N285)*Q285,
TRUE,0),2)</f>
        <v>0</v>
      </c>
      <c r="B285" s="5" t="str">
        <f>IF(D285="","",VLOOKUP(D285,resource_list,7,FALSE))</f>
        <v/>
      </c>
      <c r="E285" s="23">
        <v>0</v>
      </c>
      <c r="F285" s="23">
        <v>0</v>
      </c>
      <c r="G285" s="23">
        <v>0</v>
      </c>
      <c r="H285" s="23">
        <v>0</v>
      </c>
      <c r="J285" s="5">
        <f t="shared" si="24"/>
        <v>1</v>
      </c>
      <c r="K285" s="5">
        <f>IF($B$1="Yes",1.05,1)</f>
        <v>1</v>
      </c>
      <c r="L285" s="5">
        <f>IF(D285="",0,VLOOKUP(D285,resource_list,2,FALSE)*F285)</f>
        <v>0</v>
      </c>
      <c r="M285" s="5">
        <f>IF(D285="",0,VLOOKUP(D285,resource_list,3,FALSE)*G285)</f>
        <v>0</v>
      </c>
      <c r="N285" s="5">
        <f>IF(D285="",0,VLOOKUP(D285,resource_list,4,FALSE)*H285)</f>
        <v>0</v>
      </c>
      <c r="O285" s="5">
        <f>IF($D$1="Yes",2,1)</f>
        <v>2</v>
      </c>
      <c r="P285" s="5" t="str">
        <f>IF(D285="","",VLOOKUP(D285,resource_list,5,FALSE))</f>
        <v/>
      </c>
      <c r="Q285" s="5" t="str">
        <f>IF(C285="", "",  IF(VLOOKUP(C285,locations_outposts,5,FALSE)="No", 1, 1.1))</f>
        <v/>
      </c>
      <c r="R285" s="5" t="str">
        <f t="shared" si="21"/>
        <v/>
      </c>
      <c r="S285" s="5" t="str">
        <f t="shared" si="22"/>
        <v/>
      </c>
      <c r="T285" s="5" t="str">
        <f t="shared" si="23"/>
        <v/>
      </c>
      <c r="U285" s="5" t="str">
        <f t="shared" si="25"/>
        <v/>
      </c>
    </row>
    <row r="286" spans="1:21" x14ac:dyDescent="0.25">
      <c r="A286" s="5" cm="1">
        <f t="array" ref="A286">ROUNDDOWN(
_xlfn.IFS(P286="Crafted",
J286*K286*N286*Q286,
P286="Inorganic",
J286*K286*(L286+M286+N286)*O286*Q286,
P286="Organic",
J286*K286*(L286+M286+N286)*Q286,
TRUE,0),2)</f>
        <v>0</v>
      </c>
      <c r="B286" s="5" t="str">
        <f>IF(D286="","",VLOOKUP(D286,resource_list,7,FALSE))</f>
        <v/>
      </c>
      <c r="E286" s="23">
        <v>0</v>
      </c>
      <c r="F286" s="23">
        <v>0</v>
      </c>
      <c r="G286" s="23">
        <v>0</v>
      </c>
      <c r="H286" s="23">
        <v>0</v>
      </c>
      <c r="J286" s="5">
        <f t="shared" si="24"/>
        <v>1</v>
      </c>
      <c r="K286" s="5">
        <f>IF($B$1="Yes",1.05,1)</f>
        <v>1</v>
      </c>
      <c r="L286" s="5">
        <f>IF(D286="",0,VLOOKUP(D286,resource_list,2,FALSE)*F286)</f>
        <v>0</v>
      </c>
      <c r="M286" s="5">
        <f>IF(D286="",0,VLOOKUP(D286,resource_list,3,FALSE)*G286)</f>
        <v>0</v>
      </c>
      <c r="N286" s="5">
        <f>IF(D286="",0,VLOOKUP(D286,resource_list,4,FALSE)*H286)</f>
        <v>0</v>
      </c>
      <c r="O286" s="5">
        <f>IF($D$1="Yes",2,1)</f>
        <v>2</v>
      </c>
      <c r="P286" s="5" t="str">
        <f>IF(D286="","",VLOOKUP(D286,resource_list,5,FALSE))</f>
        <v/>
      </c>
      <c r="Q286" s="5" t="str">
        <f>IF(C286="", "",  IF(VLOOKUP(C286,locations_outposts,5,FALSE)="No", 1, 1.1))</f>
        <v/>
      </c>
      <c r="R286" s="5" t="str">
        <f t="shared" si="21"/>
        <v/>
      </c>
      <c r="S286" s="5" t="str">
        <f t="shared" si="22"/>
        <v/>
      </c>
      <c r="T286" s="5" t="str">
        <f t="shared" si="23"/>
        <v/>
      </c>
      <c r="U286" s="5" t="str">
        <f t="shared" si="25"/>
        <v/>
      </c>
    </row>
    <row r="287" spans="1:21" x14ac:dyDescent="0.25">
      <c r="A287" s="5" cm="1">
        <f t="array" ref="A287">ROUNDDOWN(
_xlfn.IFS(P287="Crafted",
J287*K287*N287*Q287,
P287="Inorganic",
J287*K287*(L287+M287+N287)*O287*Q287,
P287="Organic",
J287*K287*(L287+M287+N287)*Q287,
TRUE,0),2)</f>
        <v>0</v>
      </c>
      <c r="B287" s="5" t="str">
        <f>IF(D287="","",VLOOKUP(D287,resource_list,7,FALSE))</f>
        <v/>
      </c>
      <c r="E287" s="23">
        <v>0</v>
      </c>
      <c r="F287" s="23">
        <v>0</v>
      </c>
      <c r="G287" s="23">
        <v>0</v>
      </c>
      <c r="H287" s="23">
        <v>0</v>
      </c>
      <c r="J287" s="5">
        <f t="shared" si="24"/>
        <v>1</v>
      </c>
      <c r="K287" s="5">
        <f>IF($B$1="Yes",1.05,1)</f>
        <v>1</v>
      </c>
      <c r="L287" s="5">
        <f>IF(D287="",0,VLOOKUP(D287,resource_list,2,FALSE)*F287)</f>
        <v>0</v>
      </c>
      <c r="M287" s="5">
        <f>IF(D287="",0,VLOOKUP(D287,resource_list,3,FALSE)*G287)</f>
        <v>0</v>
      </c>
      <c r="N287" s="5">
        <f>IF(D287="",0,VLOOKUP(D287,resource_list,4,FALSE)*H287)</f>
        <v>0</v>
      </c>
      <c r="O287" s="5">
        <f>IF($D$1="Yes",2,1)</f>
        <v>2</v>
      </c>
      <c r="P287" s="5" t="str">
        <f>IF(D287="","",VLOOKUP(D287,resource_list,5,FALSE))</f>
        <v/>
      </c>
      <c r="Q287" s="5" t="str">
        <f>IF(C287="", "",  IF(VLOOKUP(C287,locations_outposts,5,FALSE)="No", 1, 1.1))</f>
        <v/>
      </c>
      <c r="R287" s="5" t="str">
        <f t="shared" si="21"/>
        <v/>
      </c>
      <c r="S287" s="5" t="str">
        <f t="shared" si="22"/>
        <v/>
      </c>
      <c r="T287" s="5" t="str">
        <f t="shared" si="23"/>
        <v/>
      </c>
      <c r="U287" s="5" t="str">
        <f t="shared" si="25"/>
        <v/>
      </c>
    </row>
    <row r="288" spans="1:21" x14ac:dyDescent="0.25">
      <c r="A288" s="5" cm="1">
        <f t="array" ref="A288">ROUNDDOWN(
_xlfn.IFS(P288="Crafted",
J288*K288*N288*Q288,
P288="Inorganic",
J288*K288*(L288+M288+N288)*O288*Q288,
P288="Organic",
J288*K288*(L288+M288+N288)*Q288,
TRUE,0),2)</f>
        <v>0</v>
      </c>
      <c r="B288" s="5" t="str">
        <f>IF(D288="","",VLOOKUP(D288,resource_list,7,FALSE))</f>
        <v/>
      </c>
      <c r="E288" s="23">
        <v>0</v>
      </c>
      <c r="F288" s="23">
        <v>0</v>
      </c>
      <c r="G288" s="23">
        <v>0</v>
      </c>
      <c r="H288" s="23">
        <v>0</v>
      </c>
      <c r="J288" s="5">
        <f t="shared" si="24"/>
        <v>1</v>
      </c>
      <c r="K288" s="5">
        <f>IF($B$1="Yes",1.05,1)</f>
        <v>1</v>
      </c>
      <c r="L288" s="5">
        <f>IF(D288="",0,VLOOKUP(D288,resource_list,2,FALSE)*F288)</f>
        <v>0</v>
      </c>
      <c r="M288" s="5">
        <f>IF(D288="",0,VLOOKUP(D288,resource_list,3,FALSE)*G288)</f>
        <v>0</v>
      </c>
      <c r="N288" s="5">
        <f>IF(D288="",0,VLOOKUP(D288,resource_list,4,FALSE)*H288)</f>
        <v>0</v>
      </c>
      <c r="O288" s="5">
        <f>IF($D$1="Yes",2,1)</f>
        <v>2</v>
      </c>
      <c r="P288" s="5" t="str">
        <f>IF(D288="","",VLOOKUP(D288,resource_list,5,FALSE))</f>
        <v/>
      </c>
      <c r="Q288" s="5" t="str">
        <f>IF(C288="", "",  IF(VLOOKUP(C288,locations_outposts,5,FALSE)="No", 1, 1.1))</f>
        <v/>
      </c>
      <c r="R288" s="5" t="str">
        <f t="shared" si="21"/>
        <v/>
      </c>
      <c r="S288" s="5" t="str">
        <f t="shared" si="22"/>
        <v/>
      </c>
      <c r="T288" s="5" t="str">
        <f t="shared" si="23"/>
        <v/>
      </c>
      <c r="U288" s="5" t="str">
        <f t="shared" si="25"/>
        <v/>
      </c>
    </row>
    <row r="289" spans="1:21" x14ac:dyDescent="0.25">
      <c r="A289" s="5" cm="1">
        <f t="array" ref="A289">ROUNDDOWN(
_xlfn.IFS(P289="Crafted",
J289*K289*N289*Q289,
P289="Inorganic",
J289*K289*(L289+M289+N289)*O289*Q289,
P289="Organic",
J289*K289*(L289+M289+N289)*Q289,
TRUE,0),2)</f>
        <v>0</v>
      </c>
      <c r="B289" s="5" t="str">
        <f>IF(D289="","",VLOOKUP(D289,resource_list,7,FALSE))</f>
        <v/>
      </c>
      <c r="E289" s="23">
        <v>0</v>
      </c>
      <c r="F289" s="23">
        <v>0</v>
      </c>
      <c r="G289" s="23">
        <v>0</v>
      </c>
      <c r="H289" s="23">
        <v>0</v>
      </c>
      <c r="J289" s="5">
        <f t="shared" si="24"/>
        <v>1</v>
      </c>
      <c r="K289" s="5">
        <f>IF($B$1="Yes",1.05,1)</f>
        <v>1</v>
      </c>
      <c r="L289" s="5">
        <f>IF(D289="",0,VLOOKUP(D289,resource_list,2,FALSE)*F289)</f>
        <v>0</v>
      </c>
      <c r="M289" s="5">
        <f>IF(D289="",0,VLOOKUP(D289,resource_list,3,FALSE)*G289)</f>
        <v>0</v>
      </c>
      <c r="N289" s="5">
        <f>IF(D289="",0,VLOOKUP(D289,resource_list,4,FALSE)*H289)</f>
        <v>0</v>
      </c>
      <c r="O289" s="5">
        <f>IF($D$1="Yes",2,1)</f>
        <v>2</v>
      </c>
      <c r="P289" s="5" t="str">
        <f>IF(D289="","",VLOOKUP(D289,resource_list,5,FALSE))</f>
        <v/>
      </c>
      <c r="Q289" s="5" t="str">
        <f>IF(C289="", "",  IF(VLOOKUP(C289,locations_outposts,5,FALSE)="No", 1, 1.1))</f>
        <v/>
      </c>
      <c r="R289" s="5" t="str">
        <f t="shared" si="21"/>
        <v/>
      </c>
      <c r="S289" s="5" t="str">
        <f t="shared" si="22"/>
        <v/>
      </c>
      <c r="T289" s="5" t="str">
        <f t="shared" si="23"/>
        <v/>
      </c>
      <c r="U289" s="5" t="str">
        <f t="shared" si="25"/>
        <v/>
      </c>
    </row>
    <row r="290" spans="1:21" x14ac:dyDescent="0.25">
      <c r="A290" s="5" cm="1">
        <f t="array" ref="A290">ROUNDDOWN(
_xlfn.IFS(P290="Crafted",
J290*K290*N290*Q290,
P290="Inorganic",
J290*K290*(L290+M290+N290)*O290*Q290,
P290="Organic",
J290*K290*(L290+M290+N290)*Q290,
TRUE,0),2)</f>
        <v>0</v>
      </c>
      <c r="B290" s="5" t="str">
        <f>IF(D290="","",VLOOKUP(D290,resource_list,7,FALSE))</f>
        <v/>
      </c>
      <c r="E290" s="23">
        <v>0</v>
      </c>
      <c r="F290" s="23">
        <v>0</v>
      </c>
      <c r="G290" s="23">
        <v>0</v>
      </c>
      <c r="H290" s="23">
        <v>0</v>
      </c>
      <c r="J290" s="5">
        <f t="shared" si="24"/>
        <v>1</v>
      </c>
      <c r="K290" s="5">
        <f>IF($B$1="Yes",1.05,1)</f>
        <v>1</v>
      </c>
      <c r="L290" s="5">
        <f>IF(D290="",0,VLOOKUP(D290,resource_list,2,FALSE)*F290)</f>
        <v>0</v>
      </c>
      <c r="M290" s="5">
        <f>IF(D290="",0,VLOOKUP(D290,resource_list,3,FALSE)*G290)</f>
        <v>0</v>
      </c>
      <c r="N290" s="5">
        <f>IF(D290="",0,VLOOKUP(D290,resource_list,4,FALSE)*H290)</f>
        <v>0</v>
      </c>
      <c r="O290" s="5">
        <f>IF($D$1="Yes",2,1)</f>
        <v>2</v>
      </c>
      <c r="P290" s="5" t="str">
        <f>IF(D290="","",VLOOKUP(D290,resource_list,5,FALSE))</f>
        <v/>
      </c>
      <c r="Q290" s="5" t="str">
        <f>IF(C290="", "",  IF(VLOOKUP(C290,locations_outposts,5,FALSE)="No", 1, 1.1))</f>
        <v/>
      </c>
      <c r="R290" s="5" t="str">
        <f t="shared" si="21"/>
        <v/>
      </c>
      <c r="S290" s="5" t="str">
        <f t="shared" si="22"/>
        <v/>
      </c>
      <c r="T290" s="5" t="str">
        <f t="shared" si="23"/>
        <v/>
      </c>
      <c r="U290" s="5" t="str">
        <f t="shared" si="25"/>
        <v/>
      </c>
    </row>
    <row r="291" spans="1:21" x14ac:dyDescent="0.25">
      <c r="A291" s="5" cm="1">
        <f t="array" ref="A291">ROUNDDOWN(
_xlfn.IFS(P291="Crafted",
J291*K291*N291*Q291,
P291="Inorganic",
J291*K291*(L291+M291+N291)*O291*Q291,
P291="Organic",
J291*K291*(L291+M291+N291)*Q291,
TRUE,0),2)</f>
        <v>0</v>
      </c>
      <c r="B291" s="5" t="str">
        <f>IF(D291="","",VLOOKUP(D291,resource_list,7,FALSE))</f>
        <v/>
      </c>
      <c r="E291" s="23">
        <v>0</v>
      </c>
      <c r="F291" s="23">
        <v>0</v>
      </c>
      <c r="G291" s="23">
        <v>0</v>
      </c>
      <c r="H291" s="23">
        <v>0</v>
      </c>
      <c r="J291" s="5">
        <f t="shared" si="24"/>
        <v>1</v>
      </c>
      <c r="K291" s="5">
        <f>IF($B$1="Yes",1.05,1)</f>
        <v>1</v>
      </c>
      <c r="L291" s="5">
        <f>IF(D291="",0,VLOOKUP(D291,resource_list,2,FALSE)*F291)</f>
        <v>0</v>
      </c>
      <c r="M291" s="5">
        <f>IF(D291="",0,VLOOKUP(D291,resource_list,3,FALSE)*G291)</f>
        <v>0</v>
      </c>
      <c r="N291" s="5">
        <f>IF(D291="",0,VLOOKUP(D291,resource_list,4,FALSE)*H291)</f>
        <v>0</v>
      </c>
      <c r="O291" s="5">
        <f>IF($D$1="Yes",2,1)</f>
        <v>2</v>
      </c>
      <c r="P291" s="5" t="str">
        <f>IF(D291="","",VLOOKUP(D291,resource_list,5,FALSE))</f>
        <v/>
      </c>
      <c r="Q291" s="5" t="str">
        <f>IF(C291="", "",  IF(VLOOKUP(C291,locations_outposts,5,FALSE)="No", 1, 1.1))</f>
        <v/>
      </c>
      <c r="R291" s="5" t="str">
        <f t="shared" si="21"/>
        <v/>
      </c>
      <c r="S291" s="5" t="str">
        <f t="shared" si="22"/>
        <v/>
      </c>
      <c r="T291" s="5" t="str">
        <f t="shared" si="23"/>
        <v/>
      </c>
      <c r="U291" s="5" t="str">
        <f t="shared" si="25"/>
        <v/>
      </c>
    </row>
    <row r="292" spans="1:21" x14ac:dyDescent="0.25">
      <c r="A292" s="5" cm="1">
        <f t="array" ref="A292">ROUNDDOWN(
_xlfn.IFS(P292="Crafted",
J292*K292*N292*Q292,
P292="Inorganic",
J292*K292*(L292+M292+N292)*O292*Q292,
P292="Organic",
J292*K292*(L292+M292+N292)*Q292,
TRUE,0),2)</f>
        <v>0</v>
      </c>
      <c r="B292" s="5" t="str">
        <f>IF(D292="","",VLOOKUP(D292,resource_list,7,FALSE))</f>
        <v/>
      </c>
      <c r="E292" s="23">
        <v>0</v>
      </c>
      <c r="F292" s="23">
        <v>0</v>
      </c>
      <c r="G292" s="23">
        <v>0</v>
      </c>
      <c r="H292" s="23">
        <v>0</v>
      </c>
      <c r="J292" s="5">
        <f t="shared" si="24"/>
        <v>1</v>
      </c>
      <c r="K292" s="5">
        <f>IF($B$1="Yes",1.05,1)</f>
        <v>1</v>
      </c>
      <c r="L292" s="5">
        <f>IF(D292="",0,VLOOKUP(D292,resource_list,2,FALSE)*F292)</f>
        <v>0</v>
      </c>
      <c r="M292" s="5">
        <f>IF(D292="",0,VLOOKUP(D292,resource_list,3,FALSE)*G292)</f>
        <v>0</v>
      </c>
      <c r="N292" s="5">
        <f>IF(D292="",0,VLOOKUP(D292,resource_list,4,FALSE)*H292)</f>
        <v>0</v>
      </c>
      <c r="O292" s="5">
        <f>IF($D$1="Yes",2,1)</f>
        <v>2</v>
      </c>
      <c r="P292" s="5" t="str">
        <f>IF(D292="","",VLOOKUP(D292,resource_list,5,FALSE))</f>
        <v/>
      </c>
      <c r="Q292" s="5" t="str">
        <f>IF(C292="", "",  IF(VLOOKUP(C292,locations_outposts,5,FALSE)="No", 1, 1.1))</f>
        <v/>
      </c>
      <c r="R292" s="5" t="str">
        <f t="shared" si="21"/>
        <v/>
      </c>
      <c r="S292" s="5" t="str">
        <f t="shared" si="22"/>
        <v/>
      </c>
      <c r="T292" s="5" t="str">
        <f t="shared" si="23"/>
        <v/>
      </c>
      <c r="U292" s="5" t="str">
        <f t="shared" si="25"/>
        <v/>
      </c>
    </row>
    <row r="293" spans="1:21" x14ac:dyDescent="0.25">
      <c r="A293" s="5" cm="1">
        <f t="array" ref="A293">ROUNDDOWN(
_xlfn.IFS(P293="Crafted",
J293*K293*N293*Q293,
P293="Inorganic",
J293*K293*(L293+M293+N293)*O293*Q293,
P293="Organic",
J293*K293*(L293+M293+N293)*Q293,
TRUE,0),2)</f>
        <v>0</v>
      </c>
      <c r="B293" s="5" t="str">
        <f>IF(D293="","",VLOOKUP(D293,resource_list,7,FALSE))</f>
        <v/>
      </c>
      <c r="E293" s="23">
        <v>0</v>
      </c>
      <c r="F293" s="23">
        <v>0</v>
      </c>
      <c r="G293" s="23">
        <v>0</v>
      </c>
      <c r="H293" s="23">
        <v>0</v>
      </c>
      <c r="J293" s="5">
        <f t="shared" si="24"/>
        <v>1</v>
      </c>
      <c r="K293" s="5">
        <f>IF($B$1="Yes",1.05,1)</f>
        <v>1</v>
      </c>
      <c r="L293" s="5">
        <f>IF(D293="",0,VLOOKUP(D293,resource_list,2,FALSE)*F293)</f>
        <v>0</v>
      </c>
      <c r="M293" s="5">
        <f>IF(D293="",0,VLOOKUP(D293,resource_list,3,FALSE)*G293)</f>
        <v>0</v>
      </c>
      <c r="N293" s="5">
        <f>IF(D293="",0,VLOOKUP(D293,resource_list,4,FALSE)*H293)</f>
        <v>0</v>
      </c>
      <c r="O293" s="5">
        <f>IF($D$1="Yes",2,1)</f>
        <v>2</v>
      </c>
      <c r="P293" s="5" t="str">
        <f>IF(D293="","",VLOOKUP(D293,resource_list,5,FALSE))</f>
        <v/>
      </c>
      <c r="Q293" s="5" t="str">
        <f>IF(C293="", "",  IF(VLOOKUP(C293,locations_outposts,5,FALSE)="No", 1, 1.1))</f>
        <v/>
      </c>
      <c r="R293" s="5" t="str">
        <f t="shared" si="21"/>
        <v/>
      </c>
      <c r="S293" s="5" t="str">
        <f t="shared" si="22"/>
        <v/>
      </c>
      <c r="T293" s="5" t="str">
        <f t="shared" si="23"/>
        <v/>
      </c>
      <c r="U293" s="5" t="str">
        <f t="shared" si="25"/>
        <v/>
      </c>
    </row>
    <row r="294" spans="1:21" x14ac:dyDescent="0.25">
      <c r="A294" s="5" cm="1">
        <f t="array" ref="A294">ROUNDDOWN(
_xlfn.IFS(P294="Crafted",
J294*K294*N294*Q294,
P294="Inorganic",
J294*K294*(L294+M294+N294)*O294*Q294,
P294="Organic",
J294*K294*(L294+M294+N294)*Q294,
TRUE,0),2)</f>
        <v>0</v>
      </c>
      <c r="B294" s="5" t="str">
        <f>IF(D294="","",VLOOKUP(D294,resource_list,7,FALSE))</f>
        <v/>
      </c>
      <c r="E294" s="23">
        <v>0</v>
      </c>
      <c r="F294" s="23">
        <v>0</v>
      </c>
      <c r="G294" s="23">
        <v>0</v>
      </c>
      <c r="H294" s="23">
        <v>0</v>
      </c>
      <c r="J294" s="5">
        <f t="shared" si="24"/>
        <v>1</v>
      </c>
      <c r="K294" s="5">
        <f>IF($B$1="Yes",1.05,1)</f>
        <v>1</v>
      </c>
      <c r="L294" s="5">
        <f>IF(D294="",0,VLOOKUP(D294,resource_list,2,FALSE)*F294)</f>
        <v>0</v>
      </c>
      <c r="M294" s="5">
        <f>IF(D294="",0,VLOOKUP(D294,resource_list,3,FALSE)*G294)</f>
        <v>0</v>
      </c>
      <c r="N294" s="5">
        <f>IF(D294="",0,VLOOKUP(D294,resource_list,4,FALSE)*H294)</f>
        <v>0</v>
      </c>
      <c r="O294" s="5">
        <f>IF($D$1="Yes",2,1)</f>
        <v>2</v>
      </c>
      <c r="P294" s="5" t="str">
        <f>IF(D294="","",VLOOKUP(D294,resource_list,5,FALSE))</f>
        <v/>
      </c>
      <c r="Q294" s="5" t="str">
        <f>IF(C294="", "",  IF(VLOOKUP(C294,locations_outposts,5,FALSE)="No", 1, 1.1))</f>
        <v/>
      </c>
      <c r="R294" s="5" t="str">
        <f t="shared" si="21"/>
        <v/>
      </c>
      <c r="S294" s="5" t="str">
        <f t="shared" si="22"/>
        <v/>
      </c>
      <c r="T294" s="5" t="str">
        <f t="shared" si="23"/>
        <v/>
      </c>
      <c r="U294" s="5" t="str">
        <f t="shared" si="25"/>
        <v/>
      </c>
    </row>
    <row r="295" spans="1:21" x14ac:dyDescent="0.25">
      <c r="A295" s="5" cm="1">
        <f t="array" ref="A295">ROUNDDOWN(
_xlfn.IFS(P295="Crafted",
J295*K295*N295*Q295,
P295="Inorganic",
J295*K295*(L295+M295+N295)*O295*Q295,
P295="Organic",
J295*K295*(L295+M295+N295)*Q295,
TRUE,0),2)</f>
        <v>0</v>
      </c>
      <c r="B295" s="5" t="str">
        <f>IF(D295="","",VLOOKUP(D295,resource_list,7,FALSE))</f>
        <v/>
      </c>
      <c r="E295" s="23">
        <v>0</v>
      </c>
      <c r="F295" s="23">
        <v>0</v>
      </c>
      <c r="G295" s="23">
        <v>0</v>
      </c>
      <c r="H295" s="23">
        <v>0</v>
      </c>
      <c r="J295" s="5">
        <f t="shared" si="24"/>
        <v>1</v>
      </c>
      <c r="K295" s="5">
        <f>IF($B$1="Yes",1.05,1)</f>
        <v>1</v>
      </c>
      <c r="L295" s="5">
        <f>IF(D295="",0,VLOOKUP(D295,resource_list,2,FALSE)*F295)</f>
        <v>0</v>
      </c>
      <c r="M295" s="5">
        <f>IF(D295="",0,VLOOKUP(D295,resource_list,3,FALSE)*G295)</f>
        <v>0</v>
      </c>
      <c r="N295" s="5">
        <f>IF(D295="",0,VLOOKUP(D295,resource_list,4,FALSE)*H295)</f>
        <v>0</v>
      </c>
      <c r="O295" s="5">
        <f>IF($D$1="Yes",2,1)</f>
        <v>2</v>
      </c>
      <c r="P295" s="5" t="str">
        <f>IF(D295="","",VLOOKUP(D295,resource_list,5,FALSE))</f>
        <v/>
      </c>
      <c r="Q295" s="5" t="str">
        <f>IF(C295="", "",  IF(VLOOKUP(C295,locations_outposts,5,FALSE)="No", 1, 1.1))</f>
        <v/>
      </c>
      <c r="R295" s="5" t="str">
        <f t="shared" si="21"/>
        <v/>
      </c>
      <c r="S295" s="5" t="str">
        <f t="shared" si="22"/>
        <v/>
      </c>
      <c r="T295" s="5" t="str">
        <f t="shared" si="23"/>
        <v/>
      </c>
      <c r="U295" s="5" t="str">
        <f t="shared" si="25"/>
        <v/>
      </c>
    </row>
    <row r="296" spans="1:21" x14ac:dyDescent="0.25">
      <c r="A296" s="5" cm="1">
        <f t="array" ref="A296">ROUNDDOWN(
_xlfn.IFS(P296="Crafted",
J296*K296*N296*Q296,
P296="Inorganic",
J296*K296*(L296+M296+N296)*O296*Q296,
P296="Organic",
J296*K296*(L296+M296+N296)*Q296,
TRUE,0),2)</f>
        <v>0</v>
      </c>
      <c r="B296" s="5" t="str">
        <f>IF(D296="","",VLOOKUP(D296,resource_list,7,FALSE))</f>
        <v/>
      </c>
      <c r="E296" s="23">
        <v>0</v>
      </c>
      <c r="F296" s="23">
        <v>0</v>
      </c>
      <c r="G296" s="23">
        <v>0</v>
      </c>
      <c r="H296" s="23">
        <v>0</v>
      </c>
      <c r="J296" s="5">
        <f t="shared" si="24"/>
        <v>1</v>
      </c>
      <c r="K296" s="5">
        <f>IF($B$1="Yes",1.05,1)</f>
        <v>1</v>
      </c>
      <c r="L296" s="5">
        <f>IF(D296="",0,VLOOKUP(D296,resource_list,2,FALSE)*F296)</f>
        <v>0</v>
      </c>
      <c r="M296" s="5">
        <f>IF(D296="",0,VLOOKUP(D296,resource_list,3,FALSE)*G296)</f>
        <v>0</v>
      </c>
      <c r="N296" s="5">
        <f>IF(D296="",0,VLOOKUP(D296,resource_list,4,FALSE)*H296)</f>
        <v>0</v>
      </c>
      <c r="O296" s="5">
        <f>IF($D$1="Yes",2,1)</f>
        <v>2</v>
      </c>
      <c r="P296" s="5" t="str">
        <f>IF(D296="","",VLOOKUP(D296,resource_list,5,FALSE))</f>
        <v/>
      </c>
      <c r="Q296" s="5" t="str">
        <f>IF(C296="", "",  IF(VLOOKUP(C296,locations_outposts,5,FALSE)="No", 1, 1.1))</f>
        <v/>
      </c>
      <c r="R296" s="5" t="str">
        <f t="shared" si="21"/>
        <v/>
      </c>
      <c r="S296" s="5" t="str">
        <f t="shared" si="22"/>
        <v/>
      </c>
      <c r="T296" s="5" t="str">
        <f t="shared" si="23"/>
        <v/>
      </c>
      <c r="U296" s="5" t="str">
        <f t="shared" si="25"/>
        <v/>
      </c>
    </row>
    <row r="297" spans="1:21" x14ac:dyDescent="0.25">
      <c r="A297" s="5" cm="1">
        <f t="array" ref="A297">ROUNDDOWN(
_xlfn.IFS(P297="Crafted",
J297*K297*N297*Q297,
P297="Inorganic",
J297*K297*(L297+M297+N297)*O297*Q297,
P297="Organic",
J297*K297*(L297+M297+N297)*Q297,
TRUE,0),2)</f>
        <v>0</v>
      </c>
      <c r="B297" s="5" t="str">
        <f>IF(D297="","",VLOOKUP(D297,resource_list,7,FALSE))</f>
        <v/>
      </c>
      <c r="E297" s="23">
        <v>0</v>
      </c>
      <c r="F297" s="23">
        <v>0</v>
      </c>
      <c r="G297" s="23">
        <v>0</v>
      </c>
      <c r="H297" s="23">
        <v>0</v>
      </c>
      <c r="J297" s="5">
        <f t="shared" si="24"/>
        <v>1</v>
      </c>
      <c r="K297" s="5">
        <f>IF($B$1="Yes",1.05,1)</f>
        <v>1</v>
      </c>
      <c r="L297" s="5">
        <f>IF(D297="",0,VLOOKUP(D297,resource_list,2,FALSE)*F297)</f>
        <v>0</v>
      </c>
      <c r="M297" s="5">
        <f>IF(D297="",0,VLOOKUP(D297,resource_list,3,FALSE)*G297)</f>
        <v>0</v>
      </c>
      <c r="N297" s="5">
        <f>IF(D297="",0,VLOOKUP(D297,resource_list,4,FALSE)*H297)</f>
        <v>0</v>
      </c>
      <c r="O297" s="5">
        <f>IF($D$1="Yes",2,1)</f>
        <v>2</v>
      </c>
      <c r="P297" s="5" t="str">
        <f>IF(D297="","",VLOOKUP(D297,resource_list,5,FALSE))</f>
        <v/>
      </c>
      <c r="Q297" s="5" t="str">
        <f>IF(C297="", "",  IF(VLOOKUP(C297,locations_outposts,5,FALSE)="No", 1, 1.1))</f>
        <v/>
      </c>
      <c r="R297" s="5" t="str">
        <f t="shared" si="21"/>
        <v/>
      </c>
      <c r="S297" s="5" t="str">
        <f t="shared" si="22"/>
        <v/>
      </c>
      <c r="T297" s="5" t="str">
        <f t="shared" si="23"/>
        <v/>
      </c>
      <c r="U297" s="5" t="str">
        <f t="shared" si="25"/>
        <v/>
      </c>
    </row>
    <row r="298" spans="1:21" x14ac:dyDescent="0.25">
      <c r="A298" s="5" cm="1">
        <f t="array" ref="A298">ROUNDDOWN(
_xlfn.IFS(P298="Crafted",
J298*K298*N298*Q298,
P298="Inorganic",
J298*K298*(L298+M298+N298)*O298*Q298,
P298="Organic",
J298*K298*(L298+M298+N298)*Q298,
TRUE,0),2)</f>
        <v>0</v>
      </c>
      <c r="B298" s="5" t="str">
        <f>IF(D298="","",VLOOKUP(D298,resource_list,7,FALSE))</f>
        <v/>
      </c>
      <c r="E298" s="23">
        <v>0</v>
      </c>
      <c r="F298" s="23">
        <v>0</v>
      </c>
      <c r="G298" s="23">
        <v>0</v>
      </c>
      <c r="H298" s="23">
        <v>0</v>
      </c>
      <c r="J298" s="5">
        <f t="shared" si="24"/>
        <v>1</v>
      </c>
      <c r="K298" s="5">
        <f>IF($B$1="Yes",1.05,1)</f>
        <v>1</v>
      </c>
      <c r="L298" s="5">
        <f>IF(D298="",0,VLOOKUP(D298,resource_list,2,FALSE)*F298)</f>
        <v>0</v>
      </c>
      <c r="M298" s="5">
        <f>IF(D298="",0,VLOOKUP(D298,resource_list,3,FALSE)*G298)</f>
        <v>0</v>
      </c>
      <c r="N298" s="5">
        <f>IF(D298="",0,VLOOKUP(D298,resource_list,4,FALSE)*H298)</f>
        <v>0</v>
      </c>
      <c r="O298" s="5">
        <f>IF($D$1="Yes",2,1)</f>
        <v>2</v>
      </c>
      <c r="P298" s="5" t="str">
        <f>IF(D298="","",VLOOKUP(D298,resource_list,5,FALSE))</f>
        <v/>
      </c>
      <c r="Q298" s="5" t="str">
        <f>IF(C298="", "",  IF(VLOOKUP(C298,locations_outposts,5,FALSE)="No", 1, 1.1))</f>
        <v/>
      </c>
      <c r="R298" s="5" t="str">
        <f t="shared" si="21"/>
        <v/>
      </c>
      <c r="S298" s="5" t="str">
        <f t="shared" si="22"/>
        <v/>
      </c>
      <c r="T298" s="5" t="str">
        <f t="shared" si="23"/>
        <v/>
      </c>
      <c r="U298" s="5" t="str">
        <f t="shared" si="25"/>
        <v/>
      </c>
    </row>
    <row r="299" spans="1:21" x14ac:dyDescent="0.25">
      <c r="A299" s="5" cm="1">
        <f t="array" ref="A299">ROUNDDOWN(
_xlfn.IFS(P299="Crafted",
J299*K299*N299*Q299,
P299="Inorganic",
J299*K299*(L299+M299+N299)*O299*Q299,
P299="Organic",
J299*K299*(L299+M299+N299)*Q299,
TRUE,0),2)</f>
        <v>0</v>
      </c>
      <c r="B299" s="5" t="str">
        <f>IF(D299="","",VLOOKUP(D299,resource_list,7,FALSE))</f>
        <v/>
      </c>
      <c r="E299" s="23">
        <v>0</v>
      </c>
      <c r="F299" s="23">
        <v>0</v>
      </c>
      <c r="G299" s="23">
        <v>0</v>
      </c>
      <c r="H299" s="23">
        <v>0</v>
      </c>
      <c r="J299" s="5">
        <f t="shared" si="24"/>
        <v>1</v>
      </c>
      <c r="K299" s="5">
        <f>IF($B$1="Yes",1.05,1)</f>
        <v>1</v>
      </c>
      <c r="L299" s="5">
        <f>IF(D299="",0,VLOOKUP(D299,resource_list,2,FALSE)*F299)</f>
        <v>0</v>
      </c>
      <c r="M299" s="5">
        <f>IF(D299="",0,VLOOKUP(D299,resource_list,3,FALSE)*G299)</f>
        <v>0</v>
      </c>
      <c r="N299" s="5">
        <f>IF(D299="",0,VLOOKUP(D299,resource_list,4,FALSE)*H299)</f>
        <v>0</v>
      </c>
      <c r="O299" s="5">
        <f>IF($D$1="Yes",2,1)</f>
        <v>2</v>
      </c>
      <c r="P299" s="5" t="str">
        <f>IF(D299="","",VLOOKUP(D299,resource_list,5,FALSE))</f>
        <v/>
      </c>
      <c r="Q299" s="5" t="str">
        <f>IF(C299="", "",  IF(VLOOKUP(C299,locations_outposts,5,FALSE)="No", 1, 1.1))</f>
        <v/>
      </c>
      <c r="R299" s="5" t="str">
        <f t="shared" si="21"/>
        <v/>
      </c>
      <c r="S299" s="5" t="str">
        <f t="shared" si="22"/>
        <v/>
      </c>
      <c r="T299" s="5" t="str">
        <f t="shared" si="23"/>
        <v/>
      </c>
      <c r="U299" s="5" t="str">
        <f t="shared" si="25"/>
        <v/>
      </c>
    </row>
    <row r="300" spans="1:21" x14ac:dyDescent="0.25">
      <c r="A300" s="5" cm="1">
        <f t="array" ref="A300">ROUNDDOWN(
_xlfn.IFS(P300="Crafted",
J300*K300*N300*Q300,
P300="Inorganic",
J300*K300*(L300+M300+N300)*O300*Q300,
P300="Organic",
J300*K300*(L300+M300+N300)*Q300,
TRUE,0),2)</f>
        <v>0</v>
      </c>
      <c r="B300" s="5" t="str">
        <f>IF(D300="","",VLOOKUP(D300,resource_list,7,FALSE))</f>
        <v/>
      </c>
      <c r="E300" s="23">
        <v>0</v>
      </c>
      <c r="F300" s="23">
        <v>0</v>
      </c>
      <c r="G300" s="23">
        <v>0</v>
      </c>
      <c r="H300" s="23">
        <v>0</v>
      </c>
      <c r="J300" s="5">
        <f t="shared" si="24"/>
        <v>1</v>
      </c>
      <c r="K300" s="5">
        <f>IF($B$1="Yes",1.05,1)</f>
        <v>1</v>
      </c>
      <c r="L300" s="5">
        <f>IF(D300="",0,VLOOKUP(D300,resource_list,2,FALSE)*F300)</f>
        <v>0</v>
      </c>
      <c r="M300" s="5">
        <f>IF(D300="",0,VLOOKUP(D300,resource_list,3,FALSE)*G300)</f>
        <v>0</v>
      </c>
      <c r="N300" s="5">
        <f>IF(D300="",0,VLOOKUP(D300,resource_list,4,FALSE)*H300)</f>
        <v>0</v>
      </c>
      <c r="O300" s="5">
        <f>IF($D$1="Yes",2,1)</f>
        <v>2</v>
      </c>
      <c r="P300" s="5" t="str">
        <f>IF(D300="","",VLOOKUP(D300,resource_list,5,FALSE))</f>
        <v/>
      </c>
      <c r="Q300" s="5" t="str">
        <f>IF(C300="", "",  IF(VLOOKUP(C300,locations_outposts,5,FALSE)="No", 1, 1.1))</f>
        <v/>
      </c>
      <c r="R300" s="5" t="str">
        <f t="shared" si="21"/>
        <v/>
      </c>
      <c r="S300" s="5" t="str">
        <f t="shared" si="22"/>
        <v/>
      </c>
      <c r="T300" s="5" t="str">
        <f t="shared" si="23"/>
        <v/>
      </c>
      <c r="U300" s="5" t="str">
        <f t="shared" si="25"/>
        <v/>
      </c>
    </row>
    <row r="301" spans="1:21" x14ac:dyDescent="0.25">
      <c r="A301" s="5" cm="1">
        <f t="array" ref="A301">ROUNDDOWN(
_xlfn.IFS(P301="Crafted",
J301*K301*N301*Q301,
P301="Inorganic",
J301*K301*(L301+M301+N301)*O301*Q301,
P301="Organic",
J301*K301*(L301+M301+N301)*Q301,
TRUE,0),2)</f>
        <v>0</v>
      </c>
      <c r="B301" s="5" t="str">
        <f>IF(D301="","",VLOOKUP(D301,resource_list,7,FALSE))</f>
        <v/>
      </c>
      <c r="E301" s="23">
        <v>0</v>
      </c>
      <c r="F301" s="23">
        <v>0</v>
      </c>
      <c r="G301" s="23">
        <v>0</v>
      </c>
      <c r="H301" s="23">
        <v>0</v>
      </c>
      <c r="J301" s="5">
        <f t="shared" si="24"/>
        <v>1</v>
      </c>
      <c r="K301" s="5">
        <f>IF($B$1="Yes",1.05,1)</f>
        <v>1</v>
      </c>
      <c r="L301" s="5">
        <f>IF(D301="",0,VLOOKUP(D301,resource_list,2,FALSE)*F301)</f>
        <v>0</v>
      </c>
      <c r="M301" s="5">
        <f>IF(D301="",0,VLOOKUP(D301,resource_list,3,FALSE)*G301)</f>
        <v>0</v>
      </c>
      <c r="N301" s="5">
        <f>IF(D301="",0,VLOOKUP(D301,resource_list,4,FALSE)*H301)</f>
        <v>0</v>
      </c>
      <c r="O301" s="5">
        <f>IF($D$1="Yes",2,1)</f>
        <v>2</v>
      </c>
      <c r="P301" s="5" t="str">
        <f>IF(D301="","",VLOOKUP(D301,resource_list,5,FALSE))</f>
        <v/>
      </c>
      <c r="Q301" s="5" t="str">
        <f>IF(C301="", "",  IF(VLOOKUP(C301,locations_outposts,5,FALSE)="No", 1, 1.1))</f>
        <v/>
      </c>
      <c r="R301" s="5" t="str">
        <f t="shared" si="21"/>
        <v/>
      </c>
      <c r="S301" s="5" t="str">
        <f t="shared" si="22"/>
        <v/>
      </c>
      <c r="T301" s="5" t="str">
        <f t="shared" si="23"/>
        <v/>
      </c>
      <c r="U301" s="5" t="str">
        <f t="shared" si="25"/>
        <v/>
      </c>
    </row>
    <row r="302" spans="1:21" x14ac:dyDescent="0.25">
      <c r="A302" s="5" cm="1">
        <f t="array" ref="A302">ROUNDDOWN(
_xlfn.IFS(P302="Crafted",
J302*K302*N302*Q302,
P302="Inorganic",
J302*K302*(L302+M302+N302)*O302*Q302,
P302="Organic",
J302*K302*(L302+M302+N302)*Q302,
TRUE,0),2)</f>
        <v>0</v>
      </c>
      <c r="B302" s="5" t="str">
        <f>IF(D302="","",VLOOKUP(D302,resource_list,7,FALSE))</f>
        <v/>
      </c>
      <c r="E302" s="23">
        <v>0</v>
      </c>
      <c r="F302" s="23">
        <v>0</v>
      </c>
      <c r="G302" s="23">
        <v>0</v>
      </c>
      <c r="H302" s="23">
        <v>0</v>
      </c>
      <c r="J302" s="5">
        <f t="shared" si="24"/>
        <v>1</v>
      </c>
      <c r="K302" s="5">
        <f>IF($B$1="Yes",1.05,1)</f>
        <v>1</v>
      </c>
      <c r="L302" s="5">
        <f>IF(D302="",0,VLOOKUP(D302,resource_list,2,FALSE)*F302)</f>
        <v>0</v>
      </c>
      <c r="M302" s="5">
        <f>IF(D302="",0,VLOOKUP(D302,resource_list,3,FALSE)*G302)</f>
        <v>0</v>
      </c>
      <c r="N302" s="5">
        <f>IF(D302="",0,VLOOKUP(D302,resource_list,4,FALSE)*H302)</f>
        <v>0</v>
      </c>
      <c r="O302" s="5">
        <f>IF($D$1="Yes",2,1)</f>
        <v>2</v>
      </c>
      <c r="P302" s="5" t="str">
        <f>IF(D302="","",VLOOKUP(D302,resource_list,5,FALSE))</f>
        <v/>
      </c>
      <c r="Q302" s="5" t="str">
        <f>IF(C302="", "",  IF(VLOOKUP(C302,locations_outposts,5,FALSE)="No", 1, 1.1))</f>
        <v/>
      </c>
      <c r="R302" s="5" t="str">
        <f t="shared" si="21"/>
        <v/>
      </c>
      <c r="S302" s="5" t="str">
        <f t="shared" si="22"/>
        <v/>
      </c>
      <c r="T302" s="5" t="str">
        <f t="shared" si="23"/>
        <v/>
      </c>
      <c r="U302" s="5" t="str">
        <f t="shared" si="25"/>
        <v/>
      </c>
    </row>
    <row r="303" spans="1:21" x14ac:dyDescent="0.25">
      <c r="A303" s="5" cm="1">
        <f t="array" ref="A303">ROUNDDOWN(
_xlfn.IFS(P303="Crafted",
J303*K303*N303*Q303,
P303="Inorganic",
J303*K303*(L303+M303+N303)*O303*Q303,
P303="Organic",
J303*K303*(L303+M303+N303)*Q303,
TRUE,0),2)</f>
        <v>0</v>
      </c>
      <c r="B303" s="5" t="str">
        <f>IF(D303="","",VLOOKUP(D303,resource_list,7,FALSE))</f>
        <v/>
      </c>
      <c r="E303" s="23">
        <v>0</v>
      </c>
      <c r="F303" s="23">
        <v>0</v>
      </c>
      <c r="G303" s="23">
        <v>0</v>
      </c>
      <c r="H303" s="23">
        <v>0</v>
      </c>
      <c r="J303" s="5">
        <f t="shared" si="24"/>
        <v>1</v>
      </c>
      <c r="K303" s="5">
        <f>IF($B$1="Yes",1.05,1)</f>
        <v>1</v>
      </c>
      <c r="L303" s="5">
        <f>IF(D303="",0,VLOOKUP(D303,resource_list,2,FALSE)*F303)</f>
        <v>0</v>
      </c>
      <c r="M303" s="5">
        <f>IF(D303="",0,VLOOKUP(D303,resource_list,3,FALSE)*G303)</f>
        <v>0</v>
      </c>
      <c r="N303" s="5">
        <f>IF(D303="",0,VLOOKUP(D303,resource_list,4,FALSE)*H303)</f>
        <v>0</v>
      </c>
      <c r="O303" s="5">
        <f>IF($D$1="Yes",2,1)</f>
        <v>2</v>
      </c>
      <c r="P303" s="5" t="str">
        <f>IF(D303="","",VLOOKUP(D303,resource_list,5,FALSE))</f>
        <v/>
      </c>
      <c r="Q303" s="5" t="str">
        <f>IF(C303="", "",  IF(VLOOKUP(C303,locations_outposts,5,FALSE)="No", 1, 1.1))</f>
        <v/>
      </c>
      <c r="R303" s="5" t="str">
        <f t="shared" si="21"/>
        <v/>
      </c>
      <c r="S303" s="5" t="str">
        <f t="shared" si="22"/>
        <v/>
      </c>
      <c r="T303" s="5" t="str">
        <f t="shared" si="23"/>
        <v/>
      </c>
      <c r="U303" s="5" t="str">
        <f t="shared" si="25"/>
        <v/>
      </c>
    </row>
    <row r="304" spans="1:21" x14ac:dyDescent="0.25">
      <c r="A304" s="5" cm="1">
        <f t="array" ref="A304">ROUNDDOWN(
_xlfn.IFS(P304="Crafted",
J304*K304*N304*Q304,
P304="Inorganic",
J304*K304*(L304+M304+N304)*O304*Q304,
P304="Organic",
J304*K304*(L304+M304+N304)*Q304,
TRUE,0),2)</f>
        <v>0</v>
      </c>
      <c r="B304" s="5" t="str">
        <f>IF(D304="","",VLOOKUP(D304,resource_list,7,FALSE))</f>
        <v/>
      </c>
      <c r="E304" s="23">
        <v>0</v>
      </c>
      <c r="F304" s="23">
        <v>0</v>
      </c>
      <c r="G304" s="23">
        <v>0</v>
      </c>
      <c r="H304" s="23">
        <v>0</v>
      </c>
      <c r="J304" s="5">
        <f t="shared" si="24"/>
        <v>1</v>
      </c>
      <c r="K304" s="5">
        <f>IF($B$1="Yes",1.05,1)</f>
        <v>1</v>
      </c>
      <c r="L304" s="5">
        <f>IF(D304="",0,VLOOKUP(D304,resource_list,2,FALSE)*F304)</f>
        <v>0</v>
      </c>
      <c r="M304" s="5">
        <f>IF(D304="",0,VLOOKUP(D304,resource_list,3,FALSE)*G304)</f>
        <v>0</v>
      </c>
      <c r="N304" s="5">
        <f>IF(D304="",0,VLOOKUP(D304,resource_list,4,FALSE)*H304)</f>
        <v>0</v>
      </c>
      <c r="O304" s="5">
        <f>IF($D$1="Yes",2,1)</f>
        <v>2</v>
      </c>
      <c r="P304" s="5" t="str">
        <f>IF(D304="","",VLOOKUP(D304,resource_list,5,FALSE))</f>
        <v/>
      </c>
      <c r="Q304" s="5" t="str">
        <f>IF(C304="", "",  IF(VLOOKUP(C304,locations_outposts,5,FALSE)="No", 1, 1.1))</f>
        <v/>
      </c>
      <c r="R304" s="5" t="str">
        <f t="shared" si="21"/>
        <v/>
      </c>
      <c r="S304" s="5" t="str">
        <f t="shared" si="22"/>
        <v/>
      </c>
      <c r="T304" s="5" t="str">
        <f t="shared" si="23"/>
        <v/>
      </c>
      <c r="U304" s="5" t="str">
        <f t="shared" si="25"/>
        <v/>
      </c>
    </row>
    <row r="305" spans="1:21" x14ac:dyDescent="0.25">
      <c r="A305" s="5" cm="1">
        <f t="array" ref="A305">ROUNDDOWN(
_xlfn.IFS(P305="Crafted",
J305*K305*N305*Q305,
P305="Inorganic",
J305*K305*(L305+M305+N305)*O305*Q305,
P305="Organic",
J305*K305*(L305+M305+N305)*Q305,
TRUE,0),2)</f>
        <v>0</v>
      </c>
      <c r="B305" s="5" t="str">
        <f>IF(D305="","",VLOOKUP(D305,resource_list,7,FALSE))</f>
        <v/>
      </c>
      <c r="E305" s="23">
        <v>0</v>
      </c>
      <c r="F305" s="23">
        <v>0</v>
      </c>
      <c r="G305" s="23">
        <v>0</v>
      </c>
      <c r="H305" s="23">
        <v>0</v>
      </c>
      <c r="J305" s="5">
        <f t="shared" si="24"/>
        <v>1</v>
      </c>
      <c r="K305" s="5">
        <f>IF($B$1="Yes",1.05,1)</f>
        <v>1</v>
      </c>
      <c r="L305" s="5">
        <f>IF(D305="",0,VLOOKUP(D305,resource_list,2,FALSE)*F305)</f>
        <v>0</v>
      </c>
      <c r="M305" s="5">
        <f>IF(D305="",0,VLOOKUP(D305,resource_list,3,FALSE)*G305)</f>
        <v>0</v>
      </c>
      <c r="N305" s="5">
        <f>IF(D305="",0,VLOOKUP(D305,resource_list,4,FALSE)*H305)</f>
        <v>0</v>
      </c>
      <c r="O305" s="5">
        <f>IF($D$1="Yes",2,1)</f>
        <v>2</v>
      </c>
      <c r="P305" s="5" t="str">
        <f>IF(D305="","",VLOOKUP(D305,resource_list,5,FALSE))</f>
        <v/>
      </c>
      <c r="Q305" s="5" t="str">
        <f>IF(C305="", "",  IF(VLOOKUP(C305,locations_outposts,5,FALSE)="No", 1, 1.1))</f>
        <v/>
      </c>
      <c r="R305" s="5" t="str">
        <f t="shared" si="21"/>
        <v/>
      </c>
      <c r="S305" s="5" t="str">
        <f t="shared" si="22"/>
        <v/>
      </c>
      <c r="T305" s="5" t="str">
        <f t="shared" si="23"/>
        <v/>
      </c>
      <c r="U305" s="5" t="str">
        <f t="shared" si="25"/>
        <v/>
      </c>
    </row>
    <row r="306" spans="1:21" x14ac:dyDescent="0.25">
      <c r="A306" s="5" cm="1">
        <f t="array" ref="A306">ROUNDDOWN(
_xlfn.IFS(P306="Crafted",
J306*K306*N306*Q306,
P306="Inorganic",
J306*K306*(L306+M306+N306)*O306*Q306,
P306="Organic",
J306*K306*(L306+M306+N306)*Q306,
TRUE,0),2)</f>
        <v>0</v>
      </c>
      <c r="B306" s="5" t="str">
        <f>IF(D306="","",VLOOKUP(D306,resource_list,7,FALSE))</f>
        <v/>
      </c>
      <c r="E306" s="23">
        <v>0</v>
      </c>
      <c r="F306" s="23">
        <v>0</v>
      </c>
      <c r="G306" s="23">
        <v>0</v>
      </c>
      <c r="H306" s="23">
        <v>0</v>
      </c>
      <c r="J306" s="5">
        <f t="shared" si="24"/>
        <v>1</v>
      </c>
      <c r="K306" s="5">
        <f>IF($B$1="Yes",1.05,1)</f>
        <v>1</v>
      </c>
      <c r="L306" s="5">
        <f>IF(D306="",0,VLOOKUP(D306,resource_list,2,FALSE)*F306)</f>
        <v>0</v>
      </c>
      <c r="M306" s="5">
        <f>IF(D306="",0,VLOOKUP(D306,resource_list,3,FALSE)*G306)</f>
        <v>0</v>
      </c>
      <c r="N306" s="5">
        <f>IF(D306="",0,VLOOKUP(D306,resource_list,4,FALSE)*H306)</f>
        <v>0</v>
      </c>
      <c r="O306" s="5">
        <f>IF($D$1="Yes",2,1)</f>
        <v>2</v>
      </c>
      <c r="P306" s="5" t="str">
        <f>IF(D306="","",VLOOKUP(D306,resource_list,5,FALSE))</f>
        <v/>
      </c>
      <c r="Q306" s="5" t="str">
        <f>IF(C306="", "",  IF(VLOOKUP(C306,locations_outposts,5,FALSE)="No", 1, 1.1))</f>
        <v/>
      </c>
      <c r="R306" s="5" t="str">
        <f t="shared" si="21"/>
        <v/>
      </c>
      <c r="S306" s="5" t="str">
        <f t="shared" si="22"/>
        <v/>
      </c>
      <c r="T306" s="5" t="str">
        <f t="shared" si="23"/>
        <v/>
      </c>
      <c r="U306" s="5" t="str">
        <f t="shared" si="25"/>
        <v/>
      </c>
    </row>
    <row r="307" spans="1:21" x14ac:dyDescent="0.25">
      <c r="A307" s="5" cm="1">
        <f t="array" ref="A307">ROUNDDOWN(
_xlfn.IFS(P307="Crafted",
J307*K307*N307*Q307,
P307="Inorganic",
J307*K307*(L307+M307+N307)*O307*Q307,
P307="Organic",
J307*K307*(L307+M307+N307)*Q307,
TRUE,0),2)</f>
        <v>0</v>
      </c>
      <c r="B307" s="5" t="str">
        <f>IF(D307="","",VLOOKUP(D307,resource_list,7,FALSE))</f>
        <v/>
      </c>
      <c r="E307" s="23">
        <v>0</v>
      </c>
      <c r="F307" s="23">
        <v>0</v>
      </c>
      <c r="G307" s="23">
        <v>0</v>
      </c>
      <c r="H307" s="23">
        <v>0</v>
      </c>
      <c r="J307" s="5">
        <f t="shared" si="24"/>
        <v>1</v>
      </c>
      <c r="K307" s="5">
        <f>IF($B$1="Yes",1.05,1)</f>
        <v>1</v>
      </c>
      <c r="L307" s="5">
        <f>IF(D307="",0,VLOOKUP(D307,resource_list,2,FALSE)*F307)</f>
        <v>0</v>
      </c>
      <c r="M307" s="5">
        <f>IF(D307="",0,VLOOKUP(D307,resource_list,3,FALSE)*G307)</f>
        <v>0</v>
      </c>
      <c r="N307" s="5">
        <f>IF(D307="",0,VLOOKUP(D307,resource_list,4,FALSE)*H307)</f>
        <v>0</v>
      </c>
      <c r="O307" s="5">
        <f>IF($D$1="Yes",2,1)</f>
        <v>2</v>
      </c>
      <c r="P307" s="5" t="str">
        <f>IF(D307="","",VLOOKUP(D307,resource_list,5,FALSE))</f>
        <v/>
      </c>
      <c r="Q307" s="5" t="str">
        <f>IF(C307="", "",  IF(VLOOKUP(C307,locations_outposts,5,FALSE)="No", 1, 1.1))</f>
        <v/>
      </c>
      <c r="R307" s="5" t="str">
        <f t="shared" si="21"/>
        <v/>
      </c>
      <c r="S307" s="5" t="str">
        <f t="shared" si="22"/>
        <v/>
      </c>
      <c r="T307" s="5" t="str">
        <f t="shared" si="23"/>
        <v/>
      </c>
      <c r="U307" s="5" t="str">
        <f t="shared" si="25"/>
        <v/>
      </c>
    </row>
    <row r="308" spans="1:21" x14ac:dyDescent="0.25">
      <c r="A308" s="5" cm="1">
        <f t="array" ref="A308">ROUNDDOWN(
_xlfn.IFS(P308="Crafted",
J308*K308*N308*Q308,
P308="Inorganic",
J308*K308*(L308+M308+N308)*O308*Q308,
P308="Organic",
J308*K308*(L308+M308+N308)*Q308,
TRUE,0),2)</f>
        <v>0</v>
      </c>
      <c r="B308" s="5" t="str">
        <f>IF(D308="","",VLOOKUP(D308,resource_list,7,FALSE))</f>
        <v/>
      </c>
      <c r="E308" s="23">
        <v>0</v>
      </c>
      <c r="F308" s="23">
        <v>0</v>
      </c>
      <c r="G308" s="23">
        <v>0</v>
      </c>
      <c r="H308" s="23">
        <v>0</v>
      </c>
      <c r="J308" s="5">
        <f t="shared" si="24"/>
        <v>1</v>
      </c>
      <c r="K308" s="5">
        <f>IF($B$1="Yes",1.05,1)</f>
        <v>1</v>
      </c>
      <c r="L308" s="5">
        <f>IF(D308="",0,VLOOKUP(D308,resource_list,2,FALSE)*F308)</f>
        <v>0</v>
      </c>
      <c r="M308" s="5">
        <f>IF(D308="",0,VLOOKUP(D308,resource_list,3,FALSE)*G308)</f>
        <v>0</v>
      </c>
      <c r="N308" s="5">
        <f>IF(D308="",0,VLOOKUP(D308,resource_list,4,FALSE)*H308)</f>
        <v>0</v>
      </c>
      <c r="O308" s="5">
        <f>IF($D$1="Yes",2,1)</f>
        <v>2</v>
      </c>
      <c r="P308" s="5" t="str">
        <f>IF(D308="","",VLOOKUP(D308,resource_list,5,FALSE))</f>
        <v/>
      </c>
      <c r="Q308" s="5" t="str">
        <f>IF(C308="", "",  IF(VLOOKUP(C308,locations_outposts,5,FALSE)="No", 1, 1.1))</f>
        <v/>
      </c>
      <c r="R308" s="5" t="str">
        <f t="shared" si="21"/>
        <v/>
      </c>
      <c r="S308" s="5" t="str">
        <f t="shared" si="22"/>
        <v/>
      </c>
      <c r="T308" s="5" t="str">
        <f t="shared" si="23"/>
        <v/>
      </c>
      <c r="U308" s="5" t="str">
        <f t="shared" si="25"/>
        <v/>
      </c>
    </row>
    <row r="309" spans="1:21" x14ac:dyDescent="0.25">
      <c r="A309" s="5" cm="1">
        <f t="array" ref="A309">ROUNDDOWN(
_xlfn.IFS(P309="Crafted",
J309*K309*N309*Q309,
P309="Inorganic",
J309*K309*(L309+M309+N309)*O309*Q309,
P309="Organic",
J309*K309*(L309+M309+N309)*Q309,
TRUE,0),2)</f>
        <v>0</v>
      </c>
      <c r="B309" s="5" t="str">
        <f>IF(D309="","",VLOOKUP(D309,resource_list,7,FALSE))</f>
        <v/>
      </c>
      <c r="E309" s="23">
        <v>0</v>
      </c>
      <c r="F309" s="23">
        <v>0</v>
      </c>
      <c r="G309" s="23">
        <v>0</v>
      </c>
      <c r="H309" s="23">
        <v>0</v>
      </c>
      <c r="J309" s="5">
        <f t="shared" si="24"/>
        <v>1</v>
      </c>
      <c r="K309" s="5">
        <f>IF($B$1="Yes",1.05,1)</f>
        <v>1</v>
      </c>
      <c r="L309" s="5">
        <f>IF(D309="",0,VLOOKUP(D309,resource_list,2,FALSE)*F309)</f>
        <v>0</v>
      </c>
      <c r="M309" s="5">
        <f>IF(D309="",0,VLOOKUP(D309,resource_list,3,FALSE)*G309)</f>
        <v>0</v>
      </c>
      <c r="N309" s="5">
        <f>IF(D309="",0,VLOOKUP(D309,resource_list,4,FALSE)*H309)</f>
        <v>0</v>
      </c>
      <c r="O309" s="5">
        <f>IF($D$1="Yes",2,1)</f>
        <v>2</v>
      </c>
      <c r="P309" s="5" t="str">
        <f>IF(D309="","",VLOOKUP(D309,resource_list,5,FALSE))</f>
        <v/>
      </c>
      <c r="Q309" s="5" t="str">
        <f>IF(C309="", "",  IF(VLOOKUP(C309,locations_outposts,5,FALSE)="No", 1, 1.1))</f>
        <v/>
      </c>
      <c r="R309" s="5" t="str">
        <f t="shared" si="21"/>
        <v/>
      </c>
      <c r="S309" s="5" t="str">
        <f t="shared" si="22"/>
        <v/>
      </c>
      <c r="T309" s="5" t="str">
        <f t="shared" si="23"/>
        <v/>
      </c>
      <c r="U309" s="5" t="str">
        <f t="shared" si="25"/>
        <v/>
      </c>
    </row>
    <row r="310" spans="1:21" x14ac:dyDescent="0.25">
      <c r="A310" s="5" cm="1">
        <f t="array" ref="A310">ROUNDDOWN(
_xlfn.IFS(P310="Crafted",
J310*K310*N310*Q310,
P310="Inorganic",
J310*K310*(L310+M310+N310)*O310*Q310,
P310="Organic",
J310*K310*(L310+M310+N310)*Q310,
TRUE,0),2)</f>
        <v>0</v>
      </c>
      <c r="B310" s="5" t="str">
        <f>IF(D310="","",VLOOKUP(D310,resource_list,7,FALSE))</f>
        <v/>
      </c>
      <c r="E310" s="23">
        <v>0</v>
      </c>
      <c r="F310" s="23">
        <v>0</v>
      </c>
      <c r="G310" s="23">
        <v>0</v>
      </c>
      <c r="H310" s="23">
        <v>0</v>
      </c>
      <c r="J310" s="5">
        <f t="shared" si="24"/>
        <v>1</v>
      </c>
      <c r="K310" s="5">
        <f>IF($B$1="Yes",1.05,1)</f>
        <v>1</v>
      </c>
      <c r="L310" s="5">
        <f>IF(D310="",0,VLOOKUP(D310,resource_list,2,FALSE)*F310)</f>
        <v>0</v>
      </c>
      <c r="M310" s="5">
        <f>IF(D310="",0,VLOOKUP(D310,resource_list,3,FALSE)*G310)</f>
        <v>0</v>
      </c>
      <c r="N310" s="5">
        <f>IF(D310="",0,VLOOKUP(D310,resource_list,4,FALSE)*H310)</f>
        <v>0</v>
      </c>
      <c r="O310" s="5">
        <f>IF($D$1="Yes",2,1)</f>
        <v>2</v>
      </c>
      <c r="P310" s="5" t="str">
        <f>IF(D310="","",VLOOKUP(D310,resource_list,5,FALSE))</f>
        <v/>
      </c>
      <c r="Q310" s="5" t="str">
        <f>IF(C310="", "",  IF(VLOOKUP(C310,locations_outposts,5,FALSE)="No", 1, 1.1))</f>
        <v/>
      </c>
      <c r="R310" s="5" t="str">
        <f t="shared" si="21"/>
        <v/>
      </c>
      <c r="S310" s="5" t="str">
        <f t="shared" si="22"/>
        <v/>
      </c>
      <c r="T310" s="5" t="str">
        <f t="shared" si="23"/>
        <v/>
      </c>
      <c r="U310" s="5" t="str">
        <f t="shared" si="25"/>
        <v/>
      </c>
    </row>
    <row r="311" spans="1:21" x14ac:dyDescent="0.25">
      <c r="A311" s="5" cm="1">
        <f t="array" ref="A311">ROUNDDOWN(
_xlfn.IFS(P311="Crafted",
J311*K311*N311*Q311,
P311="Inorganic",
J311*K311*(L311+M311+N311)*O311*Q311,
P311="Organic",
J311*K311*(L311+M311+N311)*Q311,
TRUE,0),2)</f>
        <v>0</v>
      </c>
      <c r="B311" s="5" t="str">
        <f>IF(D311="","",VLOOKUP(D311,resource_list,7,FALSE))</f>
        <v/>
      </c>
      <c r="E311" s="23">
        <v>0</v>
      </c>
      <c r="F311" s="23">
        <v>0</v>
      </c>
      <c r="G311" s="23">
        <v>0</v>
      </c>
      <c r="H311" s="23">
        <v>0</v>
      </c>
      <c r="J311" s="5">
        <f t="shared" si="24"/>
        <v>1</v>
      </c>
      <c r="K311" s="5">
        <f>IF($B$1="Yes",1.05,1)</f>
        <v>1</v>
      </c>
      <c r="L311" s="5">
        <f>IF(D311="",0,VLOOKUP(D311,resource_list,2,FALSE)*F311)</f>
        <v>0</v>
      </c>
      <c r="M311" s="5">
        <f>IF(D311="",0,VLOOKUP(D311,resource_list,3,FALSE)*G311)</f>
        <v>0</v>
      </c>
      <c r="N311" s="5">
        <f>IF(D311="",0,VLOOKUP(D311,resource_list,4,FALSE)*H311)</f>
        <v>0</v>
      </c>
      <c r="O311" s="5">
        <f>IF($D$1="Yes",2,1)</f>
        <v>2</v>
      </c>
      <c r="P311" s="5" t="str">
        <f>IF(D311="","",VLOOKUP(D311,resource_list,5,FALSE))</f>
        <v/>
      </c>
      <c r="Q311" s="5" t="str">
        <f>IF(C311="", "",  IF(VLOOKUP(C311,locations_outposts,5,FALSE)="No", 1, 1.1))</f>
        <v/>
      </c>
      <c r="R311" s="5" t="str">
        <f t="shared" si="21"/>
        <v/>
      </c>
      <c r="S311" s="5" t="str">
        <f t="shared" si="22"/>
        <v/>
      </c>
      <c r="T311" s="5" t="str">
        <f t="shared" si="23"/>
        <v/>
      </c>
      <c r="U311" s="5" t="str">
        <f t="shared" si="25"/>
        <v/>
      </c>
    </row>
    <row r="312" spans="1:21" x14ac:dyDescent="0.25">
      <c r="A312" s="5" cm="1">
        <f t="array" ref="A312">ROUNDDOWN(
_xlfn.IFS(P312="Crafted",
J312*K312*N312*Q312,
P312="Inorganic",
J312*K312*(L312+M312+N312)*O312*Q312,
P312="Organic",
J312*K312*(L312+M312+N312)*Q312,
TRUE,0),2)</f>
        <v>0</v>
      </c>
      <c r="B312" s="5" t="str">
        <f>IF(D312="","",VLOOKUP(D312,resource_list,7,FALSE))</f>
        <v/>
      </c>
      <c r="E312" s="23">
        <v>0</v>
      </c>
      <c r="F312" s="23">
        <v>0</v>
      </c>
      <c r="G312" s="23">
        <v>0</v>
      </c>
      <c r="H312" s="23">
        <v>0</v>
      </c>
      <c r="J312" s="5">
        <f t="shared" si="24"/>
        <v>1</v>
      </c>
      <c r="K312" s="5">
        <f>IF($B$1="Yes",1.05,1)</f>
        <v>1</v>
      </c>
      <c r="L312" s="5">
        <f>IF(D312="",0,VLOOKUP(D312,resource_list,2,FALSE)*F312)</f>
        <v>0</v>
      </c>
      <c r="M312" s="5">
        <f>IF(D312="",0,VLOOKUP(D312,resource_list,3,FALSE)*G312)</f>
        <v>0</v>
      </c>
      <c r="N312" s="5">
        <f>IF(D312="",0,VLOOKUP(D312,resource_list,4,FALSE)*H312)</f>
        <v>0</v>
      </c>
      <c r="O312" s="5">
        <f>IF($D$1="Yes",2,1)</f>
        <v>2</v>
      </c>
      <c r="P312" s="5" t="str">
        <f>IF(D312="","",VLOOKUP(D312,resource_list,5,FALSE))</f>
        <v/>
      </c>
      <c r="Q312" s="5" t="str">
        <f>IF(C312="", "",  IF(VLOOKUP(C312,locations_outposts,5,FALSE)="No", 1, 1.1))</f>
        <v/>
      </c>
      <c r="R312" s="5" t="str">
        <f t="shared" si="21"/>
        <v/>
      </c>
      <c r="S312" s="5" t="str">
        <f t="shared" si="22"/>
        <v/>
      </c>
      <c r="T312" s="5" t="str">
        <f t="shared" si="23"/>
        <v/>
      </c>
      <c r="U312" s="5" t="str">
        <f t="shared" si="25"/>
        <v/>
      </c>
    </row>
    <row r="313" spans="1:21" x14ac:dyDescent="0.25">
      <c r="A313" s="5" cm="1">
        <f t="array" ref="A313">ROUNDDOWN(
_xlfn.IFS(P313="Crafted",
J313*K313*N313*Q313,
P313="Inorganic",
J313*K313*(L313+M313+N313)*O313*Q313,
P313="Organic",
J313*K313*(L313+M313+N313)*Q313,
TRUE,0),2)</f>
        <v>0</v>
      </c>
      <c r="B313" s="5" t="str">
        <f>IF(D313="","",VLOOKUP(D313,resource_list,7,FALSE))</f>
        <v/>
      </c>
      <c r="E313" s="23">
        <v>0</v>
      </c>
      <c r="F313" s="23">
        <v>0</v>
      </c>
      <c r="G313" s="23">
        <v>0</v>
      </c>
      <c r="H313" s="23">
        <v>0</v>
      </c>
      <c r="J313" s="5">
        <f t="shared" si="24"/>
        <v>1</v>
      </c>
      <c r="K313" s="5">
        <f>IF($B$1="Yes",1.05,1)</f>
        <v>1</v>
      </c>
      <c r="L313" s="5">
        <f>IF(D313="",0,VLOOKUP(D313,resource_list,2,FALSE)*F313)</f>
        <v>0</v>
      </c>
      <c r="M313" s="5">
        <f>IF(D313="",0,VLOOKUP(D313,resource_list,3,FALSE)*G313)</f>
        <v>0</v>
      </c>
      <c r="N313" s="5">
        <f>IF(D313="",0,VLOOKUP(D313,resource_list,4,FALSE)*H313)</f>
        <v>0</v>
      </c>
      <c r="O313" s="5">
        <f>IF($D$1="Yes",2,1)</f>
        <v>2</v>
      </c>
      <c r="P313" s="5" t="str">
        <f>IF(D313="","",VLOOKUP(D313,resource_list,5,FALSE))</f>
        <v/>
      </c>
      <c r="Q313" s="5" t="str">
        <f>IF(C313="", "",  IF(VLOOKUP(C313,locations_outposts,5,FALSE)="No", 1, 1.1))</f>
        <v/>
      </c>
      <c r="R313" s="5" t="str">
        <f t="shared" si="21"/>
        <v/>
      </c>
      <c r="S313" s="5" t="str">
        <f t="shared" si="22"/>
        <v/>
      </c>
      <c r="T313" s="5" t="str">
        <f t="shared" si="23"/>
        <v/>
      </c>
      <c r="U313" s="5" t="str">
        <f t="shared" si="25"/>
        <v/>
      </c>
    </row>
    <row r="314" spans="1:21" x14ac:dyDescent="0.25">
      <c r="A314" s="5" cm="1">
        <f t="array" ref="A314">ROUNDDOWN(
_xlfn.IFS(P314="Crafted",
J314*K314*N314*Q314,
P314="Inorganic",
J314*K314*(L314+M314+N314)*O314*Q314,
P314="Organic",
J314*K314*(L314+M314+N314)*Q314,
TRUE,0),2)</f>
        <v>0</v>
      </c>
      <c r="B314" s="5" t="str">
        <f>IF(D314="","",VLOOKUP(D314,resource_list,7,FALSE))</f>
        <v/>
      </c>
      <c r="E314" s="23">
        <v>0</v>
      </c>
      <c r="F314" s="23">
        <v>0</v>
      </c>
      <c r="G314" s="23">
        <v>0</v>
      </c>
      <c r="H314" s="23">
        <v>0</v>
      </c>
      <c r="J314" s="5">
        <f t="shared" si="24"/>
        <v>1</v>
      </c>
      <c r="K314" s="5">
        <f>IF($B$1="Yes",1.05,1)</f>
        <v>1</v>
      </c>
      <c r="L314" s="5">
        <f>IF(D314="",0,VLOOKUP(D314,resource_list,2,FALSE)*F314)</f>
        <v>0</v>
      </c>
      <c r="M314" s="5">
        <f>IF(D314="",0,VLOOKUP(D314,resource_list,3,FALSE)*G314)</f>
        <v>0</v>
      </c>
      <c r="N314" s="5">
        <f>IF(D314="",0,VLOOKUP(D314,resource_list,4,FALSE)*H314)</f>
        <v>0</v>
      </c>
      <c r="O314" s="5">
        <f>IF($D$1="Yes",2,1)</f>
        <v>2</v>
      </c>
      <c r="P314" s="5" t="str">
        <f>IF(D314="","",VLOOKUP(D314,resource_list,5,FALSE))</f>
        <v/>
      </c>
      <c r="Q314" s="5" t="str">
        <f>IF(C314="", "",  IF(VLOOKUP(C314,locations_outposts,5,FALSE)="No", 1, 1.1))</f>
        <v/>
      </c>
      <c r="R314" s="5" t="str">
        <f t="shared" si="21"/>
        <v/>
      </c>
      <c r="S314" s="5" t="str">
        <f t="shared" si="22"/>
        <v/>
      </c>
      <c r="T314" s="5" t="str">
        <f t="shared" si="23"/>
        <v/>
      </c>
      <c r="U314" s="5" t="str">
        <f t="shared" si="25"/>
        <v/>
      </c>
    </row>
    <row r="315" spans="1:21" x14ac:dyDescent="0.25">
      <c r="A315" s="5" cm="1">
        <f t="array" ref="A315">ROUNDDOWN(
_xlfn.IFS(P315="Crafted",
J315*K315*N315*Q315,
P315="Inorganic",
J315*K315*(L315+M315+N315)*O315*Q315,
P315="Organic",
J315*K315*(L315+M315+N315)*Q315,
TRUE,0),2)</f>
        <v>0</v>
      </c>
      <c r="B315" s="5" t="str">
        <f>IF(D315="","",VLOOKUP(D315,resource_list,7,FALSE))</f>
        <v/>
      </c>
      <c r="E315" s="23">
        <v>0</v>
      </c>
      <c r="F315" s="23">
        <v>0</v>
      </c>
      <c r="G315" s="23">
        <v>0</v>
      </c>
      <c r="H315" s="23">
        <v>0</v>
      </c>
      <c r="J315" s="5">
        <f t="shared" si="24"/>
        <v>1</v>
      </c>
      <c r="K315" s="5">
        <f>IF($B$1="Yes",1.05,1)</f>
        <v>1</v>
      </c>
      <c r="L315" s="5">
        <f>IF(D315="",0,VLOOKUP(D315,resource_list,2,FALSE)*F315)</f>
        <v>0</v>
      </c>
      <c r="M315" s="5">
        <f>IF(D315="",0,VLOOKUP(D315,resource_list,3,FALSE)*G315)</f>
        <v>0</v>
      </c>
      <c r="N315" s="5">
        <f>IF(D315="",0,VLOOKUP(D315,resource_list,4,FALSE)*H315)</f>
        <v>0</v>
      </c>
      <c r="O315" s="5">
        <f>IF($D$1="Yes",2,1)</f>
        <v>2</v>
      </c>
      <c r="P315" s="5" t="str">
        <f>IF(D315="","",VLOOKUP(D315,resource_list,5,FALSE))</f>
        <v/>
      </c>
      <c r="Q315" s="5" t="str">
        <f>IF(C315="", "",  IF(VLOOKUP(C315,locations_outposts,5,FALSE)="No", 1, 1.1))</f>
        <v/>
      </c>
      <c r="R315" s="5" t="str">
        <f t="shared" si="21"/>
        <v/>
      </c>
      <c r="S315" s="5" t="str">
        <f t="shared" si="22"/>
        <v/>
      </c>
      <c r="T315" s="5" t="str">
        <f t="shared" si="23"/>
        <v/>
      </c>
      <c r="U315" s="5" t="str">
        <f t="shared" si="25"/>
        <v/>
      </c>
    </row>
    <row r="316" spans="1:21" x14ac:dyDescent="0.25">
      <c r="A316" s="5" cm="1">
        <f t="array" ref="A316">ROUNDDOWN(
_xlfn.IFS(P316="Crafted",
J316*K316*N316*Q316,
P316="Inorganic",
J316*K316*(L316+M316+N316)*O316*Q316,
P316="Organic",
J316*K316*(L316+M316+N316)*Q316,
TRUE,0),2)</f>
        <v>0</v>
      </c>
      <c r="B316" s="5" t="str">
        <f>IF(D316="","",VLOOKUP(D316,resource_list,7,FALSE))</f>
        <v/>
      </c>
      <c r="E316" s="23">
        <v>0</v>
      </c>
      <c r="F316" s="23">
        <v>0</v>
      </c>
      <c r="G316" s="23">
        <v>0</v>
      </c>
      <c r="H316" s="23">
        <v>0</v>
      </c>
      <c r="J316" s="5">
        <f t="shared" si="24"/>
        <v>1</v>
      </c>
      <c r="K316" s="5">
        <f>IF($B$1="Yes",1.05,1)</f>
        <v>1</v>
      </c>
      <c r="L316" s="5">
        <f>IF(D316="",0,VLOOKUP(D316,resource_list,2,FALSE)*F316)</f>
        <v>0</v>
      </c>
      <c r="M316" s="5">
        <f>IF(D316="",0,VLOOKUP(D316,resource_list,3,FALSE)*G316)</f>
        <v>0</v>
      </c>
      <c r="N316" s="5">
        <f>IF(D316="",0,VLOOKUP(D316,resource_list,4,FALSE)*H316)</f>
        <v>0</v>
      </c>
      <c r="O316" s="5">
        <f>IF($D$1="Yes",2,1)</f>
        <v>2</v>
      </c>
      <c r="P316" s="5" t="str">
        <f>IF(D316="","",VLOOKUP(D316,resource_list,5,FALSE))</f>
        <v/>
      </c>
      <c r="Q316" s="5" t="str">
        <f>IF(C316="", "",  IF(VLOOKUP(C316,locations_outposts,5,FALSE)="No", 1, 1.1))</f>
        <v/>
      </c>
      <c r="R316" s="5" t="str">
        <f t="shared" si="21"/>
        <v/>
      </c>
      <c r="S316" s="5" t="str">
        <f t="shared" si="22"/>
        <v/>
      </c>
      <c r="T316" s="5" t="str">
        <f t="shared" si="23"/>
        <v/>
      </c>
      <c r="U316" s="5" t="str">
        <f t="shared" si="25"/>
        <v/>
      </c>
    </row>
    <row r="317" spans="1:21" x14ac:dyDescent="0.25">
      <c r="A317" s="5" cm="1">
        <f t="array" ref="A317">ROUNDDOWN(
_xlfn.IFS(P317="Crafted",
J317*K317*N317*Q317,
P317="Inorganic",
J317*K317*(L317+M317+N317)*O317*Q317,
P317="Organic",
J317*K317*(L317+M317+N317)*Q317,
TRUE,0),2)</f>
        <v>0</v>
      </c>
      <c r="B317" s="5" t="str">
        <f>IF(D317="","",VLOOKUP(D317,resource_list,7,FALSE))</f>
        <v/>
      </c>
      <c r="E317" s="23">
        <v>0</v>
      </c>
      <c r="F317" s="23">
        <v>0</v>
      </c>
      <c r="G317" s="23">
        <v>0</v>
      </c>
      <c r="H317" s="23">
        <v>0</v>
      </c>
      <c r="J317" s="5">
        <f t="shared" si="24"/>
        <v>1</v>
      </c>
      <c r="K317" s="5">
        <f>IF($B$1="Yes",1.05,1)</f>
        <v>1</v>
      </c>
      <c r="L317" s="5">
        <f>IF(D317="",0,VLOOKUP(D317,resource_list,2,FALSE)*F317)</f>
        <v>0</v>
      </c>
      <c r="M317" s="5">
        <f>IF(D317="",0,VLOOKUP(D317,resource_list,3,FALSE)*G317)</f>
        <v>0</v>
      </c>
      <c r="N317" s="5">
        <f>IF(D317="",0,VLOOKUP(D317,resource_list,4,FALSE)*H317)</f>
        <v>0</v>
      </c>
      <c r="O317" s="5">
        <f>IF($D$1="Yes",2,1)</f>
        <v>2</v>
      </c>
      <c r="P317" s="5" t="str">
        <f>IF(D317="","",VLOOKUP(D317,resource_list,5,FALSE))</f>
        <v/>
      </c>
      <c r="Q317" s="5" t="str">
        <f>IF(C317="", "",  IF(VLOOKUP(C317,locations_outposts,5,FALSE)="No", 1, 1.1))</f>
        <v/>
      </c>
      <c r="R317" s="5" t="str">
        <f t="shared" si="21"/>
        <v/>
      </c>
      <c r="S317" s="5" t="str">
        <f t="shared" si="22"/>
        <v/>
      </c>
      <c r="T317" s="5" t="str">
        <f t="shared" si="23"/>
        <v/>
      </c>
      <c r="U317" s="5" t="str">
        <f t="shared" si="25"/>
        <v/>
      </c>
    </row>
    <row r="318" spans="1:21" x14ac:dyDescent="0.25">
      <c r="A318" s="5" cm="1">
        <f t="array" ref="A318">ROUNDDOWN(
_xlfn.IFS(P318="Crafted",
J318*K318*N318*Q318,
P318="Inorganic",
J318*K318*(L318+M318+N318)*O318*Q318,
P318="Organic",
J318*K318*(L318+M318+N318)*Q318,
TRUE,0),2)</f>
        <v>0</v>
      </c>
      <c r="B318" s="5" t="str">
        <f>IF(D318="","",VLOOKUP(D318,resource_list,7,FALSE))</f>
        <v/>
      </c>
      <c r="E318" s="23">
        <v>0</v>
      </c>
      <c r="F318" s="23">
        <v>0</v>
      </c>
      <c r="G318" s="23">
        <v>0</v>
      </c>
      <c r="H318" s="23">
        <v>0</v>
      </c>
      <c r="J318" s="5">
        <f t="shared" si="24"/>
        <v>1</v>
      </c>
      <c r="K318" s="5">
        <f>IF($B$1="Yes",1.05,1)</f>
        <v>1</v>
      </c>
      <c r="L318" s="5">
        <f>IF(D318="",0,VLOOKUP(D318,resource_list,2,FALSE)*F318)</f>
        <v>0</v>
      </c>
      <c r="M318" s="5">
        <f>IF(D318="",0,VLOOKUP(D318,resource_list,3,FALSE)*G318)</f>
        <v>0</v>
      </c>
      <c r="N318" s="5">
        <f>IF(D318="",0,VLOOKUP(D318,resource_list,4,FALSE)*H318)</f>
        <v>0</v>
      </c>
      <c r="O318" s="5">
        <f>IF($D$1="Yes",2,1)</f>
        <v>2</v>
      </c>
      <c r="P318" s="5" t="str">
        <f>IF(D318="","",VLOOKUP(D318,resource_list,5,FALSE))</f>
        <v/>
      </c>
      <c r="Q318" s="5" t="str">
        <f>IF(C318="", "",  IF(VLOOKUP(C318,locations_outposts,5,FALSE)="No", 1, 1.1))</f>
        <v/>
      </c>
      <c r="R318" s="5" t="str">
        <f t="shared" si="21"/>
        <v/>
      </c>
      <c r="S318" s="5" t="str">
        <f t="shared" si="22"/>
        <v/>
      </c>
      <c r="T318" s="5" t="str">
        <f t="shared" si="23"/>
        <v/>
      </c>
      <c r="U318" s="5" t="str">
        <f t="shared" si="25"/>
        <v/>
      </c>
    </row>
    <row r="319" spans="1:21" x14ac:dyDescent="0.25">
      <c r="A319" s="5" cm="1">
        <f t="array" ref="A319">ROUNDDOWN(
_xlfn.IFS(P319="Crafted",
J319*K319*N319*Q319,
P319="Inorganic",
J319*K319*(L319+M319+N319)*O319*Q319,
P319="Organic",
J319*K319*(L319+M319+N319)*Q319,
TRUE,0),2)</f>
        <v>0</v>
      </c>
      <c r="B319" s="5" t="str">
        <f>IF(D319="","",VLOOKUP(D319,resource_list,7,FALSE))</f>
        <v/>
      </c>
      <c r="E319" s="23">
        <v>0</v>
      </c>
      <c r="F319" s="23">
        <v>0</v>
      </c>
      <c r="G319" s="23">
        <v>0</v>
      </c>
      <c r="H319" s="23">
        <v>0</v>
      </c>
      <c r="J319" s="5">
        <f t="shared" si="24"/>
        <v>1</v>
      </c>
      <c r="K319" s="5">
        <f>IF($B$1="Yes",1.05,1)</f>
        <v>1</v>
      </c>
      <c r="L319" s="5">
        <f>IF(D319="",0,VLOOKUP(D319,resource_list,2,FALSE)*F319)</f>
        <v>0</v>
      </c>
      <c r="M319" s="5">
        <f>IF(D319="",0,VLOOKUP(D319,resource_list,3,FALSE)*G319)</f>
        <v>0</v>
      </c>
      <c r="N319" s="5">
        <f>IF(D319="",0,VLOOKUP(D319,resource_list,4,FALSE)*H319)</f>
        <v>0</v>
      </c>
      <c r="O319" s="5">
        <f>IF($D$1="Yes",2,1)</f>
        <v>2</v>
      </c>
      <c r="P319" s="5" t="str">
        <f>IF(D319="","",VLOOKUP(D319,resource_list,5,FALSE))</f>
        <v/>
      </c>
      <c r="Q319" s="5" t="str">
        <f>IF(C319="", "",  IF(VLOOKUP(C319,locations_outposts,5,FALSE)="No", 1, 1.1))</f>
        <v/>
      </c>
      <c r="R319" s="5" t="str">
        <f t="shared" si="21"/>
        <v/>
      </c>
      <c r="S319" s="5" t="str">
        <f t="shared" si="22"/>
        <v/>
      </c>
      <c r="T319" s="5" t="str">
        <f t="shared" si="23"/>
        <v/>
      </c>
      <c r="U319" s="5" t="str">
        <f t="shared" si="25"/>
        <v/>
      </c>
    </row>
    <row r="320" spans="1:21" x14ac:dyDescent="0.25">
      <c r="A320" s="5" cm="1">
        <f t="array" ref="A320">ROUNDDOWN(
_xlfn.IFS(P320="Crafted",
J320*K320*N320*Q320,
P320="Inorganic",
J320*K320*(L320+M320+N320)*O320*Q320,
P320="Organic",
J320*K320*(L320+M320+N320)*Q320,
TRUE,0),2)</f>
        <v>0</v>
      </c>
      <c r="B320" s="5" t="str">
        <f>IF(D320="","",VLOOKUP(D320,resource_list,7,FALSE))</f>
        <v/>
      </c>
      <c r="E320" s="23">
        <v>0</v>
      </c>
      <c r="F320" s="23">
        <v>0</v>
      </c>
      <c r="G320" s="23">
        <v>0</v>
      </c>
      <c r="H320" s="23">
        <v>0</v>
      </c>
      <c r="J320" s="5">
        <f t="shared" si="24"/>
        <v>1</v>
      </c>
      <c r="K320" s="5">
        <f>IF($B$1="Yes",1.05,1)</f>
        <v>1</v>
      </c>
      <c r="L320" s="5">
        <f>IF(D320="",0,VLOOKUP(D320,resource_list,2,FALSE)*F320)</f>
        <v>0</v>
      </c>
      <c r="M320" s="5">
        <f>IF(D320="",0,VLOOKUP(D320,resource_list,3,FALSE)*G320)</f>
        <v>0</v>
      </c>
      <c r="N320" s="5">
        <f>IF(D320="",0,VLOOKUP(D320,resource_list,4,FALSE)*H320)</f>
        <v>0</v>
      </c>
      <c r="O320" s="5">
        <f>IF($D$1="Yes",2,1)</f>
        <v>2</v>
      </c>
      <c r="P320" s="5" t="str">
        <f>IF(D320="","",VLOOKUP(D320,resource_list,5,FALSE))</f>
        <v/>
      </c>
      <c r="Q320" s="5" t="str">
        <f>IF(C320="", "",  IF(VLOOKUP(C320,locations_outposts,5,FALSE)="No", 1, 1.1))</f>
        <v/>
      </c>
      <c r="R320" s="5" t="str">
        <f t="shared" si="21"/>
        <v/>
      </c>
      <c r="S320" s="5" t="str">
        <f t="shared" si="22"/>
        <v/>
      </c>
      <c r="T320" s="5" t="str">
        <f t="shared" si="23"/>
        <v/>
      </c>
      <c r="U320" s="5" t="str">
        <f t="shared" si="25"/>
        <v/>
      </c>
    </row>
    <row r="321" spans="1:21" x14ac:dyDescent="0.25">
      <c r="A321" s="5" cm="1">
        <f t="array" ref="A321">ROUNDDOWN(
_xlfn.IFS(P321="Crafted",
J321*K321*N321*Q321,
P321="Inorganic",
J321*K321*(L321+M321+N321)*O321*Q321,
P321="Organic",
J321*K321*(L321+M321+N321)*Q321,
TRUE,0),2)</f>
        <v>0</v>
      </c>
      <c r="B321" s="5" t="str">
        <f>IF(D321="","",VLOOKUP(D321,resource_list,7,FALSE))</f>
        <v/>
      </c>
      <c r="E321" s="23">
        <v>0</v>
      </c>
      <c r="F321" s="23">
        <v>0</v>
      </c>
      <c r="G321" s="23">
        <v>0</v>
      </c>
      <c r="H321" s="23">
        <v>0</v>
      </c>
      <c r="J321" s="5">
        <f t="shared" si="24"/>
        <v>1</v>
      </c>
      <c r="K321" s="5">
        <f>IF($B$1="Yes",1.05,1)</f>
        <v>1</v>
      </c>
      <c r="L321" s="5">
        <f>IF(D321="",0,VLOOKUP(D321,resource_list,2,FALSE)*F321)</f>
        <v>0</v>
      </c>
      <c r="M321" s="5">
        <f>IF(D321="",0,VLOOKUP(D321,resource_list,3,FALSE)*G321)</f>
        <v>0</v>
      </c>
      <c r="N321" s="5">
        <f>IF(D321="",0,VLOOKUP(D321,resource_list,4,FALSE)*H321)</f>
        <v>0</v>
      </c>
      <c r="O321" s="5">
        <f>IF($D$1="Yes",2,1)</f>
        <v>2</v>
      </c>
      <c r="P321" s="5" t="str">
        <f>IF(D321="","",VLOOKUP(D321,resource_list,5,FALSE))</f>
        <v/>
      </c>
      <c r="Q321" s="5" t="str">
        <f>IF(C321="", "",  IF(VLOOKUP(C321,locations_outposts,5,FALSE)="No", 1, 1.1))</f>
        <v/>
      </c>
      <c r="R321" s="5" t="str">
        <f t="shared" si="21"/>
        <v/>
      </c>
      <c r="S321" s="5" t="str">
        <f t="shared" si="22"/>
        <v/>
      </c>
      <c r="T321" s="5" t="str">
        <f t="shared" si="23"/>
        <v/>
      </c>
      <c r="U321" s="5" t="str">
        <f t="shared" si="25"/>
        <v/>
      </c>
    </row>
    <row r="322" spans="1:21" x14ac:dyDescent="0.25">
      <c r="A322" s="5" cm="1">
        <f t="array" ref="A322">ROUNDDOWN(
_xlfn.IFS(P322="Crafted",
J322*K322*N322*Q322,
P322="Inorganic",
J322*K322*(L322+M322+N322)*O322*Q322,
P322="Organic",
J322*K322*(L322+M322+N322)*Q322,
TRUE,0),2)</f>
        <v>0</v>
      </c>
      <c r="B322" s="5" t="str">
        <f>IF(D322="","",VLOOKUP(D322,resource_list,7,FALSE))</f>
        <v/>
      </c>
      <c r="E322" s="23">
        <v>0</v>
      </c>
      <c r="F322" s="23">
        <v>0</v>
      </c>
      <c r="G322" s="23">
        <v>0</v>
      </c>
      <c r="H322" s="23">
        <v>0</v>
      </c>
      <c r="J322" s="5">
        <f t="shared" si="24"/>
        <v>1</v>
      </c>
      <c r="K322" s="5">
        <f>IF($B$1="Yes",1.05,1)</f>
        <v>1</v>
      </c>
      <c r="L322" s="5">
        <f>IF(D322="",0,VLOOKUP(D322,resource_list,2,FALSE)*F322)</f>
        <v>0</v>
      </c>
      <c r="M322" s="5">
        <f>IF(D322="",0,VLOOKUP(D322,resource_list,3,FALSE)*G322)</f>
        <v>0</v>
      </c>
      <c r="N322" s="5">
        <f>IF(D322="",0,VLOOKUP(D322,resource_list,4,FALSE)*H322)</f>
        <v>0</v>
      </c>
      <c r="O322" s="5">
        <f>IF($D$1="Yes",2,1)</f>
        <v>2</v>
      </c>
      <c r="P322" s="5" t="str">
        <f>IF(D322="","",VLOOKUP(D322,resource_list,5,FALSE))</f>
        <v/>
      </c>
      <c r="Q322" s="5" t="str">
        <f>IF(C322="", "",  IF(VLOOKUP(C322,locations_outposts,5,FALSE)="No", 1, 1.1))</f>
        <v/>
      </c>
      <c r="R322" s="5" t="str">
        <f t="shared" si="21"/>
        <v/>
      </c>
      <c r="S322" s="5" t="str">
        <f t="shared" si="22"/>
        <v/>
      </c>
      <c r="T322" s="5" t="str">
        <f t="shared" si="23"/>
        <v/>
      </c>
      <c r="U322" s="5" t="str">
        <f t="shared" si="25"/>
        <v/>
      </c>
    </row>
    <row r="323" spans="1:21" x14ac:dyDescent="0.25">
      <c r="A323" s="5" cm="1">
        <f t="array" ref="A323">ROUNDDOWN(
_xlfn.IFS(P323="Crafted",
J323*K323*N323*Q323,
P323="Inorganic",
J323*K323*(L323+M323+N323)*O323*Q323,
P323="Organic",
J323*K323*(L323+M323+N323)*Q323,
TRUE,0),2)</f>
        <v>0</v>
      </c>
      <c r="B323" s="5" t="str">
        <f>IF(D323="","",VLOOKUP(D323,resource_list,7,FALSE))</f>
        <v/>
      </c>
      <c r="E323" s="23">
        <v>0</v>
      </c>
      <c r="F323" s="23">
        <v>0</v>
      </c>
      <c r="G323" s="23">
        <v>0</v>
      </c>
      <c r="H323" s="23">
        <v>0</v>
      </c>
      <c r="J323" s="5">
        <f t="shared" si="24"/>
        <v>1</v>
      </c>
      <c r="K323" s="5">
        <f>IF($B$1="Yes",1.05,1)</f>
        <v>1</v>
      </c>
      <c r="L323" s="5">
        <f>IF(D323="",0,VLOOKUP(D323,resource_list,2,FALSE)*F323)</f>
        <v>0</v>
      </c>
      <c r="M323" s="5">
        <f>IF(D323="",0,VLOOKUP(D323,resource_list,3,FALSE)*G323)</f>
        <v>0</v>
      </c>
      <c r="N323" s="5">
        <f>IF(D323="",0,VLOOKUP(D323,resource_list,4,FALSE)*H323)</f>
        <v>0</v>
      </c>
      <c r="O323" s="5">
        <f>IF($D$1="Yes",2,1)</f>
        <v>2</v>
      </c>
      <c r="P323" s="5" t="str">
        <f>IF(D323="","",VLOOKUP(D323,resource_list,5,FALSE))</f>
        <v/>
      </c>
      <c r="Q323" s="5" t="str">
        <f>IF(C323="", "",  IF(VLOOKUP(C323,locations_outposts,5,FALSE)="No", 1, 1.1))</f>
        <v/>
      </c>
      <c r="R323" s="5" t="str">
        <f t="shared" si="21"/>
        <v/>
      </c>
      <c r="S323" s="5" t="str">
        <f t="shared" si="22"/>
        <v/>
      </c>
      <c r="T323" s="5" t="str">
        <f t="shared" si="23"/>
        <v/>
      </c>
      <c r="U323" s="5" t="str">
        <f t="shared" si="25"/>
        <v/>
      </c>
    </row>
    <row r="324" spans="1:21" x14ac:dyDescent="0.25">
      <c r="A324" s="5" cm="1">
        <f t="array" ref="A324">ROUNDDOWN(
_xlfn.IFS(P324="Crafted",
J324*K324*N324*Q324,
P324="Inorganic",
J324*K324*(L324+M324+N324)*O324*Q324,
P324="Organic",
J324*K324*(L324+M324+N324)*Q324,
TRUE,0),2)</f>
        <v>0</v>
      </c>
      <c r="B324" s="5" t="str">
        <f>IF(D324="","",VLOOKUP(D324,resource_list,7,FALSE))</f>
        <v/>
      </c>
      <c r="E324" s="23">
        <v>0</v>
      </c>
      <c r="F324" s="23">
        <v>0</v>
      </c>
      <c r="G324" s="23">
        <v>0</v>
      </c>
      <c r="H324" s="23">
        <v>0</v>
      </c>
      <c r="J324" s="5">
        <f t="shared" si="24"/>
        <v>1</v>
      </c>
      <c r="K324" s="5">
        <f>IF($B$1="Yes",1.05,1)</f>
        <v>1</v>
      </c>
      <c r="L324" s="5">
        <f>IF(D324="",0,VLOOKUP(D324,resource_list,2,FALSE)*F324)</f>
        <v>0</v>
      </c>
      <c r="M324" s="5">
        <f>IF(D324="",0,VLOOKUP(D324,resource_list,3,FALSE)*G324)</f>
        <v>0</v>
      </c>
      <c r="N324" s="5">
        <f>IF(D324="",0,VLOOKUP(D324,resource_list,4,FALSE)*H324)</f>
        <v>0</v>
      </c>
      <c r="O324" s="5">
        <f>IF($D$1="Yes",2,1)</f>
        <v>2</v>
      </c>
      <c r="P324" s="5" t="str">
        <f>IF(D324="","",VLOOKUP(D324,resource_list,5,FALSE))</f>
        <v/>
      </c>
      <c r="Q324" s="5" t="str">
        <f>IF(C324="", "",  IF(VLOOKUP(C324,locations_outposts,5,FALSE)="No", 1, 1.1))</f>
        <v/>
      </c>
      <c r="R324" s="5" t="str">
        <f t="shared" ref="R324:R387" si="26">IF($C324&lt;&gt;"",VLOOKUP($C324,locations_outposts,2,FALSE),"")</f>
        <v/>
      </c>
      <c r="S324" s="5" t="str">
        <f t="shared" ref="S324:S387" si="27">IF($C324&lt;&gt;"",VLOOKUP($C324,locations_outposts,3,FALSE),"")</f>
        <v/>
      </c>
      <c r="T324" s="5" t="str">
        <f t="shared" ref="T324:T387" si="28">IF($C324&lt;&gt;"",VLOOKUP($C324,locations_outposts,4,FALSE),"")</f>
        <v/>
      </c>
      <c r="U324" s="5" t="str">
        <f t="shared" si="25"/>
        <v/>
      </c>
    </row>
    <row r="325" spans="1:21" x14ac:dyDescent="0.25">
      <c r="A325" s="5" cm="1">
        <f t="array" ref="A325">ROUNDDOWN(
_xlfn.IFS(P325="Crafted",
J325*K325*N325*Q325,
P325="Inorganic",
J325*K325*(L325+M325+N325)*O325*Q325,
P325="Organic",
J325*K325*(L325+M325+N325)*Q325,
TRUE,0),2)</f>
        <v>0</v>
      </c>
      <c r="B325" s="5" t="str">
        <f>IF(D325="","",VLOOKUP(D325,resource_list,7,FALSE))</f>
        <v/>
      </c>
      <c r="E325" s="23">
        <v>0</v>
      </c>
      <c r="F325" s="23">
        <v>0</v>
      </c>
      <c r="G325" s="23">
        <v>0</v>
      </c>
      <c r="H325" s="23">
        <v>0</v>
      </c>
      <c r="J325" s="5">
        <f t="shared" ref="J325:J388" si="29">1.1^E325</f>
        <v>1</v>
      </c>
      <c r="K325" s="5">
        <f>IF($B$1="Yes",1.05,1)</f>
        <v>1</v>
      </c>
      <c r="L325" s="5">
        <f>IF(D325="",0,VLOOKUP(D325,resource_list,2,FALSE)*F325)</f>
        <v>0</v>
      </c>
      <c r="M325" s="5">
        <f>IF(D325="",0,VLOOKUP(D325,resource_list,3,FALSE)*G325)</f>
        <v>0</v>
      </c>
      <c r="N325" s="5">
        <f>IF(D325="",0,VLOOKUP(D325,resource_list,4,FALSE)*H325)</f>
        <v>0</v>
      </c>
      <c r="O325" s="5">
        <f>IF($D$1="Yes",2,1)</f>
        <v>2</v>
      </c>
      <c r="P325" s="5" t="str">
        <f>IF(D325="","",VLOOKUP(D325,resource_list,5,FALSE))</f>
        <v/>
      </c>
      <c r="Q325" s="5" t="str">
        <f>IF(C325="", "",  IF(VLOOKUP(C325,locations_outposts,5,FALSE)="No", 1, 1.1))</f>
        <v/>
      </c>
      <c r="R325" s="5" t="str">
        <f t="shared" si="26"/>
        <v/>
      </c>
      <c r="S325" s="5" t="str">
        <f t="shared" si="27"/>
        <v/>
      </c>
      <c r="T325" s="5" t="str">
        <f t="shared" si="28"/>
        <v/>
      </c>
      <c r="U325" s="5" t="str">
        <f t="shared" si="25"/>
        <v/>
      </c>
    </row>
    <row r="326" spans="1:21" x14ac:dyDescent="0.25">
      <c r="A326" s="5" cm="1">
        <f t="array" ref="A326">ROUNDDOWN(
_xlfn.IFS(P326="Crafted",
J326*K326*N326*Q326,
P326="Inorganic",
J326*K326*(L326+M326+N326)*O326*Q326,
P326="Organic",
J326*K326*(L326+M326+N326)*Q326,
TRUE,0),2)</f>
        <v>0</v>
      </c>
      <c r="B326" s="5" t="str">
        <f>IF(D326="","",VLOOKUP(D326,resource_list,7,FALSE))</f>
        <v/>
      </c>
      <c r="E326" s="23">
        <v>0</v>
      </c>
      <c r="F326" s="23">
        <v>0</v>
      </c>
      <c r="G326" s="23">
        <v>0</v>
      </c>
      <c r="H326" s="23">
        <v>0</v>
      </c>
      <c r="J326" s="5">
        <f t="shared" si="29"/>
        <v>1</v>
      </c>
      <c r="K326" s="5">
        <f>IF($B$1="Yes",1.05,1)</f>
        <v>1</v>
      </c>
      <c r="L326" s="5">
        <f>IF(D326="",0,VLOOKUP(D326,resource_list,2,FALSE)*F326)</f>
        <v>0</v>
      </c>
      <c r="M326" s="5">
        <f>IF(D326="",0,VLOOKUP(D326,resource_list,3,FALSE)*G326)</f>
        <v>0</v>
      </c>
      <c r="N326" s="5">
        <f>IF(D326="",0,VLOOKUP(D326,resource_list,4,FALSE)*H326)</f>
        <v>0</v>
      </c>
      <c r="O326" s="5">
        <f>IF($D$1="Yes",2,1)</f>
        <v>2</v>
      </c>
      <c r="P326" s="5" t="str">
        <f>IF(D326="","",VLOOKUP(D326,resource_list,5,FALSE))</f>
        <v/>
      </c>
      <c r="Q326" s="5" t="str">
        <f>IF(C326="", "",  IF(VLOOKUP(C326,locations_outposts,5,FALSE)="No", 1, 1.1))</f>
        <v/>
      </c>
      <c r="R326" s="5" t="str">
        <f t="shared" si="26"/>
        <v/>
      </c>
      <c r="S326" s="5" t="str">
        <f t="shared" si="27"/>
        <v/>
      </c>
      <c r="T326" s="5" t="str">
        <f t="shared" si="28"/>
        <v/>
      </c>
      <c r="U326" s="5" t="str">
        <f t="shared" si="25"/>
        <v/>
      </c>
    </row>
    <row r="327" spans="1:21" x14ac:dyDescent="0.25">
      <c r="A327" s="5" cm="1">
        <f t="array" ref="A327">ROUNDDOWN(
_xlfn.IFS(P327="Crafted",
J327*K327*N327*Q327,
P327="Inorganic",
J327*K327*(L327+M327+N327)*O327*Q327,
P327="Organic",
J327*K327*(L327+M327+N327)*Q327,
TRUE,0),2)</f>
        <v>0</v>
      </c>
      <c r="B327" s="5" t="str">
        <f>IF(D327="","",VLOOKUP(D327,resource_list,7,FALSE))</f>
        <v/>
      </c>
      <c r="E327" s="23">
        <v>0</v>
      </c>
      <c r="F327" s="23">
        <v>0</v>
      </c>
      <c r="G327" s="23">
        <v>0</v>
      </c>
      <c r="H327" s="23">
        <v>0</v>
      </c>
      <c r="J327" s="5">
        <f t="shared" si="29"/>
        <v>1</v>
      </c>
      <c r="K327" s="5">
        <f>IF($B$1="Yes",1.05,1)</f>
        <v>1</v>
      </c>
      <c r="L327" s="5">
        <f>IF(D327="",0,VLOOKUP(D327,resource_list,2,FALSE)*F327)</f>
        <v>0</v>
      </c>
      <c r="M327" s="5">
        <f>IF(D327="",0,VLOOKUP(D327,resource_list,3,FALSE)*G327)</f>
        <v>0</v>
      </c>
      <c r="N327" s="5">
        <f>IF(D327="",0,VLOOKUP(D327,resource_list,4,FALSE)*H327)</f>
        <v>0</v>
      </c>
      <c r="O327" s="5">
        <f>IF($D$1="Yes",2,1)</f>
        <v>2</v>
      </c>
      <c r="P327" s="5" t="str">
        <f>IF(D327="","",VLOOKUP(D327,resource_list,5,FALSE))</f>
        <v/>
      </c>
      <c r="Q327" s="5" t="str">
        <f>IF(C327="", "",  IF(VLOOKUP(C327,locations_outposts,5,FALSE)="No", 1, 1.1))</f>
        <v/>
      </c>
      <c r="R327" s="5" t="str">
        <f t="shared" si="26"/>
        <v/>
      </c>
      <c r="S327" s="5" t="str">
        <f t="shared" si="27"/>
        <v/>
      </c>
      <c r="T327" s="5" t="str">
        <f t="shared" si="28"/>
        <v/>
      </c>
      <c r="U327" s="5" t="str">
        <f t="shared" si="25"/>
        <v/>
      </c>
    </row>
    <row r="328" spans="1:21" x14ac:dyDescent="0.25">
      <c r="A328" s="5" cm="1">
        <f t="array" ref="A328">ROUNDDOWN(
_xlfn.IFS(P328="Crafted",
J328*K328*N328*Q328,
P328="Inorganic",
J328*K328*(L328+M328+N328)*O328*Q328,
P328="Organic",
J328*K328*(L328+M328+N328)*Q328,
TRUE,0),2)</f>
        <v>0</v>
      </c>
      <c r="B328" s="5" t="str">
        <f>IF(D328="","",VLOOKUP(D328,resource_list,7,FALSE))</f>
        <v/>
      </c>
      <c r="E328" s="23">
        <v>0</v>
      </c>
      <c r="F328" s="23">
        <v>0</v>
      </c>
      <c r="G328" s="23">
        <v>0</v>
      </c>
      <c r="H328" s="23">
        <v>0</v>
      </c>
      <c r="J328" s="5">
        <f t="shared" si="29"/>
        <v>1</v>
      </c>
      <c r="K328" s="5">
        <f>IF($B$1="Yes",1.05,1)</f>
        <v>1</v>
      </c>
      <c r="L328" s="5">
        <f>IF(D328="",0,VLOOKUP(D328,resource_list,2,FALSE)*F328)</f>
        <v>0</v>
      </c>
      <c r="M328" s="5">
        <f>IF(D328="",0,VLOOKUP(D328,resource_list,3,FALSE)*G328)</f>
        <v>0</v>
      </c>
      <c r="N328" s="5">
        <f>IF(D328="",0,VLOOKUP(D328,resource_list,4,FALSE)*H328)</f>
        <v>0</v>
      </c>
      <c r="O328" s="5">
        <f>IF($D$1="Yes",2,1)</f>
        <v>2</v>
      </c>
      <c r="P328" s="5" t="str">
        <f>IF(D328="","",VLOOKUP(D328,resource_list,5,FALSE))</f>
        <v/>
      </c>
      <c r="Q328" s="5" t="str">
        <f>IF(C328="", "",  IF(VLOOKUP(C328,locations_outposts,5,FALSE)="No", 1, 1.1))</f>
        <v/>
      </c>
      <c r="R328" s="5" t="str">
        <f t="shared" si="26"/>
        <v/>
      </c>
      <c r="S328" s="5" t="str">
        <f t="shared" si="27"/>
        <v/>
      </c>
      <c r="T328" s="5" t="str">
        <f t="shared" si="28"/>
        <v/>
      </c>
      <c r="U328" s="5" t="str">
        <f t="shared" si="25"/>
        <v/>
      </c>
    </row>
    <row r="329" spans="1:21" x14ac:dyDescent="0.25">
      <c r="A329" s="5" cm="1">
        <f t="array" ref="A329">ROUNDDOWN(
_xlfn.IFS(P329="Crafted",
J329*K329*N329*Q329,
P329="Inorganic",
J329*K329*(L329+M329+N329)*O329*Q329,
P329="Organic",
J329*K329*(L329+M329+N329)*Q329,
TRUE,0),2)</f>
        <v>0</v>
      </c>
      <c r="B329" s="5" t="str">
        <f>IF(D329="","",VLOOKUP(D329,resource_list,7,FALSE))</f>
        <v/>
      </c>
      <c r="E329" s="23">
        <v>0</v>
      </c>
      <c r="F329" s="23">
        <v>0</v>
      </c>
      <c r="G329" s="23">
        <v>0</v>
      </c>
      <c r="H329" s="23">
        <v>0</v>
      </c>
      <c r="J329" s="5">
        <f t="shared" si="29"/>
        <v>1</v>
      </c>
      <c r="K329" s="5">
        <f>IF($B$1="Yes",1.05,1)</f>
        <v>1</v>
      </c>
      <c r="L329" s="5">
        <f>IF(D329="",0,VLOOKUP(D329,resource_list,2,FALSE)*F329)</f>
        <v>0</v>
      </c>
      <c r="M329" s="5">
        <f>IF(D329="",0,VLOOKUP(D329,resource_list,3,FALSE)*G329)</f>
        <v>0</v>
      </c>
      <c r="N329" s="5">
        <f>IF(D329="",0,VLOOKUP(D329,resource_list,4,FALSE)*H329)</f>
        <v>0</v>
      </c>
      <c r="O329" s="5">
        <f>IF($D$1="Yes",2,1)</f>
        <v>2</v>
      </c>
      <c r="P329" s="5" t="str">
        <f>IF(D329="","",VLOOKUP(D329,resource_list,5,FALSE))</f>
        <v/>
      </c>
      <c r="Q329" s="5" t="str">
        <f>IF(C329="", "",  IF(VLOOKUP(C329,locations_outposts,5,FALSE)="No", 1, 1.1))</f>
        <v/>
      </c>
      <c r="R329" s="5" t="str">
        <f t="shared" si="26"/>
        <v/>
      </c>
      <c r="S329" s="5" t="str">
        <f t="shared" si="27"/>
        <v/>
      </c>
      <c r="T329" s="5" t="str">
        <f t="shared" si="28"/>
        <v/>
      </c>
      <c r="U329" s="5" t="str">
        <f t="shared" si="25"/>
        <v/>
      </c>
    </row>
    <row r="330" spans="1:21" x14ac:dyDescent="0.25">
      <c r="A330" s="5" cm="1">
        <f t="array" ref="A330">ROUNDDOWN(
_xlfn.IFS(P330="Crafted",
J330*K330*N330*Q330,
P330="Inorganic",
J330*K330*(L330+M330+N330)*O330*Q330,
P330="Organic",
J330*K330*(L330+M330+N330)*Q330,
TRUE,0),2)</f>
        <v>0</v>
      </c>
      <c r="B330" s="5" t="str">
        <f>IF(D330="","",VLOOKUP(D330,resource_list,7,FALSE))</f>
        <v/>
      </c>
      <c r="E330" s="23">
        <v>0</v>
      </c>
      <c r="F330" s="23">
        <v>0</v>
      </c>
      <c r="G330" s="23">
        <v>0</v>
      </c>
      <c r="H330" s="23">
        <v>0</v>
      </c>
      <c r="J330" s="5">
        <f t="shared" si="29"/>
        <v>1</v>
      </c>
      <c r="K330" s="5">
        <f>IF($B$1="Yes",1.05,1)</f>
        <v>1</v>
      </c>
      <c r="L330" s="5">
        <f>IF(D330="",0,VLOOKUP(D330,resource_list,2,FALSE)*F330)</f>
        <v>0</v>
      </c>
      <c r="M330" s="5">
        <f>IF(D330="",0,VLOOKUP(D330,resource_list,3,FALSE)*G330)</f>
        <v>0</v>
      </c>
      <c r="N330" s="5">
        <f>IF(D330="",0,VLOOKUP(D330,resource_list,4,FALSE)*H330)</f>
        <v>0</v>
      </c>
      <c r="O330" s="5">
        <f>IF($D$1="Yes",2,1)</f>
        <v>2</v>
      </c>
      <c r="P330" s="5" t="str">
        <f>IF(D330="","",VLOOKUP(D330,resource_list,5,FALSE))</f>
        <v/>
      </c>
      <c r="Q330" s="5" t="str">
        <f>IF(C330="", "",  IF(VLOOKUP(C330,locations_outposts,5,FALSE)="No", 1, 1.1))</f>
        <v/>
      </c>
      <c r="R330" s="5" t="str">
        <f t="shared" si="26"/>
        <v/>
      </c>
      <c r="S330" s="5" t="str">
        <f t="shared" si="27"/>
        <v/>
      </c>
      <c r="T330" s="5" t="str">
        <f t="shared" si="28"/>
        <v/>
      </c>
      <c r="U330" s="5" t="str">
        <f t="shared" si="25"/>
        <v/>
      </c>
    </row>
    <row r="331" spans="1:21" x14ac:dyDescent="0.25">
      <c r="A331" s="5" cm="1">
        <f t="array" ref="A331">ROUNDDOWN(
_xlfn.IFS(P331="Crafted",
J331*K331*N331*Q331,
P331="Inorganic",
J331*K331*(L331+M331+N331)*O331*Q331,
P331="Organic",
J331*K331*(L331+M331+N331)*Q331,
TRUE,0),2)</f>
        <v>0</v>
      </c>
      <c r="B331" s="5" t="str">
        <f>IF(D331="","",VLOOKUP(D331,resource_list,7,FALSE))</f>
        <v/>
      </c>
      <c r="E331" s="23">
        <v>0</v>
      </c>
      <c r="F331" s="23">
        <v>0</v>
      </c>
      <c r="G331" s="23">
        <v>0</v>
      </c>
      <c r="H331" s="23">
        <v>0</v>
      </c>
      <c r="J331" s="5">
        <f t="shared" si="29"/>
        <v>1</v>
      </c>
      <c r="K331" s="5">
        <f>IF($B$1="Yes",1.05,1)</f>
        <v>1</v>
      </c>
      <c r="L331" s="5">
        <f>IF(D331="",0,VLOOKUP(D331,resource_list,2,FALSE)*F331)</f>
        <v>0</v>
      </c>
      <c r="M331" s="5">
        <f>IF(D331="",0,VLOOKUP(D331,resource_list,3,FALSE)*G331)</f>
        <v>0</v>
      </c>
      <c r="N331" s="5">
        <f>IF(D331="",0,VLOOKUP(D331,resource_list,4,FALSE)*H331)</f>
        <v>0</v>
      </c>
      <c r="O331" s="5">
        <f>IF($D$1="Yes",2,1)</f>
        <v>2</v>
      </c>
      <c r="P331" s="5" t="str">
        <f>IF(D331="","",VLOOKUP(D331,resource_list,5,FALSE))</f>
        <v/>
      </c>
      <c r="Q331" s="5" t="str">
        <f>IF(C331="", "",  IF(VLOOKUP(C331,locations_outposts,5,FALSE)="No", 1, 1.1))</f>
        <v/>
      </c>
      <c r="R331" s="5" t="str">
        <f t="shared" si="26"/>
        <v/>
      </c>
      <c r="S331" s="5" t="str">
        <f t="shared" si="27"/>
        <v/>
      </c>
      <c r="T331" s="5" t="str">
        <f t="shared" si="28"/>
        <v/>
      </c>
      <c r="U331" s="5" t="str">
        <f t="shared" si="25"/>
        <v/>
      </c>
    </row>
    <row r="332" spans="1:21" x14ac:dyDescent="0.25">
      <c r="A332" s="5" cm="1">
        <f t="array" ref="A332">ROUNDDOWN(
_xlfn.IFS(P332="Crafted",
J332*K332*N332*Q332,
P332="Inorganic",
J332*K332*(L332+M332+N332)*O332*Q332,
P332="Organic",
J332*K332*(L332+M332+N332)*Q332,
TRUE,0),2)</f>
        <v>0</v>
      </c>
      <c r="B332" s="5" t="str">
        <f>IF(D332="","",VLOOKUP(D332,resource_list,7,FALSE))</f>
        <v/>
      </c>
      <c r="E332" s="23">
        <v>0</v>
      </c>
      <c r="F332" s="23">
        <v>0</v>
      </c>
      <c r="G332" s="23">
        <v>0</v>
      </c>
      <c r="H332" s="23">
        <v>0</v>
      </c>
      <c r="J332" s="5">
        <f t="shared" si="29"/>
        <v>1</v>
      </c>
      <c r="K332" s="5">
        <f>IF($B$1="Yes",1.05,1)</f>
        <v>1</v>
      </c>
      <c r="L332" s="5">
        <f>IF(D332="",0,VLOOKUP(D332,resource_list,2,FALSE)*F332)</f>
        <v>0</v>
      </c>
      <c r="M332" s="5">
        <f>IF(D332="",0,VLOOKUP(D332,resource_list,3,FALSE)*G332)</f>
        <v>0</v>
      </c>
      <c r="N332" s="5">
        <f>IF(D332="",0,VLOOKUP(D332,resource_list,4,FALSE)*H332)</f>
        <v>0</v>
      </c>
      <c r="O332" s="5">
        <f>IF($D$1="Yes",2,1)</f>
        <v>2</v>
      </c>
      <c r="P332" s="5" t="str">
        <f>IF(D332="","",VLOOKUP(D332,resource_list,5,FALSE))</f>
        <v/>
      </c>
      <c r="Q332" s="5" t="str">
        <f>IF(C332="", "",  IF(VLOOKUP(C332,locations_outposts,5,FALSE)="No", 1, 1.1))</f>
        <v/>
      </c>
      <c r="R332" s="5" t="str">
        <f t="shared" si="26"/>
        <v/>
      </c>
      <c r="S332" s="5" t="str">
        <f t="shared" si="27"/>
        <v/>
      </c>
      <c r="T332" s="5" t="str">
        <f t="shared" si="28"/>
        <v/>
      </c>
      <c r="U332" s="5" t="str">
        <f t="shared" si="25"/>
        <v/>
      </c>
    </row>
    <row r="333" spans="1:21" x14ac:dyDescent="0.25">
      <c r="A333" s="5" cm="1">
        <f t="array" ref="A333">ROUNDDOWN(
_xlfn.IFS(P333="Crafted",
J333*K333*N333*Q333,
P333="Inorganic",
J333*K333*(L333+M333+N333)*O333*Q333,
P333="Organic",
J333*K333*(L333+M333+N333)*Q333,
TRUE,0),2)</f>
        <v>0</v>
      </c>
      <c r="B333" s="5" t="str">
        <f>IF(D333="","",VLOOKUP(D333,resource_list,7,FALSE))</f>
        <v/>
      </c>
      <c r="E333" s="23">
        <v>0</v>
      </c>
      <c r="F333" s="23">
        <v>0</v>
      </c>
      <c r="G333" s="23">
        <v>0</v>
      </c>
      <c r="H333" s="23">
        <v>0</v>
      </c>
      <c r="J333" s="5">
        <f t="shared" si="29"/>
        <v>1</v>
      </c>
      <c r="K333" s="5">
        <f>IF($B$1="Yes",1.05,1)</f>
        <v>1</v>
      </c>
      <c r="L333" s="5">
        <f>IF(D333="",0,VLOOKUP(D333,resource_list,2,FALSE)*F333)</f>
        <v>0</v>
      </c>
      <c r="M333" s="5">
        <f>IF(D333="",0,VLOOKUP(D333,resource_list,3,FALSE)*G333)</f>
        <v>0</v>
      </c>
      <c r="N333" s="5">
        <f>IF(D333="",0,VLOOKUP(D333,resource_list,4,FALSE)*H333)</f>
        <v>0</v>
      </c>
      <c r="O333" s="5">
        <f>IF($D$1="Yes",2,1)</f>
        <v>2</v>
      </c>
      <c r="P333" s="5" t="str">
        <f>IF(D333="","",VLOOKUP(D333,resource_list,5,FALSE))</f>
        <v/>
      </c>
      <c r="Q333" s="5" t="str">
        <f>IF(C333="", "",  IF(VLOOKUP(C333,locations_outposts,5,FALSE)="No", 1, 1.1))</f>
        <v/>
      </c>
      <c r="R333" s="5" t="str">
        <f t="shared" si="26"/>
        <v/>
      </c>
      <c r="S333" s="5" t="str">
        <f t="shared" si="27"/>
        <v/>
      </c>
      <c r="T333" s="5" t="str">
        <f t="shared" si="28"/>
        <v/>
      </c>
      <c r="U333" s="5" t="str">
        <f t="shared" si="25"/>
        <v/>
      </c>
    </row>
    <row r="334" spans="1:21" x14ac:dyDescent="0.25">
      <c r="A334" s="5" cm="1">
        <f t="array" ref="A334">ROUNDDOWN(
_xlfn.IFS(P334="Crafted",
J334*K334*N334*Q334,
P334="Inorganic",
J334*K334*(L334+M334+N334)*O334*Q334,
P334="Organic",
J334*K334*(L334+M334+N334)*Q334,
TRUE,0),2)</f>
        <v>0</v>
      </c>
      <c r="B334" s="5" t="str">
        <f>IF(D334="","",VLOOKUP(D334,resource_list,7,FALSE))</f>
        <v/>
      </c>
      <c r="E334" s="23">
        <v>0</v>
      </c>
      <c r="F334" s="23">
        <v>0</v>
      </c>
      <c r="G334" s="23">
        <v>0</v>
      </c>
      <c r="H334" s="23">
        <v>0</v>
      </c>
      <c r="J334" s="5">
        <f t="shared" si="29"/>
        <v>1</v>
      </c>
      <c r="K334" s="5">
        <f>IF($B$1="Yes",1.05,1)</f>
        <v>1</v>
      </c>
      <c r="L334" s="5">
        <f>IF(D334="",0,VLOOKUP(D334,resource_list,2,FALSE)*F334)</f>
        <v>0</v>
      </c>
      <c r="M334" s="5">
        <f>IF(D334="",0,VLOOKUP(D334,resource_list,3,FALSE)*G334)</f>
        <v>0</v>
      </c>
      <c r="N334" s="5">
        <f>IF(D334="",0,VLOOKUP(D334,resource_list,4,FALSE)*H334)</f>
        <v>0</v>
      </c>
      <c r="O334" s="5">
        <f>IF($D$1="Yes",2,1)</f>
        <v>2</v>
      </c>
      <c r="P334" s="5" t="str">
        <f>IF(D334="","",VLOOKUP(D334,resource_list,5,FALSE))</f>
        <v/>
      </c>
      <c r="Q334" s="5" t="str">
        <f>IF(C334="", "",  IF(VLOOKUP(C334,locations_outposts,5,FALSE)="No", 1, 1.1))</f>
        <v/>
      </c>
      <c r="R334" s="5" t="str">
        <f t="shared" si="26"/>
        <v/>
      </c>
      <c r="S334" s="5" t="str">
        <f t="shared" si="27"/>
        <v/>
      </c>
      <c r="T334" s="5" t="str">
        <f t="shared" si="28"/>
        <v/>
      </c>
      <c r="U334" s="5" t="str">
        <f t="shared" si="25"/>
        <v/>
      </c>
    </row>
    <row r="335" spans="1:21" x14ac:dyDescent="0.25">
      <c r="A335" s="5" cm="1">
        <f t="array" ref="A335">ROUNDDOWN(
_xlfn.IFS(P335="Crafted",
J335*K335*N335*Q335,
P335="Inorganic",
J335*K335*(L335+M335+N335)*O335*Q335,
P335="Organic",
J335*K335*(L335+M335+N335)*Q335,
TRUE,0),2)</f>
        <v>0</v>
      </c>
      <c r="B335" s="5" t="str">
        <f>IF(D335="","",VLOOKUP(D335,resource_list,7,FALSE))</f>
        <v/>
      </c>
      <c r="E335" s="23">
        <v>0</v>
      </c>
      <c r="F335" s="23">
        <v>0</v>
      </c>
      <c r="G335" s="23">
        <v>0</v>
      </c>
      <c r="H335" s="23">
        <v>0</v>
      </c>
      <c r="J335" s="5">
        <f t="shared" si="29"/>
        <v>1</v>
      </c>
      <c r="K335" s="5">
        <f>IF($B$1="Yes",1.05,1)</f>
        <v>1</v>
      </c>
      <c r="L335" s="5">
        <f>IF(D335="",0,VLOOKUP(D335,resource_list,2,FALSE)*F335)</f>
        <v>0</v>
      </c>
      <c r="M335" s="5">
        <f>IF(D335="",0,VLOOKUP(D335,resource_list,3,FALSE)*G335)</f>
        <v>0</v>
      </c>
      <c r="N335" s="5">
        <f>IF(D335="",0,VLOOKUP(D335,resource_list,4,FALSE)*H335)</f>
        <v>0</v>
      </c>
      <c r="O335" s="5">
        <f>IF($D$1="Yes",2,1)</f>
        <v>2</v>
      </c>
      <c r="P335" s="5" t="str">
        <f>IF(D335="","",VLOOKUP(D335,resource_list,5,FALSE))</f>
        <v/>
      </c>
      <c r="Q335" s="5" t="str">
        <f>IF(C335="", "",  IF(VLOOKUP(C335,locations_outposts,5,FALSE)="No", 1, 1.1))</f>
        <v/>
      </c>
      <c r="R335" s="5" t="str">
        <f t="shared" si="26"/>
        <v/>
      </c>
      <c r="S335" s="5" t="str">
        <f t="shared" si="27"/>
        <v/>
      </c>
      <c r="T335" s="5" t="str">
        <f t="shared" si="28"/>
        <v/>
      </c>
      <c r="U335" s="5" t="str">
        <f t="shared" si="25"/>
        <v/>
      </c>
    </row>
    <row r="336" spans="1:21" x14ac:dyDescent="0.25">
      <c r="A336" s="5" cm="1">
        <f t="array" ref="A336">ROUNDDOWN(
_xlfn.IFS(P336="Crafted",
J336*K336*N336*Q336,
P336="Inorganic",
J336*K336*(L336+M336+N336)*O336*Q336,
P336="Organic",
J336*K336*(L336+M336+N336)*Q336,
TRUE,0),2)</f>
        <v>0</v>
      </c>
      <c r="B336" s="5" t="str">
        <f>IF(D336="","",VLOOKUP(D336,resource_list,7,FALSE))</f>
        <v/>
      </c>
      <c r="E336" s="23">
        <v>0</v>
      </c>
      <c r="F336" s="23">
        <v>0</v>
      </c>
      <c r="G336" s="23">
        <v>0</v>
      </c>
      <c r="H336" s="23">
        <v>0</v>
      </c>
      <c r="J336" s="5">
        <f t="shared" si="29"/>
        <v>1</v>
      </c>
      <c r="K336" s="5">
        <f>IF($B$1="Yes",1.05,1)</f>
        <v>1</v>
      </c>
      <c r="L336" s="5">
        <f>IF(D336="",0,VLOOKUP(D336,resource_list,2,FALSE)*F336)</f>
        <v>0</v>
      </c>
      <c r="M336" s="5">
        <f>IF(D336="",0,VLOOKUP(D336,resource_list,3,FALSE)*G336)</f>
        <v>0</v>
      </c>
      <c r="N336" s="5">
        <f>IF(D336="",0,VLOOKUP(D336,resource_list,4,FALSE)*H336)</f>
        <v>0</v>
      </c>
      <c r="O336" s="5">
        <f>IF($D$1="Yes",2,1)</f>
        <v>2</v>
      </c>
      <c r="P336" s="5" t="str">
        <f>IF(D336="","",VLOOKUP(D336,resource_list,5,FALSE))</f>
        <v/>
      </c>
      <c r="Q336" s="5" t="str">
        <f>IF(C336="", "",  IF(VLOOKUP(C336,locations_outposts,5,FALSE)="No", 1, 1.1))</f>
        <v/>
      </c>
      <c r="R336" s="5" t="str">
        <f t="shared" si="26"/>
        <v/>
      </c>
      <c r="S336" s="5" t="str">
        <f t="shared" si="27"/>
        <v/>
      </c>
      <c r="T336" s="5" t="str">
        <f t="shared" si="28"/>
        <v/>
      </c>
      <c r="U336" s="5" t="str">
        <f t="shared" si="25"/>
        <v/>
      </c>
    </row>
    <row r="337" spans="1:21" x14ac:dyDescent="0.25">
      <c r="A337" s="5" cm="1">
        <f t="array" ref="A337">ROUNDDOWN(
_xlfn.IFS(P337="Crafted",
J337*K337*N337*Q337,
P337="Inorganic",
J337*K337*(L337+M337+N337)*O337*Q337,
P337="Organic",
J337*K337*(L337+M337+N337)*Q337,
TRUE,0),2)</f>
        <v>0</v>
      </c>
      <c r="B337" s="5" t="str">
        <f>IF(D337="","",VLOOKUP(D337,resource_list,7,FALSE))</f>
        <v/>
      </c>
      <c r="E337" s="23">
        <v>0</v>
      </c>
      <c r="F337" s="23">
        <v>0</v>
      </c>
      <c r="G337" s="23">
        <v>0</v>
      </c>
      <c r="H337" s="23">
        <v>0</v>
      </c>
      <c r="J337" s="5">
        <f t="shared" si="29"/>
        <v>1</v>
      </c>
      <c r="K337" s="5">
        <f>IF($B$1="Yes",1.05,1)</f>
        <v>1</v>
      </c>
      <c r="L337" s="5">
        <f>IF(D337="",0,VLOOKUP(D337,resource_list,2,FALSE)*F337)</f>
        <v>0</v>
      </c>
      <c r="M337" s="5">
        <f>IF(D337="",0,VLOOKUP(D337,resource_list,3,FALSE)*G337)</f>
        <v>0</v>
      </c>
      <c r="N337" s="5">
        <f>IF(D337="",0,VLOOKUP(D337,resource_list,4,FALSE)*H337)</f>
        <v>0</v>
      </c>
      <c r="O337" s="5">
        <f>IF($D$1="Yes",2,1)</f>
        <v>2</v>
      </c>
      <c r="P337" s="5" t="str">
        <f>IF(D337="","",VLOOKUP(D337,resource_list,5,FALSE))</f>
        <v/>
      </c>
      <c r="Q337" s="5" t="str">
        <f>IF(C337="", "",  IF(VLOOKUP(C337,locations_outposts,5,FALSE)="No", 1, 1.1))</f>
        <v/>
      </c>
      <c r="R337" s="5" t="str">
        <f t="shared" si="26"/>
        <v/>
      </c>
      <c r="S337" s="5" t="str">
        <f t="shared" si="27"/>
        <v/>
      </c>
      <c r="T337" s="5" t="str">
        <f t="shared" si="28"/>
        <v/>
      </c>
      <c r="U337" s="5" t="str">
        <f t="shared" si="25"/>
        <v/>
      </c>
    </row>
    <row r="338" spans="1:21" x14ac:dyDescent="0.25">
      <c r="A338" s="5" cm="1">
        <f t="array" ref="A338">ROUNDDOWN(
_xlfn.IFS(P338="Crafted",
J338*K338*N338*Q338,
P338="Inorganic",
J338*K338*(L338+M338+N338)*O338*Q338,
P338="Organic",
J338*K338*(L338+M338+N338)*Q338,
TRUE,0),2)</f>
        <v>0</v>
      </c>
      <c r="B338" s="5" t="str">
        <f>IF(D338="","",VLOOKUP(D338,resource_list,7,FALSE))</f>
        <v/>
      </c>
      <c r="E338" s="23">
        <v>0</v>
      </c>
      <c r="F338" s="23">
        <v>0</v>
      </c>
      <c r="G338" s="23">
        <v>0</v>
      </c>
      <c r="H338" s="23">
        <v>0</v>
      </c>
      <c r="J338" s="5">
        <f t="shared" si="29"/>
        <v>1</v>
      </c>
      <c r="K338" s="5">
        <f>IF($B$1="Yes",1.05,1)</f>
        <v>1</v>
      </c>
      <c r="L338" s="5">
        <f>IF(D338="",0,VLOOKUP(D338,resource_list,2,FALSE)*F338)</f>
        <v>0</v>
      </c>
      <c r="M338" s="5">
        <f>IF(D338="",0,VLOOKUP(D338,resource_list,3,FALSE)*G338)</f>
        <v>0</v>
      </c>
      <c r="N338" s="5">
        <f>IF(D338="",0,VLOOKUP(D338,resource_list,4,FALSE)*H338)</f>
        <v>0</v>
      </c>
      <c r="O338" s="5">
        <f>IF($D$1="Yes",2,1)</f>
        <v>2</v>
      </c>
      <c r="P338" s="5" t="str">
        <f>IF(D338="","",VLOOKUP(D338,resource_list,5,FALSE))</f>
        <v/>
      </c>
      <c r="Q338" s="5" t="str">
        <f>IF(C338="", "",  IF(VLOOKUP(C338,locations_outposts,5,FALSE)="No", 1, 1.1))</f>
        <v/>
      </c>
      <c r="R338" s="5" t="str">
        <f t="shared" si="26"/>
        <v/>
      </c>
      <c r="S338" s="5" t="str">
        <f t="shared" si="27"/>
        <v/>
      </c>
      <c r="T338" s="5" t="str">
        <f t="shared" si="28"/>
        <v/>
      </c>
      <c r="U338" s="5" t="str">
        <f t="shared" si="25"/>
        <v/>
      </c>
    </row>
    <row r="339" spans="1:21" x14ac:dyDescent="0.25">
      <c r="A339" s="5" cm="1">
        <f t="array" ref="A339">ROUNDDOWN(
_xlfn.IFS(P339="Crafted",
J339*K339*N339*Q339,
P339="Inorganic",
J339*K339*(L339+M339+N339)*O339*Q339,
P339="Organic",
J339*K339*(L339+M339+N339)*Q339,
TRUE,0),2)</f>
        <v>0</v>
      </c>
      <c r="B339" s="5" t="str">
        <f>IF(D339="","",VLOOKUP(D339,resource_list,7,FALSE))</f>
        <v/>
      </c>
      <c r="E339" s="23">
        <v>0</v>
      </c>
      <c r="F339" s="23">
        <v>0</v>
      </c>
      <c r="G339" s="23">
        <v>0</v>
      </c>
      <c r="H339" s="23">
        <v>0</v>
      </c>
      <c r="J339" s="5">
        <f t="shared" si="29"/>
        <v>1</v>
      </c>
      <c r="K339" s="5">
        <f>IF($B$1="Yes",1.05,1)</f>
        <v>1</v>
      </c>
      <c r="L339" s="5">
        <f>IF(D339="",0,VLOOKUP(D339,resource_list,2,FALSE)*F339)</f>
        <v>0</v>
      </c>
      <c r="M339" s="5">
        <f>IF(D339="",0,VLOOKUP(D339,resource_list,3,FALSE)*G339)</f>
        <v>0</v>
      </c>
      <c r="N339" s="5">
        <f>IF(D339="",0,VLOOKUP(D339,resource_list,4,FALSE)*H339)</f>
        <v>0</v>
      </c>
      <c r="O339" s="5">
        <f>IF($D$1="Yes",2,1)</f>
        <v>2</v>
      </c>
      <c r="P339" s="5" t="str">
        <f>IF(D339="","",VLOOKUP(D339,resource_list,5,FALSE))</f>
        <v/>
      </c>
      <c r="Q339" s="5" t="str">
        <f>IF(C339="", "",  IF(VLOOKUP(C339,locations_outposts,5,FALSE)="No", 1, 1.1))</f>
        <v/>
      </c>
      <c r="R339" s="5" t="str">
        <f t="shared" si="26"/>
        <v/>
      </c>
      <c r="S339" s="5" t="str">
        <f t="shared" si="27"/>
        <v/>
      </c>
      <c r="T339" s="5" t="str">
        <f t="shared" si="28"/>
        <v/>
      </c>
      <c r="U339" s="5" t="str">
        <f t="shared" si="25"/>
        <v/>
      </c>
    </row>
    <row r="340" spans="1:21" x14ac:dyDescent="0.25">
      <c r="A340" s="5" cm="1">
        <f t="array" ref="A340">ROUNDDOWN(
_xlfn.IFS(P340="Crafted",
J340*K340*N340*Q340,
P340="Inorganic",
J340*K340*(L340+M340+N340)*O340*Q340,
P340="Organic",
J340*K340*(L340+M340+N340)*Q340,
TRUE,0),2)</f>
        <v>0</v>
      </c>
      <c r="B340" s="5" t="str">
        <f>IF(D340="","",VLOOKUP(D340,resource_list,7,FALSE))</f>
        <v/>
      </c>
      <c r="E340" s="23">
        <v>0</v>
      </c>
      <c r="F340" s="23">
        <v>0</v>
      </c>
      <c r="G340" s="23">
        <v>0</v>
      </c>
      <c r="H340" s="23">
        <v>0</v>
      </c>
      <c r="J340" s="5">
        <f t="shared" si="29"/>
        <v>1</v>
      </c>
      <c r="K340" s="5">
        <f>IF($B$1="Yes",1.05,1)</f>
        <v>1</v>
      </c>
      <c r="L340" s="5">
        <f>IF(D340="",0,VLOOKUP(D340,resource_list,2,FALSE)*F340)</f>
        <v>0</v>
      </c>
      <c r="M340" s="5">
        <f>IF(D340="",0,VLOOKUP(D340,resource_list,3,FALSE)*G340)</f>
        <v>0</v>
      </c>
      <c r="N340" s="5">
        <f>IF(D340="",0,VLOOKUP(D340,resource_list,4,FALSE)*H340)</f>
        <v>0</v>
      </c>
      <c r="O340" s="5">
        <f>IF($D$1="Yes",2,1)</f>
        <v>2</v>
      </c>
      <c r="P340" s="5" t="str">
        <f>IF(D340="","",VLOOKUP(D340,resource_list,5,FALSE))</f>
        <v/>
      </c>
      <c r="Q340" s="5" t="str">
        <f>IF(C340="", "",  IF(VLOOKUP(C340,locations_outposts,5,FALSE)="No", 1, 1.1))</f>
        <v/>
      </c>
      <c r="R340" s="5" t="str">
        <f t="shared" si="26"/>
        <v/>
      </c>
      <c r="S340" s="5" t="str">
        <f t="shared" si="27"/>
        <v/>
      </c>
      <c r="T340" s="5" t="str">
        <f t="shared" si="28"/>
        <v/>
      </c>
      <c r="U340" s="5" t="str">
        <f t="shared" si="25"/>
        <v/>
      </c>
    </row>
    <row r="341" spans="1:21" x14ac:dyDescent="0.25">
      <c r="A341" s="5" cm="1">
        <f t="array" ref="A341">ROUNDDOWN(
_xlfn.IFS(P341="Crafted",
J341*K341*N341*Q341,
P341="Inorganic",
J341*K341*(L341+M341+N341)*O341*Q341,
P341="Organic",
J341*K341*(L341+M341+N341)*Q341,
TRUE,0),2)</f>
        <v>0</v>
      </c>
      <c r="B341" s="5" t="str">
        <f>IF(D341="","",VLOOKUP(D341,resource_list,7,FALSE))</f>
        <v/>
      </c>
      <c r="E341" s="23">
        <v>0</v>
      </c>
      <c r="F341" s="23">
        <v>0</v>
      </c>
      <c r="G341" s="23">
        <v>0</v>
      </c>
      <c r="H341" s="23">
        <v>0</v>
      </c>
      <c r="J341" s="5">
        <f t="shared" si="29"/>
        <v>1</v>
      </c>
      <c r="K341" s="5">
        <f>IF($B$1="Yes",1.05,1)</f>
        <v>1</v>
      </c>
      <c r="L341" s="5">
        <f>IF(D341="",0,VLOOKUP(D341,resource_list,2,FALSE)*F341)</f>
        <v>0</v>
      </c>
      <c r="M341" s="5">
        <f>IF(D341="",0,VLOOKUP(D341,resource_list,3,FALSE)*G341)</f>
        <v>0</v>
      </c>
      <c r="N341" s="5">
        <f>IF(D341="",0,VLOOKUP(D341,resource_list,4,FALSE)*H341)</f>
        <v>0</v>
      </c>
      <c r="O341" s="5">
        <f>IF($D$1="Yes",2,1)</f>
        <v>2</v>
      </c>
      <c r="P341" s="5" t="str">
        <f>IF(D341="","",VLOOKUP(D341,resource_list,5,FALSE))</f>
        <v/>
      </c>
      <c r="Q341" s="5" t="str">
        <f>IF(C341="", "",  IF(VLOOKUP(C341,locations_outposts,5,FALSE)="No", 1, 1.1))</f>
        <v/>
      </c>
      <c r="R341" s="5" t="str">
        <f t="shared" si="26"/>
        <v/>
      </c>
      <c r="S341" s="5" t="str">
        <f t="shared" si="27"/>
        <v/>
      </c>
      <c r="T341" s="5" t="str">
        <f t="shared" si="28"/>
        <v/>
      </c>
      <c r="U341" s="5" t="str">
        <f t="shared" si="25"/>
        <v/>
      </c>
    </row>
    <row r="342" spans="1:21" x14ac:dyDescent="0.25">
      <c r="A342" s="5" cm="1">
        <f t="array" ref="A342">ROUNDDOWN(
_xlfn.IFS(P342="Crafted",
J342*K342*N342*Q342,
P342="Inorganic",
J342*K342*(L342+M342+N342)*O342*Q342,
P342="Organic",
J342*K342*(L342+M342+N342)*Q342,
TRUE,0),2)</f>
        <v>0</v>
      </c>
      <c r="B342" s="5" t="str">
        <f>IF(D342="","",VLOOKUP(D342,resource_list,7,FALSE))</f>
        <v/>
      </c>
      <c r="E342" s="23">
        <v>0</v>
      </c>
      <c r="F342" s="23">
        <v>0</v>
      </c>
      <c r="G342" s="23">
        <v>0</v>
      </c>
      <c r="H342" s="23">
        <v>0</v>
      </c>
      <c r="J342" s="5">
        <f t="shared" si="29"/>
        <v>1</v>
      </c>
      <c r="K342" s="5">
        <f>IF($B$1="Yes",1.05,1)</f>
        <v>1</v>
      </c>
      <c r="L342" s="5">
        <f>IF(D342="",0,VLOOKUP(D342,resource_list,2,FALSE)*F342)</f>
        <v>0</v>
      </c>
      <c r="M342" s="5">
        <f>IF(D342="",0,VLOOKUP(D342,resource_list,3,FALSE)*G342)</f>
        <v>0</v>
      </c>
      <c r="N342" s="5">
        <f>IF(D342="",0,VLOOKUP(D342,resource_list,4,FALSE)*H342)</f>
        <v>0</v>
      </c>
      <c r="O342" s="5">
        <f>IF($D$1="Yes",2,1)</f>
        <v>2</v>
      </c>
      <c r="P342" s="5" t="str">
        <f>IF(D342="","",VLOOKUP(D342,resource_list,5,FALSE))</f>
        <v/>
      </c>
      <c r="Q342" s="5" t="str">
        <f>IF(C342="", "",  IF(VLOOKUP(C342,locations_outposts,5,FALSE)="No", 1, 1.1))</f>
        <v/>
      </c>
      <c r="R342" s="5" t="str">
        <f t="shared" si="26"/>
        <v/>
      </c>
      <c r="S342" s="5" t="str">
        <f t="shared" si="27"/>
        <v/>
      </c>
      <c r="T342" s="5" t="str">
        <f t="shared" si="28"/>
        <v/>
      </c>
      <c r="U342" s="5" t="str">
        <f t="shared" si="25"/>
        <v/>
      </c>
    </row>
    <row r="343" spans="1:21" x14ac:dyDescent="0.25">
      <c r="A343" s="5" cm="1">
        <f t="array" ref="A343">ROUNDDOWN(
_xlfn.IFS(P343="Crafted",
J343*K343*N343*Q343,
P343="Inorganic",
J343*K343*(L343+M343+N343)*O343*Q343,
P343="Organic",
J343*K343*(L343+M343+N343)*Q343,
TRUE,0),2)</f>
        <v>0</v>
      </c>
      <c r="B343" s="5" t="str">
        <f>IF(D343="","",VLOOKUP(D343,resource_list,7,FALSE))</f>
        <v/>
      </c>
      <c r="E343" s="23">
        <v>0</v>
      </c>
      <c r="F343" s="23">
        <v>0</v>
      </c>
      <c r="G343" s="23">
        <v>0</v>
      </c>
      <c r="H343" s="23">
        <v>0</v>
      </c>
      <c r="J343" s="5">
        <f t="shared" si="29"/>
        <v>1</v>
      </c>
      <c r="K343" s="5">
        <f>IF($B$1="Yes",1.05,1)</f>
        <v>1</v>
      </c>
      <c r="L343" s="5">
        <f>IF(D343="",0,VLOOKUP(D343,resource_list,2,FALSE)*F343)</f>
        <v>0</v>
      </c>
      <c r="M343" s="5">
        <f>IF(D343="",0,VLOOKUP(D343,resource_list,3,FALSE)*G343)</f>
        <v>0</v>
      </c>
      <c r="N343" s="5">
        <f>IF(D343="",0,VLOOKUP(D343,resource_list,4,FALSE)*H343)</f>
        <v>0</v>
      </c>
      <c r="O343" s="5">
        <f>IF($D$1="Yes",2,1)</f>
        <v>2</v>
      </c>
      <c r="P343" s="5" t="str">
        <f>IF(D343="","",VLOOKUP(D343,resource_list,5,FALSE))</f>
        <v/>
      </c>
      <c r="Q343" s="5" t="str">
        <f>IF(C343="", "",  IF(VLOOKUP(C343,locations_outposts,5,FALSE)="No", 1, 1.1))</f>
        <v/>
      </c>
      <c r="R343" s="5" t="str">
        <f t="shared" si="26"/>
        <v/>
      </c>
      <c r="S343" s="5" t="str">
        <f t="shared" si="27"/>
        <v/>
      </c>
      <c r="T343" s="5" t="str">
        <f t="shared" si="28"/>
        <v/>
      </c>
      <c r="U343" s="5" t="str">
        <f t="shared" ref="U343:U406" si="30">IF(C343&lt;&gt;"",IF(D343&lt;&gt;"",_xlfn.CONCAT(C343," - ",D343),""),"")</f>
        <v/>
      </c>
    </row>
    <row r="344" spans="1:21" x14ac:dyDescent="0.25">
      <c r="A344" s="5" cm="1">
        <f t="array" ref="A344">ROUNDDOWN(
_xlfn.IFS(P344="Crafted",
J344*K344*N344*Q344,
P344="Inorganic",
J344*K344*(L344+M344+N344)*O344*Q344,
P344="Organic",
J344*K344*(L344+M344+N344)*Q344,
TRUE,0),2)</f>
        <v>0</v>
      </c>
      <c r="B344" s="5" t="str">
        <f>IF(D344="","",VLOOKUP(D344,resource_list,7,FALSE))</f>
        <v/>
      </c>
      <c r="E344" s="23">
        <v>0</v>
      </c>
      <c r="F344" s="23">
        <v>0</v>
      </c>
      <c r="G344" s="23">
        <v>0</v>
      </c>
      <c r="H344" s="23">
        <v>0</v>
      </c>
      <c r="J344" s="5">
        <f t="shared" si="29"/>
        <v>1</v>
      </c>
      <c r="K344" s="5">
        <f>IF($B$1="Yes",1.05,1)</f>
        <v>1</v>
      </c>
      <c r="L344" s="5">
        <f>IF(D344="",0,VLOOKUP(D344,resource_list,2,FALSE)*F344)</f>
        <v>0</v>
      </c>
      <c r="M344" s="5">
        <f>IF(D344="",0,VLOOKUP(D344,resource_list,3,FALSE)*G344)</f>
        <v>0</v>
      </c>
      <c r="N344" s="5">
        <f>IF(D344="",0,VLOOKUP(D344,resource_list,4,FALSE)*H344)</f>
        <v>0</v>
      </c>
      <c r="O344" s="5">
        <f>IF($D$1="Yes",2,1)</f>
        <v>2</v>
      </c>
      <c r="P344" s="5" t="str">
        <f>IF(D344="","",VLOOKUP(D344,resource_list,5,FALSE))</f>
        <v/>
      </c>
      <c r="Q344" s="5" t="str">
        <f>IF(C344="", "",  IF(VLOOKUP(C344,locations_outposts,5,FALSE)="No", 1, 1.1))</f>
        <v/>
      </c>
      <c r="R344" s="5" t="str">
        <f t="shared" si="26"/>
        <v/>
      </c>
      <c r="S344" s="5" t="str">
        <f t="shared" si="27"/>
        <v/>
      </c>
      <c r="T344" s="5" t="str">
        <f t="shared" si="28"/>
        <v/>
      </c>
      <c r="U344" s="5" t="str">
        <f t="shared" si="30"/>
        <v/>
      </c>
    </row>
    <row r="345" spans="1:21" x14ac:dyDescent="0.25">
      <c r="A345" s="5" cm="1">
        <f t="array" ref="A345">ROUNDDOWN(
_xlfn.IFS(P345="Crafted",
J345*K345*N345*Q345,
P345="Inorganic",
J345*K345*(L345+M345+N345)*O345*Q345,
P345="Organic",
J345*K345*(L345+M345+N345)*Q345,
TRUE,0),2)</f>
        <v>0</v>
      </c>
      <c r="B345" s="5" t="str">
        <f>IF(D345="","",VLOOKUP(D345,resource_list,7,FALSE))</f>
        <v/>
      </c>
      <c r="E345" s="23">
        <v>0</v>
      </c>
      <c r="F345" s="23">
        <v>0</v>
      </c>
      <c r="G345" s="23">
        <v>0</v>
      </c>
      <c r="H345" s="23">
        <v>0</v>
      </c>
      <c r="J345" s="5">
        <f t="shared" si="29"/>
        <v>1</v>
      </c>
      <c r="K345" s="5">
        <f>IF($B$1="Yes",1.05,1)</f>
        <v>1</v>
      </c>
      <c r="L345" s="5">
        <f>IF(D345="",0,VLOOKUP(D345,resource_list,2,FALSE)*F345)</f>
        <v>0</v>
      </c>
      <c r="M345" s="5">
        <f>IF(D345="",0,VLOOKUP(D345,resource_list,3,FALSE)*G345)</f>
        <v>0</v>
      </c>
      <c r="N345" s="5">
        <f>IF(D345="",0,VLOOKUP(D345,resource_list,4,FALSE)*H345)</f>
        <v>0</v>
      </c>
      <c r="O345" s="5">
        <f>IF($D$1="Yes",2,1)</f>
        <v>2</v>
      </c>
      <c r="P345" s="5" t="str">
        <f>IF(D345="","",VLOOKUP(D345,resource_list,5,FALSE))</f>
        <v/>
      </c>
      <c r="Q345" s="5" t="str">
        <f>IF(C345="", "",  IF(VLOOKUP(C345,locations_outposts,5,FALSE)="No", 1, 1.1))</f>
        <v/>
      </c>
      <c r="R345" s="5" t="str">
        <f t="shared" si="26"/>
        <v/>
      </c>
      <c r="S345" s="5" t="str">
        <f t="shared" si="27"/>
        <v/>
      </c>
      <c r="T345" s="5" t="str">
        <f t="shared" si="28"/>
        <v/>
      </c>
      <c r="U345" s="5" t="str">
        <f t="shared" si="30"/>
        <v/>
      </c>
    </row>
    <row r="346" spans="1:21" x14ac:dyDescent="0.25">
      <c r="A346" s="5" cm="1">
        <f t="array" ref="A346">ROUNDDOWN(
_xlfn.IFS(P346="Crafted",
J346*K346*N346*Q346,
P346="Inorganic",
J346*K346*(L346+M346+N346)*O346*Q346,
P346="Organic",
J346*K346*(L346+M346+N346)*Q346,
TRUE,0),2)</f>
        <v>0</v>
      </c>
      <c r="B346" s="5" t="str">
        <f>IF(D346="","",VLOOKUP(D346,resource_list,7,FALSE))</f>
        <v/>
      </c>
      <c r="E346" s="23">
        <v>0</v>
      </c>
      <c r="F346" s="23">
        <v>0</v>
      </c>
      <c r="G346" s="23">
        <v>0</v>
      </c>
      <c r="H346" s="23">
        <v>0</v>
      </c>
      <c r="J346" s="5">
        <f t="shared" si="29"/>
        <v>1</v>
      </c>
      <c r="K346" s="5">
        <f>IF($B$1="Yes",1.05,1)</f>
        <v>1</v>
      </c>
      <c r="L346" s="5">
        <f>IF(D346="",0,VLOOKUP(D346,resource_list,2,FALSE)*F346)</f>
        <v>0</v>
      </c>
      <c r="M346" s="5">
        <f>IF(D346="",0,VLOOKUP(D346,resource_list,3,FALSE)*G346)</f>
        <v>0</v>
      </c>
      <c r="N346" s="5">
        <f>IF(D346="",0,VLOOKUP(D346,resource_list,4,FALSE)*H346)</f>
        <v>0</v>
      </c>
      <c r="O346" s="5">
        <f>IF($D$1="Yes",2,1)</f>
        <v>2</v>
      </c>
      <c r="P346" s="5" t="str">
        <f>IF(D346="","",VLOOKUP(D346,resource_list,5,FALSE))</f>
        <v/>
      </c>
      <c r="Q346" s="5" t="str">
        <f>IF(C346="", "",  IF(VLOOKUP(C346,locations_outposts,5,FALSE)="No", 1, 1.1))</f>
        <v/>
      </c>
      <c r="R346" s="5" t="str">
        <f t="shared" si="26"/>
        <v/>
      </c>
      <c r="S346" s="5" t="str">
        <f t="shared" si="27"/>
        <v/>
      </c>
      <c r="T346" s="5" t="str">
        <f t="shared" si="28"/>
        <v/>
      </c>
      <c r="U346" s="5" t="str">
        <f t="shared" si="30"/>
        <v/>
      </c>
    </row>
    <row r="347" spans="1:21" x14ac:dyDescent="0.25">
      <c r="A347" s="5" cm="1">
        <f t="array" ref="A347">ROUNDDOWN(
_xlfn.IFS(P347="Crafted",
J347*K347*N347*Q347,
P347="Inorganic",
J347*K347*(L347+M347+N347)*O347*Q347,
P347="Organic",
J347*K347*(L347+M347+N347)*Q347,
TRUE,0),2)</f>
        <v>0</v>
      </c>
      <c r="B347" s="5" t="str">
        <f>IF(D347="","",VLOOKUP(D347,resource_list,7,FALSE))</f>
        <v/>
      </c>
      <c r="E347" s="23">
        <v>0</v>
      </c>
      <c r="F347" s="23">
        <v>0</v>
      </c>
      <c r="G347" s="23">
        <v>0</v>
      </c>
      <c r="H347" s="23">
        <v>0</v>
      </c>
      <c r="J347" s="5">
        <f t="shared" si="29"/>
        <v>1</v>
      </c>
      <c r="K347" s="5">
        <f>IF($B$1="Yes",1.05,1)</f>
        <v>1</v>
      </c>
      <c r="L347" s="5">
        <f>IF(D347="",0,VLOOKUP(D347,resource_list,2,FALSE)*F347)</f>
        <v>0</v>
      </c>
      <c r="M347" s="5">
        <f>IF(D347="",0,VLOOKUP(D347,resource_list,3,FALSE)*G347)</f>
        <v>0</v>
      </c>
      <c r="N347" s="5">
        <f>IF(D347="",0,VLOOKUP(D347,resource_list,4,FALSE)*H347)</f>
        <v>0</v>
      </c>
      <c r="O347" s="5">
        <f>IF($D$1="Yes",2,1)</f>
        <v>2</v>
      </c>
      <c r="P347" s="5" t="str">
        <f>IF(D347="","",VLOOKUP(D347,resource_list,5,FALSE))</f>
        <v/>
      </c>
      <c r="Q347" s="5" t="str">
        <f>IF(C347="", "",  IF(VLOOKUP(C347,locations_outposts,5,FALSE)="No", 1, 1.1))</f>
        <v/>
      </c>
      <c r="R347" s="5" t="str">
        <f t="shared" si="26"/>
        <v/>
      </c>
      <c r="S347" s="5" t="str">
        <f t="shared" si="27"/>
        <v/>
      </c>
      <c r="T347" s="5" t="str">
        <f t="shared" si="28"/>
        <v/>
      </c>
      <c r="U347" s="5" t="str">
        <f t="shared" si="30"/>
        <v/>
      </c>
    </row>
    <row r="348" spans="1:21" x14ac:dyDescent="0.25">
      <c r="A348" s="5" cm="1">
        <f t="array" ref="A348">ROUNDDOWN(
_xlfn.IFS(P348="Crafted",
J348*K348*N348*Q348,
P348="Inorganic",
J348*K348*(L348+M348+N348)*O348*Q348,
P348="Organic",
J348*K348*(L348+M348+N348)*Q348,
TRUE,0),2)</f>
        <v>0</v>
      </c>
      <c r="B348" s="5" t="str">
        <f>IF(D348="","",VLOOKUP(D348,resource_list,7,FALSE))</f>
        <v/>
      </c>
      <c r="E348" s="23">
        <v>0</v>
      </c>
      <c r="F348" s="23">
        <v>0</v>
      </c>
      <c r="G348" s="23">
        <v>0</v>
      </c>
      <c r="H348" s="23">
        <v>0</v>
      </c>
      <c r="J348" s="5">
        <f t="shared" si="29"/>
        <v>1</v>
      </c>
      <c r="K348" s="5">
        <f>IF($B$1="Yes",1.05,1)</f>
        <v>1</v>
      </c>
      <c r="L348" s="5">
        <f>IF(D348="",0,VLOOKUP(D348,resource_list,2,FALSE)*F348)</f>
        <v>0</v>
      </c>
      <c r="M348" s="5">
        <f>IF(D348="",0,VLOOKUP(D348,resource_list,3,FALSE)*G348)</f>
        <v>0</v>
      </c>
      <c r="N348" s="5">
        <f>IF(D348="",0,VLOOKUP(D348,resource_list,4,FALSE)*H348)</f>
        <v>0</v>
      </c>
      <c r="O348" s="5">
        <f>IF($D$1="Yes",2,1)</f>
        <v>2</v>
      </c>
      <c r="P348" s="5" t="str">
        <f>IF(D348="","",VLOOKUP(D348,resource_list,5,FALSE))</f>
        <v/>
      </c>
      <c r="Q348" s="5" t="str">
        <f>IF(C348="", "",  IF(VLOOKUP(C348,locations_outposts,5,FALSE)="No", 1, 1.1))</f>
        <v/>
      </c>
      <c r="R348" s="5" t="str">
        <f t="shared" si="26"/>
        <v/>
      </c>
      <c r="S348" s="5" t="str">
        <f t="shared" si="27"/>
        <v/>
      </c>
      <c r="T348" s="5" t="str">
        <f t="shared" si="28"/>
        <v/>
      </c>
      <c r="U348" s="5" t="str">
        <f t="shared" si="30"/>
        <v/>
      </c>
    </row>
    <row r="349" spans="1:21" x14ac:dyDescent="0.25">
      <c r="A349" s="5" cm="1">
        <f t="array" ref="A349">ROUNDDOWN(
_xlfn.IFS(P349="Crafted",
J349*K349*N349*Q349,
P349="Inorganic",
J349*K349*(L349+M349+N349)*O349*Q349,
P349="Organic",
J349*K349*(L349+M349+N349)*Q349,
TRUE,0),2)</f>
        <v>0</v>
      </c>
      <c r="B349" s="5" t="str">
        <f>IF(D349="","",VLOOKUP(D349,resource_list,7,FALSE))</f>
        <v/>
      </c>
      <c r="E349" s="23">
        <v>0</v>
      </c>
      <c r="F349" s="23">
        <v>0</v>
      </c>
      <c r="G349" s="23">
        <v>0</v>
      </c>
      <c r="H349" s="23">
        <v>0</v>
      </c>
      <c r="J349" s="5">
        <f t="shared" si="29"/>
        <v>1</v>
      </c>
      <c r="K349" s="5">
        <f>IF($B$1="Yes",1.05,1)</f>
        <v>1</v>
      </c>
      <c r="L349" s="5">
        <f>IF(D349="",0,VLOOKUP(D349,resource_list,2,FALSE)*F349)</f>
        <v>0</v>
      </c>
      <c r="M349" s="5">
        <f>IF(D349="",0,VLOOKUP(D349,resource_list,3,FALSE)*G349)</f>
        <v>0</v>
      </c>
      <c r="N349" s="5">
        <f>IF(D349="",0,VLOOKUP(D349,resource_list,4,FALSE)*H349)</f>
        <v>0</v>
      </c>
      <c r="O349" s="5">
        <f>IF($D$1="Yes",2,1)</f>
        <v>2</v>
      </c>
      <c r="P349" s="5" t="str">
        <f>IF(D349="","",VLOOKUP(D349,resource_list,5,FALSE))</f>
        <v/>
      </c>
      <c r="Q349" s="5" t="str">
        <f>IF(C349="", "",  IF(VLOOKUP(C349,locations_outposts,5,FALSE)="No", 1, 1.1))</f>
        <v/>
      </c>
      <c r="R349" s="5" t="str">
        <f t="shared" si="26"/>
        <v/>
      </c>
      <c r="S349" s="5" t="str">
        <f t="shared" si="27"/>
        <v/>
      </c>
      <c r="T349" s="5" t="str">
        <f t="shared" si="28"/>
        <v/>
      </c>
      <c r="U349" s="5" t="str">
        <f t="shared" si="30"/>
        <v/>
      </c>
    </row>
    <row r="350" spans="1:21" x14ac:dyDescent="0.25">
      <c r="A350" s="5" cm="1">
        <f t="array" ref="A350">ROUNDDOWN(
_xlfn.IFS(P350="Crafted",
J350*K350*N350*Q350,
P350="Inorganic",
J350*K350*(L350+M350+N350)*O350*Q350,
P350="Organic",
J350*K350*(L350+M350+N350)*Q350,
TRUE,0),2)</f>
        <v>0</v>
      </c>
      <c r="B350" s="5" t="str">
        <f>IF(D350="","",VLOOKUP(D350,resource_list,7,FALSE))</f>
        <v/>
      </c>
      <c r="E350" s="23">
        <v>0</v>
      </c>
      <c r="F350" s="23">
        <v>0</v>
      </c>
      <c r="G350" s="23">
        <v>0</v>
      </c>
      <c r="H350" s="23">
        <v>0</v>
      </c>
      <c r="J350" s="5">
        <f t="shared" si="29"/>
        <v>1</v>
      </c>
      <c r="K350" s="5">
        <f>IF($B$1="Yes",1.05,1)</f>
        <v>1</v>
      </c>
      <c r="L350" s="5">
        <f>IF(D350="",0,VLOOKUP(D350,resource_list,2,FALSE)*F350)</f>
        <v>0</v>
      </c>
      <c r="M350" s="5">
        <f>IF(D350="",0,VLOOKUP(D350,resource_list,3,FALSE)*G350)</f>
        <v>0</v>
      </c>
      <c r="N350" s="5">
        <f>IF(D350="",0,VLOOKUP(D350,resource_list,4,FALSE)*H350)</f>
        <v>0</v>
      </c>
      <c r="O350" s="5">
        <f>IF($D$1="Yes",2,1)</f>
        <v>2</v>
      </c>
      <c r="P350" s="5" t="str">
        <f>IF(D350="","",VLOOKUP(D350,resource_list,5,FALSE))</f>
        <v/>
      </c>
      <c r="Q350" s="5" t="str">
        <f>IF(C350="", "",  IF(VLOOKUP(C350,locations_outposts,5,FALSE)="No", 1, 1.1))</f>
        <v/>
      </c>
      <c r="R350" s="5" t="str">
        <f t="shared" si="26"/>
        <v/>
      </c>
      <c r="S350" s="5" t="str">
        <f t="shared" si="27"/>
        <v/>
      </c>
      <c r="T350" s="5" t="str">
        <f t="shared" si="28"/>
        <v/>
      </c>
      <c r="U350" s="5" t="str">
        <f t="shared" si="30"/>
        <v/>
      </c>
    </row>
    <row r="351" spans="1:21" x14ac:dyDescent="0.25">
      <c r="A351" s="5" cm="1">
        <f t="array" ref="A351">ROUNDDOWN(
_xlfn.IFS(P351="Crafted",
J351*K351*N351*Q351,
P351="Inorganic",
J351*K351*(L351+M351+N351)*O351*Q351,
P351="Organic",
J351*K351*(L351+M351+N351)*Q351,
TRUE,0),2)</f>
        <v>0</v>
      </c>
      <c r="B351" s="5" t="str">
        <f>IF(D351="","",VLOOKUP(D351,resource_list,7,FALSE))</f>
        <v/>
      </c>
      <c r="E351" s="23">
        <v>0</v>
      </c>
      <c r="F351" s="23">
        <v>0</v>
      </c>
      <c r="G351" s="23">
        <v>0</v>
      </c>
      <c r="H351" s="23">
        <v>0</v>
      </c>
      <c r="J351" s="5">
        <f t="shared" si="29"/>
        <v>1</v>
      </c>
      <c r="K351" s="5">
        <f>IF($B$1="Yes",1.05,1)</f>
        <v>1</v>
      </c>
      <c r="L351" s="5">
        <f>IF(D351="",0,VLOOKUP(D351,resource_list,2,FALSE)*F351)</f>
        <v>0</v>
      </c>
      <c r="M351" s="5">
        <f>IF(D351="",0,VLOOKUP(D351,resource_list,3,FALSE)*G351)</f>
        <v>0</v>
      </c>
      <c r="N351" s="5">
        <f>IF(D351="",0,VLOOKUP(D351,resource_list,4,FALSE)*H351)</f>
        <v>0</v>
      </c>
      <c r="O351" s="5">
        <f>IF($D$1="Yes",2,1)</f>
        <v>2</v>
      </c>
      <c r="P351" s="5" t="str">
        <f>IF(D351="","",VLOOKUP(D351,resource_list,5,FALSE))</f>
        <v/>
      </c>
      <c r="Q351" s="5" t="str">
        <f>IF(C351="", "",  IF(VLOOKUP(C351,locations_outposts,5,FALSE)="No", 1, 1.1))</f>
        <v/>
      </c>
      <c r="R351" s="5" t="str">
        <f t="shared" si="26"/>
        <v/>
      </c>
      <c r="S351" s="5" t="str">
        <f t="shared" si="27"/>
        <v/>
      </c>
      <c r="T351" s="5" t="str">
        <f t="shared" si="28"/>
        <v/>
      </c>
      <c r="U351" s="5" t="str">
        <f t="shared" si="30"/>
        <v/>
      </c>
    </row>
    <row r="352" spans="1:21" x14ac:dyDescent="0.25">
      <c r="A352" s="5" cm="1">
        <f t="array" ref="A352">ROUNDDOWN(
_xlfn.IFS(P352="Crafted",
J352*K352*N352*Q352,
P352="Inorganic",
J352*K352*(L352+M352+N352)*O352*Q352,
P352="Organic",
J352*K352*(L352+M352+N352)*Q352,
TRUE,0),2)</f>
        <v>0</v>
      </c>
      <c r="B352" s="5" t="str">
        <f>IF(D352="","",VLOOKUP(D352,resource_list,7,FALSE))</f>
        <v/>
      </c>
      <c r="E352" s="23">
        <v>0</v>
      </c>
      <c r="F352" s="23">
        <v>0</v>
      </c>
      <c r="G352" s="23">
        <v>0</v>
      </c>
      <c r="H352" s="23">
        <v>0</v>
      </c>
      <c r="J352" s="5">
        <f t="shared" si="29"/>
        <v>1</v>
      </c>
      <c r="K352" s="5">
        <f>IF($B$1="Yes",1.05,1)</f>
        <v>1</v>
      </c>
      <c r="L352" s="5">
        <f>IF(D352="",0,VLOOKUP(D352,resource_list,2,FALSE)*F352)</f>
        <v>0</v>
      </c>
      <c r="M352" s="5">
        <f>IF(D352="",0,VLOOKUP(D352,resource_list,3,FALSE)*G352)</f>
        <v>0</v>
      </c>
      <c r="N352" s="5">
        <f>IF(D352="",0,VLOOKUP(D352,resource_list,4,FALSE)*H352)</f>
        <v>0</v>
      </c>
      <c r="O352" s="5">
        <f>IF($D$1="Yes",2,1)</f>
        <v>2</v>
      </c>
      <c r="P352" s="5" t="str">
        <f>IF(D352="","",VLOOKUP(D352,resource_list,5,FALSE))</f>
        <v/>
      </c>
      <c r="Q352" s="5" t="str">
        <f>IF(C352="", "",  IF(VLOOKUP(C352,locations_outposts,5,FALSE)="No", 1, 1.1))</f>
        <v/>
      </c>
      <c r="R352" s="5" t="str">
        <f t="shared" si="26"/>
        <v/>
      </c>
      <c r="S352" s="5" t="str">
        <f t="shared" si="27"/>
        <v/>
      </c>
      <c r="T352" s="5" t="str">
        <f t="shared" si="28"/>
        <v/>
      </c>
      <c r="U352" s="5" t="str">
        <f t="shared" si="30"/>
        <v/>
      </c>
    </row>
    <row r="353" spans="1:21" x14ac:dyDescent="0.25">
      <c r="A353" s="5" cm="1">
        <f t="array" ref="A353">ROUNDDOWN(
_xlfn.IFS(P353="Crafted",
J353*K353*N353*Q353,
P353="Inorganic",
J353*K353*(L353+M353+N353)*O353*Q353,
P353="Organic",
J353*K353*(L353+M353+N353)*Q353,
TRUE,0),2)</f>
        <v>0</v>
      </c>
      <c r="B353" s="5" t="str">
        <f>IF(D353="","",VLOOKUP(D353,resource_list,7,FALSE))</f>
        <v/>
      </c>
      <c r="E353" s="23">
        <v>0</v>
      </c>
      <c r="F353" s="23">
        <v>0</v>
      </c>
      <c r="G353" s="23">
        <v>0</v>
      </c>
      <c r="H353" s="23">
        <v>0</v>
      </c>
      <c r="J353" s="5">
        <f t="shared" si="29"/>
        <v>1</v>
      </c>
      <c r="K353" s="5">
        <f>IF($B$1="Yes",1.05,1)</f>
        <v>1</v>
      </c>
      <c r="L353" s="5">
        <f>IF(D353="",0,VLOOKUP(D353,resource_list,2,FALSE)*F353)</f>
        <v>0</v>
      </c>
      <c r="M353" s="5">
        <f>IF(D353="",0,VLOOKUP(D353,resource_list,3,FALSE)*G353)</f>
        <v>0</v>
      </c>
      <c r="N353" s="5">
        <f>IF(D353="",0,VLOOKUP(D353,resource_list,4,FALSE)*H353)</f>
        <v>0</v>
      </c>
      <c r="O353" s="5">
        <f>IF($D$1="Yes",2,1)</f>
        <v>2</v>
      </c>
      <c r="P353" s="5" t="str">
        <f>IF(D353="","",VLOOKUP(D353,resource_list,5,FALSE))</f>
        <v/>
      </c>
      <c r="Q353" s="5" t="str">
        <f>IF(C353="", "",  IF(VLOOKUP(C353,locations_outposts,5,FALSE)="No", 1, 1.1))</f>
        <v/>
      </c>
      <c r="R353" s="5" t="str">
        <f t="shared" si="26"/>
        <v/>
      </c>
      <c r="S353" s="5" t="str">
        <f t="shared" si="27"/>
        <v/>
      </c>
      <c r="T353" s="5" t="str">
        <f t="shared" si="28"/>
        <v/>
      </c>
      <c r="U353" s="5" t="str">
        <f t="shared" si="30"/>
        <v/>
      </c>
    </row>
    <row r="354" spans="1:21" x14ac:dyDescent="0.25">
      <c r="A354" s="5" cm="1">
        <f t="array" ref="A354">ROUNDDOWN(
_xlfn.IFS(P354="Crafted",
J354*K354*N354*Q354,
P354="Inorganic",
J354*K354*(L354+M354+N354)*O354*Q354,
P354="Organic",
J354*K354*(L354+M354+N354)*Q354,
TRUE,0),2)</f>
        <v>0</v>
      </c>
      <c r="B354" s="5" t="str">
        <f>IF(D354="","",VLOOKUP(D354,resource_list,7,FALSE))</f>
        <v/>
      </c>
      <c r="E354" s="23">
        <v>0</v>
      </c>
      <c r="F354" s="23">
        <v>0</v>
      </c>
      <c r="G354" s="23">
        <v>0</v>
      </c>
      <c r="H354" s="23">
        <v>0</v>
      </c>
      <c r="J354" s="5">
        <f t="shared" si="29"/>
        <v>1</v>
      </c>
      <c r="K354" s="5">
        <f>IF($B$1="Yes",1.05,1)</f>
        <v>1</v>
      </c>
      <c r="L354" s="5">
        <f>IF(D354="",0,VLOOKUP(D354,resource_list,2,FALSE)*F354)</f>
        <v>0</v>
      </c>
      <c r="M354" s="5">
        <f>IF(D354="",0,VLOOKUP(D354,resource_list,3,FALSE)*G354)</f>
        <v>0</v>
      </c>
      <c r="N354" s="5">
        <f>IF(D354="",0,VLOOKUP(D354,resource_list,4,FALSE)*H354)</f>
        <v>0</v>
      </c>
      <c r="O354" s="5">
        <f>IF($D$1="Yes",2,1)</f>
        <v>2</v>
      </c>
      <c r="P354" s="5" t="str">
        <f>IF(D354="","",VLOOKUP(D354,resource_list,5,FALSE))</f>
        <v/>
      </c>
      <c r="Q354" s="5" t="str">
        <f>IF(C354="", "",  IF(VLOOKUP(C354,locations_outposts,5,FALSE)="No", 1, 1.1))</f>
        <v/>
      </c>
      <c r="R354" s="5" t="str">
        <f t="shared" si="26"/>
        <v/>
      </c>
      <c r="S354" s="5" t="str">
        <f t="shared" si="27"/>
        <v/>
      </c>
      <c r="T354" s="5" t="str">
        <f t="shared" si="28"/>
        <v/>
      </c>
      <c r="U354" s="5" t="str">
        <f t="shared" si="30"/>
        <v/>
      </c>
    </row>
    <row r="355" spans="1:21" x14ac:dyDescent="0.25">
      <c r="A355" s="5" cm="1">
        <f t="array" ref="A355">ROUNDDOWN(
_xlfn.IFS(P355="Crafted",
J355*K355*N355*Q355,
P355="Inorganic",
J355*K355*(L355+M355+N355)*O355*Q355,
P355="Organic",
J355*K355*(L355+M355+N355)*Q355,
TRUE,0),2)</f>
        <v>0</v>
      </c>
      <c r="B355" s="5" t="str">
        <f>IF(D355="","",VLOOKUP(D355,resource_list,7,FALSE))</f>
        <v/>
      </c>
      <c r="E355" s="23">
        <v>0</v>
      </c>
      <c r="F355" s="23">
        <v>0</v>
      </c>
      <c r="G355" s="23">
        <v>0</v>
      </c>
      <c r="H355" s="23">
        <v>0</v>
      </c>
      <c r="J355" s="5">
        <f t="shared" si="29"/>
        <v>1</v>
      </c>
      <c r="K355" s="5">
        <f>IF($B$1="Yes",1.05,1)</f>
        <v>1</v>
      </c>
      <c r="L355" s="5">
        <f>IF(D355="",0,VLOOKUP(D355,resource_list,2,FALSE)*F355)</f>
        <v>0</v>
      </c>
      <c r="M355" s="5">
        <f>IF(D355="",0,VLOOKUP(D355,resource_list,3,FALSE)*G355)</f>
        <v>0</v>
      </c>
      <c r="N355" s="5">
        <f>IF(D355="",0,VLOOKUP(D355,resource_list,4,FALSE)*H355)</f>
        <v>0</v>
      </c>
      <c r="O355" s="5">
        <f>IF($D$1="Yes",2,1)</f>
        <v>2</v>
      </c>
      <c r="P355" s="5" t="str">
        <f>IF(D355="","",VLOOKUP(D355,resource_list,5,FALSE))</f>
        <v/>
      </c>
      <c r="Q355" s="5" t="str">
        <f>IF(C355="", "",  IF(VLOOKUP(C355,locations_outposts,5,FALSE)="No", 1, 1.1))</f>
        <v/>
      </c>
      <c r="R355" s="5" t="str">
        <f t="shared" si="26"/>
        <v/>
      </c>
      <c r="S355" s="5" t="str">
        <f t="shared" si="27"/>
        <v/>
      </c>
      <c r="T355" s="5" t="str">
        <f t="shared" si="28"/>
        <v/>
      </c>
      <c r="U355" s="5" t="str">
        <f t="shared" si="30"/>
        <v/>
      </c>
    </row>
    <row r="356" spans="1:21" x14ac:dyDescent="0.25">
      <c r="A356" s="5" cm="1">
        <f t="array" ref="A356">ROUNDDOWN(
_xlfn.IFS(P356="Crafted",
J356*K356*N356*Q356,
P356="Inorganic",
J356*K356*(L356+M356+N356)*O356*Q356,
P356="Organic",
J356*K356*(L356+M356+N356)*Q356,
TRUE,0),2)</f>
        <v>0</v>
      </c>
      <c r="B356" s="5" t="str">
        <f>IF(D356="","",VLOOKUP(D356,resource_list,7,FALSE))</f>
        <v/>
      </c>
      <c r="E356" s="23">
        <v>0</v>
      </c>
      <c r="F356" s="23">
        <v>0</v>
      </c>
      <c r="G356" s="23">
        <v>0</v>
      </c>
      <c r="H356" s="23">
        <v>0</v>
      </c>
      <c r="J356" s="5">
        <f t="shared" si="29"/>
        <v>1</v>
      </c>
      <c r="K356" s="5">
        <f>IF($B$1="Yes",1.05,1)</f>
        <v>1</v>
      </c>
      <c r="L356" s="5">
        <f>IF(D356="",0,VLOOKUP(D356,resource_list,2,FALSE)*F356)</f>
        <v>0</v>
      </c>
      <c r="M356" s="5">
        <f>IF(D356="",0,VLOOKUP(D356,resource_list,3,FALSE)*G356)</f>
        <v>0</v>
      </c>
      <c r="N356" s="5">
        <f>IF(D356="",0,VLOOKUP(D356,resource_list,4,FALSE)*H356)</f>
        <v>0</v>
      </c>
      <c r="O356" s="5">
        <f>IF($D$1="Yes",2,1)</f>
        <v>2</v>
      </c>
      <c r="P356" s="5" t="str">
        <f>IF(D356="","",VLOOKUP(D356,resource_list,5,FALSE))</f>
        <v/>
      </c>
      <c r="Q356" s="5" t="str">
        <f>IF(C356="", "",  IF(VLOOKUP(C356,locations_outposts,5,FALSE)="No", 1, 1.1))</f>
        <v/>
      </c>
      <c r="R356" s="5" t="str">
        <f t="shared" si="26"/>
        <v/>
      </c>
      <c r="S356" s="5" t="str">
        <f t="shared" si="27"/>
        <v/>
      </c>
      <c r="T356" s="5" t="str">
        <f t="shared" si="28"/>
        <v/>
      </c>
      <c r="U356" s="5" t="str">
        <f t="shared" si="30"/>
        <v/>
      </c>
    </row>
    <row r="357" spans="1:21" x14ac:dyDescent="0.25">
      <c r="A357" s="5" cm="1">
        <f t="array" ref="A357">ROUNDDOWN(
_xlfn.IFS(P357="Crafted",
J357*K357*N357*Q357,
P357="Inorganic",
J357*K357*(L357+M357+N357)*O357*Q357,
P357="Organic",
J357*K357*(L357+M357+N357)*Q357,
TRUE,0),2)</f>
        <v>0</v>
      </c>
      <c r="B357" s="5" t="str">
        <f>IF(D357="","",VLOOKUP(D357,resource_list,7,FALSE))</f>
        <v/>
      </c>
      <c r="E357" s="23">
        <v>0</v>
      </c>
      <c r="F357" s="23">
        <v>0</v>
      </c>
      <c r="G357" s="23">
        <v>0</v>
      </c>
      <c r="H357" s="23">
        <v>0</v>
      </c>
      <c r="J357" s="5">
        <f t="shared" si="29"/>
        <v>1</v>
      </c>
      <c r="K357" s="5">
        <f>IF($B$1="Yes",1.05,1)</f>
        <v>1</v>
      </c>
      <c r="L357" s="5">
        <f>IF(D357="",0,VLOOKUP(D357,resource_list,2,FALSE)*F357)</f>
        <v>0</v>
      </c>
      <c r="M357" s="5">
        <f>IF(D357="",0,VLOOKUP(D357,resource_list,3,FALSE)*G357)</f>
        <v>0</v>
      </c>
      <c r="N357" s="5">
        <f>IF(D357="",0,VLOOKUP(D357,resource_list,4,FALSE)*H357)</f>
        <v>0</v>
      </c>
      <c r="O357" s="5">
        <f>IF($D$1="Yes",2,1)</f>
        <v>2</v>
      </c>
      <c r="P357" s="5" t="str">
        <f>IF(D357="","",VLOOKUP(D357,resource_list,5,FALSE))</f>
        <v/>
      </c>
      <c r="Q357" s="5" t="str">
        <f>IF(C357="", "",  IF(VLOOKUP(C357,locations_outposts,5,FALSE)="No", 1, 1.1))</f>
        <v/>
      </c>
      <c r="R357" s="5" t="str">
        <f t="shared" si="26"/>
        <v/>
      </c>
      <c r="S357" s="5" t="str">
        <f t="shared" si="27"/>
        <v/>
      </c>
      <c r="T357" s="5" t="str">
        <f t="shared" si="28"/>
        <v/>
      </c>
      <c r="U357" s="5" t="str">
        <f t="shared" si="30"/>
        <v/>
      </c>
    </row>
    <row r="358" spans="1:21" x14ac:dyDescent="0.25">
      <c r="A358" s="5" cm="1">
        <f t="array" ref="A358">ROUNDDOWN(
_xlfn.IFS(P358="Crafted",
J358*K358*N358*Q358,
P358="Inorganic",
J358*K358*(L358+M358+N358)*O358*Q358,
P358="Organic",
J358*K358*(L358+M358+N358)*Q358,
TRUE,0),2)</f>
        <v>0</v>
      </c>
      <c r="B358" s="5" t="str">
        <f>IF(D358="","",VLOOKUP(D358,resource_list,7,FALSE))</f>
        <v/>
      </c>
      <c r="E358" s="23">
        <v>0</v>
      </c>
      <c r="F358" s="23">
        <v>0</v>
      </c>
      <c r="G358" s="23">
        <v>0</v>
      </c>
      <c r="H358" s="23">
        <v>0</v>
      </c>
      <c r="J358" s="5">
        <f t="shared" si="29"/>
        <v>1</v>
      </c>
      <c r="K358" s="5">
        <f>IF($B$1="Yes",1.05,1)</f>
        <v>1</v>
      </c>
      <c r="L358" s="5">
        <f>IF(D358="",0,VLOOKUP(D358,resource_list,2,FALSE)*F358)</f>
        <v>0</v>
      </c>
      <c r="M358" s="5">
        <f>IF(D358="",0,VLOOKUP(D358,resource_list,3,FALSE)*G358)</f>
        <v>0</v>
      </c>
      <c r="N358" s="5">
        <f>IF(D358="",0,VLOOKUP(D358,resource_list,4,FALSE)*H358)</f>
        <v>0</v>
      </c>
      <c r="O358" s="5">
        <f>IF($D$1="Yes",2,1)</f>
        <v>2</v>
      </c>
      <c r="P358" s="5" t="str">
        <f>IF(D358="","",VLOOKUP(D358,resource_list,5,FALSE))</f>
        <v/>
      </c>
      <c r="Q358" s="5" t="str">
        <f>IF(C358="", "",  IF(VLOOKUP(C358,locations_outposts,5,FALSE)="No", 1, 1.1))</f>
        <v/>
      </c>
      <c r="R358" s="5" t="str">
        <f t="shared" si="26"/>
        <v/>
      </c>
      <c r="S358" s="5" t="str">
        <f t="shared" si="27"/>
        <v/>
      </c>
      <c r="T358" s="5" t="str">
        <f t="shared" si="28"/>
        <v/>
      </c>
      <c r="U358" s="5" t="str">
        <f t="shared" si="30"/>
        <v/>
      </c>
    </row>
    <row r="359" spans="1:21" x14ac:dyDescent="0.25">
      <c r="A359" s="5" cm="1">
        <f t="array" ref="A359">ROUNDDOWN(
_xlfn.IFS(P359="Crafted",
J359*K359*N359*Q359,
P359="Inorganic",
J359*K359*(L359+M359+N359)*O359*Q359,
P359="Organic",
J359*K359*(L359+M359+N359)*Q359,
TRUE,0),2)</f>
        <v>0</v>
      </c>
      <c r="B359" s="5" t="str">
        <f>IF(D359="","",VLOOKUP(D359,resource_list,7,FALSE))</f>
        <v/>
      </c>
      <c r="E359" s="23">
        <v>0</v>
      </c>
      <c r="F359" s="23">
        <v>0</v>
      </c>
      <c r="G359" s="23">
        <v>0</v>
      </c>
      <c r="H359" s="23">
        <v>0</v>
      </c>
      <c r="J359" s="5">
        <f t="shared" si="29"/>
        <v>1</v>
      </c>
      <c r="K359" s="5">
        <f>IF($B$1="Yes",1.05,1)</f>
        <v>1</v>
      </c>
      <c r="L359" s="5">
        <f>IF(D359="",0,VLOOKUP(D359,resource_list,2,FALSE)*F359)</f>
        <v>0</v>
      </c>
      <c r="M359" s="5">
        <f>IF(D359="",0,VLOOKUP(D359,resource_list,3,FALSE)*G359)</f>
        <v>0</v>
      </c>
      <c r="N359" s="5">
        <f>IF(D359="",0,VLOOKUP(D359,resource_list,4,FALSE)*H359)</f>
        <v>0</v>
      </c>
      <c r="O359" s="5">
        <f>IF($D$1="Yes",2,1)</f>
        <v>2</v>
      </c>
      <c r="P359" s="5" t="str">
        <f>IF(D359="","",VLOOKUP(D359,resource_list,5,FALSE))</f>
        <v/>
      </c>
      <c r="Q359" s="5" t="str">
        <f>IF(C359="", "",  IF(VLOOKUP(C359,locations_outposts,5,FALSE)="No", 1, 1.1))</f>
        <v/>
      </c>
      <c r="R359" s="5" t="str">
        <f t="shared" si="26"/>
        <v/>
      </c>
      <c r="S359" s="5" t="str">
        <f t="shared" si="27"/>
        <v/>
      </c>
      <c r="T359" s="5" t="str">
        <f t="shared" si="28"/>
        <v/>
      </c>
      <c r="U359" s="5" t="str">
        <f t="shared" si="30"/>
        <v/>
      </c>
    </row>
    <row r="360" spans="1:21" x14ac:dyDescent="0.25">
      <c r="A360" s="5" cm="1">
        <f t="array" ref="A360">ROUNDDOWN(
_xlfn.IFS(P360="Crafted",
J360*K360*N360*Q360,
P360="Inorganic",
J360*K360*(L360+M360+N360)*O360*Q360,
P360="Organic",
J360*K360*(L360+M360+N360)*Q360,
TRUE,0),2)</f>
        <v>0</v>
      </c>
      <c r="B360" s="5" t="str">
        <f>IF(D360="","",VLOOKUP(D360,resource_list,7,FALSE))</f>
        <v/>
      </c>
      <c r="E360" s="23">
        <v>0</v>
      </c>
      <c r="F360" s="23">
        <v>0</v>
      </c>
      <c r="G360" s="23">
        <v>0</v>
      </c>
      <c r="H360" s="23">
        <v>0</v>
      </c>
      <c r="J360" s="5">
        <f t="shared" si="29"/>
        <v>1</v>
      </c>
      <c r="K360" s="5">
        <f>IF($B$1="Yes",1.05,1)</f>
        <v>1</v>
      </c>
      <c r="L360" s="5">
        <f>IF(D360="",0,VLOOKUP(D360,resource_list,2,FALSE)*F360)</f>
        <v>0</v>
      </c>
      <c r="M360" s="5">
        <f>IF(D360="",0,VLOOKUP(D360,resource_list,3,FALSE)*G360)</f>
        <v>0</v>
      </c>
      <c r="N360" s="5">
        <f>IF(D360="",0,VLOOKUP(D360,resource_list,4,FALSE)*H360)</f>
        <v>0</v>
      </c>
      <c r="O360" s="5">
        <f>IF($D$1="Yes",2,1)</f>
        <v>2</v>
      </c>
      <c r="P360" s="5" t="str">
        <f>IF(D360="","",VLOOKUP(D360,resource_list,5,FALSE))</f>
        <v/>
      </c>
      <c r="Q360" s="5" t="str">
        <f>IF(C360="", "",  IF(VLOOKUP(C360,locations_outposts,5,FALSE)="No", 1, 1.1))</f>
        <v/>
      </c>
      <c r="R360" s="5" t="str">
        <f t="shared" si="26"/>
        <v/>
      </c>
      <c r="S360" s="5" t="str">
        <f t="shared" si="27"/>
        <v/>
      </c>
      <c r="T360" s="5" t="str">
        <f t="shared" si="28"/>
        <v/>
      </c>
      <c r="U360" s="5" t="str">
        <f t="shared" si="30"/>
        <v/>
      </c>
    </row>
    <row r="361" spans="1:21" x14ac:dyDescent="0.25">
      <c r="A361" s="5" cm="1">
        <f t="array" ref="A361">ROUNDDOWN(
_xlfn.IFS(P361="Crafted",
J361*K361*N361*Q361,
P361="Inorganic",
J361*K361*(L361+M361+N361)*O361*Q361,
P361="Organic",
J361*K361*(L361+M361+N361)*Q361,
TRUE,0),2)</f>
        <v>0</v>
      </c>
      <c r="B361" s="5" t="str">
        <f>IF(D361="","",VLOOKUP(D361,resource_list,7,FALSE))</f>
        <v/>
      </c>
      <c r="E361" s="23">
        <v>0</v>
      </c>
      <c r="F361" s="23">
        <v>0</v>
      </c>
      <c r="G361" s="23">
        <v>0</v>
      </c>
      <c r="H361" s="23">
        <v>0</v>
      </c>
      <c r="J361" s="5">
        <f t="shared" si="29"/>
        <v>1</v>
      </c>
      <c r="K361" s="5">
        <f>IF($B$1="Yes",1.05,1)</f>
        <v>1</v>
      </c>
      <c r="L361" s="5">
        <f>IF(D361="",0,VLOOKUP(D361,resource_list,2,FALSE)*F361)</f>
        <v>0</v>
      </c>
      <c r="M361" s="5">
        <f>IF(D361="",0,VLOOKUP(D361,resource_list,3,FALSE)*G361)</f>
        <v>0</v>
      </c>
      <c r="N361" s="5">
        <f>IF(D361="",0,VLOOKUP(D361,resource_list,4,FALSE)*H361)</f>
        <v>0</v>
      </c>
      <c r="O361" s="5">
        <f>IF($D$1="Yes",2,1)</f>
        <v>2</v>
      </c>
      <c r="P361" s="5" t="str">
        <f>IF(D361="","",VLOOKUP(D361,resource_list,5,FALSE))</f>
        <v/>
      </c>
      <c r="Q361" s="5" t="str">
        <f>IF(C361="", "",  IF(VLOOKUP(C361,locations_outposts,5,FALSE)="No", 1, 1.1))</f>
        <v/>
      </c>
      <c r="R361" s="5" t="str">
        <f t="shared" si="26"/>
        <v/>
      </c>
      <c r="S361" s="5" t="str">
        <f t="shared" si="27"/>
        <v/>
      </c>
      <c r="T361" s="5" t="str">
        <f t="shared" si="28"/>
        <v/>
      </c>
      <c r="U361" s="5" t="str">
        <f t="shared" si="30"/>
        <v/>
      </c>
    </row>
    <row r="362" spans="1:21" x14ac:dyDescent="0.25">
      <c r="A362" s="5" cm="1">
        <f t="array" ref="A362">ROUNDDOWN(
_xlfn.IFS(P362="Crafted",
J362*K362*N362*Q362,
P362="Inorganic",
J362*K362*(L362+M362+N362)*O362*Q362,
P362="Organic",
J362*K362*(L362+M362+N362)*Q362,
TRUE,0),2)</f>
        <v>0</v>
      </c>
      <c r="B362" s="5" t="str">
        <f>IF(D362="","",VLOOKUP(D362,resource_list,7,FALSE))</f>
        <v/>
      </c>
      <c r="E362" s="23">
        <v>0</v>
      </c>
      <c r="F362" s="23">
        <v>0</v>
      </c>
      <c r="G362" s="23">
        <v>0</v>
      </c>
      <c r="H362" s="23">
        <v>0</v>
      </c>
      <c r="J362" s="5">
        <f t="shared" si="29"/>
        <v>1</v>
      </c>
      <c r="K362" s="5">
        <f>IF($B$1="Yes",1.05,1)</f>
        <v>1</v>
      </c>
      <c r="L362" s="5">
        <f>IF(D362="",0,VLOOKUP(D362,resource_list,2,FALSE)*F362)</f>
        <v>0</v>
      </c>
      <c r="M362" s="5">
        <f>IF(D362="",0,VLOOKUP(D362,resource_list,3,FALSE)*G362)</f>
        <v>0</v>
      </c>
      <c r="N362" s="5">
        <f>IF(D362="",0,VLOOKUP(D362,resource_list,4,FALSE)*H362)</f>
        <v>0</v>
      </c>
      <c r="O362" s="5">
        <f>IF($D$1="Yes",2,1)</f>
        <v>2</v>
      </c>
      <c r="P362" s="5" t="str">
        <f>IF(D362="","",VLOOKUP(D362,resource_list,5,FALSE))</f>
        <v/>
      </c>
      <c r="Q362" s="5" t="str">
        <f>IF(C362="", "",  IF(VLOOKUP(C362,locations_outposts,5,FALSE)="No", 1, 1.1))</f>
        <v/>
      </c>
      <c r="R362" s="5" t="str">
        <f t="shared" si="26"/>
        <v/>
      </c>
      <c r="S362" s="5" t="str">
        <f t="shared" si="27"/>
        <v/>
      </c>
      <c r="T362" s="5" t="str">
        <f t="shared" si="28"/>
        <v/>
      </c>
      <c r="U362" s="5" t="str">
        <f t="shared" si="30"/>
        <v/>
      </c>
    </row>
    <row r="363" spans="1:21" x14ac:dyDescent="0.25">
      <c r="A363" s="5" cm="1">
        <f t="array" ref="A363">ROUNDDOWN(
_xlfn.IFS(P363="Crafted",
J363*K363*N363*Q363,
P363="Inorganic",
J363*K363*(L363+M363+N363)*O363*Q363,
P363="Organic",
J363*K363*(L363+M363+N363)*Q363,
TRUE,0),2)</f>
        <v>0</v>
      </c>
      <c r="B363" s="5" t="str">
        <f>IF(D363="","",VLOOKUP(D363,resource_list,7,FALSE))</f>
        <v/>
      </c>
      <c r="E363" s="23">
        <v>0</v>
      </c>
      <c r="F363" s="23">
        <v>0</v>
      </c>
      <c r="G363" s="23">
        <v>0</v>
      </c>
      <c r="H363" s="23">
        <v>0</v>
      </c>
      <c r="J363" s="5">
        <f t="shared" si="29"/>
        <v>1</v>
      </c>
      <c r="K363" s="5">
        <f>IF($B$1="Yes",1.05,1)</f>
        <v>1</v>
      </c>
      <c r="L363" s="5">
        <f>IF(D363="",0,VLOOKUP(D363,resource_list,2,FALSE)*F363)</f>
        <v>0</v>
      </c>
      <c r="M363" s="5">
        <f>IF(D363="",0,VLOOKUP(D363,resource_list,3,FALSE)*G363)</f>
        <v>0</v>
      </c>
      <c r="N363" s="5">
        <f>IF(D363="",0,VLOOKUP(D363,resource_list,4,FALSE)*H363)</f>
        <v>0</v>
      </c>
      <c r="O363" s="5">
        <f>IF($D$1="Yes",2,1)</f>
        <v>2</v>
      </c>
      <c r="P363" s="5" t="str">
        <f>IF(D363="","",VLOOKUP(D363,resource_list,5,FALSE))</f>
        <v/>
      </c>
      <c r="Q363" s="5" t="str">
        <f>IF(C363="", "",  IF(VLOOKUP(C363,locations_outposts,5,FALSE)="No", 1, 1.1))</f>
        <v/>
      </c>
      <c r="R363" s="5" t="str">
        <f t="shared" si="26"/>
        <v/>
      </c>
      <c r="S363" s="5" t="str">
        <f t="shared" si="27"/>
        <v/>
      </c>
      <c r="T363" s="5" t="str">
        <f t="shared" si="28"/>
        <v/>
      </c>
      <c r="U363" s="5" t="str">
        <f t="shared" si="30"/>
        <v/>
      </c>
    </row>
    <row r="364" spans="1:21" x14ac:dyDescent="0.25">
      <c r="A364" s="5" cm="1">
        <f t="array" ref="A364">ROUNDDOWN(
_xlfn.IFS(P364="Crafted",
J364*K364*N364*Q364,
P364="Inorganic",
J364*K364*(L364+M364+N364)*O364*Q364,
P364="Organic",
J364*K364*(L364+M364+N364)*Q364,
TRUE,0),2)</f>
        <v>0</v>
      </c>
      <c r="B364" s="5" t="str">
        <f>IF(D364="","",VLOOKUP(D364,resource_list,7,FALSE))</f>
        <v/>
      </c>
      <c r="E364" s="23">
        <v>0</v>
      </c>
      <c r="F364" s="23">
        <v>0</v>
      </c>
      <c r="G364" s="23">
        <v>0</v>
      </c>
      <c r="H364" s="23">
        <v>0</v>
      </c>
      <c r="J364" s="5">
        <f t="shared" si="29"/>
        <v>1</v>
      </c>
      <c r="K364" s="5">
        <f>IF($B$1="Yes",1.05,1)</f>
        <v>1</v>
      </c>
      <c r="L364" s="5">
        <f>IF(D364="",0,VLOOKUP(D364,resource_list,2,FALSE)*F364)</f>
        <v>0</v>
      </c>
      <c r="M364" s="5">
        <f>IF(D364="",0,VLOOKUP(D364,resource_list,3,FALSE)*G364)</f>
        <v>0</v>
      </c>
      <c r="N364" s="5">
        <f>IF(D364="",0,VLOOKUP(D364,resource_list,4,FALSE)*H364)</f>
        <v>0</v>
      </c>
      <c r="O364" s="5">
        <f>IF($D$1="Yes",2,1)</f>
        <v>2</v>
      </c>
      <c r="P364" s="5" t="str">
        <f>IF(D364="","",VLOOKUP(D364,resource_list,5,FALSE))</f>
        <v/>
      </c>
      <c r="Q364" s="5" t="str">
        <f>IF(C364="", "",  IF(VLOOKUP(C364,locations_outposts,5,FALSE)="No", 1, 1.1))</f>
        <v/>
      </c>
      <c r="R364" s="5" t="str">
        <f t="shared" si="26"/>
        <v/>
      </c>
      <c r="S364" s="5" t="str">
        <f t="shared" si="27"/>
        <v/>
      </c>
      <c r="T364" s="5" t="str">
        <f t="shared" si="28"/>
        <v/>
      </c>
      <c r="U364" s="5" t="str">
        <f t="shared" si="30"/>
        <v/>
      </c>
    </row>
    <row r="365" spans="1:21" x14ac:dyDescent="0.25">
      <c r="A365" s="5" cm="1">
        <f t="array" ref="A365">ROUNDDOWN(
_xlfn.IFS(P365="Crafted",
J365*K365*N365*Q365,
P365="Inorganic",
J365*K365*(L365+M365+N365)*O365*Q365,
P365="Organic",
J365*K365*(L365+M365+N365)*Q365,
TRUE,0),2)</f>
        <v>0</v>
      </c>
      <c r="B365" s="5" t="str">
        <f>IF(D365="","",VLOOKUP(D365,resource_list,7,FALSE))</f>
        <v/>
      </c>
      <c r="E365" s="23">
        <v>0</v>
      </c>
      <c r="F365" s="23">
        <v>0</v>
      </c>
      <c r="G365" s="23">
        <v>0</v>
      </c>
      <c r="H365" s="23">
        <v>0</v>
      </c>
      <c r="J365" s="5">
        <f t="shared" si="29"/>
        <v>1</v>
      </c>
      <c r="K365" s="5">
        <f>IF($B$1="Yes",1.05,1)</f>
        <v>1</v>
      </c>
      <c r="L365" s="5">
        <f>IF(D365="",0,VLOOKUP(D365,resource_list,2,FALSE)*F365)</f>
        <v>0</v>
      </c>
      <c r="M365" s="5">
        <f>IF(D365="",0,VLOOKUP(D365,resource_list,3,FALSE)*G365)</f>
        <v>0</v>
      </c>
      <c r="N365" s="5">
        <f>IF(D365="",0,VLOOKUP(D365,resource_list,4,FALSE)*H365)</f>
        <v>0</v>
      </c>
      <c r="O365" s="5">
        <f>IF($D$1="Yes",2,1)</f>
        <v>2</v>
      </c>
      <c r="P365" s="5" t="str">
        <f>IF(D365="","",VLOOKUP(D365,resource_list,5,FALSE))</f>
        <v/>
      </c>
      <c r="Q365" s="5" t="str">
        <f>IF(C365="", "",  IF(VLOOKUP(C365,locations_outposts,5,FALSE)="No", 1, 1.1))</f>
        <v/>
      </c>
      <c r="R365" s="5" t="str">
        <f t="shared" si="26"/>
        <v/>
      </c>
      <c r="S365" s="5" t="str">
        <f t="shared" si="27"/>
        <v/>
      </c>
      <c r="T365" s="5" t="str">
        <f t="shared" si="28"/>
        <v/>
      </c>
      <c r="U365" s="5" t="str">
        <f t="shared" si="30"/>
        <v/>
      </c>
    </row>
    <row r="366" spans="1:21" x14ac:dyDescent="0.25">
      <c r="A366" s="5" cm="1">
        <f t="array" ref="A366">ROUNDDOWN(
_xlfn.IFS(P366="Crafted",
J366*K366*N366*Q366,
P366="Inorganic",
J366*K366*(L366+M366+N366)*O366*Q366,
P366="Organic",
J366*K366*(L366+M366+N366)*Q366,
TRUE,0),2)</f>
        <v>0</v>
      </c>
      <c r="B366" s="5" t="str">
        <f>IF(D366="","",VLOOKUP(D366,resource_list,7,FALSE))</f>
        <v/>
      </c>
      <c r="E366" s="23">
        <v>0</v>
      </c>
      <c r="F366" s="23">
        <v>0</v>
      </c>
      <c r="G366" s="23">
        <v>0</v>
      </c>
      <c r="H366" s="23">
        <v>0</v>
      </c>
      <c r="J366" s="5">
        <f t="shared" si="29"/>
        <v>1</v>
      </c>
      <c r="K366" s="5">
        <f>IF($B$1="Yes",1.05,1)</f>
        <v>1</v>
      </c>
      <c r="L366" s="5">
        <f>IF(D366="",0,VLOOKUP(D366,resource_list,2,FALSE)*F366)</f>
        <v>0</v>
      </c>
      <c r="M366" s="5">
        <f>IF(D366="",0,VLOOKUP(D366,resource_list,3,FALSE)*G366)</f>
        <v>0</v>
      </c>
      <c r="N366" s="5">
        <f>IF(D366="",0,VLOOKUP(D366,resource_list,4,FALSE)*H366)</f>
        <v>0</v>
      </c>
      <c r="O366" s="5">
        <f>IF($D$1="Yes",2,1)</f>
        <v>2</v>
      </c>
      <c r="P366" s="5" t="str">
        <f>IF(D366="","",VLOOKUP(D366,resource_list,5,FALSE))</f>
        <v/>
      </c>
      <c r="Q366" s="5" t="str">
        <f>IF(C366="", "",  IF(VLOOKUP(C366,locations_outposts,5,FALSE)="No", 1, 1.1))</f>
        <v/>
      </c>
      <c r="R366" s="5" t="str">
        <f t="shared" si="26"/>
        <v/>
      </c>
      <c r="S366" s="5" t="str">
        <f t="shared" si="27"/>
        <v/>
      </c>
      <c r="T366" s="5" t="str">
        <f t="shared" si="28"/>
        <v/>
      </c>
      <c r="U366" s="5" t="str">
        <f t="shared" si="30"/>
        <v/>
      </c>
    </row>
    <row r="367" spans="1:21" x14ac:dyDescent="0.25">
      <c r="A367" s="5" cm="1">
        <f t="array" ref="A367">ROUNDDOWN(
_xlfn.IFS(P367="Crafted",
J367*K367*N367*Q367,
P367="Inorganic",
J367*K367*(L367+M367+N367)*O367*Q367,
P367="Organic",
J367*K367*(L367+M367+N367)*Q367,
TRUE,0),2)</f>
        <v>0</v>
      </c>
      <c r="B367" s="5" t="str">
        <f>IF(D367="","",VLOOKUP(D367,resource_list,7,FALSE))</f>
        <v/>
      </c>
      <c r="E367" s="23">
        <v>0</v>
      </c>
      <c r="F367" s="23">
        <v>0</v>
      </c>
      <c r="G367" s="23">
        <v>0</v>
      </c>
      <c r="H367" s="23">
        <v>0</v>
      </c>
      <c r="J367" s="5">
        <f t="shared" si="29"/>
        <v>1</v>
      </c>
      <c r="K367" s="5">
        <f>IF($B$1="Yes",1.05,1)</f>
        <v>1</v>
      </c>
      <c r="L367" s="5">
        <f>IF(D367="",0,VLOOKUP(D367,resource_list,2,FALSE)*F367)</f>
        <v>0</v>
      </c>
      <c r="M367" s="5">
        <f>IF(D367="",0,VLOOKUP(D367,resource_list,3,FALSE)*G367)</f>
        <v>0</v>
      </c>
      <c r="N367" s="5">
        <f>IF(D367="",0,VLOOKUP(D367,resource_list,4,FALSE)*H367)</f>
        <v>0</v>
      </c>
      <c r="O367" s="5">
        <f>IF($D$1="Yes",2,1)</f>
        <v>2</v>
      </c>
      <c r="P367" s="5" t="str">
        <f>IF(D367="","",VLOOKUP(D367,resource_list,5,FALSE))</f>
        <v/>
      </c>
      <c r="Q367" s="5" t="str">
        <f>IF(C367="", "",  IF(VLOOKUP(C367,locations_outposts,5,FALSE)="No", 1, 1.1))</f>
        <v/>
      </c>
      <c r="R367" s="5" t="str">
        <f t="shared" si="26"/>
        <v/>
      </c>
      <c r="S367" s="5" t="str">
        <f t="shared" si="27"/>
        <v/>
      </c>
      <c r="T367" s="5" t="str">
        <f t="shared" si="28"/>
        <v/>
      </c>
      <c r="U367" s="5" t="str">
        <f t="shared" si="30"/>
        <v/>
      </c>
    </row>
    <row r="368" spans="1:21" x14ac:dyDescent="0.25">
      <c r="A368" s="5" cm="1">
        <f t="array" ref="A368">ROUNDDOWN(
_xlfn.IFS(P368="Crafted",
J368*K368*N368*Q368,
P368="Inorganic",
J368*K368*(L368+M368+N368)*O368*Q368,
P368="Organic",
J368*K368*(L368+M368+N368)*Q368,
TRUE,0),2)</f>
        <v>0</v>
      </c>
      <c r="B368" s="5" t="str">
        <f>IF(D368="","",VLOOKUP(D368,resource_list,7,FALSE))</f>
        <v/>
      </c>
      <c r="E368" s="23">
        <v>0</v>
      </c>
      <c r="F368" s="23">
        <v>0</v>
      </c>
      <c r="G368" s="23">
        <v>0</v>
      </c>
      <c r="H368" s="23">
        <v>0</v>
      </c>
      <c r="J368" s="5">
        <f t="shared" si="29"/>
        <v>1</v>
      </c>
      <c r="K368" s="5">
        <f>IF($B$1="Yes",1.05,1)</f>
        <v>1</v>
      </c>
      <c r="L368" s="5">
        <f>IF(D368="",0,VLOOKUP(D368,resource_list,2,FALSE)*F368)</f>
        <v>0</v>
      </c>
      <c r="M368" s="5">
        <f>IF(D368="",0,VLOOKUP(D368,resource_list,3,FALSE)*G368)</f>
        <v>0</v>
      </c>
      <c r="N368" s="5">
        <f>IF(D368="",0,VLOOKUP(D368,resource_list,4,FALSE)*H368)</f>
        <v>0</v>
      </c>
      <c r="O368" s="5">
        <f>IF($D$1="Yes",2,1)</f>
        <v>2</v>
      </c>
      <c r="P368" s="5" t="str">
        <f>IF(D368="","",VLOOKUP(D368,resource_list,5,FALSE))</f>
        <v/>
      </c>
      <c r="Q368" s="5" t="str">
        <f>IF(C368="", "",  IF(VLOOKUP(C368,locations_outposts,5,FALSE)="No", 1, 1.1))</f>
        <v/>
      </c>
      <c r="R368" s="5" t="str">
        <f t="shared" si="26"/>
        <v/>
      </c>
      <c r="S368" s="5" t="str">
        <f t="shared" si="27"/>
        <v/>
      </c>
      <c r="T368" s="5" t="str">
        <f t="shared" si="28"/>
        <v/>
      </c>
      <c r="U368" s="5" t="str">
        <f t="shared" si="30"/>
        <v/>
      </c>
    </row>
    <row r="369" spans="1:21" x14ac:dyDescent="0.25">
      <c r="A369" s="5" cm="1">
        <f t="array" ref="A369">ROUNDDOWN(
_xlfn.IFS(P369="Crafted",
J369*K369*N369*Q369,
P369="Inorganic",
J369*K369*(L369+M369+N369)*O369*Q369,
P369="Organic",
J369*K369*(L369+M369+N369)*Q369,
TRUE,0),2)</f>
        <v>0</v>
      </c>
      <c r="B369" s="5" t="str">
        <f>IF(D369="","",VLOOKUP(D369,resource_list,7,FALSE))</f>
        <v/>
      </c>
      <c r="E369" s="23">
        <v>0</v>
      </c>
      <c r="F369" s="23">
        <v>0</v>
      </c>
      <c r="G369" s="23">
        <v>0</v>
      </c>
      <c r="H369" s="23">
        <v>0</v>
      </c>
      <c r="J369" s="5">
        <f t="shared" si="29"/>
        <v>1</v>
      </c>
      <c r="K369" s="5">
        <f>IF($B$1="Yes",1.05,1)</f>
        <v>1</v>
      </c>
      <c r="L369" s="5">
        <f>IF(D369="",0,VLOOKUP(D369,resource_list,2,FALSE)*F369)</f>
        <v>0</v>
      </c>
      <c r="M369" s="5">
        <f>IF(D369="",0,VLOOKUP(D369,resource_list,3,FALSE)*G369)</f>
        <v>0</v>
      </c>
      <c r="N369" s="5">
        <f>IF(D369="",0,VLOOKUP(D369,resource_list,4,FALSE)*H369)</f>
        <v>0</v>
      </c>
      <c r="O369" s="5">
        <f>IF($D$1="Yes",2,1)</f>
        <v>2</v>
      </c>
      <c r="P369" s="5" t="str">
        <f>IF(D369="","",VLOOKUP(D369,resource_list,5,FALSE))</f>
        <v/>
      </c>
      <c r="Q369" s="5" t="str">
        <f>IF(C369="", "",  IF(VLOOKUP(C369,locations_outposts,5,FALSE)="No", 1, 1.1))</f>
        <v/>
      </c>
      <c r="R369" s="5" t="str">
        <f t="shared" si="26"/>
        <v/>
      </c>
      <c r="S369" s="5" t="str">
        <f t="shared" si="27"/>
        <v/>
      </c>
      <c r="T369" s="5" t="str">
        <f t="shared" si="28"/>
        <v/>
      </c>
      <c r="U369" s="5" t="str">
        <f t="shared" si="30"/>
        <v/>
      </c>
    </row>
    <row r="370" spans="1:21" x14ac:dyDescent="0.25">
      <c r="A370" s="5" cm="1">
        <f t="array" ref="A370">ROUNDDOWN(
_xlfn.IFS(P370="Crafted",
J370*K370*N370*Q370,
P370="Inorganic",
J370*K370*(L370+M370+N370)*O370*Q370,
P370="Organic",
J370*K370*(L370+M370+N370)*Q370,
TRUE,0),2)</f>
        <v>0</v>
      </c>
      <c r="B370" s="5" t="str">
        <f>IF(D370="","",VLOOKUP(D370,resource_list,7,FALSE))</f>
        <v/>
      </c>
      <c r="E370" s="23">
        <v>0</v>
      </c>
      <c r="F370" s="23">
        <v>0</v>
      </c>
      <c r="G370" s="23">
        <v>0</v>
      </c>
      <c r="H370" s="23">
        <v>0</v>
      </c>
      <c r="J370" s="5">
        <f t="shared" si="29"/>
        <v>1</v>
      </c>
      <c r="K370" s="5">
        <f>IF($B$1="Yes",1.05,1)</f>
        <v>1</v>
      </c>
      <c r="L370" s="5">
        <f>IF(D370="",0,VLOOKUP(D370,resource_list,2,FALSE)*F370)</f>
        <v>0</v>
      </c>
      <c r="M370" s="5">
        <f>IF(D370="",0,VLOOKUP(D370,resource_list,3,FALSE)*G370)</f>
        <v>0</v>
      </c>
      <c r="N370" s="5">
        <f>IF(D370="",0,VLOOKUP(D370,resource_list,4,FALSE)*H370)</f>
        <v>0</v>
      </c>
      <c r="O370" s="5">
        <f>IF($D$1="Yes",2,1)</f>
        <v>2</v>
      </c>
      <c r="P370" s="5" t="str">
        <f>IF(D370="","",VLOOKUP(D370,resource_list,5,FALSE))</f>
        <v/>
      </c>
      <c r="Q370" s="5" t="str">
        <f>IF(C370="", "",  IF(VLOOKUP(C370,locations_outposts,5,FALSE)="No", 1, 1.1))</f>
        <v/>
      </c>
      <c r="R370" s="5" t="str">
        <f t="shared" si="26"/>
        <v/>
      </c>
      <c r="S370" s="5" t="str">
        <f t="shared" si="27"/>
        <v/>
      </c>
      <c r="T370" s="5" t="str">
        <f t="shared" si="28"/>
        <v/>
      </c>
      <c r="U370" s="5" t="str">
        <f t="shared" si="30"/>
        <v/>
      </c>
    </row>
    <row r="371" spans="1:21" x14ac:dyDescent="0.25">
      <c r="A371" s="5" cm="1">
        <f t="array" ref="A371">ROUNDDOWN(
_xlfn.IFS(P371="Crafted",
J371*K371*N371*Q371,
P371="Inorganic",
J371*K371*(L371+M371+N371)*O371*Q371,
P371="Organic",
J371*K371*(L371+M371+N371)*Q371,
TRUE,0),2)</f>
        <v>0</v>
      </c>
      <c r="B371" s="5" t="str">
        <f>IF(D371="","",VLOOKUP(D371,resource_list,7,FALSE))</f>
        <v/>
      </c>
      <c r="E371" s="23">
        <v>0</v>
      </c>
      <c r="F371" s="23">
        <v>0</v>
      </c>
      <c r="G371" s="23">
        <v>0</v>
      </c>
      <c r="H371" s="23">
        <v>0</v>
      </c>
      <c r="J371" s="5">
        <f t="shared" si="29"/>
        <v>1</v>
      </c>
      <c r="K371" s="5">
        <f>IF($B$1="Yes",1.05,1)</f>
        <v>1</v>
      </c>
      <c r="L371" s="5">
        <f>IF(D371="",0,VLOOKUP(D371,resource_list,2,FALSE)*F371)</f>
        <v>0</v>
      </c>
      <c r="M371" s="5">
        <f>IF(D371="",0,VLOOKUP(D371,resource_list,3,FALSE)*G371)</f>
        <v>0</v>
      </c>
      <c r="N371" s="5">
        <f>IF(D371="",0,VLOOKUP(D371,resource_list,4,FALSE)*H371)</f>
        <v>0</v>
      </c>
      <c r="O371" s="5">
        <f>IF($D$1="Yes",2,1)</f>
        <v>2</v>
      </c>
      <c r="P371" s="5" t="str">
        <f>IF(D371="","",VLOOKUP(D371,resource_list,5,FALSE))</f>
        <v/>
      </c>
      <c r="Q371" s="5" t="str">
        <f>IF(C371="", "",  IF(VLOOKUP(C371,locations_outposts,5,FALSE)="No", 1, 1.1))</f>
        <v/>
      </c>
      <c r="R371" s="5" t="str">
        <f t="shared" si="26"/>
        <v/>
      </c>
      <c r="S371" s="5" t="str">
        <f t="shared" si="27"/>
        <v/>
      </c>
      <c r="T371" s="5" t="str">
        <f t="shared" si="28"/>
        <v/>
      </c>
      <c r="U371" s="5" t="str">
        <f t="shared" si="30"/>
        <v/>
      </c>
    </row>
    <row r="372" spans="1:21" x14ac:dyDescent="0.25">
      <c r="A372" s="5" cm="1">
        <f t="array" ref="A372">ROUNDDOWN(
_xlfn.IFS(P372="Crafted",
J372*K372*N372*Q372,
P372="Inorganic",
J372*K372*(L372+M372+N372)*O372*Q372,
P372="Organic",
J372*K372*(L372+M372+N372)*Q372,
TRUE,0),2)</f>
        <v>0</v>
      </c>
      <c r="B372" s="5" t="str">
        <f>IF(D372="","",VLOOKUP(D372,resource_list,7,FALSE))</f>
        <v/>
      </c>
      <c r="E372" s="23">
        <v>0</v>
      </c>
      <c r="F372" s="23">
        <v>0</v>
      </c>
      <c r="G372" s="23">
        <v>0</v>
      </c>
      <c r="H372" s="23">
        <v>0</v>
      </c>
      <c r="J372" s="5">
        <f t="shared" si="29"/>
        <v>1</v>
      </c>
      <c r="K372" s="5">
        <f>IF($B$1="Yes",1.05,1)</f>
        <v>1</v>
      </c>
      <c r="L372" s="5">
        <f>IF(D372="",0,VLOOKUP(D372,resource_list,2,FALSE)*F372)</f>
        <v>0</v>
      </c>
      <c r="M372" s="5">
        <f>IF(D372="",0,VLOOKUP(D372,resource_list,3,FALSE)*G372)</f>
        <v>0</v>
      </c>
      <c r="N372" s="5">
        <f>IF(D372="",0,VLOOKUP(D372,resource_list,4,FALSE)*H372)</f>
        <v>0</v>
      </c>
      <c r="O372" s="5">
        <f>IF($D$1="Yes",2,1)</f>
        <v>2</v>
      </c>
      <c r="P372" s="5" t="str">
        <f>IF(D372="","",VLOOKUP(D372,resource_list,5,FALSE))</f>
        <v/>
      </c>
      <c r="Q372" s="5" t="str">
        <f>IF(C372="", "",  IF(VLOOKUP(C372,locations_outposts,5,FALSE)="No", 1, 1.1))</f>
        <v/>
      </c>
      <c r="R372" s="5" t="str">
        <f t="shared" si="26"/>
        <v/>
      </c>
      <c r="S372" s="5" t="str">
        <f t="shared" si="27"/>
        <v/>
      </c>
      <c r="T372" s="5" t="str">
        <f t="shared" si="28"/>
        <v/>
      </c>
      <c r="U372" s="5" t="str">
        <f t="shared" si="30"/>
        <v/>
      </c>
    </row>
    <row r="373" spans="1:21" x14ac:dyDescent="0.25">
      <c r="A373" s="5" cm="1">
        <f t="array" ref="A373">ROUNDDOWN(
_xlfn.IFS(P373="Crafted",
J373*K373*N373*Q373,
P373="Inorganic",
J373*K373*(L373+M373+N373)*O373*Q373,
P373="Organic",
J373*K373*(L373+M373+N373)*Q373,
TRUE,0),2)</f>
        <v>0</v>
      </c>
      <c r="B373" s="5" t="str">
        <f>IF(D373="","",VLOOKUP(D373,resource_list,7,FALSE))</f>
        <v/>
      </c>
      <c r="E373" s="23">
        <v>0</v>
      </c>
      <c r="F373" s="23">
        <v>0</v>
      </c>
      <c r="G373" s="23">
        <v>0</v>
      </c>
      <c r="H373" s="23">
        <v>0</v>
      </c>
      <c r="J373" s="5">
        <f t="shared" si="29"/>
        <v>1</v>
      </c>
      <c r="K373" s="5">
        <f>IF($B$1="Yes",1.05,1)</f>
        <v>1</v>
      </c>
      <c r="L373" s="5">
        <f>IF(D373="",0,VLOOKUP(D373,resource_list,2,FALSE)*F373)</f>
        <v>0</v>
      </c>
      <c r="M373" s="5">
        <f>IF(D373="",0,VLOOKUP(D373,resource_list,3,FALSE)*G373)</f>
        <v>0</v>
      </c>
      <c r="N373" s="5">
        <f>IF(D373="",0,VLOOKUP(D373,resource_list,4,FALSE)*H373)</f>
        <v>0</v>
      </c>
      <c r="O373" s="5">
        <f>IF($D$1="Yes",2,1)</f>
        <v>2</v>
      </c>
      <c r="P373" s="5" t="str">
        <f>IF(D373="","",VLOOKUP(D373,resource_list,5,FALSE))</f>
        <v/>
      </c>
      <c r="Q373" s="5" t="str">
        <f>IF(C373="", "",  IF(VLOOKUP(C373,locations_outposts,5,FALSE)="No", 1, 1.1))</f>
        <v/>
      </c>
      <c r="R373" s="5" t="str">
        <f t="shared" si="26"/>
        <v/>
      </c>
      <c r="S373" s="5" t="str">
        <f t="shared" si="27"/>
        <v/>
      </c>
      <c r="T373" s="5" t="str">
        <f t="shared" si="28"/>
        <v/>
      </c>
      <c r="U373" s="5" t="str">
        <f t="shared" si="30"/>
        <v/>
      </c>
    </row>
    <row r="374" spans="1:21" x14ac:dyDescent="0.25">
      <c r="A374" s="5" cm="1">
        <f t="array" ref="A374">ROUNDDOWN(
_xlfn.IFS(P374="Crafted",
J374*K374*N374*Q374,
P374="Inorganic",
J374*K374*(L374+M374+N374)*O374*Q374,
P374="Organic",
J374*K374*(L374+M374+N374)*Q374,
TRUE,0),2)</f>
        <v>0</v>
      </c>
      <c r="B374" s="5" t="str">
        <f>IF(D374="","",VLOOKUP(D374,resource_list,7,FALSE))</f>
        <v/>
      </c>
      <c r="E374" s="23">
        <v>0</v>
      </c>
      <c r="F374" s="23">
        <v>0</v>
      </c>
      <c r="G374" s="23">
        <v>0</v>
      </c>
      <c r="H374" s="23">
        <v>0</v>
      </c>
      <c r="J374" s="5">
        <f t="shared" si="29"/>
        <v>1</v>
      </c>
      <c r="K374" s="5">
        <f>IF($B$1="Yes",1.05,1)</f>
        <v>1</v>
      </c>
      <c r="L374" s="5">
        <f>IF(D374="",0,VLOOKUP(D374,resource_list,2,FALSE)*F374)</f>
        <v>0</v>
      </c>
      <c r="M374" s="5">
        <f>IF(D374="",0,VLOOKUP(D374,resource_list,3,FALSE)*G374)</f>
        <v>0</v>
      </c>
      <c r="N374" s="5">
        <f>IF(D374="",0,VLOOKUP(D374,resource_list,4,FALSE)*H374)</f>
        <v>0</v>
      </c>
      <c r="O374" s="5">
        <f>IF($D$1="Yes",2,1)</f>
        <v>2</v>
      </c>
      <c r="P374" s="5" t="str">
        <f>IF(D374="","",VLOOKUP(D374,resource_list,5,FALSE))</f>
        <v/>
      </c>
      <c r="Q374" s="5" t="str">
        <f>IF(C374="", "",  IF(VLOOKUP(C374,locations_outposts,5,FALSE)="No", 1, 1.1))</f>
        <v/>
      </c>
      <c r="R374" s="5" t="str">
        <f t="shared" si="26"/>
        <v/>
      </c>
      <c r="S374" s="5" t="str">
        <f t="shared" si="27"/>
        <v/>
      </c>
      <c r="T374" s="5" t="str">
        <f t="shared" si="28"/>
        <v/>
      </c>
      <c r="U374" s="5" t="str">
        <f t="shared" si="30"/>
        <v/>
      </c>
    </row>
    <row r="375" spans="1:21" x14ac:dyDescent="0.25">
      <c r="A375" s="5" cm="1">
        <f t="array" ref="A375">ROUNDDOWN(
_xlfn.IFS(P375="Crafted",
J375*K375*N375*Q375,
P375="Inorganic",
J375*K375*(L375+M375+N375)*O375*Q375,
P375="Organic",
J375*K375*(L375+M375+N375)*Q375,
TRUE,0),2)</f>
        <v>0</v>
      </c>
      <c r="B375" s="5" t="str">
        <f>IF(D375="","",VLOOKUP(D375,resource_list,7,FALSE))</f>
        <v/>
      </c>
      <c r="E375" s="23">
        <v>0</v>
      </c>
      <c r="F375" s="23">
        <v>0</v>
      </c>
      <c r="G375" s="23">
        <v>0</v>
      </c>
      <c r="H375" s="23">
        <v>0</v>
      </c>
      <c r="J375" s="5">
        <f t="shared" si="29"/>
        <v>1</v>
      </c>
      <c r="K375" s="5">
        <f>IF($B$1="Yes",1.05,1)</f>
        <v>1</v>
      </c>
      <c r="L375" s="5">
        <f>IF(D375="",0,VLOOKUP(D375,resource_list,2,FALSE)*F375)</f>
        <v>0</v>
      </c>
      <c r="M375" s="5">
        <f>IF(D375="",0,VLOOKUP(D375,resource_list,3,FALSE)*G375)</f>
        <v>0</v>
      </c>
      <c r="N375" s="5">
        <f>IF(D375="",0,VLOOKUP(D375,resource_list,4,FALSE)*H375)</f>
        <v>0</v>
      </c>
      <c r="O375" s="5">
        <f>IF($D$1="Yes",2,1)</f>
        <v>2</v>
      </c>
      <c r="P375" s="5" t="str">
        <f>IF(D375="","",VLOOKUP(D375,resource_list,5,FALSE))</f>
        <v/>
      </c>
      <c r="Q375" s="5" t="str">
        <f>IF(C375="", "",  IF(VLOOKUP(C375,locations_outposts,5,FALSE)="No", 1, 1.1))</f>
        <v/>
      </c>
      <c r="R375" s="5" t="str">
        <f t="shared" si="26"/>
        <v/>
      </c>
      <c r="S375" s="5" t="str">
        <f t="shared" si="27"/>
        <v/>
      </c>
      <c r="T375" s="5" t="str">
        <f t="shared" si="28"/>
        <v/>
      </c>
      <c r="U375" s="5" t="str">
        <f t="shared" si="30"/>
        <v/>
      </c>
    </row>
    <row r="376" spans="1:21" x14ac:dyDescent="0.25">
      <c r="A376" s="5" cm="1">
        <f t="array" ref="A376">ROUNDDOWN(
_xlfn.IFS(P376="Crafted",
J376*K376*N376*Q376,
P376="Inorganic",
J376*K376*(L376+M376+N376)*O376*Q376,
P376="Organic",
J376*K376*(L376+M376+N376)*Q376,
TRUE,0),2)</f>
        <v>0</v>
      </c>
      <c r="B376" s="5" t="str">
        <f>IF(D376="","",VLOOKUP(D376,resource_list,7,FALSE))</f>
        <v/>
      </c>
      <c r="E376" s="23">
        <v>0</v>
      </c>
      <c r="F376" s="23">
        <v>0</v>
      </c>
      <c r="G376" s="23">
        <v>0</v>
      </c>
      <c r="H376" s="23">
        <v>0</v>
      </c>
      <c r="J376" s="5">
        <f t="shared" si="29"/>
        <v>1</v>
      </c>
      <c r="K376" s="5">
        <f>IF($B$1="Yes",1.05,1)</f>
        <v>1</v>
      </c>
      <c r="L376" s="5">
        <f>IF(D376="",0,VLOOKUP(D376,resource_list,2,FALSE)*F376)</f>
        <v>0</v>
      </c>
      <c r="M376" s="5">
        <f>IF(D376="",0,VLOOKUP(D376,resource_list,3,FALSE)*G376)</f>
        <v>0</v>
      </c>
      <c r="N376" s="5">
        <f>IF(D376="",0,VLOOKUP(D376,resource_list,4,FALSE)*H376)</f>
        <v>0</v>
      </c>
      <c r="O376" s="5">
        <f>IF($D$1="Yes",2,1)</f>
        <v>2</v>
      </c>
      <c r="P376" s="5" t="str">
        <f>IF(D376="","",VLOOKUP(D376,resource_list,5,FALSE))</f>
        <v/>
      </c>
      <c r="Q376" s="5" t="str">
        <f>IF(C376="", "",  IF(VLOOKUP(C376,locations_outposts,5,FALSE)="No", 1, 1.1))</f>
        <v/>
      </c>
      <c r="R376" s="5" t="str">
        <f t="shared" si="26"/>
        <v/>
      </c>
      <c r="S376" s="5" t="str">
        <f t="shared" si="27"/>
        <v/>
      </c>
      <c r="T376" s="5" t="str">
        <f t="shared" si="28"/>
        <v/>
      </c>
      <c r="U376" s="5" t="str">
        <f t="shared" si="30"/>
        <v/>
      </c>
    </row>
    <row r="377" spans="1:21" x14ac:dyDescent="0.25">
      <c r="A377" s="5" cm="1">
        <f t="array" ref="A377">ROUNDDOWN(
_xlfn.IFS(P377="Crafted",
J377*K377*N377*Q377,
P377="Inorganic",
J377*K377*(L377+M377+N377)*O377*Q377,
P377="Organic",
J377*K377*(L377+M377+N377)*Q377,
TRUE,0),2)</f>
        <v>0</v>
      </c>
      <c r="B377" s="5" t="str">
        <f>IF(D377="","",VLOOKUP(D377,resource_list,7,FALSE))</f>
        <v/>
      </c>
      <c r="E377" s="23">
        <v>0</v>
      </c>
      <c r="F377" s="23">
        <v>0</v>
      </c>
      <c r="G377" s="23">
        <v>0</v>
      </c>
      <c r="H377" s="23">
        <v>0</v>
      </c>
      <c r="J377" s="5">
        <f t="shared" si="29"/>
        <v>1</v>
      </c>
      <c r="K377" s="5">
        <f>IF($B$1="Yes",1.05,1)</f>
        <v>1</v>
      </c>
      <c r="L377" s="5">
        <f>IF(D377="",0,VLOOKUP(D377,resource_list,2,FALSE)*F377)</f>
        <v>0</v>
      </c>
      <c r="M377" s="5">
        <f>IF(D377="",0,VLOOKUP(D377,resource_list,3,FALSE)*G377)</f>
        <v>0</v>
      </c>
      <c r="N377" s="5">
        <f>IF(D377="",0,VLOOKUP(D377,resource_list,4,FALSE)*H377)</f>
        <v>0</v>
      </c>
      <c r="O377" s="5">
        <f>IF($D$1="Yes",2,1)</f>
        <v>2</v>
      </c>
      <c r="P377" s="5" t="str">
        <f>IF(D377="","",VLOOKUP(D377,resource_list,5,FALSE))</f>
        <v/>
      </c>
      <c r="Q377" s="5" t="str">
        <f>IF(C377="", "",  IF(VLOOKUP(C377,locations_outposts,5,FALSE)="No", 1, 1.1))</f>
        <v/>
      </c>
      <c r="R377" s="5" t="str">
        <f t="shared" si="26"/>
        <v/>
      </c>
      <c r="S377" s="5" t="str">
        <f t="shared" si="27"/>
        <v/>
      </c>
      <c r="T377" s="5" t="str">
        <f t="shared" si="28"/>
        <v/>
      </c>
      <c r="U377" s="5" t="str">
        <f t="shared" si="30"/>
        <v/>
      </c>
    </row>
    <row r="378" spans="1:21" x14ac:dyDescent="0.25">
      <c r="A378" s="5" cm="1">
        <f t="array" ref="A378">ROUNDDOWN(
_xlfn.IFS(P378="Crafted",
J378*K378*N378*Q378,
P378="Inorganic",
J378*K378*(L378+M378+N378)*O378*Q378,
P378="Organic",
J378*K378*(L378+M378+N378)*Q378,
TRUE,0),2)</f>
        <v>0</v>
      </c>
      <c r="B378" s="5" t="str">
        <f>IF(D378="","",VLOOKUP(D378,resource_list,7,FALSE))</f>
        <v/>
      </c>
      <c r="E378" s="23">
        <v>0</v>
      </c>
      <c r="F378" s="23">
        <v>0</v>
      </c>
      <c r="G378" s="23">
        <v>0</v>
      </c>
      <c r="H378" s="23">
        <v>0</v>
      </c>
      <c r="J378" s="5">
        <f t="shared" si="29"/>
        <v>1</v>
      </c>
      <c r="K378" s="5">
        <f>IF($B$1="Yes",1.05,1)</f>
        <v>1</v>
      </c>
      <c r="L378" s="5">
        <f>IF(D378="",0,VLOOKUP(D378,resource_list,2,FALSE)*F378)</f>
        <v>0</v>
      </c>
      <c r="M378" s="5">
        <f>IF(D378="",0,VLOOKUP(D378,resource_list,3,FALSE)*G378)</f>
        <v>0</v>
      </c>
      <c r="N378" s="5">
        <f>IF(D378="",0,VLOOKUP(D378,resource_list,4,FALSE)*H378)</f>
        <v>0</v>
      </c>
      <c r="O378" s="5">
        <f>IF($D$1="Yes",2,1)</f>
        <v>2</v>
      </c>
      <c r="P378" s="5" t="str">
        <f>IF(D378="","",VLOOKUP(D378,resource_list,5,FALSE))</f>
        <v/>
      </c>
      <c r="Q378" s="5" t="str">
        <f>IF(C378="", "",  IF(VLOOKUP(C378,locations_outposts,5,FALSE)="No", 1, 1.1))</f>
        <v/>
      </c>
      <c r="R378" s="5" t="str">
        <f t="shared" si="26"/>
        <v/>
      </c>
      <c r="S378" s="5" t="str">
        <f t="shared" si="27"/>
        <v/>
      </c>
      <c r="T378" s="5" t="str">
        <f t="shared" si="28"/>
        <v/>
      </c>
      <c r="U378" s="5" t="str">
        <f t="shared" si="30"/>
        <v/>
      </c>
    </row>
    <row r="379" spans="1:21" x14ac:dyDescent="0.25">
      <c r="A379" s="5" cm="1">
        <f t="array" ref="A379">ROUNDDOWN(
_xlfn.IFS(P379="Crafted",
J379*K379*N379*Q379,
P379="Inorganic",
J379*K379*(L379+M379+N379)*O379*Q379,
P379="Organic",
J379*K379*(L379+M379+N379)*Q379,
TRUE,0),2)</f>
        <v>0</v>
      </c>
      <c r="B379" s="5" t="str">
        <f>IF(D379="","",VLOOKUP(D379,resource_list,7,FALSE))</f>
        <v/>
      </c>
      <c r="E379" s="23">
        <v>0</v>
      </c>
      <c r="F379" s="23">
        <v>0</v>
      </c>
      <c r="G379" s="23">
        <v>0</v>
      </c>
      <c r="H379" s="23">
        <v>0</v>
      </c>
      <c r="J379" s="5">
        <f t="shared" si="29"/>
        <v>1</v>
      </c>
      <c r="K379" s="5">
        <f>IF($B$1="Yes",1.05,1)</f>
        <v>1</v>
      </c>
      <c r="L379" s="5">
        <f>IF(D379="",0,VLOOKUP(D379,resource_list,2,FALSE)*F379)</f>
        <v>0</v>
      </c>
      <c r="M379" s="5">
        <f>IF(D379="",0,VLOOKUP(D379,resource_list,3,FALSE)*G379)</f>
        <v>0</v>
      </c>
      <c r="N379" s="5">
        <f>IF(D379="",0,VLOOKUP(D379,resource_list,4,FALSE)*H379)</f>
        <v>0</v>
      </c>
      <c r="O379" s="5">
        <f>IF($D$1="Yes",2,1)</f>
        <v>2</v>
      </c>
      <c r="P379" s="5" t="str">
        <f>IF(D379="","",VLOOKUP(D379,resource_list,5,FALSE))</f>
        <v/>
      </c>
      <c r="Q379" s="5" t="str">
        <f>IF(C379="", "",  IF(VLOOKUP(C379,locations_outposts,5,FALSE)="No", 1, 1.1))</f>
        <v/>
      </c>
      <c r="R379" s="5" t="str">
        <f t="shared" si="26"/>
        <v/>
      </c>
      <c r="S379" s="5" t="str">
        <f t="shared" si="27"/>
        <v/>
      </c>
      <c r="T379" s="5" t="str">
        <f t="shared" si="28"/>
        <v/>
      </c>
      <c r="U379" s="5" t="str">
        <f t="shared" si="30"/>
        <v/>
      </c>
    </row>
    <row r="380" spans="1:21" x14ac:dyDescent="0.25">
      <c r="A380" s="5" cm="1">
        <f t="array" ref="A380">ROUNDDOWN(
_xlfn.IFS(P380="Crafted",
J380*K380*N380*Q380,
P380="Inorganic",
J380*K380*(L380+M380+N380)*O380*Q380,
P380="Organic",
J380*K380*(L380+M380+N380)*Q380,
TRUE,0),2)</f>
        <v>0</v>
      </c>
      <c r="B380" s="5" t="str">
        <f>IF(D380="","",VLOOKUP(D380,resource_list,7,FALSE))</f>
        <v/>
      </c>
      <c r="E380" s="23">
        <v>0</v>
      </c>
      <c r="F380" s="23">
        <v>0</v>
      </c>
      <c r="G380" s="23">
        <v>0</v>
      </c>
      <c r="H380" s="23">
        <v>0</v>
      </c>
      <c r="J380" s="5">
        <f t="shared" si="29"/>
        <v>1</v>
      </c>
      <c r="K380" s="5">
        <f>IF($B$1="Yes",1.05,1)</f>
        <v>1</v>
      </c>
      <c r="L380" s="5">
        <f>IF(D380="",0,VLOOKUP(D380,resource_list,2,FALSE)*F380)</f>
        <v>0</v>
      </c>
      <c r="M380" s="5">
        <f>IF(D380="",0,VLOOKUP(D380,resource_list,3,FALSE)*G380)</f>
        <v>0</v>
      </c>
      <c r="N380" s="5">
        <f>IF(D380="",0,VLOOKUP(D380,resource_list,4,FALSE)*H380)</f>
        <v>0</v>
      </c>
      <c r="O380" s="5">
        <f>IF($D$1="Yes",2,1)</f>
        <v>2</v>
      </c>
      <c r="P380" s="5" t="str">
        <f>IF(D380="","",VLOOKUP(D380,resource_list,5,FALSE))</f>
        <v/>
      </c>
      <c r="Q380" s="5" t="str">
        <f>IF(C380="", "",  IF(VLOOKUP(C380,locations_outposts,5,FALSE)="No", 1, 1.1))</f>
        <v/>
      </c>
      <c r="R380" s="5" t="str">
        <f t="shared" si="26"/>
        <v/>
      </c>
      <c r="S380" s="5" t="str">
        <f t="shared" si="27"/>
        <v/>
      </c>
      <c r="T380" s="5" t="str">
        <f t="shared" si="28"/>
        <v/>
      </c>
      <c r="U380" s="5" t="str">
        <f t="shared" si="30"/>
        <v/>
      </c>
    </row>
    <row r="381" spans="1:21" x14ac:dyDescent="0.25">
      <c r="A381" s="5" cm="1">
        <f t="array" ref="A381">ROUNDDOWN(
_xlfn.IFS(P381="Crafted",
J381*K381*N381*Q381,
P381="Inorganic",
J381*K381*(L381+M381+N381)*O381*Q381,
P381="Organic",
J381*K381*(L381+M381+N381)*Q381,
TRUE,0),2)</f>
        <v>0</v>
      </c>
      <c r="B381" s="5" t="str">
        <f>IF(D381="","",VLOOKUP(D381,resource_list,7,FALSE))</f>
        <v/>
      </c>
      <c r="E381" s="23">
        <v>0</v>
      </c>
      <c r="F381" s="23">
        <v>0</v>
      </c>
      <c r="G381" s="23">
        <v>0</v>
      </c>
      <c r="H381" s="23">
        <v>0</v>
      </c>
      <c r="J381" s="5">
        <f t="shared" si="29"/>
        <v>1</v>
      </c>
      <c r="K381" s="5">
        <f>IF($B$1="Yes",1.05,1)</f>
        <v>1</v>
      </c>
      <c r="L381" s="5">
        <f>IF(D381="",0,VLOOKUP(D381,resource_list,2,FALSE)*F381)</f>
        <v>0</v>
      </c>
      <c r="M381" s="5">
        <f>IF(D381="",0,VLOOKUP(D381,resource_list,3,FALSE)*G381)</f>
        <v>0</v>
      </c>
      <c r="N381" s="5">
        <f>IF(D381="",0,VLOOKUP(D381,resource_list,4,FALSE)*H381)</f>
        <v>0</v>
      </c>
      <c r="O381" s="5">
        <f>IF($D$1="Yes",2,1)</f>
        <v>2</v>
      </c>
      <c r="P381" s="5" t="str">
        <f>IF(D381="","",VLOOKUP(D381,resource_list,5,FALSE))</f>
        <v/>
      </c>
      <c r="Q381" s="5" t="str">
        <f>IF(C381="", "",  IF(VLOOKUP(C381,locations_outposts,5,FALSE)="No", 1, 1.1))</f>
        <v/>
      </c>
      <c r="R381" s="5" t="str">
        <f t="shared" si="26"/>
        <v/>
      </c>
      <c r="S381" s="5" t="str">
        <f t="shared" si="27"/>
        <v/>
      </c>
      <c r="T381" s="5" t="str">
        <f t="shared" si="28"/>
        <v/>
      </c>
      <c r="U381" s="5" t="str">
        <f t="shared" si="30"/>
        <v/>
      </c>
    </row>
    <row r="382" spans="1:21" x14ac:dyDescent="0.25">
      <c r="A382" s="5" cm="1">
        <f t="array" ref="A382">ROUNDDOWN(
_xlfn.IFS(P382="Crafted",
J382*K382*N382*Q382,
P382="Inorganic",
J382*K382*(L382+M382+N382)*O382*Q382,
P382="Organic",
J382*K382*(L382+M382+N382)*Q382,
TRUE,0),2)</f>
        <v>0</v>
      </c>
      <c r="B382" s="5" t="str">
        <f>IF(D382="","",VLOOKUP(D382,resource_list,7,FALSE))</f>
        <v/>
      </c>
      <c r="E382" s="23">
        <v>0</v>
      </c>
      <c r="F382" s="23">
        <v>0</v>
      </c>
      <c r="G382" s="23">
        <v>0</v>
      </c>
      <c r="H382" s="23">
        <v>0</v>
      </c>
      <c r="J382" s="5">
        <f t="shared" si="29"/>
        <v>1</v>
      </c>
      <c r="K382" s="5">
        <f>IF($B$1="Yes",1.05,1)</f>
        <v>1</v>
      </c>
      <c r="L382" s="5">
        <f>IF(D382="",0,VLOOKUP(D382,resource_list,2,FALSE)*F382)</f>
        <v>0</v>
      </c>
      <c r="M382" s="5">
        <f>IF(D382="",0,VLOOKUP(D382,resource_list,3,FALSE)*G382)</f>
        <v>0</v>
      </c>
      <c r="N382" s="5">
        <f>IF(D382="",0,VLOOKUP(D382,resource_list,4,FALSE)*H382)</f>
        <v>0</v>
      </c>
      <c r="O382" s="5">
        <f>IF($D$1="Yes",2,1)</f>
        <v>2</v>
      </c>
      <c r="P382" s="5" t="str">
        <f>IF(D382="","",VLOOKUP(D382,resource_list,5,FALSE))</f>
        <v/>
      </c>
      <c r="Q382" s="5" t="str">
        <f>IF(C382="", "",  IF(VLOOKUP(C382,locations_outposts,5,FALSE)="No", 1, 1.1))</f>
        <v/>
      </c>
      <c r="R382" s="5" t="str">
        <f t="shared" si="26"/>
        <v/>
      </c>
      <c r="S382" s="5" t="str">
        <f t="shared" si="27"/>
        <v/>
      </c>
      <c r="T382" s="5" t="str">
        <f t="shared" si="28"/>
        <v/>
      </c>
      <c r="U382" s="5" t="str">
        <f t="shared" si="30"/>
        <v/>
      </c>
    </row>
    <row r="383" spans="1:21" x14ac:dyDescent="0.25">
      <c r="A383" s="5" cm="1">
        <f t="array" ref="A383">ROUNDDOWN(
_xlfn.IFS(P383="Crafted",
J383*K383*N383*Q383,
P383="Inorganic",
J383*K383*(L383+M383+N383)*O383*Q383,
P383="Organic",
J383*K383*(L383+M383+N383)*Q383,
TRUE,0),2)</f>
        <v>0</v>
      </c>
      <c r="B383" s="5" t="str">
        <f>IF(D383="","",VLOOKUP(D383,resource_list,7,FALSE))</f>
        <v/>
      </c>
      <c r="E383" s="23">
        <v>0</v>
      </c>
      <c r="F383" s="23">
        <v>0</v>
      </c>
      <c r="G383" s="23">
        <v>0</v>
      </c>
      <c r="H383" s="23">
        <v>0</v>
      </c>
      <c r="J383" s="5">
        <f t="shared" si="29"/>
        <v>1</v>
      </c>
      <c r="K383" s="5">
        <f>IF($B$1="Yes",1.05,1)</f>
        <v>1</v>
      </c>
      <c r="L383" s="5">
        <f>IF(D383="",0,VLOOKUP(D383,resource_list,2,FALSE)*F383)</f>
        <v>0</v>
      </c>
      <c r="M383" s="5">
        <f>IF(D383="",0,VLOOKUP(D383,resource_list,3,FALSE)*G383)</f>
        <v>0</v>
      </c>
      <c r="N383" s="5">
        <f>IF(D383="",0,VLOOKUP(D383,resource_list,4,FALSE)*H383)</f>
        <v>0</v>
      </c>
      <c r="O383" s="5">
        <f>IF($D$1="Yes",2,1)</f>
        <v>2</v>
      </c>
      <c r="P383" s="5" t="str">
        <f>IF(D383="","",VLOOKUP(D383,resource_list,5,FALSE))</f>
        <v/>
      </c>
      <c r="Q383" s="5" t="str">
        <f>IF(C383="", "",  IF(VLOOKUP(C383,locations_outposts,5,FALSE)="No", 1, 1.1))</f>
        <v/>
      </c>
      <c r="R383" s="5" t="str">
        <f t="shared" si="26"/>
        <v/>
      </c>
      <c r="S383" s="5" t="str">
        <f t="shared" si="27"/>
        <v/>
      </c>
      <c r="T383" s="5" t="str">
        <f t="shared" si="28"/>
        <v/>
      </c>
      <c r="U383" s="5" t="str">
        <f t="shared" si="30"/>
        <v/>
      </c>
    </row>
    <row r="384" spans="1:21" x14ac:dyDescent="0.25">
      <c r="A384" s="5" cm="1">
        <f t="array" ref="A384">ROUNDDOWN(
_xlfn.IFS(P384="Crafted",
J384*K384*N384*Q384,
P384="Inorganic",
J384*K384*(L384+M384+N384)*O384*Q384,
P384="Organic",
J384*K384*(L384+M384+N384)*Q384,
TRUE,0),2)</f>
        <v>0</v>
      </c>
      <c r="B384" s="5" t="str">
        <f>IF(D384="","",VLOOKUP(D384,resource_list,7,FALSE))</f>
        <v/>
      </c>
      <c r="E384" s="23">
        <v>0</v>
      </c>
      <c r="F384" s="23">
        <v>0</v>
      </c>
      <c r="G384" s="23">
        <v>0</v>
      </c>
      <c r="H384" s="23">
        <v>0</v>
      </c>
      <c r="J384" s="5">
        <f t="shared" si="29"/>
        <v>1</v>
      </c>
      <c r="K384" s="5">
        <f>IF($B$1="Yes",1.05,1)</f>
        <v>1</v>
      </c>
      <c r="L384" s="5">
        <f>IF(D384="",0,VLOOKUP(D384,resource_list,2,FALSE)*F384)</f>
        <v>0</v>
      </c>
      <c r="M384" s="5">
        <f>IF(D384="",0,VLOOKUP(D384,resource_list,3,FALSE)*G384)</f>
        <v>0</v>
      </c>
      <c r="N384" s="5">
        <f>IF(D384="",0,VLOOKUP(D384,resource_list,4,FALSE)*H384)</f>
        <v>0</v>
      </c>
      <c r="O384" s="5">
        <f>IF($D$1="Yes",2,1)</f>
        <v>2</v>
      </c>
      <c r="P384" s="5" t="str">
        <f>IF(D384="","",VLOOKUP(D384,resource_list,5,FALSE))</f>
        <v/>
      </c>
      <c r="Q384" s="5" t="str">
        <f>IF(C384="", "",  IF(VLOOKUP(C384,locations_outposts,5,FALSE)="No", 1, 1.1))</f>
        <v/>
      </c>
      <c r="R384" s="5" t="str">
        <f t="shared" si="26"/>
        <v/>
      </c>
      <c r="S384" s="5" t="str">
        <f t="shared" si="27"/>
        <v/>
      </c>
      <c r="T384" s="5" t="str">
        <f t="shared" si="28"/>
        <v/>
      </c>
      <c r="U384" s="5" t="str">
        <f t="shared" si="30"/>
        <v/>
      </c>
    </row>
    <row r="385" spans="1:21" x14ac:dyDescent="0.25">
      <c r="A385" s="5" cm="1">
        <f t="array" ref="A385">ROUNDDOWN(
_xlfn.IFS(P385="Crafted",
J385*K385*N385*Q385,
P385="Inorganic",
J385*K385*(L385+M385+N385)*O385*Q385,
P385="Organic",
J385*K385*(L385+M385+N385)*Q385,
TRUE,0),2)</f>
        <v>0</v>
      </c>
      <c r="B385" s="5" t="str">
        <f>IF(D385="","",VLOOKUP(D385,resource_list,7,FALSE))</f>
        <v/>
      </c>
      <c r="E385" s="23">
        <v>0</v>
      </c>
      <c r="F385" s="23">
        <v>0</v>
      </c>
      <c r="G385" s="23">
        <v>0</v>
      </c>
      <c r="H385" s="23">
        <v>0</v>
      </c>
      <c r="J385" s="5">
        <f t="shared" si="29"/>
        <v>1</v>
      </c>
      <c r="K385" s="5">
        <f>IF($B$1="Yes",1.05,1)</f>
        <v>1</v>
      </c>
      <c r="L385" s="5">
        <f>IF(D385="",0,VLOOKUP(D385,resource_list,2,FALSE)*F385)</f>
        <v>0</v>
      </c>
      <c r="M385" s="5">
        <f>IF(D385="",0,VLOOKUP(D385,resource_list,3,FALSE)*G385)</f>
        <v>0</v>
      </c>
      <c r="N385" s="5">
        <f>IF(D385="",0,VLOOKUP(D385,resource_list,4,FALSE)*H385)</f>
        <v>0</v>
      </c>
      <c r="O385" s="5">
        <f>IF($D$1="Yes",2,1)</f>
        <v>2</v>
      </c>
      <c r="P385" s="5" t="str">
        <f>IF(D385="","",VLOOKUP(D385,resource_list,5,FALSE))</f>
        <v/>
      </c>
      <c r="Q385" s="5" t="str">
        <f>IF(C385="", "",  IF(VLOOKUP(C385,locations_outposts,5,FALSE)="No", 1, 1.1))</f>
        <v/>
      </c>
      <c r="R385" s="5" t="str">
        <f t="shared" si="26"/>
        <v/>
      </c>
      <c r="S385" s="5" t="str">
        <f t="shared" si="27"/>
        <v/>
      </c>
      <c r="T385" s="5" t="str">
        <f t="shared" si="28"/>
        <v/>
      </c>
      <c r="U385" s="5" t="str">
        <f t="shared" si="30"/>
        <v/>
      </c>
    </row>
    <row r="386" spans="1:21" x14ac:dyDescent="0.25">
      <c r="A386" s="5" cm="1">
        <f t="array" ref="A386">ROUNDDOWN(
_xlfn.IFS(P386="Crafted",
J386*K386*N386*Q386,
P386="Inorganic",
J386*K386*(L386+M386+N386)*O386*Q386,
P386="Organic",
J386*K386*(L386+M386+N386)*Q386,
TRUE,0),2)</f>
        <v>0</v>
      </c>
      <c r="B386" s="5" t="str">
        <f>IF(D386="","",VLOOKUP(D386,resource_list,7,FALSE))</f>
        <v/>
      </c>
      <c r="E386" s="23">
        <v>0</v>
      </c>
      <c r="F386" s="23">
        <v>0</v>
      </c>
      <c r="G386" s="23">
        <v>0</v>
      </c>
      <c r="H386" s="23">
        <v>0</v>
      </c>
      <c r="J386" s="5">
        <f t="shared" si="29"/>
        <v>1</v>
      </c>
      <c r="K386" s="5">
        <f>IF($B$1="Yes",1.05,1)</f>
        <v>1</v>
      </c>
      <c r="L386" s="5">
        <f>IF(D386="",0,VLOOKUP(D386,resource_list,2,FALSE)*F386)</f>
        <v>0</v>
      </c>
      <c r="M386" s="5">
        <f>IF(D386="",0,VLOOKUP(D386,resource_list,3,FALSE)*G386)</f>
        <v>0</v>
      </c>
      <c r="N386" s="5">
        <f>IF(D386="",0,VLOOKUP(D386,resource_list,4,FALSE)*H386)</f>
        <v>0</v>
      </c>
      <c r="O386" s="5">
        <f>IF($D$1="Yes",2,1)</f>
        <v>2</v>
      </c>
      <c r="P386" s="5" t="str">
        <f>IF(D386="","",VLOOKUP(D386,resource_list,5,FALSE))</f>
        <v/>
      </c>
      <c r="Q386" s="5" t="str">
        <f>IF(C386="", "",  IF(VLOOKUP(C386,locations_outposts,5,FALSE)="No", 1, 1.1))</f>
        <v/>
      </c>
      <c r="R386" s="5" t="str">
        <f t="shared" si="26"/>
        <v/>
      </c>
      <c r="S386" s="5" t="str">
        <f t="shared" si="27"/>
        <v/>
      </c>
      <c r="T386" s="5" t="str">
        <f t="shared" si="28"/>
        <v/>
      </c>
      <c r="U386" s="5" t="str">
        <f t="shared" si="30"/>
        <v/>
      </c>
    </row>
    <row r="387" spans="1:21" x14ac:dyDescent="0.25">
      <c r="A387" s="5" cm="1">
        <f t="array" ref="A387">ROUNDDOWN(
_xlfn.IFS(P387="Crafted",
J387*K387*N387*Q387,
P387="Inorganic",
J387*K387*(L387+M387+N387)*O387*Q387,
P387="Organic",
J387*K387*(L387+M387+N387)*Q387,
TRUE,0),2)</f>
        <v>0</v>
      </c>
      <c r="B387" s="5" t="str">
        <f>IF(D387="","",VLOOKUP(D387,resource_list,7,FALSE))</f>
        <v/>
      </c>
      <c r="E387" s="23">
        <v>0</v>
      </c>
      <c r="F387" s="23">
        <v>0</v>
      </c>
      <c r="G387" s="23">
        <v>0</v>
      </c>
      <c r="H387" s="23">
        <v>0</v>
      </c>
      <c r="J387" s="5">
        <f t="shared" si="29"/>
        <v>1</v>
      </c>
      <c r="K387" s="5">
        <f>IF($B$1="Yes",1.05,1)</f>
        <v>1</v>
      </c>
      <c r="L387" s="5">
        <f>IF(D387="",0,VLOOKUP(D387,resource_list,2,FALSE)*F387)</f>
        <v>0</v>
      </c>
      <c r="M387" s="5">
        <f>IF(D387="",0,VLOOKUP(D387,resource_list,3,FALSE)*G387)</f>
        <v>0</v>
      </c>
      <c r="N387" s="5">
        <f>IF(D387="",0,VLOOKUP(D387,resource_list,4,FALSE)*H387)</f>
        <v>0</v>
      </c>
      <c r="O387" s="5">
        <f>IF($D$1="Yes",2,1)</f>
        <v>2</v>
      </c>
      <c r="P387" s="5" t="str">
        <f>IF(D387="","",VLOOKUP(D387,resource_list,5,FALSE))</f>
        <v/>
      </c>
      <c r="Q387" s="5" t="str">
        <f>IF(C387="", "",  IF(VLOOKUP(C387,locations_outposts,5,FALSE)="No", 1, 1.1))</f>
        <v/>
      </c>
      <c r="R387" s="5" t="str">
        <f t="shared" si="26"/>
        <v/>
      </c>
      <c r="S387" s="5" t="str">
        <f t="shared" si="27"/>
        <v/>
      </c>
      <c r="T387" s="5" t="str">
        <f t="shared" si="28"/>
        <v/>
      </c>
      <c r="U387" s="5" t="str">
        <f t="shared" si="30"/>
        <v/>
      </c>
    </row>
    <row r="388" spans="1:21" x14ac:dyDescent="0.25">
      <c r="A388" s="5" cm="1">
        <f t="array" ref="A388">ROUNDDOWN(
_xlfn.IFS(P388="Crafted",
J388*K388*N388*Q388,
P388="Inorganic",
J388*K388*(L388+M388+N388)*O388*Q388,
P388="Organic",
J388*K388*(L388+M388+N388)*Q388,
TRUE,0),2)</f>
        <v>0</v>
      </c>
      <c r="B388" s="5" t="str">
        <f>IF(D388="","",VLOOKUP(D388,resource_list,7,FALSE))</f>
        <v/>
      </c>
      <c r="E388" s="23">
        <v>0</v>
      </c>
      <c r="F388" s="23">
        <v>0</v>
      </c>
      <c r="G388" s="23">
        <v>0</v>
      </c>
      <c r="H388" s="23">
        <v>0</v>
      </c>
      <c r="J388" s="5">
        <f t="shared" si="29"/>
        <v>1</v>
      </c>
      <c r="K388" s="5">
        <f>IF($B$1="Yes",1.05,1)</f>
        <v>1</v>
      </c>
      <c r="L388" s="5">
        <f>IF(D388="",0,VLOOKUP(D388,resource_list,2,FALSE)*F388)</f>
        <v>0</v>
      </c>
      <c r="M388" s="5">
        <f>IF(D388="",0,VLOOKUP(D388,resource_list,3,FALSE)*G388)</f>
        <v>0</v>
      </c>
      <c r="N388" s="5">
        <f>IF(D388="",0,VLOOKUP(D388,resource_list,4,FALSE)*H388)</f>
        <v>0</v>
      </c>
      <c r="O388" s="5">
        <f>IF($D$1="Yes",2,1)</f>
        <v>2</v>
      </c>
      <c r="P388" s="5" t="str">
        <f>IF(D388="","",VLOOKUP(D388,resource_list,5,FALSE))</f>
        <v/>
      </c>
      <c r="Q388" s="5" t="str">
        <f>IF(C388="", "",  IF(VLOOKUP(C388,locations_outposts,5,FALSE)="No", 1, 1.1))</f>
        <v/>
      </c>
      <c r="R388" s="5" t="str">
        <f t="shared" ref="R388:R451" si="31">IF($C388&lt;&gt;"",VLOOKUP($C388,locations_outposts,2,FALSE),"")</f>
        <v/>
      </c>
      <c r="S388" s="5" t="str">
        <f t="shared" ref="S388:S451" si="32">IF($C388&lt;&gt;"",VLOOKUP($C388,locations_outposts,3,FALSE),"")</f>
        <v/>
      </c>
      <c r="T388" s="5" t="str">
        <f t="shared" ref="T388:T451" si="33">IF($C388&lt;&gt;"",VLOOKUP($C388,locations_outposts,4,FALSE),"")</f>
        <v/>
      </c>
      <c r="U388" s="5" t="str">
        <f t="shared" si="30"/>
        <v/>
      </c>
    </row>
    <row r="389" spans="1:21" x14ac:dyDescent="0.25">
      <c r="A389" s="5" cm="1">
        <f t="array" ref="A389">ROUNDDOWN(
_xlfn.IFS(P389="Crafted",
J389*K389*N389*Q389,
P389="Inorganic",
J389*K389*(L389+M389+N389)*O389*Q389,
P389="Organic",
J389*K389*(L389+M389+N389)*Q389,
TRUE,0),2)</f>
        <v>0</v>
      </c>
      <c r="B389" s="5" t="str">
        <f>IF(D389="","",VLOOKUP(D389,resource_list,7,FALSE))</f>
        <v/>
      </c>
      <c r="E389" s="23">
        <v>0</v>
      </c>
      <c r="F389" s="23">
        <v>0</v>
      </c>
      <c r="G389" s="23">
        <v>0</v>
      </c>
      <c r="H389" s="23">
        <v>0</v>
      </c>
      <c r="J389" s="5">
        <f t="shared" ref="J389:J452" si="34">1.1^E389</f>
        <v>1</v>
      </c>
      <c r="K389" s="5">
        <f>IF($B$1="Yes",1.05,1)</f>
        <v>1</v>
      </c>
      <c r="L389" s="5">
        <f>IF(D389="",0,VLOOKUP(D389,resource_list,2,FALSE)*F389)</f>
        <v>0</v>
      </c>
      <c r="M389" s="5">
        <f>IF(D389="",0,VLOOKUP(D389,resource_list,3,FALSE)*G389)</f>
        <v>0</v>
      </c>
      <c r="N389" s="5">
        <f>IF(D389="",0,VLOOKUP(D389,resource_list,4,FALSE)*H389)</f>
        <v>0</v>
      </c>
      <c r="O389" s="5">
        <f>IF($D$1="Yes",2,1)</f>
        <v>2</v>
      </c>
      <c r="P389" s="5" t="str">
        <f>IF(D389="","",VLOOKUP(D389,resource_list,5,FALSE))</f>
        <v/>
      </c>
      <c r="Q389" s="5" t="str">
        <f>IF(C389="", "",  IF(VLOOKUP(C389,locations_outposts,5,FALSE)="No", 1, 1.1))</f>
        <v/>
      </c>
      <c r="R389" s="5" t="str">
        <f t="shared" si="31"/>
        <v/>
      </c>
      <c r="S389" s="5" t="str">
        <f t="shared" si="32"/>
        <v/>
      </c>
      <c r="T389" s="5" t="str">
        <f t="shared" si="33"/>
        <v/>
      </c>
      <c r="U389" s="5" t="str">
        <f t="shared" si="30"/>
        <v/>
      </c>
    </row>
    <row r="390" spans="1:21" x14ac:dyDescent="0.25">
      <c r="A390" s="5" cm="1">
        <f t="array" ref="A390">ROUNDDOWN(
_xlfn.IFS(P390="Crafted",
J390*K390*N390*Q390,
P390="Inorganic",
J390*K390*(L390+M390+N390)*O390*Q390,
P390="Organic",
J390*K390*(L390+M390+N390)*Q390,
TRUE,0),2)</f>
        <v>0</v>
      </c>
      <c r="B390" s="5" t="str">
        <f>IF(D390="","",VLOOKUP(D390,resource_list,7,FALSE))</f>
        <v/>
      </c>
      <c r="E390" s="23">
        <v>0</v>
      </c>
      <c r="F390" s="23">
        <v>0</v>
      </c>
      <c r="G390" s="23">
        <v>0</v>
      </c>
      <c r="H390" s="23">
        <v>0</v>
      </c>
      <c r="J390" s="5">
        <f t="shared" si="34"/>
        <v>1</v>
      </c>
      <c r="K390" s="5">
        <f>IF($B$1="Yes",1.05,1)</f>
        <v>1</v>
      </c>
      <c r="L390" s="5">
        <f>IF(D390="",0,VLOOKUP(D390,resource_list,2,FALSE)*F390)</f>
        <v>0</v>
      </c>
      <c r="M390" s="5">
        <f>IF(D390="",0,VLOOKUP(D390,resource_list,3,FALSE)*G390)</f>
        <v>0</v>
      </c>
      <c r="N390" s="5">
        <f>IF(D390="",0,VLOOKUP(D390,resource_list,4,FALSE)*H390)</f>
        <v>0</v>
      </c>
      <c r="O390" s="5">
        <f>IF($D$1="Yes",2,1)</f>
        <v>2</v>
      </c>
      <c r="P390" s="5" t="str">
        <f>IF(D390="","",VLOOKUP(D390,resource_list,5,FALSE))</f>
        <v/>
      </c>
      <c r="Q390" s="5" t="str">
        <f>IF(C390="", "",  IF(VLOOKUP(C390,locations_outposts,5,FALSE)="No", 1, 1.1))</f>
        <v/>
      </c>
      <c r="R390" s="5" t="str">
        <f t="shared" si="31"/>
        <v/>
      </c>
      <c r="S390" s="5" t="str">
        <f t="shared" si="32"/>
        <v/>
      </c>
      <c r="T390" s="5" t="str">
        <f t="shared" si="33"/>
        <v/>
      </c>
      <c r="U390" s="5" t="str">
        <f t="shared" si="30"/>
        <v/>
      </c>
    </row>
    <row r="391" spans="1:21" x14ac:dyDescent="0.25">
      <c r="A391" s="5" cm="1">
        <f t="array" ref="A391">ROUNDDOWN(
_xlfn.IFS(P391="Crafted",
J391*K391*N391*Q391,
P391="Inorganic",
J391*K391*(L391+M391+N391)*O391*Q391,
P391="Organic",
J391*K391*(L391+M391+N391)*Q391,
TRUE,0),2)</f>
        <v>0</v>
      </c>
      <c r="B391" s="5" t="str">
        <f>IF(D391="","",VLOOKUP(D391,resource_list,7,FALSE))</f>
        <v/>
      </c>
      <c r="E391" s="23">
        <v>0</v>
      </c>
      <c r="F391" s="23">
        <v>0</v>
      </c>
      <c r="G391" s="23">
        <v>0</v>
      </c>
      <c r="H391" s="23">
        <v>0</v>
      </c>
      <c r="J391" s="5">
        <f t="shared" si="34"/>
        <v>1</v>
      </c>
      <c r="K391" s="5">
        <f>IF($B$1="Yes",1.05,1)</f>
        <v>1</v>
      </c>
      <c r="L391" s="5">
        <f>IF(D391="",0,VLOOKUP(D391,resource_list,2,FALSE)*F391)</f>
        <v>0</v>
      </c>
      <c r="M391" s="5">
        <f>IF(D391="",0,VLOOKUP(D391,resource_list,3,FALSE)*G391)</f>
        <v>0</v>
      </c>
      <c r="N391" s="5">
        <f>IF(D391="",0,VLOOKUP(D391,resource_list,4,FALSE)*H391)</f>
        <v>0</v>
      </c>
      <c r="O391" s="5">
        <f>IF($D$1="Yes",2,1)</f>
        <v>2</v>
      </c>
      <c r="P391" s="5" t="str">
        <f>IF(D391="","",VLOOKUP(D391,resource_list,5,FALSE))</f>
        <v/>
      </c>
      <c r="Q391" s="5" t="str">
        <f>IF(C391="", "",  IF(VLOOKUP(C391,locations_outposts,5,FALSE)="No", 1, 1.1))</f>
        <v/>
      </c>
      <c r="R391" s="5" t="str">
        <f t="shared" si="31"/>
        <v/>
      </c>
      <c r="S391" s="5" t="str">
        <f t="shared" si="32"/>
        <v/>
      </c>
      <c r="T391" s="5" t="str">
        <f t="shared" si="33"/>
        <v/>
      </c>
      <c r="U391" s="5" t="str">
        <f t="shared" si="30"/>
        <v/>
      </c>
    </row>
    <row r="392" spans="1:21" x14ac:dyDescent="0.25">
      <c r="A392" s="5" cm="1">
        <f t="array" ref="A392">ROUNDDOWN(
_xlfn.IFS(P392="Crafted",
J392*K392*N392*Q392,
P392="Inorganic",
J392*K392*(L392+M392+N392)*O392*Q392,
P392="Organic",
J392*K392*(L392+M392+N392)*Q392,
TRUE,0),2)</f>
        <v>0</v>
      </c>
      <c r="B392" s="5" t="str">
        <f>IF(D392="","",VLOOKUP(D392,resource_list,7,FALSE))</f>
        <v/>
      </c>
      <c r="E392" s="23">
        <v>0</v>
      </c>
      <c r="F392" s="23">
        <v>0</v>
      </c>
      <c r="G392" s="23">
        <v>0</v>
      </c>
      <c r="H392" s="23">
        <v>0</v>
      </c>
      <c r="J392" s="5">
        <f t="shared" si="34"/>
        <v>1</v>
      </c>
      <c r="K392" s="5">
        <f>IF($B$1="Yes",1.05,1)</f>
        <v>1</v>
      </c>
      <c r="L392" s="5">
        <f>IF(D392="",0,VLOOKUP(D392,resource_list,2,FALSE)*F392)</f>
        <v>0</v>
      </c>
      <c r="M392" s="5">
        <f>IF(D392="",0,VLOOKUP(D392,resource_list,3,FALSE)*G392)</f>
        <v>0</v>
      </c>
      <c r="N392" s="5">
        <f>IF(D392="",0,VLOOKUP(D392,resource_list,4,FALSE)*H392)</f>
        <v>0</v>
      </c>
      <c r="O392" s="5">
        <f>IF($D$1="Yes",2,1)</f>
        <v>2</v>
      </c>
      <c r="P392" s="5" t="str">
        <f>IF(D392="","",VLOOKUP(D392,resource_list,5,FALSE))</f>
        <v/>
      </c>
      <c r="Q392" s="5" t="str">
        <f>IF(C392="", "",  IF(VLOOKUP(C392,locations_outposts,5,FALSE)="No", 1, 1.1))</f>
        <v/>
      </c>
      <c r="R392" s="5" t="str">
        <f t="shared" si="31"/>
        <v/>
      </c>
      <c r="S392" s="5" t="str">
        <f t="shared" si="32"/>
        <v/>
      </c>
      <c r="T392" s="5" t="str">
        <f t="shared" si="33"/>
        <v/>
      </c>
      <c r="U392" s="5" t="str">
        <f t="shared" si="30"/>
        <v/>
      </c>
    </row>
    <row r="393" spans="1:21" x14ac:dyDescent="0.25">
      <c r="A393" s="5" cm="1">
        <f t="array" ref="A393">ROUNDDOWN(
_xlfn.IFS(P393="Crafted",
J393*K393*N393*Q393,
P393="Inorganic",
J393*K393*(L393+M393+N393)*O393*Q393,
P393="Organic",
J393*K393*(L393+M393+N393)*Q393,
TRUE,0),2)</f>
        <v>0</v>
      </c>
      <c r="B393" s="5" t="str">
        <f>IF(D393="","",VLOOKUP(D393,resource_list,7,FALSE))</f>
        <v/>
      </c>
      <c r="E393" s="23">
        <v>0</v>
      </c>
      <c r="F393" s="23">
        <v>0</v>
      </c>
      <c r="G393" s="23">
        <v>0</v>
      </c>
      <c r="H393" s="23">
        <v>0</v>
      </c>
      <c r="J393" s="5">
        <f t="shared" si="34"/>
        <v>1</v>
      </c>
      <c r="K393" s="5">
        <f>IF($B$1="Yes",1.05,1)</f>
        <v>1</v>
      </c>
      <c r="L393" s="5">
        <f>IF(D393="",0,VLOOKUP(D393,resource_list,2,FALSE)*F393)</f>
        <v>0</v>
      </c>
      <c r="M393" s="5">
        <f>IF(D393="",0,VLOOKUP(D393,resource_list,3,FALSE)*G393)</f>
        <v>0</v>
      </c>
      <c r="N393" s="5">
        <f>IF(D393="",0,VLOOKUP(D393,resource_list,4,FALSE)*H393)</f>
        <v>0</v>
      </c>
      <c r="O393" s="5">
        <f>IF($D$1="Yes",2,1)</f>
        <v>2</v>
      </c>
      <c r="P393" s="5" t="str">
        <f>IF(D393="","",VLOOKUP(D393,resource_list,5,FALSE))</f>
        <v/>
      </c>
      <c r="Q393" s="5" t="str">
        <f>IF(C393="", "",  IF(VLOOKUP(C393,locations_outposts,5,FALSE)="No", 1, 1.1))</f>
        <v/>
      </c>
      <c r="R393" s="5" t="str">
        <f t="shared" si="31"/>
        <v/>
      </c>
      <c r="S393" s="5" t="str">
        <f t="shared" si="32"/>
        <v/>
      </c>
      <c r="T393" s="5" t="str">
        <f t="shared" si="33"/>
        <v/>
      </c>
      <c r="U393" s="5" t="str">
        <f t="shared" si="30"/>
        <v/>
      </c>
    </row>
    <row r="394" spans="1:21" x14ac:dyDescent="0.25">
      <c r="A394" s="5" cm="1">
        <f t="array" ref="A394">ROUNDDOWN(
_xlfn.IFS(P394="Crafted",
J394*K394*N394*Q394,
P394="Inorganic",
J394*K394*(L394+M394+N394)*O394*Q394,
P394="Organic",
J394*K394*(L394+M394+N394)*Q394,
TRUE,0),2)</f>
        <v>0</v>
      </c>
      <c r="B394" s="5" t="str">
        <f>IF(D394="","",VLOOKUP(D394,resource_list,7,FALSE))</f>
        <v/>
      </c>
      <c r="E394" s="23">
        <v>0</v>
      </c>
      <c r="F394" s="23">
        <v>0</v>
      </c>
      <c r="G394" s="23">
        <v>0</v>
      </c>
      <c r="H394" s="23">
        <v>0</v>
      </c>
      <c r="J394" s="5">
        <f t="shared" si="34"/>
        <v>1</v>
      </c>
      <c r="K394" s="5">
        <f>IF($B$1="Yes",1.05,1)</f>
        <v>1</v>
      </c>
      <c r="L394" s="5">
        <f>IF(D394="",0,VLOOKUP(D394,resource_list,2,FALSE)*F394)</f>
        <v>0</v>
      </c>
      <c r="M394" s="5">
        <f>IF(D394="",0,VLOOKUP(D394,resource_list,3,FALSE)*G394)</f>
        <v>0</v>
      </c>
      <c r="N394" s="5">
        <f>IF(D394="",0,VLOOKUP(D394,resource_list,4,FALSE)*H394)</f>
        <v>0</v>
      </c>
      <c r="O394" s="5">
        <f>IF($D$1="Yes",2,1)</f>
        <v>2</v>
      </c>
      <c r="P394" s="5" t="str">
        <f>IF(D394="","",VLOOKUP(D394,resource_list,5,FALSE))</f>
        <v/>
      </c>
      <c r="Q394" s="5" t="str">
        <f>IF(C394="", "",  IF(VLOOKUP(C394,locations_outposts,5,FALSE)="No", 1, 1.1))</f>
        <v/>
      </c>
      <c r="R394" s="5" t="str">
        <f t="shared" si="31"/>
        <v/>
      </c>
      <c r="S394" s="5" t="str">
        <f t="shared" si="32"/>
        <v/>
      </c>
      <c r="T394" s="5" t="str">
        <f t="shared" si="33"/>
        <v/>
      </c>
      <c r="U394" s="5" t="str">
        <f t="shared" si="30"/>
        <v/>
      </c>
    </row>
    <row r="395" spans="1:21" x14ac:dyDescent="0.25">
      <c r="A395" s="5" cm="1">
        <f t="array" ref="A395">ROUNDDOWN(
_xlfn.IFS(P395="Crafted",
J395*K395*N395*Q395,
P395="Inorganic",
J395*K395*(L395+M395+N395)*O395*Q395,
P395="Organic",
J395*K395*(L395+M395+N395)*Q395,
TRUE,0),2)</f>
        <v>0</v>
      </c>
      <c r="B395" s="5" t="str">
        <f>IF(D395="","",VLOOKUP(D395,resource_list,7,FALSE))</f>
        <v/>
      </c>
      <c r="E395" s="23">
        <v>0</v>
      </c>
      <c r="F395" s="23">
        <v>0</v>
      </c>
      <c r="G395" s="23">
        <v>0</v>
      </c>
      <c r="H395" s="23">
        <v>0</v>
      </c>
      <c r="J395" s="5">
        <f t="shared" si="34"/>
        <v>1</v>
      </c>
      <c r="K395" s="5">
        <f>IF($B$1="Yes",1.05,1)</f>
        <v>1</v>
      </c>
      <c r="L395" s="5">
        <f>IF(D395="",0,VLOOKUP(D395,resource_list,2,FALSE)*F395)</f>
        <v>0</v>
      </c>
      <c r="M395" s="5">
        <f>IF(D395="",0,VLOOKUP(D395,resource_list,3,FALSE)*G395)</f>
        <v>0</v>
      </c>
      <c r="N395" s="5">
        <f>IF(D395="",0,VLOOKUP(D395,resource_list,4,FALSE)*H395)</f>
        <v>0</v>
      </c>
      <c r="O395" s="5">
        <f>IF($D$1="Yes",2,1)</f>
        <v>2</v>
      </c>
      <c r="P395" s="5" t="str">
        <f>IF(D395="","",VLOOKUP(D395,resource_list,5,FALSE))</f>
        <v/>
      </c>
      <c r="Q395" s="5" t="str">
        <f>IF(C395="", "",  IF(VLOOKUP(C395,locations_outposts,5,FALSE)="No", 1, 1.1))</f>
        <v/>
      </c>
      <c r="R395" s="5" t="str">
        <f t="shared" si="31"/>
        <v/>
      </c>
      <c r="S395" s="5" t="str">
        <f t="shared" si="32"/>
        <v/>
      </c>
      <c r="T395" s="5" t="str">
        <f t="shared" si="33"/>
        <v/>
      </c>
      <c r="U395" s="5" t="str">
        <f t="shared" si="30"/>
        <v/>
      </c>
    </row>
    <row r="396" spans="1:21" x14ac:dyDescent="0.25">
      <c r="A396" s="5" cm="1">
        <f t="array" ref="A396">ROUNDDOWN(
_xlfn.IFS(P396="Crafted",
J396*K396*N396*Q396,
P396="Inorganic",
J396*K396*(L396+M396+N396)*O396*Q396,
P396="Organic",
J396*K396*(L396+M396+N396)*Q396,
TRUE,0),2)</f>
        <v>0</v>
      </c>
      <c r="B396" s="5" t="str">
        <f>IF(D396="","",VLOOKUP(D396,resource_list,7,FALSE))</f>
        <v/>
      </c>
      <c r="E396" s="23">
        <v>0</v>
      </c>
      <c r="F396" s="23">
        <v>0</v>
      </c>
      <c r="G396" s="23">
        <v>0</v>
      </c>
      <c r="H396" s="23">
        <v>0</v>
      </c>
      <c r="J396" s="5">
        <f t="shared" si="34"/>
        <v>1</v>
      </c>
      <c r="K396" s="5">
        <f>IF($B$1="Yes",1.05,1)</f>
        <v>1</v>
      </c>
      <c r="L396" s="5">
        <f>IF(D396="",0,VLOOKUP(D396,resource_list,2,FALSE)*F396)</f>
        <v>0</v>
      </c>
      <c r="M396" s="5">
        <f>IF(D396="",0,VLOOKUP(D396,resource_list,3,FALSE)*G396)</f>
        <v>0</v>
      </c>
      <c r="N396" s="5">
        <f>IF(D396="",0,VLOOKUP(D396,resource_list,4,FALSE)*H396)</f>
        <v>0</v>
      </c>
      <c r="O396" s="5">
        <f>IF($D$1="Yes",2,1)</f>
        <v>2</v>
      </c>
      <c r="P396" s="5" t="str">
        <f>IF(D396="","",VLOOKUP(D396,resource_list,5,FALSE))</f>
        <v/>
      </c>
      <c r="Q396" s="5" t="str">
        <f>IF(C396="", "",  IF(VLOOKUP(C396,locations_outposts,5,FALSE)="No", 1, 1.1))</f>
        <v/>
      </c>
      <c r="R396" s="5" t="str">
        <f t="shared" si="31"/>
        <v/>
      </c>
      <c r="S396" s="5" t="str">
        <f t="shared" si="32"/>
        <v/>
      </c>
      <c r="T396" s="5" t="str">
        <f t="shared" si="33"/>
        <v/>
      </c>
      <c r="U396" s="5" t="str">
        <f t="shared" si="30"/>
        <v/>
      </c>
    </row>
    <row r="397" spans="1:21" x14ac:dyDescent="0.25">
      <c r="A397" s="5" cm="1">
        <f t="array" ref="A397">ROUNDDOWN(
_xlfn.IFS(P397="Crafted",
J397*K397*N397*Q397,
P397="Inorganic",
J397*K397*(L397+M397+N397)*O397*Q397,
P397="Organic",
J397*K397*(L397+M397+N397)*Q397,
TRUE,0),2)</f>
        <v>0</v>
      </c>
      <c r="B397" s="5" t="str">
        <f>IF(D397="","",VLOOKUP(D397,resource_list,7,FALSE))</f>
        <v/>
      </c>
      <c r="E397" s="23">
        <v>0</v>
      </c>
      <c r="F397" s="23">
        <v>0</v>
      </c>
      <c r="G397" s="23">
        <v>0</v>
      </c>
      <c r="H397" s="23">
        <v>0</v>
      </c>
      <c r="J397" s="5">
        <f t="shared" si="34"/>
        <v>1</v>
      </c>
      <c r="K397" s="5">
        <f>IF($B$1="Yes",1.05,1)</f>
        <v>1</v>
      </c>
      <c r="L397" s="5">
        <f>IF(D397="",0,VLOOKUP(D397,resource_list,2,FALSE)*F397)</f>
        <v>0</v>
      </c>
      <c r="M397" s="5">
        <f>IF(D397="",0,VLOOKUP(D397,resource_list,3,FALSE)*G397)</f>
        <v>0</v>
      </c>
      <c r="N397" s="5">
        <f>IF(D397="",0,VLOOKUP(D397,resource_list,4,FALSE)*H397)</f>
        <v>0</v>
      </c>
      <c r="O397" s="5">
        <f>IF($D$1="Yes",2,1)</f>
        <v>2</v>
      </c>
      <c r="P397" s="5" t="str">
        <f>IF(D397="","",VLOOKUP(D397,resource_list,5,FALSE))</f>
        <v/>
      </c>
      <c r="Q397" s="5" t="str">
        <f>IF(C397="", "",  IF(VLOOKUP(C397,locations_outposts,5,FALSE)="No", 1, 1.1))</f>
        <v/>
      </c>
      <c r="R397" s="5" t="str">
        <f t="shared" si="31"/>
        <v/>
      </c>
      <c r="S397" s="5" t="str">
        <f t="shared" si="32"/>
        <v/>
      </c>
      <c r="T397" s="5" t="str">
        <f t="shared" si="33"/>
        <v/>
      </c>
      <c r="U397" s="5" t="str">
        <f t="shared" si="30"/>
        <v/>
      </c>
    </row>
    <row r="398" spans="1:21" x14ac:dyDescent="0.25">
      <c r="A398" s="5" cm="1">
        <f t="array" ref="A398">ROUNDDOWN(
_xlfn.IFS(P398="Crafted",
J398*K398*N398*Q398,
P398="Inorganic",
J398*K398*(L398+M398+N398)*O398*Q398,
P398="Organic",
J398*K398*(L398+M398+N398)*Q398,
TRUE,0),2)</f>
        <v>0</v>
      </c>
      <c r="B398" s="5" t="str">
        <f>IF(D398="","",VLOOKUP(D398,resource_list,7,FALSE))</f>
        <v/>
      </c>
      <c r="E398" s="23">
        <v>0</v>
      </c>
      <c r="F398" s="23">
        <v>0</v>
      </c>
      <c r="G398" s="23">
        <v>0</v>
      </c>
      <c r="H398" s="23">
        <v>0</v>
      </c>
      <c r="J398" s="5">
        <f t="shared" si="34"/>
        <v>1</v>
      </c>
      <c r="K398" s="5">
        <f>IF($B$1="Yes",1.05,1)</f>
        <v>1</v>
      </c>
      <c r="L398" s="5">
        <f>IF(D398="",0,VLOOKUP(D398,resource_list,2,FALSE)*F398)</f>
        <v>0</v>
      </c>
      <c r="M398" s="5">
        <f>IF(D398="",0,VLOOKUP(D398,resource_list,3,FALSE)*G398)</f>
        <v>0</v>
      </c>
      <c r="N398" s="5">
        <f>IF(D398="",0,VLOOKUP(D398,resource_list,4,FALSE)*H398)</f>
        <v>0</v>
      </c>
      <c r="O398" s="5">
        <f>IF($D$1="Yes",2,1)</f>
        <v>2</v>
      </c>
      <c r="P398" s="5" t="str">
        <f>IF(D398="","",VLOOKUP(D398,resource_list,5,FALSE))</f>
        <v/>
      </c>
      <c r="Q398" s="5" t="str">
        <f>IF(C398="", "",  IF(VLOOKUP(C398,locations_outposts,5,FALSE)="No", 1, 1.1))</f>
        <v/>
      </c>
      <c r="R398" s="5" t="str">
        <f t="shared" si="31"/>
        <v/>
      </c>
      <c r="S398" s="5" t="str">
        <f t="shared" si="32"/>
        <v/>
      </c>
      <c r="T398" s="5" t="str">
        <f t="shared" si="33"/>
        <v/>
      </c>
      <c r="U398" s="5" t="str">
        <f t="shared" si="30"/>
        <v/>
      </c>
    </row>
    <row r="399" spans="1:21" x14ac:dyDescent="0.25">
      <c r="A399" s="5" cm="1">
        <f t="array" ref="A399">ROUNDDOWN(
_xlfn.IFS(P399="Crafted",
J399*K399*N399*Q399,
P399="Inorganic",
J399*K399*(L399+M399+N399)*O399*Q399,
P399="Organic",
J399*K399*(L399+M399+N399)*Q399,
TRUE,0),2)</f>
        <v>0</v>
      </c>
      <c r="B399" s="5" t="str">
        <f>IF(D399="","",VLOOKUP(D399,resource_list,7,FALSE))</f>
        <v/>
      </c>
      <c r="E399" s="23">
        <v>0</v>
      </c>
      <c r="F399" s="23">
        <v>0</v>
      </c>
      <c r="G399" s="23">
        <v>0</v>
      </c>
      <c r="H399" s="23">
        <v>0</v>
      </c>
      <c r="J399" s="5">
        <f t="shared" si="34"/>
        <v>1</v>
      </c>
      <c r="K399" s="5">
        <f>IF($B$1="Yes",1.05,1)</f>
        <v>1</v>
      </c>
      <c r="L399" s="5">
        <f>IF(D399="",0,VLOOKUP(D399,resource_list,2,FALSE)*F399)</f>
        <v>0</v>
      </c>
      <c r="M399" s="5">
        <f>IF(D399="",0,VLOOKUP(D399,resource_list,3,FALSE)*G399)</f>
        <v>0</v>
      </c>
      <c r="N399" s="5">
        <f>IF(D399="",0,VLOOKUP(D399,resource_list,4,FALSE)*H399)</f>
        <v>0</v>
      </c>
      <c r="O399" s="5">
        <f>IF($D$1="Yes",2,1)</f>
        <v>2</v>
      </c>
      <c r="P399" s="5" t="str">
        <f>IF(D399="","",VLOOKUP(D399,resource_list,5,FALSE))</f>
        <v/>
      </c>
      <c r="Q399" s="5" t="str">
        <f>IF(C399="", "",  IF(VLOOKUP(C399,locations_outposts,5,FALSE)="No", 1, 1.1))</f>
        <v/>
      </c>
      <c r="R399" s="5" t="str">
        <f t="shared" si="31"/>
        <v/>
      </c>
      <c r="S399" s="5" t="str">
        <f t="shared" si="32"/>
        <v/>
      </c>
      <c r="T399" s="5" t="str">
        <f t="shared" si="33"/>
        <v/>
      </c>
      <c r="U399" s="5" t="str">
        <f t="shared" si="30"/>
        <v/>
      </c>
    </row>
    <row r="400" spans="1:21" x14ac:dyDescent="0.25">
      <c r="A400" s="5" cm="1">
        <f t="array" ref="A400">ROUNDDOWN(
_xlfn.IFS(P400="Crafted",
J400*K400*N400*Q400,
P400="Inorganic",
J400*K400*(L400+M400+N400)*O400*Q400,
P400="Organic",
J400*K400*(L400+M400+N400)*Q400,
TRUE,0),2)</f>
        <v>0</v>
      </c>
      <c r="B400" s="5" t="str">
        <f>IF(D400="","",VLOOKUP(D400,resource_list,7,FALSE))</f>
        <v/>
      </c>
      <c r="E400" s="23">
        <v>0</v>
      </c>
      <c r="F400" s="23">
        <v>0</v>
      </c>
      <c r="G400" s="23">
        <v>0</v>
      </c>
      <c r="H400" s="23">
        <v>0</v>
      </c>
      <c r="J400" s="5">
        <f t="shared" si="34"/>
        <v>1</v>
      </c>
      <c r="K400" s="5">
        <f>IF($B$1="Yes",1.05,1)</f>
        <v>1</v>
      </c>
      <c r="L400" s="5">
        <f>IF(D400="",0,VLOOKUP(D400,resource_list,2,FALSE)*F400)</f>
        <v>0</v>
      </c>
      <c r="M400" s="5">
        <f>IF(D400="",0,VLOOKUP(D400,resource_list,3,FALSE)*G400)</f>
        <v>0</v>
      </c>
      <c r="N400" s="5">
        <f>IF(D400="",0,VLOOKUP(D400,resource_list,4,FALSE)*H400)</f>
        <v>0</v>
      </c>
      <c r="O400" s="5">
        <f>IF($D$1="Yes",2,1)</f>
        <v>2</v>
      </c>
      <c r="P400" s="5" t="str">
        <f>IF(D400="","",VLOOKUP(D400,resource_list,5,FALSE))</f>
        <v/>
      </c>
      <c r="Q400" s="5" t="str">
        <f>IF(C400="", "",  IF(VLOOKUP(C400,locations_outposts,5,FALSE)="No", 1, 1.1))</f>
        <v/>
      </c>
      <c r="R400" s="5" t="str">
        <f t="shared" si="31"/>
        <v/>
      </c>
      <c r="S400" s="5" t="str">
        <f t="shared" si="32"/>
        <v/>
      </c>
      <c r="T400" s="5" t="str">
        <f t="shared" si="33"/>
        <v/>
      </c>
      <c r="U400" s="5" t="str">
        <f t="shared" si="30"/>
        <v/>
      </c>
    </row>
    <row r="401" spans="1:21" x14ac:dyDescent="0.25">
      <c r="A401" s="5" cm="1">
        <f t="array" ref="A401">ROUNDDOWN(
_xlfn.IFS(P401="Crafted",
J401*K401*N401*Q401,
P401="Inorganic",
J401*K401*(L401+M401+N401)*O401*Q401,
P401="Organic",
J401*K401*(L401+M401+N401)*Q401,
TRUE,0),2)</f>
        <v>0</v>
      </c>
      <c r="B401" s="5" t="str">
        <f>IF(D401="","",VLOOKUP(D401,resource_list,7,FALSE))</f>
        <v/>
      </c>
      <c r="E401" s="23">
        <v>0</v>
      </c>
      <c r="F401" s="23">
        <v>0</v>
      </c>
      <c r="G401" s="23">
        <v>0</v>
      </c>
      <c r="H401" s="23">
        <v>0</v>
      </c>
      <c r="J401" s="5">
        <f t="shared" si="34"/>
        <v>1</v>
      </c>
      <c r="K401" s="5">
        <f>IF($B$1="Yes",1.05,1)</f>
        <v>1</v>
      </c>
      <c r="L401" s="5">
        <f>IF(D401="",0,VLOOKUP(D401,resource_list,2,FALSE)*F401)</f>
        <v>0</v>
      </c>
      <c r="M401" s="5">
        <f>IF(D401="",0,VLOOKUP(D401,resource_list,3,FALSE)*G401)</f>
        <v>0</v>
      </c>
      <c r="N401" s="5">
        <f>IF(D401="",0,VLOOKUP(D401,resource_list,4,FALSE)*H401)</f>
        <v>0</v>
      </c>
      <c r="O401" s="5">
        <f>IF($D$1="Yes",2,1)</f>
        <v>2</v>
      </c>
      <c r="P401" s="5" t="str">
        <f>IF(D401="","",VLOOKUP(D401,resource_list,5,FALSE))</f>
        <v/>
      </c>
      <c r="Q401" s="5" t="str">
        <f>IF(C401="", "",  IF(VLOOKUP(C401,locations_outposts,5,FALSE)="No", 1, 1.1))</f>
        <v/>
      </c>
      <c r="R401" s="5" t="str">
        <f t="shared" si="31"/>
        <v/>
      </c>
      <c r="S401" s="5" t="str">
        <f t="shared" si="32"/>
        <v/>
      </c>
      <c r="T401" s="5" t="str">
        <f t="shared" si="33"/>
        <v/>
      </c>
      <c r="U401" s="5" t="str">
        <f t="shared" si="30"/>
        <v/>
      </c>
    </row>
    <row r="402" spans="1:21" x14ac:dyDescent="0.25">
      <c r="A402" s="5" cm="1">
        <f t="array" ref="A402">ROUNDDOWN(
_xlfn.IFS(P402="Crafted",
J402*K402*N402*Q402,
P402="Inorganic",
J402*K402*(L402+M402+N402)*O402*Q402,
P402="Organic",
J402*K402*(L402+M402+N402)*Q402,
TRUE,0),2)</f>
        <v>0</v>
      </c>
      <c r="B402" s="5" t="str">
        <f>IF(D402="","",VLOOKUP(D402,resource_list,7,FALSE))</f>
        <v/>
      </c>
      <c r="E402" s="23">
        <v>0</v>
      </c>
      <c r="F402" s="23">
        <v>0</v>
      </c>
      <c r="G402" s="23">
        <v>0</v>
      </c>
      <c r="H402" s="23">
        <v>0</v>
      </c>
      <c r="J402" s="5">
        <f t="shared" si="34"/>
        <v>1</v>
      </c>
      <c r="K402" s="5">
        <f>IF($B$1="Yes",1.05,1)</f>
        <v>1</v>
      </c>
      <c r="L402" s="5">
        <f>IF(D402="",0,VLOOKUP(D402,resource_list,2,FALSE)*F402)</f>
        <v>0</v>
      </c>
      <c r="M402" s="5">
        <f>IF(D402="",0,VLOOKUP(D402,resource_list,3,FALSE)*G402)</f>
        <v>0</v>
      </c>
      <c r="N402" s="5">
        <f>IF(D402="",0,VLOOKUP(D402,resource_list,4,FALSE)*H402)</f>
        <v>0</v>
      </c>
      <c r="O402" s="5">
        <f>IF($D$1="Yes",2,1)</f>
        <v>2</v>
      </c>
      <c r="P402" s="5" t="str">
        <f>IF(D402="","",VLOOKUP(D402,resource_list,5,FALSE))</f>
        <v/>
      </c>
      <c r="Q402" s="5" t="str">
        <f>IF(C402="", "",  IF(VLOOKUP(C402,locations_outposts,5,FALSE)="No", 1, 1.1))</f>
        <v/>
      </c>
      <c r="R402" s="5" t="str">
        <f t="shared" si="31"/>
        <v/>
      </c>
      <c r="S402" s="5" t="str">
        <f t="shared" si="32"/>
        <v/>
      </c>
      <c r="T402" s="5" t="str">
        <f t="shared" si="33"/>
        <v/>
      </c>
      <c r="U402" s="5" t="str">
        <f t="shared" si="30"/>
        <v/>
      </c>
    </row>
    <row r="403" spans="1:21" x14ac:dyDescent="0.25">
      <c r="A403" s="5" cm="1">
        <f t="array" ref="A403">ROUNDDOWN(
_xlfn.IFS(P403="Crafted",
J403*K403*N403*Q403,
P403="Inorganic",
J403*K403*(L403+M403+N403)*O403*Q403,
P403="Organic",
J403*K403*(L403+M403+N403)*Q403,
TRUE,0),2)</f>
        <v>0</v>
      </c>
      <c r="B403" s="5" t="str">
        <f>IF(D403="","",VLOOKUP(D403,resource_list,7,FALSE))</f>
        <v/>
      </c>
      <c r="E403" s="23">
        <v>0</v>
      </c>
      <c r="F403" s="23">
        <v>0</v>
      </c>
      <c r="G403" s="23">
        <v>0</v>
      </c>
      <c r="H403" s="23">
        <v>0</v>
      </c>
      <c r="J403" s="5">
        <f t="shared" si="34"/>
        <v>1</v>
      </c>
      <c r="K403" s="5">
        <f>IF($B$1="Yes",1.05,1)</f>
        <v>1</v>
      </c>
      <c r="L403" s="5">
        <f>IF(D403="",0,VLOOKUP(D403,resource_list,2,FALSE)*F403)</f>
        <v>0</v>
      </c>
      <c r="M403" s="5">
        <f>IF(D403="",0,VLOOKUP(D403,resource_list,3,FALSE)*G403)</f>
        <v>0</v>
      </c>
      <c r="N403" s="5">
        <f>IF(D403="",0,VLOOKUP(D403,resource_list,4,FALSE)*H403)</f>
        <v>0</v>
      </c>
      <c r="O403" s="5">
        <f>IF($D$1="Yes",2,1)</f>
        <v>2</v>
      </c>
      <c r="P403" s="5" t="str">
        <f>IF(D403="","",VLOOKUP(D403,resource_list,5,FALSE))</f>
        <v/>
      </c>
      <c r="Q403" s="5" t="str">
        <f>IF(C403="", "",  IF(VLOOKUP(C403,locations_outposts,5,FALSE)="No", 1, 1.1))</f>
        <v/>
      </c>
      <c r="R403" s="5" t="str">
        <f t="shared" si="31"/>
        <v/>
      </c>
      <c r="S403" s="5" t="str">
        <f t="shared" si="32"/>
        <v/>
      </c>
      <c r="T403" s="5" t="str">
        <f t="shared" si="33"/>
        <v/>
      </c>
      <c r="U403" s="5" t="str">
        <f t="shared" si="30"/>
        <v/>
      </c>
    </row>
    <row r="404" spans="1:21" x14ac:dyDescent="0.25">
      <c r="A404" s="5" cm="1">
        <f t="array" ref="A404">ROUNDDOWN(
_xlfn.IFS(P404="Crafted",
J404*K404*N404*Q404,
P404="Inorganic",
J404*K404*(L404+M404+N404)*O404*Q404,
P404="Organic",
J404*K404*(L404+M404+N404)*Q404,
TRUE,0),2)</f>
        <v>0</v>
      </c>
      <c r="B404" s="5" t="str">
        <f>IF(D404="","",VLOOKUP(D404,resource_list,7,FALSE))</f>
        <v/>
      </c>
      <c r="E404" s="23">
        <v>0</v>
      </c>
      <c r="F404" s="23">
        <v>0</v>
      </c>
      <c r="G404" s="23">
        <v>0</v>
      </c>
      <c r="H404" s="23">
        <v>0</v>
      </c>
      <c r="J404" s="5">
        <f t="shared" si="34"/>
        <v>1</v>
      </c>
      <c r="K404" s="5">
        <f>IF($B$1="Yes",1.05,1)</f>
        <v>1</v>
      </c>
      <c r="L404" s="5">
        <f>IF(D404="",0,VLOOKUP(D404,resource_list,2,FALSE)*F404)</f>
        <v>0</v>
      </c>
      <c r="M404" s="5">
        <f>IF(D404="",0,VLOOKUP(D404,resource_list,3,FALSE)*G404)</f>
        <v>0</v>
      </c>
      <c r="N404" s="5">
        <f>IF(D404="",0,VLOOKUP(D404,resource_list,4,FALSE)*H404)</f>
        <v>0</v>
      </c>
      <c r="O404" s="5">
        <f>IF($D$1="Yes",2,1)</f>
        <v>2</v>
      </c>
      <c r="P404" s="5" t="str">
        <f>IF(D404="","",VLOOKUP(D404,resource_list,5,FALSE))</f>
        <v/>
      </c>
      <c r="Q404" s="5" t="str">
        <f>IF(C404="", "",  IF(VLOOKUP(C404,locations_outposts,5,FALSE)="No", 1, 1.1))</f>
        <v/>
      </c>
      <c r="R404" s="5" t="str">
        <f t="shared" si="31"/>
        <v/>
      </c>
      <c r="S404" s="5" t="str">
        <f t="shared" si="32"/>
        <v/>
      </c>
      <c r="T404" s="5" t="str">
        <f t="shared" si="33"/>
        <v/>
      </c>
      <c r="U404" s="5" t="str">
        <f t="shared" si="30"/>
        <v/>
      </c>
    </row>
    <row r="405" spans="1:21" x14ac:dyDescent="0.25">
      <c r="A405" s="5" cm="1">
        <f t="array" ref="A405">ROUNDDOWN(
_xlfn.IFS(P405="Crafted",
J405*K405*N405*Q405,
P405="Inorganic",
J405*K405*(L405+M405+N405)*O405*Q405,
P405="Organic",
J405*K405*(L405+M405+N405)*Q405,
TRUE,0),2)</f>
        <v>0</v>
      </c>
      <c r="B405" s="5" t="str">
        <f>IF(D405="","",VLOOKUP(D405,resource_list,7,FALSE))</f>
        <v/>
      </c>
      <c r="E405" s="23">
        <v>0</v>
      </c>
      <c r="F405" s="23">
        <v>0</v>
      </c>
      <c r="G405" s="23">
        <v>0</v>
      </c>
      <c r="H405" s="23">
        <v>0</v>
      </c>
      <c r="J405" s="5">
        <f t="shared" si="34"/>
        <v>1</v>
      </c>
      <c r="K405" s="5">
        <f>IF($B$1="Yes",1.05,1)</f>
        <v>1</v>
      </c>
      <c r="L405" s="5">
        <f>IF(D405="",0,VLOOKUP(D405,resource_list,2,FALSE)*F405)</f>
        <v>0</v>
      </c>
      <c r="M405" s="5">
        <f>IF(D405="",0,VLOOKUP(D405,resource_list,3,FALSE)*G405)</f>
        <v>0</v>
      </c>
      <c r="N405" s="5">
        <f>IF(D405="",0,VLOOKUP(D405,resource_list,4,FALSE)*H405)</f>
        <v>0</v>
      </c>
      <c r="O405" s="5">
        <f>IF($D$1="Yes",2,1)</f>
        <v>2</v>
      </c>
      <c r="P405" s="5" t="str">
        <f>IF(D405="","",VLOOKUP(D405,resource_list,5,FALSE))</f>
        <v/>
      </c>
      <c r="Q405" s="5" t="str">
        <f>IF(C405="", "",  IF(VLOOKUP(C405,locations_outposts,5,FALSE)="No", 1, 1.1))</f>
        <v/>
      </c>
      <c r="R405" s="5" t="str">
        <f t="shared" si="31"/>
        <v/>
      </c>
      <c r="S405" s="5" t="str">
        <f t="shared" si="32"/>
        <v/>
      </c>
      <c r="T405" s="5" t="str">
        <f t="shared" si="33"/>
        <v/>
      </c>
      <c r="U405" s="5" t="str">
        <f t="shared" si="30"/>
        <v/>
      </c>
    </row>
    <row r="406" spans="1:21" x14ac:dyDescent="0.25">
      <c r="A406" s="5" cm="1">
        <f t="array" ref="A406">ROUNDDOWN(
_xlfn.IFS(P406="Crafted",
J406*K406*N406*Q406,
P406="Inorganic",
J406*K406*(L406+M406+N406)*O406*Q406,
P406="Organic",
J406*K406*(L406+M406+N406)*Q406,
TRUE,0),2)</f>
        <v>0</v>
      </c>
      <c r="B406" s="5" t="str">
        <f>IF(D406="","",VLOOKUP(D406,resource_list,7,FALSE))</f>
        <v/>
      </c>
      <c r="E406" s="23">
        <v>0</v>
      </c>
      <c r="F406" s="23">
        <v>0</v>
      </c>
      <c r="G406" s="23">
        <v>0</v>
      </c>
      <c r="H406" s="23">
        <v>0</v>
      </c>
      <c r="J406" s="5">
        <f t="shared" si="34"/>
        <v>1</v>
      </c>
      <c r="K406" s="5">
        <f>IF($B$1="Yes",1.05,1)</f>
        <v>1</v>
      </c>
      <c r="L406" s="5">
        <f>IF(D406="",0,VLOOKUP(D406,resource_list,2,FALSE)*F406)</f>
        <v>0</v>
      </c>
      <c r="M406" s="5">
        <f>IF(D406="",0,VLOOKUP(D406,resource_list,3,FALSE)*G406)</f>
        <v>0</v>
      </c>
      <c r="N406" s="5">
        <f>IF(D406="",0,VLOOKUP(D406,resource_list,4,FALSE)*H406)</f>
        <v>0</v>
      </c>
      <c r="O406" s="5">
        <f>IF($D$1="Yes",2,1)</f>
        <v>2</v>
      </c>
      <c r="P406" s="5" t="str">
        <f>IF(D406="","",VLOOKUP(D406,resource_list,5,FALSE))</f>
        <v/>
      </c>
      <c r="Q406" s="5" t="str">
        <f>IF(C406="", "",  IF(VLOOKUP(C406,locations_outposts,5,FALSE)="No", 1, 1.1))</f>
        <v/>
      </c>
      <c r="R406" s="5" t="str">
        <f t="shared" si="31"/>
        <v/>
      </c>
      <c r="S406" s="5" t="str">
        <f t="shared" si="32"/>
        <v/>
      </c>
      <c r="T406" s="5" t="str">
        <f t="shared" si="33"/>
        <v/>
      </c>
      <c r="U406" s="5" t="str">
        <f t="shared" si="30"/>
        <v/>
      </c>
    </row>
    <row r="407" spans="1:21" x14ac:dyDescent="0.25">
      <c r="A407" s="5" cm="1">
        <f t="array" ref="A407">ROUNDDOWN(
_xlfn.IFS(P407="Crafted",
J407*K407*N407*Q407,
P407="Inorganic",
J407*K407*(L407+M407+N407)*O407*Q407,
P407="Organic",
J407*K407*(L407+M407+N407)*Q407,
TRUE,0),2)</f>
        <v>0</v>
      </c>
      <c r="B407" s="5" t="str">
        <f>IF(D407="","",VLOOKUP(D407,resource_list,7,FALSE))</f>
        <v/>
      </c>
      <c r="E407" s="23">
        <v>0</v>
      </c>
      <c r="F407" s="23">
        <v>0</v>
      </c>
      <c r="G407" s="23">
        <v>0</v>
      </c>
      <c r="H407" s="23">
        <v>0</v>
      </c>
      <c r="J407" s="5">
        <f t="shared" si="34"/>
        <v>1</v>
      </c>
      <c r="K407" s="5">
        <f>IF($B$1="Yes",1.05,1)</f>
        <v>1</v>
      </c>
      <c r="L407" s="5">
        <f>IF(D407="",0,VLOOKUP(D407,resource_list,2,FALSE)*F407)</f>
        <v>0</v>
      </c>
      <c r="M407" s="5">
        <f>IF(D407="",0,VLOOKUP(D407,resource_list,3,FALSE)*G407)</f>
        <v>0</v>
      </c>
      <c r="N407" s="5">
        <f>IF(D407="",0,VLOOKUP(D407,resource_list,4,FALSE)*H407)</f>
        <v>0</v>
      </c>
      <c r="O407" s="5">
        <f>IF($D$1="Yes",2,1)</f>
        <v>2</v>
      </c>
      <c r="P407" s="5" t="str">
        <f>IF(D407="","",VLOOKUP(D407,resource_list,5,FALSE))</f>
        <v/>
      </c>
      <c r="Q407" s="5" t="str">
        <f>IF(C407="", "",  IF(VLOOKUP(C407,locations_outposts,5,FALSE)="No", 1, 1.1))</f>
        <v/>
      </c>
      <c r="R407" s="5" t="str">
        <f t="shared" si="31"/>
        <v/>
      </c>
      <c r="S407" s="5" t="str">
        <f t="shared" si="32"/>
        <v/>
      </c>
      <c r="T407" s="5" t="str">
        <f t="shared" si="33"/>
        <v/>
      </c>
      <c r="U407" s="5" t="str">
        <f t="shared" ref="U407:U470" si="35">IF(C407&lt;&gt;"",IF(D407&lt;&gt;"",_xlfn.CONCAT(C407," - ",D407),""),"")</f>
        <v/>
      </c>
    </row>
    <row r="408" spans="1:21" x14ac:dyDescent="0.25">
      <c r="A408" s="5" cm="1">
        <f t="array" ref="A408">ROUNDDOWN(
_xlfn.IFS(P408="Crafted",
J408*K408*N408*Q408,
P408="Inorganic",
J408*K408*(L408+M408+N408)*O408*Q408,
P408="Organic",
J408*K408*(L408+M408+N408)*Q408,
TRUE,0),2)</f>
        <v>0</v>
      </c>
      <c r="B408" s="5" t="str">
        <f>IF(D408="","",VLOOKUP(D408,resource_list,7,FALSE))</f>
        <v/>
      </c>
      <c r="E408" s="23">
        <v>0</v>
      </c>
      <c r="F408" s="23">
        <v>0</v>
      </c>
      <c r="G408" s="23">
        <v>0</v>
      </c>
      <c r="H408" s="23">
        <v>0</v>
      </c>
      <c r="J408" s="5">
        <f t="shared" si="34"/>
        <v>1</v>
      </c>
      <c r="K408" s="5">
        <f>IF($B$1="Yes",1.05,1)</f>
        <v>1</v>
      </c>
      <c r="L408" s="5">
        <f>IF(D408="",0,VLOOKUP(D408,resource_list,2,FALSE)*F408)</f>
        <v>0</v>
      </c>
      <c r="M408" s="5">
        <f>IF(D408="",0,VLOOKUP(D408,resource_list,3,FALSE)*G408)</f>
        <v>0</v>
      </c>
      <c r="N408" s="5">
        <f>IF(D408="",0,VLOOKUP(D408,resource_list,4,FALSE)*H408)</f>
        <v>0</v>
      </c>
      <c r="O408" s="5">
        <f>IF($D$1="Yes",2,1)</f>
        <v>2</v>
      </c>
      <c r="P408" s="5" t="str">
        <f>IF(D408="","",VLOOKUP(D408,resource_list,5,FALSE))</f>
        <v/>
      </c>
      <c r="Q408" s="5" t="str">
        <f>IF(C408="", "",  IF(VLOOKUP(C408,locations_outposts,5,FALSE)="No", 1, 1.1))</f>
        <v/>
      </c>
      <c r="R408" s="5" t="str">
        <f t="shared" si="31"/>
        <v/>
      </c>
      <c r="S408" s="5" t="str">
        <f t="shared" si="32"/>
        <v/>
      </c>
      <c r="T408" s="5" t="str">
        <f t="shared" si="33"/>
        <v/>
      </c>
      <c r="U408" s="5" t="str">
        <f t="shared" si="35"/>
        <v/>
      </c>
    </row>
    <row r="409" spans="1:21" x14ac:dyDescent="0.25">
      <c r="A409" s="5" cm="1">
        <f t="array" ref="A409">ROUNDDOWN(
_xlfn.IFS(P409="Crafted",
J409*K409*N409*Q409,
P409="Inorganic",
J409*K409*(L409+M409+N409)*O409*Q409,
P409="Organic",
J409*K409*(L409+M409+N409)*Q409,
TRUE,0),2)</f>
        <v>0</v>
      </c>
      <c r="B409" s="5" t="str">
        <f>IF(D409="","",VLOOKUP(D409,resource_list,7,FALSE))</f>
        <v/>
      </c>
      <c r="E409" s="23">
        <v>0</v>
      </c>
      <c r="F409" s="23">
        <v>0</v>
      </c>
      <c r="G409" s="23">
        <v>0</v>
      </c>
      <c r="H409" s="23">
        <v>0</v>
      </c>
      <c r="J409" s="5">
        <f t="shared" si="34"/>
        <v>1</v>
      </c>
      <c r="K409" s="5">
        <f>IF($B$1="Yes",1.05,1)</f>
        <v>1</v>
      </c>
      <c r="L409" s="5">
        <f>IF(D409="",0,VLOOKUP(D409,resource_list,2,FALSE)*F409)</f>
        <v>0</v>
      </c>
      <c r="M409" s="5">
        <f>IF(D409="",0,VLOOKUP(D409,resource_list,3,FALSE)*G409)</f>
        <v>0</v>
      </c>
      <c r="N409" s="5">
        <f>IF(D409="",0,VLOOKUP(D409,resource_list,4,FALSE)*H409)</f>
        <v>0</v>
      </c>
      <c r="O409" s="5">
        <f>IF($D$1="Yes",2,1)</f>
        <v>2</v>
      </c>
      <c r="P409" s="5" t="str">
        <f>IF(D409="","",VLOOKUP(D409,resource_list,5,FALSE))</f>
        <v/>
      </c>
      <c r="Q409" s="5" t="str">
        <f>IF(C409="", "",  IF(VLOOKUP(C409,locations_outposts,5,FALSE)="No", 1, 1.1))</f>
        <v/>
      </c>
      <c r="R409" s="5" t="str">
        <f t="shared" si="31"/>
        <v/>
      </c>
      <c r="S409" s="5" t="str">
        <f t="shared" si="32"/>
        <v/>
      </c>
      <c r="T409" s="5" t="str">
        <f t="shared" si="33"/>
        <v/>
      </c>
      <c r="U409" s="5" t="str">
        <f t="shared" si="35"/>
        <v/>
      </c>
    </row>
    <row r="410" spans="1:21" x14ac:dyDescent="0.25">
      <c r="A410" s="5" cm="1">
        <f t="array" ref="A410">ROUNDDOWN(
_xlfn.IFS(P410="Crafted",
J410*K410*N410*Q410,
P410="Inorganic",
J410*K410*(L410+M410+N410)*O410*Q410,
P410="Organic",
J410*K410*(L410+M410+N410)*Q410,
TRUE,0),2)</f>
        <v>0</v>
      </c>
      <c r="B410" s="5" t="str">
        <f>IF(D410="","",VLOOKUP(D410,resource_list,7,FALSE))</f>
        <v/>
      </c>
      <c r="E410" s="23">
        <v>0</v>
      </c>
      <c r="F410" s="23">
        <v>0</v>
      </c>
      <c r="G410" s="23">
        <v>0</v>
      </c>
      <c r="H410" s="23">
        <v>0</v>
      </c>
      <c r="J410" s="5">
        <f t="shared" si="34"/>
        <v>1</v>
      </c>
      <c r="K410" s="5">
        <f>IF($B$1="Yes",1.05,1)</f>
        <v>1</v>
      </c>
      <c r="L410" s="5">
        <f>IF(D410="",0,VLOOKUP(D410,resource_list,2,FALSE)*F410)</f>
        <v>0</v>
      </c>
      <c r="M410" s="5">
        <f>IF(D410="",0,VLOOKUP(D410,resource_list,3,FALSE)*G410)</f>
        <v>0</v>
      </c>
      <c r="N410" s="5">
        <f>IF(D410="",0,VLOOKUP(D410,resource_list,4,FALSE)*H410)</f>
        <v>0</v>
      </c>
      <c r="O410" s="5">
        <f>IF($D$1="Yes",2,1)</f>
        <v>2</v>
      </c>
      <c r="P410" s="5" t="str">
        <f>IF(D410="","",VLOOKUP(D410,resource_list,5,FALSE))</f>
        <v/>
      </c>
      <c r="Q410" s="5" t="str">
        <f>IF(C410="", "",  IF(VLOOKUP(C410,locations_outposts,5,FALSE)="No", 1, 1.1))</f>
        <v/>
      </c>
      <c r="R410" s="5" t="str">
        <f t="shared" si="31"/>
        <v/>
      </c>
      <c r="S410" s="5" t="str">
        <f t="shared" si="32"/>
        <v/>
      </c>
      <c r="T410" s="5" t="str">
        <f t="shared" si="33"/>
        <v/>
      </c>
      <c r="U410" s="5" t="str">
        <f t="shared" si="35"/>
        <v/>
      </c>
    </row>
    <row r="411" spans="1:21" x14ac:dyDescent="0.25">
      <c r="A411" s="5" cm="1">
        <f t="array" ref="A411">ROUNDDOWN(
_xlfn.IFS(P411="Crafted",
J411*K411*N411*Q411,
P411="Inorganic",
J411*K411*(L411+M411+N411)*O411*Q411,
P411="Organic",
J411*K411*(L411+M411+N411)*Q411,
TRUE,0),2)</f>
        <v>0</v>
      </c>
      <c r="B411" s="5" t="str">
        <f>IF(D411="","",VLOOKUP(D411,resource_list,7,FALSE))</f>
        <v/>
      </c>
      <c r="E411" s="23">
        <v>0</v>
      </c>
      <c r="F411" s="23">
        <v>0</v>
      </c>
      <c r="G411" s="23">
        <v>0</v>
      </c>
      <c r="H411" s="23">
        <v>0</v>
      </c>
      <c r="J411" s="5">
        <f t="shared" si="34"/>
        <v>1</v>
      </c>
      <c r="K411" s="5">
        <f>IF($B$1="Yes",1.05,1)</f>
        <v>1</v>
      </c>
      <c r="L411" s="5">
        <f>IF(D411="",0,VLOOKUP(D411,resource_list,2,FALSE)*F411)</f>
        <v>0</v>
      </c>
      <c r="M411" s="5">
        <f>IF(D411="",0,VLOOKUP(D411,resource_list,3,FALSE)*G411)</f>
        <v>0</v>
      </c>
      <c r="N411" s="5">
        <f>IF(D411="",0,VLOOKUP(D411,resource_list,4,FALSE)*H411)</f>
        <v>0</v>
      </c>
      <c r="O411" s="5">
        <f>IF($D$1="Yes",2,1)</f>
        <v>2</v>
      </c>
      <c r="P411" s="5" t="str">
        <f>IF(D411="","",VLOOKUP(D411,resource_list,5,FALSE))</f>
        <v/>
      </c>
      <c r="Q411" s="5" t="str">
        <f>IF(C411="", "",  IF(VLOOKUP(C411,locations_outposts,5,FALSE)="No", 1, 1.1))</f>
        <v/>
      </c>
      <c r="R411" s="5" t="str">
        <f t="shared" si="31"/>
        <v/>
      </c>
      <c r="S411" s="5" t="str">
        <f t="shared" si="32"/>
        <v/>
      </c>
      <c r="T411" s="5" t="str">
        <f t="shared" si="33"/>
        <v/>
      </c>
      <c r="U411" s="5" t="str">
        <f t="shared" si="35"/>
        <v/>
      </c>
    </row>
    <row r="412" spans="1:21" x14ac:dyDescent="0.25">
      <c r="A412" s="5" cm="1">
        <f t="array" ref="A412">ROUNDDOWN(
_xlfn.IFS(P412="Crafted",
J412*K412*N412*Q412,
P412="Inorganic",
J412*K412*(L412+M412+N412)*O412*Q412,
P412="Organic",
J412*K412*(L412+M412+N412)*Q412,
TRUE,0),2)</f>
        <v>0</v>
      </c>
      <c r="B412" s="5" t="str">
        <f>IF(D412="","",VLOOKUP(D412,resource_list,7,FALSE))</f>
        <v/>
      </c>
      <c r="E412" s="23">
        <v>0</v>
      </c>
      <c r="F412" s="23">
        <v>0</v>
      </c>
      <c r="G412" s="23">
        <v>0</v>
      </c>
      <c r="H412" s="23">
        <v>0</v>
      </c>
      <c r="J412" s="5">
        <f t="shared" si="34"/>
        <v>1</v>
      </c>
      <c r="K412" s="5">
        <f>IF($B$1="Yes",1.05,1)</f>
        <v>1</v>
      </c>
      <c r="L412" s="5">
        <f>IF(D412="",0,VLOOKUP(D412,resource_list,2,FALSE)*F412)</f>
        <v>0</v>
      </c>
      <c r="M412" s="5">
        <f>IF(D412="",0,VLOOKUP(D412,resource_list,3,FALSE)*G412)</f>
        <v>0</v>
      </c>
      <c r="N412" s="5">
        <f>IF(D412="",0,VLOOKUP(D412,resource_list,4,FALSE)*H412)</f>
        <v>0</v>
      </c>
      <c r="O412" s="5">
        <f>IF($D$1="Yes",2,1)</f>
        <v>2</v>
      </c>
      <c r="P412" s="5" t="str">
        <f>IF(D412="","",VLOOKUP(D412,resource_list,5,FALSE))</f>
        <v/>
      </c>
      <c r="Q412" s="5" t="str">
        <f>IF(C412="", "",  IF(VLOOKUP(C412,locations_outposts,5,FALSE)="No", 1, 1.1))</f>
        <v/>
      </c>
      <c r="R412" s="5" t="str">
        <f t="shared" si="31"/>
        <v/>
      </c>
      <c r="S412" s="5" t="str">
        <f t="shared" si="32"/>
        <v/>
      </c>
      <c r="T412" s="5" t="str">
        <f t="shared" si="33"/>
        <v/>
      </c>
      <c r="U412" s="5" t="str">
        <f t="shared" si="35"/>
        <v/>
      </c>
    </row>
    <row r="413" spans="1:21" x14ac:dyDescent="0.25">
      <c r="A413" s="5" cm="1">
        <f t="array" ref="A413">ROUNDDOWN(
_xlfn.IFS(P413="Crafted",
J413*K413*N413*Q413,
P413="Inorganic",
J413*K413*(L413+M413+N413)*O413*Q413,
P413="Organic",
J413*K413*(L413+M413+N413)*Q413,
TRUE,0),2)</f>
        <v>0</v>
      </c>
      <c r="B413" s="5" t="str">
        <f>IF(D413="","",VLOOKUP(D413,resource_list,7,FALSE))</f>
        <v/>
      </c>
      <c r="E413" s="23">
        <v>0</v>
      </c>
      <c r="F413" s="23">
        <v>0</v>
      </c>
      <c r="G413" s="23">
        <v>0</v>
      </c>
      <c r="H413" s="23">
        <v>0</v>
      </c>
      <c r="J413" s="5">
        <f t="shared" si="34"/>
        <v>1</v>
      </c>
      <c r="K413" s="5">
        <f>IF($B$1="Yes",1.05,1)</f>
        <v>1</v>
      </c>
      <c r="L413" s="5">
        <f>IF(D413="",0,VLOOKUP(D413,resource_list,2,FALSE)*F413)</f>
        <v>0</v>
      </c>
      <c r="M413" s="5">
        <f>IF(D413="",0,VLOOKUP(D413,resource_list,3,FALSE)*G413)</f>
        <v>0</v>
      </c>
      <c r="N413" s="5">
        <f>IF(D413="",0,VLOOKUP(D413,resource_list,4,FALSE)*H413)</f>
        <v>0</v>
      </c>
      <c r="O413" s="5">
        <f>IF($D$1="Yes",2,1)</f>
        <v>2</v>
      </c>
      <c r="P413" s="5" t="str">
        <f>IF(D413="","",VLOOKUP(D413,resource_list,5,FALSE))</f>
        <v/>
      </c>
      <c r="Q413" s="5" t="str">
        <f>IF(C413="", "",  IF(VLOOKUP(C413,locations_outposts,5,FALSE)="No", 1, 1.1))</f>
        <v/>
      </c>
      <c r="R413" s="5" t="str">
        <f t="shared" si="31"/>
        <v/>
      </c>
      <c r="S413" s="5" t="str">
        <f t="shared" si="32"/>
        <v/>
      </c>
      <c r="T413" s="5" t="str">
        <f t="shared" si="33"/>
        <v/>
      </c>
      <c r="U413" s="5" t="str">
        <f t="shared" si="35"/>
        <v/>
      </c>
    </row>
    <row r="414" spans="1:21" x14ac:dyDescent="0.25">
      <c r="A414" s="5" cm="1">
        <f t="array" ref="A414">ROUNDDOWN(
_xlfn.IFS(P414="Crafted",
J414*K414*N414*Q414,
P414="Inorganic",
J414*K414*(L414+M414+N414)*O414*Q414,
P414="Organic",
J414*K414*(L414+M414+N414)*Q414,
TRUE,0),2)</f>
        <v>0</v>
      </c>
      <c r="B414" s="5" t="str">
        <f>IF(D414="","",VLOOKUP(D414,resource_list,7,FALSE))</f>
        <v/>
      </c>
      <c r="E414" s="23">
        <v>0</v>
      </c>
      <c r="F414" s="23">
        <v>0</v>
      </c>
      <c r="G414" s="23">
        <v>0</v>
      </c>
      <c r="H414" s="23">
        <v>0</v>
      </c>
      <c r="J414" s="5">
        <f t="shared" si="34"/>
        <v>1</v>
      </c>
      <c r="K414" s="5">
        <f>IF($B$1="Yes",1.05,1)</f>
        <v>1</v>
      </c>
      <c r="L414" s="5">
        <f>IF(D414="",0,VLOOKUP(D414,resource_list,2,FALSE)*F414)</f>
        <v>0</v>
      </c>
      <c r="M414" s="5">
        <f>IF(D414="",0,VLOOKUP(D414,resource_list,3,FALSE)*G414)</f>
        <v>0</v>
      </c>
      <c r="N414" s="5">
        <f>IF(D414="",0,VLOOKUP(D414,resource_list,4,FALSE)*H414)</f>
        <v>0</v>
      </c>
      <c r="O414" s="5">
        <f>IF($D$1="Yes",2,1)</f>
        <v>2</v>
      </c>
      <c r="P414" s="5" t="str">
        <f>IF(D414="","",VLOOKUP(D414,resource_list,5,FALSE))</f>
        <v/>
      </c>
      <c r="Q414" s="5" t="str">
        <f>IF(C414="", "",  IF(VLOOKUP(C414,locations_outposts,5,FALSE)="No", 1, 1.1))</f>
        <v/>
      </c>
      <c r="R414" s="5" t="str">
        <f t="shared" si="31"/>
        <v/>
      </c>
      <c r="S414" s="5" t="str">
        <f t="shared" si="32"/>
        <v/>
      </c>
      <c r="T414" s="5" t="str">
        <f t="shared" si="33"/>
        <v/>
      </c>
      <c r="U414" s="5" t="str">
        <f t="shared" si="35"/>
        <v/>
      </c>
    </row>
    <row r="415" spans="1:21" x14ac:dyDescent="0.25">
      <c r="A415" s="5" cm="1">
        <f t="array" ref="A415">ROUNDDOWN(
_xlfn.IFS(P415="Crafted",
J415*K415*N415*Q415,
P415="Inorganic",
J415*K415*(L415+M415+N415)*O415*Q415,
P415="Organic",
J415*K415*(L415+M415+N415)*Q415,
TRUE,0),2)</f>
        <v>0</v>
      </c>
      <c r="B415" s="5" t="str">
        <f>IF(D415="","",VLOOKUP(D415,resource_list,7,FALSE))</f>
        <v/>
      </c>
      <c r="E415" s="23">
        <v>0</v>
      </c>
      <c r="F415" s="23">
        <v>0</v>
      </c>
      <c r="G415" s="23">
        <v>0</v>
      </c>
      <c r="H415" s="23">
        <v>0</v>
      </c>
      <c r="J415" s="5">
        <f t="shared" si="34"/>
        <v>1</v>
      </c>
      <c r="K415" s="5">
        <f>IF($B$1="Yes",1.05,1)</f>
        <v>1</v>
      </c>
      <c r="L415" s="5">
        <f>IF(D415="",0,VLOOKUP(D415,resource_list,2,FALSE)*F415)</f>
        <v>0</v>
      </c>
      <c r="M415" s="5">
        <f>IF(D415="",0,VLOOKUP(D415,resource_list,3,FALSE)*G415)</f>
        <v>0</v>
      </c>
      <c r="N415" s="5">
        <f>IF(D415="",0,VLOOKUP(D415,resource_list,4,FALSE)*H415)</f>
        <v>0</v>
      </c>
      <c r="O415" s="5">
        <f>IF($D$1="Yes",2,1)</f>
        <v>2</v>
      </c>
      <c r="P415" s="5" t="str">
        <f>IF(D415="","",VLOOKUP(D415,resource_list,5,FALSE))</f>
        <v/>
      </c>
      <c r="Q415" s="5" t="str">
        <f>IF(C415="", "",  IF(VLOOKUP(C415,locations_outposts,5,FALSE)="No", 1, 1.1))</f>
        <v/>
      </c>
      <c r="R415" s="5" t="str">
        <f t="shared" si="31"/>
        <v/>
      </c>
      <c r="S415" s="5" t="str">
        <f t="shared" si="32"/>
        <v/>
      </c>
      <c r="T415" s="5" t="str">
        <f t="shared" si="33"/>
        <v/>
      </c>
      <c r="U415" s="5" t="str">
        <f t="shared" si="35"/>
        <v/>
      </c>
    </row>
    <row r="416" spans="1:21" x14ac:dyDescent="0.25">
      <c r="A416" s="5" cm="1">
        <f t="array" ref="A416">ROUNDDOWN(
_xlfn.IFS(P416="Crafted",
J416*K416*N416*Q416,
P416="Inorganic",
J416*K416*(L416+M416+N416)*O416*Q416,
P416="Organic",
J416*K416*(L416+M416+N416)*Q416,
TRUE,0),2)</f>
        <v>0</v>
      </c>
      <c r="B416" s="5" t="str">
        <f>IF(D416="","",VLOOKUP(D416,resource_list,7,FALSE))</f>
        <v/>
      </c>
      <c r="E416" s="23">
        <v>0</v>
      </c>
      <c r="F416" s="23">
        <v>0</v>
      </c>
      <c r="G416" s="23">
        <v>0</v>
      </c>
      <c r="H416" s="23">
        <v>0</v>
      </c>
      <c r="J416" s="5">
        <f t="shared" si="34"/>
        <v>1</v>
      </c>
      <c r="K416" s="5">
        <f>IF($B$1="Yes",1.05,1)</f>
        <v>1</v>
      </c>
      <c r="L416" s="5">
        <f>IF(D416="",0,VLOOKUP(D416,resource_list,2,FALSE)*F416)</f>
        <v>0</v>
      </c>
      <c r="M416" s="5">
        <f>IF(D416="",0,VLOOKUP(D416,resource_list,3,FALSE)*G416)</f>
        <v>0</v>
      </c>
      <c r="N416" s="5">
        <f>IF(D416="",0,VLOOKUP(D416,resource_list,4,FALSE)*H416)</f>
        <v>0</v>
      </c>
      <c r="O416" s="5">
        <f>IF($D$1="Yes",2,1)</f>
        <v>2</v>
      </c>
      <c r="P416" s="5" t="str">
        <f>IF(D416="","",VLOOKUP(D416,resource_list,5,FALSE))</f>
        <v/>
      </c>
      <c r="Q416" s="5" t="str">
        <f>IF(C416="", "",  IF(VLOOKUP(C416,locations_outposts,5,FALSE)="No", 1, 1.1))</f>
        <v/>
      </c>
      <c r="R416" s="5" t="str">
        <f t="shared" si="31"/>
        <v/>
      </c>
      <c r="S416" s="5" t="str">
        <f t="shared" si="32"/>
        <v/>
      </c>
      <c r="T416" s="5" t="str">
        <f t="shared" si="33"/>
        <v/>
      </c>
      <c r="U416" s="5" t="str">
        <f t="shared" si="35"/>
        <v/>
      </c>
    </row>
    <row r="417" spans="1:21" x14ac:dyDescent="0.25">
      <c r="A417" s="5" cm="1">
        <f t="array" ref="A417">ROUNDDOWN(
_xlfn.IFS(P417="Crafted",
J417*K417*N417*Q417,
P417="Inorganic",
J417*K417*(L417+M417+N417)*O417*Q417,
P417="Organic",
J417*K417*(L417+M417+N417)*Q417,
TRUE,0),2)</f>
        <v>0</v>
      </c>
      <c r="B417" s="5" t="str">
        <f>IF(D417="","",VLOOKUP(D417,resource_list,7,FALSE))</f>
        <v/>
      </c>
      <c r="E417" s="23">
        <v>0</v>
      </c>
      <c r="F417" s="23">
        <v>0</v>
      </c>
      <c r="G417" s="23">
        <v>0</v>
      </c>
      <c r="H417" s="23">
        <v>0</v>
      </c>
      <c r="J417" s="5">
        <f t="shared" si="34"/>
        <v>1</v>
      </c>
      <c r="K417" s="5">
        <f>IF($B$1="Yes",1.05,1)</f>
        <v>1</v>
      </c>
      <c r="L417" s="5">
        <f>IF(D417="",0,VLOOKUP(D417,resource_list,2,FALSE)*F417)</f>
        <v>0</v>
      </c>
      <c r="M417" s="5">
        <f>IF(D417="",0,VLOOKUP(D417,resource_list,3,FALSE)*G417)</f>
        <v>0</v>
      </c>
      <c r="N417" s="5">
        <f>IF(D417="",0,VLOOKUP(D417,resource_list,4,FALSE)*H417)</f>
        <v>0</v>
      </c>
      <c r="O417" s="5">
        <f>IF($D$1="Yes",2,1)</f>
        <v>2</v>
      </c>
      <c r="P417" s="5" t="str">
        <f>IF(D417="","",VLOOKUP(D417,resource_list,5,FALSE))</f>
        <v/>
      </c>
      <c r="Q417" s="5" t="str">
        <f>IF(C417="", "",  IF(VLOOKUP(C417,locations_outposts,5,FALSE)="No", 1, 1.1))</f>
        <v/>
      </c>
      <c r="R417" s="5" t="str">
        <f t="shared" si="31"/>
        <v/>
      </c>
      <c r="S417" s="5" t="str">
        <f t="shared" si="32"/>
        <v/>
      </c>
      <c r="T417" s="5" t="str">
        <f t="shared" si="33"/>
        <v/>
      </c>
      <c r="U417" s="5" t="str">
        <f t="shared" si="35"/>
        <v/>
      </c>
    </row>
    <row r="418" spans="1:21" x14ac:dyDescent="0.25">
      <c r="A418" s="5" cm="1">
        <f t="array" ref="A418">ROUNDDOWN(
_xlfn.IFS(P418="Crafted",
J418*K418*N418*Q418,
P418="Inorganic",
J418*K418*(L418+M418+N418)*O418*Q418,
P418="Organic",
J418*K418*(L418+M418+N418)*Q418,
TRUE,0),2)</f>
        <v>0</v>
      </c>
      <c r="B418" s="5" t="str">
        <f>IF(D418="","",VLOOKUP(D418,resource_list,7,FALSE))</f>
        <v/>
      </c>
      <c r="E418" s="23">
        <v>0</v>
      </c>
      <c r="F418" s="23">
        <v>0</v>
      </c>
      <c r="G418" s="23">
        <v>0</v>
      </c>
      <c r="H418" s="23">
        <v>0</v>
      </c>
      <c r="J418" s="5">
        <f t="shared" si="34"/>
        <v>1</v>
      </c>
      <c r="K418" s="5">
        <f>IF($B$1="Yes",1.05,1)</f>
        <v>1</v>
      </c>
      <c r="L418" s="5">
        <f>IF(D418="",0,VLOOKUP(D418,resource_list,2,FALSE)*F418)</f>
        <v>0</v>
      </c>
      <c r="M418" s="5">
        <f>IF(D418="",0,VLOOKUP(D418,resource_list,3,FALSE)*G418)</f>
        <v>0</v>
      </c>
      <c r="N418" s="5">
        <f>IF(D418="",0,VLOOKUP(D418,resource_list,4,FALSE)*H418)</f>
        <v>0</v>
      </c>
      <c r="O418" s="5">
        <f>IF($D$1="Yes",2,1)</f>
        <v>2</v>
      </c>
      <c r="P418" s="5" t="str">
        <f>IF(D418="","",VLOOKUP(D418,resource_list,5,FALSE))</f>
        <v/>
      </c>
      <c r="Q418" s="5" t="str">
        <f>IF(C418="", "",  IF(VLOOKUP(C418,locations_outposts,5,FALSE)="No", 1, 1.1))</f>
        <v/>
      </c>
      <c r="R418" s="5" t="str">
        <f t="shared" si="31"/>
        <v/>
      </c>
      <c r="S418" s="5" t="str">
        <f t="shared" si="32"/>
        <v/>
      </c>
      <c r="T418" s="5" t="str">
        <f t="shared" si="33"/>
        <v/>
      </c>
      <c r="U418" s="5" t="str">
        <f t="shared" si="35"/>
        <v/>
      </c>
    </row>
    <row r="419" spans="1:21" x14ac:dyDescent="0.25">
      <c r="A419" s="5" cm="1">
        <f t="array" ref="A419">ROUNDDOWN(
_xlfn.IFS(P419="Crafted",
J419*K419*N419*Q419,
P419="Inorganic",
J419*K419*(L419+M419+N419)*O419*Q419,
P419="Organic",
J419*K419*(L419+M419+N419)*Q419,
TRUE,0),2)</f>
        <v>0</v>
      </c>
      <c r="B419" s="5" t="str">
        <f>IF(D419="","",VLOOKUP(D419,resource_list,7,FALSE))</f>
        <v/>
      </c>
      <c r="E419" s="23">
        <v>0</v>
      </c>
      <c r="F419" s="23">
        <v>0</v>
      </c>
      <c r="G419" s="23">
        <v>0</v>
      </c>
      <c r="H419" s="23">
        <v>0</v>
      </c>
      <c r="J419" s="5">
        <f t="shared" si="34"/>
        <v>1</v>
      </c>
      <c r="K419" s="5">
        <f>IF($B$1="Yes",1.05,1)</f>
        <v>1</v>
      </c>
      <c r="L419" s="5">
        <f>IF(D419="",0,VLOOKUP(D419,resource_list,2,FALSE)*F419)</f>
        <v>0</v>
      </c>
      <c r="M419" s="5">
        <f>IF(D419="",0,VLOOKUP(D419,resource_list,3,FALSE)*G419)</f>
        <v>0</v>
      </c>
      <c r="N419" s="5">
        <f>IF(D419="",0,VLOOKUP(D419,resource_list,4,FALSE)*H419)</f>
        <v>0</v>
      </c>
      <c r="O419" s="5">
        <f>IF($D$1="Yes",2,1)</f>
        <v>2</v>
      </c>
      <c r="P419" s="5" t="str">
        <f>IF(D419="","",VLOOKUP(D419,resource_list,5,FALSE))</f>
        <v/>
      </c>
      <c r="Q419" s="5" t="str">
        <f>IF(C419="", "",  IF(VLOOKUP(C419,locations_outposts,5,FALSE)="No", 1, 1.1))</f>
        <v/>
      </c>
      <c r="R419" s="5" t="str">
        <f t="shared" si="31"/>
        <v/>
      </c>
      <c r="S419" s="5" t="str">
        <f t="shared" si="32"/>
        <v/>
      </c>
      <c r="T419" s="5" t="str">
        <f t="shared" si="33"/>
        <v/>
      </c>
      <c r="U419" s="5" t="str">
        <f t="shared" si="35"/>
        <v/>
      </c>
    </row>
    <row r="420" spans="1:21" x14ac:dyDescent="0.25">
      <c r="A420" s="5" cm="1">
        <f t="array" ref="A420">ROUNDDOWN(
_xlfn.IFS(P420="Crafted",
J420*K420*N420*Q420,
P420="Inorganic",
J420*K420*(L420+M420+N420)*O420*Q420,
P420="Organic",
J420*K420*(L420+M420+N420)*Q420,
TRUE,0),2)</f>
        <v>0</v>
      </c>
      <c r="B420" s="5" t="str">
        <f>IF(D420="","",VLOOKUP(D420,resource_list,7,FALSE))</f>
        <v/>
      </c>
      <c r="E420" s="23">
        <v>0</v>
      </c>
      <c r="F420" s="23">
        <v>0</v>
      </c>
      <c r="G420" s="23">
        <v>0</v>
      </c>
      <c r="H420" s="23">
        <v>0</v>
      </c>
      <c r="J420" s="5">
        <f t="shared" si="34"/>
        <v>1</v>
      </c>
      <c r="K420" s="5">
        <f>IF($B$1="Yes",1.05,1)</f>
        <v>1</v>
      </c>
      <c r="L420" s="5">
        <f>IF(D420="",0,VLOOKUP(D420,resource_list,2,FALSE)*F420)</f>
        <v>0</v>
      </c>
      <c r="M420" s="5">
        <f>IF(D420="",0,VLOOKUP(D420,resource_list,3,FALSE)*G420)</f>
        <v>0</v>
      </c>
      <c r="N420" s="5">
        <f>IF(D420="",0,VLOOKUP(D420,resource_list,4,FALSE)*H420)</f>
        <v>0</v>
      </c>
      <c r="O420" s="5">
        <f>IF($D$1="Yes",2,1)</f>
        <v>2</v>
      </c>
      <c r="P420" s="5" t="str">
        <f>IF(D420="","",VLOOKUP(D420,resource_list,5,FALSE))</f>
        <v/>
      </c>
      <c r="Q420" s="5" t="str">
        <f>IF(C420="", "",  IF(VLOOKUP(C420,locations_outposts,5,FALSE)="No", 1, 1.1))</f>
        <v/>
      </c>
      <c r="R420" s="5" t="str">
        <f t="shared" si="31"/>
        <v/>
      </c>
      <c r="S420" s="5" t="str">
        <f t="shared" si="32"/>
        <v/>
      </c>
      <c r="T420" s="5" t="str">
        <f t="shared" si="33"/>
        <v/>
      </c>
      <c r="U420" s="5" t="str">
        <f t="shared" si="35"/>
        <v/>
      </c>
    </row>
    <row r="421" spans="1:21" x14ac:dyDescent="0.25">
      <c r="A421" s="5" cm="1">
        <f t="array" ref="A421">ROUNDDOWN(
_xlfn.IFS(P421="Crafted",
J421*K421*N421*Q421,
P421="Inorganic",
J421*K421*(L421+M421+N421)*O421*Q421,
P421="Organic",
J421*K421*(L421+M421+N421)*Q421,
TRUE,0),2)</f>
        <v>0</v>
      </c>
      <c r="B421" s="5" t="str">
        <f>IF(D421="","",VLOOKUP(D421,resource_list,7,FALSE))</f>
        <v/>
      </c>
      <c r="E421" s="23">
        <v>0</v>
      </c>
      <c r="F421" s="23">
        <v>0</v>
      </c>
      <c r="G421" s="23">
        <v>0</v>
      </c>
      <c r="H421" s="23">
        <v>0</v>
      </c>
      <c r="J421" s="5">
        <f t="shared" si="34"/>
        <v>1</v>
      </c>
      <c r="K421" s="5">
        <f>IF($B$1="Yes",1.05,1)</f>
        <v>1</v>
      </c>
      <c r="L421" s="5">
        <f>IF(D421="",0,VLOOKUP(D421,resource_list,2,FALSE)*F421)</f>
        <v>0</v>
      </c>
      <c r="M421" s="5">
        <f>IF(D421="",0,VLOOKUP(D421,resource_list,3,FALSE)*G421)</f>
        <v>0</v>
      </c>
      <c r="N421" s="5">
        <f>IF(D421="",0,VLOOKUP(D421,resource_list,4,FALSE)*H421)</f>
        <v>0</v>
      </c>
      <c r="O421" s="5">
        <f>IF($D$1="Yes",2,1)</f>
        <v>2</v>
      </c>
      <c r="P421" s="5" t="str">
        <f>IF(D421="","",VLOOKUP(D421,resource_list,5,FALSE))</f>
        <v/>
      </c>
      <c r="Q421" s="5" t="str">
        <f>IF(C421="", "",  IF(VLOOKUP(C421,locations_outposts,5,FALSE)="No", 1, 1.1))</f>
        <v/>
      </c>
      <c r="R421" s="5" t="str">
        <f t="shared" si="31"/>
        <v/>
      </c>
      <c r="S421" s="5" t="str">
        <f t="shared" si="32"/>
        <v/>
      </c>
      <c r="T421" s="5" t="str">
        <f t="shared" si="33"/>
        <v/>
      </c>
      <c r="U421" s="5" t="str">
        <f t="shared" si="35"/>
        <v/>
      </c>
    </row>
    <row r="422" spans="1:21" x14ac:dyDescent="0.25">
      <c r="A422" s="5" cm="1">
        <f t="array" ref="A422">ROUNDDOWN(
_xlfn.IFS(P422="Crafted",
J422*K422*N422*Q422,
P422="Inorganic",
J422*K422*(L422+M422+N422)*O422*Q422,
P422="Organic",
J422*K422*(L422+M422+N422)*Q422,
TRUE,0),2)</f>
        <v>0</v>
      </c>
      <c r="B422" s="5" t="str">
        <f>IF(D422="","",VLOOKUP(D422,resource_list,7,FALSE))</f>
        <v/>
      </c>
      <c r="E422" s="23">
        <v>0</v>
      </c>
      <c r="F422" s="23">
        <v>0</v>
      </c>
      <c r="G422" s="23">
        <v>0</v>
      </c>
      <c r="H422" s="23">
        <v>0</v>
      </c>
      <c r="J422" s="5">
        <f t="shared" si="34"/>
        <v>1</v>
      </c>
      <c r="K422" s="5">
        <f>IF($B$1="Yes",1.05,1)</f>
        <v>1</v>
      </c>
      <c r="L422" s="5">
        <f>IF(D422="",0,VLOOKUP(D422,resource_list,2,FALSE)*F422)</f>
        <v>0</v>
      </c>
      <c r="M422" s="5">
        <f>IF(D422="",0,VLOOKUP(D422,resource_list,3,FALSE)*G422)</f>
        <v>0</v>
      </c>
      <c r="N422" s="5">
        <f>IF(D422="",0,VLOOKUP(D422,resource_list,4,FALSE)*H422)</f>
        <v>0</v>
      </c>
      <c r="O422" s="5">
        <f>IF($D$1="Yes",2,1)</f>
        <v>2</v>
      </c>
      <c r="P422" s="5" t="str">
        <f>IF(D422="","",VLOOKUP(D422,resource_list,5,FALSE))</f>
        <v/>
      </c>
      <c r="Q422" s="5" t="str">
        <f>IF(C422="", "",  IF(VLOOKUP(C422,locations_outposts,5,FALSE)="No", 1, 1.1))</f>
        <v/>
      </c>
      <c r="R422" s="5" t="str">
        <f t="shared" si="31"/>
        <v/>
      </c>
      <c r="S422" s="5" t="str">
        <f t="shared" si="32"/>
        <v/>
      </c>
      <c r="T422" s="5" t="str">
        <f t="shared" si="33"/>
        <v/>
      </c>
      <c r="U422" s="5" t="str">
        <f t="shared" si="35"/>
        <v/>
      </c>
    </row>
    <row r="423" spans="1:21" x14ac:dyDescent="0.25">
      <c r="A423" s="5" cm="1">
        <f t="array" ref="A423">ROUNDDOWN(
_xlfn.IFS(P423="Crafted",
J423*K423*N423*Q423,
P423="Inorganic",
J423*K423*(L423+M423+N423)*O423*Q423,
P423="Organic",
J423*K423*(L423+M423+N423)*Q423,
TRUE,0),2)</f>
        <v>0</v>
      </c>
      <c r="B423" s="5" t="str">
        <f>IF(D423="","",VLOOKUP(D423,resource_list,7,FALSE))</f>
        <v/>
      </c>
      <c r="E423" s="23">
        <v>0</v>
      </c>
      <c r="F423" s="23">
        <v>0</v>
      </c>
      <c r="G423" s="23">
        <v>0</v>
      </c>
      <c r="H423" s="23">
        <v>0</v>
      </c>
      <c r="J423" s="5">
        <f t="shared" si="34"/>
        <v>1</v>
      </c>
      <c r="K423" s="5">
        <f>IF($B$1="Yes",1.05,1)</f>
        <v>1</v>
      </c>
      <c r="L423" s="5">
        <f>IF(D423="",0,VLOOKUP(D423,resource_list,2,FALSE)*F423)</f>
        <v>0</v>
      </c>
      <c r="M423" s="5">
        <f>IF(D423="",0,VLOOKUP(D423,resource_list,3,FALSE)*G423)</f>
        <v>0</v>
      </c>
      <c r="N423" s="5">
        <f>IF(D423="",0,VLOOKUP(D423,resource_list,4,FALSE)*H423)</f>
        <v>0</v>
      </c>
      <c r="O423" s="5">
        <f>IF($D$1="Yes",2,1)</f>
        <v>2</v>
      </c>
      <c r="P423" s="5" t="str">
        <f>IF(D423="","",VLOOKUP(D423,resource_list,5,FALSE))</f>
        <v/>
      </c>
      <c r="Q423" s="5" t="str">
        <f>IF(C423="", "",  IF(VLOOKUP(C423,locations_outposts,5,FALSE)="No", 1, 1.1))</f>
        <v/>
      </c>
      <c r="R423" s="5" t="str">
        <f t="shared" si="31"/>
        <v/>
      </c>
      <c r="S423" s="5" t="str">
        <f t="shared" si="32"/>
        <v/>
      </c>
      <c r="T423" s="5" t="str">
        <f t="shared" si="33"/>
        <v/>
      </c>
      <c r="U423" s="5" t="str">
        <f t="shared" si="35"/>
        <v/>
      </c>
    </row>
    <row r="424" spans="1:21" x14ac:dyDescent="0.25">
      <c r="A424" s="5" cm="1">
        <f t="array" ref="A424">ROUNDDOWN(
_xlfn.IFS(P424="Crafted",
J424*K424*N424*Q424,
P424="Inorganic",
J424*K424*(L424+M424+N424)*O424*Q424,
P424="Organic",
J424*K424*(L424+M424+N424)*Q424,
TRUE,0),2)</f>
        <v>0</v>
      </c>
      <c r="B424" s="5" t="str">
        <f>IF(D424="","",VLOOKUP(D424,resource_list,7,FALSE))</f>
        <v/>
      </c>
      <c r="E424" s="23">
        <v>0</v>
      </c>
      <c r="F424" s="23">
        <v>0</v>
      </c>
      <c r="G424" s="23">
        <v>0</v>
      </c>
      <c r="H424" s="23">
        <v>0</v>
      </c>
      <c r="J424" s="5">
        <f t="shared" si="34"/>
        <v>1</v>
      </c>
      <c r="K424" s="5">
        <f>IF($B$1="Yes",1.05,1)</f>
        <v>1</v>
      </c>
      <c r="L424" s="5">
        <f>IF(D424="",0,VLOOKUP(D424,resource_list,2,FALSE)*F424)</f>
        <v>0</v>
      </c>
      <c r="M424" s="5">
        <f>IF(D424="",0,VLOOKUP(D424,resource_list,3,FALSE)*G424)</f>
        <v>0</v>
      </c>
      <c r="N424" s="5">
        <f>IF(D424="",0,VLOOKUP(D424,resource_list,4,FALSE)*H424)</f>
        <v>0</v>
      </c>
      <c r="O424" s="5">
        <f>IF($D$1="Yes",2,1)</f>
        <v>2</v>
      </c>
      <c r="P424" s="5" t="str">
        <f>IF(D424="","",VLOOKUP(D424,resource_list,5,FALSE))</f>
        <v/>
      </c>
      <c r="Q424" s="5" t="str">
        <f>IF(C424="", "",  IF(VLOOKUP(C424,locations_outposts,5,FALSE)="No", 1, 1.1))</f>
        <v/>
      </c>
      <c r="R424" s="5" t="str">
        <f t="shared" si="31"/>
        <v/>
      </c>
      <c r="S424" s="5" t="str">
        <f t="shared" si="32"/>
        <v/>
      </c>
      <c r="T424" s="5" t="str">
        <f t="shared" si="33"/>
        <v/>
      </c>
      <c r="U424" s="5" t="str">
        <f t="shared" si="35"/>
        <v/>
      </c>
    </row>
    <row r="425" spans="1:21" x14ac:dyDescent="0.25">
      <c r="A425" s="5" cm="1">
        <f t="array" ref="A425">ROUNDDOWN(
_xlfn.IFS(P425="Crafted",
J425*K425*N425*Q425,
P425="Inorganic",
J425*K425*(L425+M425+N425)*O425*Q425,
P425="Organic",
J425*K425*(L425+M425+N425)*Q425,
TRUE,0),2)</f>
        <v>0</v>
      </c>
      <c r="B425" s="5" t="str">
        <f>IF(D425="","",VLOOKUP(D425,resource_list,7,FALSE))</f>
        <v/>
      </c>
      <c r="E425" s="23">
        <v>0</v>
      </c>
      <c r="F425" s="23">
        <v>0</v>
      </c>
      <c r="G425" s="23">
        <v>0</v>
      </c>
      <c r="H425" s="23">
        <v>0</v>
      </c>
      <c r="J425" s="5">
        <f t="shared" si="34"/>
        <v>1</v>
      </c>
      <c r="K425" s="5">
        <f>IF($B$1="Yes",1.05,1)</f>
        <v>1</v>
      </c>
      <c r="L425" s="5">
        <f>IF(D425="",0,VLOOKUP(D425,resource_list,2,FALSE)*F425)</f>
        <v>0</v>
      </c>
      <c r="M425" s="5">
        <f>IF(D425="",0,VLOOKUP(D425,resource_list,3,FALSE)*G425)</f>
        <v>0</v>
      </c>
      <c r="N425" s="5">
        <f>IF(D425="",0,VLOOKUP(D425,resource_list,4,FALSE)*H425)</f>
        <v>0</v>
      </c>
      <c r="O425" s="5">
        <f>IF($D$1="Yes",2,1)</f>
        <v>2</v>
      </c>
      <c r="P425" s="5" t="str">
        <f>IF(D425="","",VLOOKUP(D425,resource_list,5,FALSE))</f>
        <v/>
      </c>
      <c r="Q425" s="5" t="str">
        <f>IF(C425="", "",  IF(VLOOKUP(C425,locations_outposts,5,FALSE)="No", 1, 1.1))</f>
        <v/>
      </c>
      <c r="R425" s="5" t="str">
        <f t="shared" si="31"/>
        <v/>
      </c>
      <c r="S425" s="5" t="str">
        <f t="shared" si="32"/>
        <v/>
      </c>
      <c r="T425" s="5" t="str">
        <f t="shared" si="33"/>
        <v/>
      </c>
      <c r="U425" s="5" t="str">
        <f t="shared" si="35"/>
        <v/>
      </c>
    </row>
    <row r="426" spans="1:21" x14ac:dyDescent="0.25">
      <c r="A426" s="5" cm="1">
        <f t="array" ref="A426">ROUNDDOWN(
_xlfn.IFS(P426="Crafted",
J426*K426*N426*Q426,
P426="Inorganic",
J426*K426*(L426+M426+N426)*O426*Q426,
P426="Organic",
J426*K426*(L426+M426+N426)*Q426,
TRUE,0),2)</f>
        <v>0</v>
      </c>
      <c r="B426" s="5" t="str">
        <f>IF(D426="","",VLOOKUP(D426,resource_list,7,FALSE))</f>
        <v/>
      </c>
      <c r="E426" s="23">
        <v>0</v>
      </c>
      <c r="F426" s="23">
        <v>0</v>
      </c>
      <c r="G426" s="23">
        <v>0</v>
      </c>
      <c r="H426" s="23">
        <v>0</v>
      </c>
      <c r="J426" s="5">
        <f t="shared" si="34"/>
        <v>1</v>
      </c>
      <c r="K426" s="5">
        <f>IF($B$1="Yes",1.05,1)</f>
        <v>1</v>
      </c>
      <c r="L426" s="5">
        <f>IF(D426="",0,VLOOKUP(D426,resource_list,2,FALSE)*F426)</f>
        <v>0</v>
      </c>
      <c r="M426" s="5">
        <f>IF(D426="",0,VLOOKUP(D426,resource_list,3,FALSE)*G426)</f>
        <v>0</v>
      </c>
      <c r="N426" s="5">
        <f>IF(D426="",0,VLOOKUP(D426,resource_list,4,FALSE)*H426)</f>
        <v>0</v>
      </c>
      <c r="O426" s="5">
        <f>IF($D$1="Yes",2,1)</f>
        <v>2</v>
      </c>
      <c r="P426" s="5" t="str">
        <f>IF(D426="","",VLOOKUP(D426,resource_list,5,FALSE))</f>
        <v/>
      </c>
      <c r="Q426" s="5" t="str">
        <f>IF(C426="", "",  IF(VLOOKUP(C426,locations_outposts,5,FALSE)="No", 1, 1.1))</f>
        <v/>
      </c>
      <c r="R426" s="5" t="str">
        <f t="shared" si="31"/>
        <v/>
      </c>
      <c r="S426" s="5" t="str">
        <f t="shared" si="32"/>
        <v/>
      </c>
      <c r="T426" s="5" t="str">
        <f t="shared" si="33"/>
        <v/>
      </c>
      <c r="U426" s="5" t="str">
        <f t="shared" si="35"/>
        <v/>
      </c>
    </row>
    <row r="427" spans="1:21" x14ac:dyDescent="0.25">
      <c r="A427" s="5" cm="1">
        <f t="array" ref="A427">ROUNDDOWN(
_xlfn.IFS(P427="Crafted",
J427*K427*N427*Q427,
P427="Inorganic",
J427*K427*(L427+M427+N427)*O427*Q427,
P427="Organic",
J427*K427*(L427+M427+N427)*Q427,
TRUE,0),2)</f>
        <v>0</v>
      </c>
      <c r="B427" s="5" t="str">
        <f>IF(D427="","",VLOOKUP(D427,resource_list,7,FALSE))</f>
        <v/>
      </c>
      <c r="E427" s="23">
        <v>0</v>
      </c>
      <c r="F427" s="23">
        <v>0</v>
      </c>
      <c r="G427" s="23">
        <v>0</v>
      </c>
      <c r="H427" s="23">
        <v>0</v>
      </c>
      <c r="J427" s="5">
        <f t="shared" si="34"/>
        <v>1</v>
      </c>
      <c r="K427" s="5">
        <f>IF($B$1="Yes",1.05,1)</f>
        <v>1</v>
      </c>
      <c r="L427" s="5">
        <f>IF(D427="",0,VLOOKUP(D427,resource_list,2,FALSE)*F427)</f>
        <v>0</v>
      </c>
      <c r="M427" s="5">
        <f>IF(D427="",0,VLOOKUP(D427,resource_list,3,FALSE)*G427)</f>
        <v>0</v>
      </c>
      <c r="N427" s="5">
        <f>IF(D427="",0,VLOOKUP(D427,resource_list,4,FALSE)*H427)</f>
        <v>0</v>
      </c>
      <c r="O427" s="5">
        <f>IF($D$1="Yes",2,1)</f>
        <v>2</v>
      </c>
      <c r="P427" s="5" t="str">
        <f>IF(D427="","",VLOOKUP(D427,resource_list,5,FALSE))</f>
        <v/>
      </c>
      <c r="Q427" s="5" t="str">
        <f>IF(C427="", "",  IF(VLOOKUP(C427,locations_outposts,5,FALSE)="No", 1, 1.1))</f>
        <v/>
      </c>
      <c r="R427" s="5" t="str">
        <f t="shared" si="31"/>
        <v/>
      </c>
      <c r="S427" s="5" t="str">
        <f t="shared" si="32"/>
        <v/>
      </c>
      <c r="T427" s="5" t="str">
        <f t="shared" si="33"/>
        <v/>
      </c>
      <c r="U427" s="5" t="str">
        <f t="shared" si="35"/>
        <v/>
      </c>
    </row>
    <row r="428" spans="1:21" x14ac:dyDescent="0.25">
      <c r="A428" s="5" cm="1">
        <f t="array" ref="A428">ROUNDDOWN(
_xlfn.IFS(P428="Crafted",
J428*K428*N428*Q428,
P428="Inorganic",
J428*K428*(L428+M428+N428)*O428*Q428,
P428="Organic",
J428*K428*(L428+M428+N428)*Q428,
TRUE,0),2)</f>
        <v>0</v>
      </c>
      <c r="B428" s="5" t="str">
        <f>IF(D428="","",VLOOKUP(D428,resource_list,7,FALSE))</f>
        <v/>
      </c>
      <c r="E428" s="23">
        <v>0</v>
      </c>
      <c r="F428" s="23">
        <v>0</v>
      </c>
      <c r="G428" s="23">
        <v>0</v>
      </c>
      <c r="H428" s="23">
        <v>0</v>
      </c>
      <c r="J428" s="5">
        <f t="shared" si="34"/>
        <v>1</v>
      </c>
      <c r="K428" s="5">
        <f>IF($B$1="Yes",1.05,1)</f>
        <v>1</v>
      </c>
      <c r="L428" s="5">
        <f>IF(D428="",0,VLOOKUP(D428,resource_list,2,FALSE)*F428)</f>
        <v>0</v>
      </c>
      <c r="M428" s="5">
        <f>IF(D428="",0,VLOOKUP(D428,resource_list,3,FALSE)*G428)</f>
        <v>0</v>
      </c>
      <c r="N428" s="5">
        <f>IF(D428="",0,VLOOKUP(D428,resource_list,4,FALSE)*H428)</f>
        <v>0</v>
      </c>
      <c r="O428" s="5">
        <f>IF($D$1="Yes",2,1)</f>
        <v>2</v>
      </c>
      <c r="P428" s="5" t="str">
        <f>IF(D428="","",VLOOKUP(D428,resource_list,5,FALSE))</f>
        <v/>
      </c>
      <c r="Q428" s="5" t="str">
        <f>IF(C428="", "",  IF(VLOOKUP(C428,locations_outposts,5,FALSE)="No", 1, 1.1))</f>
        <v/>
      </c>
      <c r="R428" s="5" t="str">
        <f t="shared" si="31"/>
        <v/>
      </c>
      <c r="S428" s="5" t="str">
        <f t="shared" si="32"/>
        <v/>
      </c>
      <c r="T428" s="5" t="str">
        <f t="shared" si="33"/>
        <v/>
      </c>
      <c r="U428" s="5" t="str">
        <f t="shared" si="35"/>
        <v/>
      </c>
    </row>
    <row r="429" spans="1:21" x14ac:dyDescent="0.25">
      <c r="A429" s="5" cm="1">
        <f t="array" ref="A429">ROUNDDOWN(
_xlfn.IFS(P429="Crafted",
J429*K429*N429*Q429,
P429="Inorganic",
J429*K429*(L429+M429+N429)*O429*Q429,
P429="Organic",
J429*K429*(L429+M429+N429)*Q429,
TRUE,0),2)</f>
        <v>0</v>
      </c>
      <c r="B429" s="5" t="str">
        <f>IF(D429="","",VLOOKUP(D429,resource_list,7,FALSE))</f>
        <v/>
      </c>
      <c r="E429" s="23">
        <v>0</v>
      </c>
      <c r="F429" s="23">
        <v>0</v>
      </c>
      <c r="G429" s="23">
        <v>0</v>
      </c>
      <c r="H429" s="23">
        <v>0</v>
      </c>
      <c r="J429" s="5">
        <f t="shared" si="34"/>
        <v>1</v>
      </c>
      <c r="K429" s="5">
        <f>IF($B$1="Yes",1.05,1)</f>
        <v>1</v>
      </c>
      <c r="L429" s="5">
        <f>IF(D429="",0,VLOOKUP(D429,resource_list,2,FALSE)*F429)</f>
        <v>0</v>
      </c>
      <c r="M429" s="5">
        <f>IF(D429="",0,VLOOKUP(D429,resource_list,3,FALSE)*G429)</f>
        <v>0</v>
      </c>
      <c r="N429" s="5">
        <f>IF(D429="",0,VLOOKUP(D429,resource_list,4,FALSE)*H429)</f>
        <v>0</v>
      </c>
      <c r="O429" s="5">
        <f>IF($D$1="Yes",2,1)</f>
        <v>2</v>
      </c>
      <c r="P429" s="5" t="str">
        <f>IF(D429="","",VLOOKUP(D429,resource_list,5,FALSE))</f>
        <v/>
      </c>
      <c r="Q429" s="5" t="str">
        <f>IF(C429="", "",  IF(VLOOKUP(C429,locations_outposts,5,FALSE)="No", 1, 1.1))</f>
        <v/>
      </c>
      <c r="R429" s="5" t="str">
        <f t="shared" si="31"/>
        <v/>
      </c>
      <c r="S429" s="5" t="str">
        <f t="shared" si="32"/>
        <v/>
      </c>
      <c r="T429" s="5" t="str">
        <f t="shared" si="33"/>
        <v/>
      </c>
      <c r="U429" s="5" t="str">
        <f t="shared" si="35"/>
        <v/>
      </c>
    </row>
    <row r="430" spans="1:21" x14ac:dyDescent="0.25">
      <c r="A430" s="5" cm="1">
        <f t="array" ref="A430">ROUNDDOWN(
_xlfn.IFS(P430="Crafted",
J430*K430*N430*Q430,
P430="Inorganic",
J430*K430*(L430+M430+N430)*O430*Q430,
P430="Organic",
J430*K430*(L430+M430+N430)*Q430,
TRUE,0),2)</f>
        <v>0</v>
      </c>
      <c r="B430" s="5" t="str">
        <f>IF(D430="","",VLOOKUP(D430,resource_list,7,FALSE))</f>
        <v/>
      </c>
      <c r="E430" s="23">
        <v>0</v>
      </c>
      <c r="F430" s="23">
        <v>0</v>
      </c>
      <c r="G430" s="23">
        <v>0</v>
      </c>
      <c r="H430" s="23">
        <v>0</v>
      </c>
      <c r="J430" s="5">
        <f t="shared" si="34"/>
        <v>1</v>
      </c>
      <c r="K430" s="5">
        <f>IF($B$1="Yes",1.05,1)</f>
        <v>1</v>
      </c>
      <c r="L430" s="5">
        <f>IF(D430="",0,VLOOKUP(D430,resource_list,2,FALSE)*F430)</f>
        <v>0</v>
      </c>
      <c r="M430" s="5">
        <f>IF(D430="",0,VLOOKUP(D430,resource_list,3,FALSE)*G430)</f>
        <v>0</v>
      </c>
      <c r="N430" s="5">
        <f>IF(D430="",0,VLOOKUP(D430,resource_list,4,FALSE)*H430)</f>
        <v>0</v>
      </c>
      <c r="O430" s="5">
        <f>IF($D$1="Yes",2,1)</f>
        <v>2</v>
      </c>
      <c r="P430" s="5" t="str">
        <f>IF(D430="","",VLOOKUP(D430,resource_list,5,FALSE))</f>
        <v/>
      </c>
      <c r="Q430" s="5" t="str">
        <f>IF(C430="", "",  IF(VLOOKUP(C430,locations_outposts,5,FALSE)="No", 1, 1.1))</f>
        <v/>
      </c>
      <c r="R430" s="5" t="str">
        <f t="shared" si="31"/>
        <v/>
      </c>
      <c r="S430" s="5" t="str">
        <f t="shared" si="32"/>
        <v/>
      </c>
      <c r="T430" s="5" t="str">
        <f t="shared" si="33"/>
        <v/>
      </c>
      <c r="U430" s="5" t="str">
        <f t="shared" si="35"/>
        <v/>
      </c>
    </row>
    <row r="431" spans="1:21" x14ac:dyDescent="0.25">
      <c r="A431" s="5" cm="1">
        <f t="array" ref="A431">ROUNDDOWN(
_xlfn.IFS(P431="Crafted",
J431*K431*N431*Q431,
P431="Inorganic",
J431*K431*(L431+M431+N431)*O431*Q431,
P431="Organic",
J431*K431*(L431+M431+N431)*Q431,
TRUE,0),2)</f>
        <v>0</v>
      </c>
      <c r="B431" s="5" t="str">
        <f>IF(D431="","",VLOOKUP(D431,resource_list,7,FALSE))</f>
        <v/>
      </c>
      <c r="E431" s="23">
        <v>0</v>
      </c>
      <c r="F431" s="23">
        <v>0</v>
      </c>
      <c r="G431" s="23">
        <v>0</v>
      </c>
      <c r="H431" s="23">
        <v>0</v>
      </c>
      <c r="J431" s="5">
        <f t="shared" si="34"/>
        <v>1</v>
      </c>
      <c r="K431" s="5">
        <f>IF($B$1="Yes",1.05,1)</f>
        <v>1</v>
      </c>
      <c r="L431" s="5">
        <f>IF(D431="",0,VLOOKUP(D431,resource_list,2,FALSE)*F431)</f>
        <v>0</v>
      </c>
      <c r="M431" s="5">
        <f>IF(D431="",0,VLOOKUP(D431,resource_list,3,FALSE)*G431)</f>
        <v>0</v>
      </c>
      <c r="N431" s="5">
        <f>IF(D431="",0,VLOOKUP(D431,resource_list,4,FALSE)*H431)</f>
        <v>0</v>
      </c>
      <c r="O431" s="5">
        <f>IF($D$1="Yes",2,1)</f>
        <v>2</v>
      </c>
      <c r="P431" s="5" t="str">
        <f>IF(D431="","",VLOOKUP(D431,resource_list,5,FALSE))</f>
        <v/>
      </c>
      <c r="Q431" s="5" t="str">
        <f>IF(C431="", "",  IF(VLOOKUP(C431,locations_outposts,5,FALSE)="No", 1, 1.1))</f>
        <v/>
      </c>
      <c r="R431" s="5" t="str">
        <f t="shared" si="31"/>
        <v/>
      </c>
      <c r="S431" s="5" t="str">
        <f t="shared" si="32"/>
        <v/>
      </c>
      <c r="T431" s="5" t="str">
        <f t="shared" si="33"/>
        <v/>
      </c>
      <c r="U431" s="5" t="str">
        <f t="shared" si="35"/>
        <v/>
      </c>
    </row>
    <row r="432" spans="1:21" x14ac:dyDescent="0.25">
      <c r="A432" s="5" cm="1">
        <f t="array" ref="A432">ROUNDDOWN(
_xlfn.IFS(P432="Crafted",
J432*K432*N432*Q432,
P432="Inorganic",
J432*K432*(L432+M432+N432)*O432*Q432,
P432="Organic",
J432*K432*(L432+M432+N432)*Q432,
TRUE,0),2)</f>
        <v>0</v>
      </c>
      <c r="B432" s="5" t="str">
        <f>IF(D432="","",VLOOKUP(D432,resource_list,7,FALSE))</f>
        <v/>
      </c>
      <c r="E432" s="23">
        <v>0</v>
      </c>
      <c r="F432" s="23">
        <v>0</v>
      </c>
      <c r="G432" s="23">
        <v>0</v>
      </c>
      <c r="H432" s="23">
        <v>0</v>
      </c>
      <c r="J432" s="5">
        <f t="shared" si="34"/>
        <v>1</v>
      </c>
      <c r="K432" s="5">
        <f>IF($B$1="Yes",1.05,1)</f>
        <v>1</v>
      </c>
      <c r="L432" s="5">
        <f>IF(D432="",0,VLOOKUP(D432,resource_list,2,FALSE)*F432)</f>
        <v>0</v>
      </c>
      <c r="M432" s="5">
        <f>IF(D432="",0,VLOOKUP(D432,resource_list,3,FALSE)*G432)</f>
        <v>0</v>
      </c>
      <c r="N432" s="5">
        <f>IF(D432="",0,VLOOKUP(D432,resource_list,4,FALSE)*H432)</f>
        <v>0</v>
      </c>
      <c r="O432" s="5">
        <f>IF($D$1="Yes",2,1)</f>
        <v>2</v>
      </c>
      <c r="P432" s="5" t="str">
        <f>IF(D432="","",VLOOKUP(D432,resource_list,5,FALSE))</f>
        <v/>
      </c>
      <c r="Q432" s="5" t="str">
        <f>IF(C432="", "",  IF(VLOOKUP(C432,locations_outposts,5,FALSE)="No", 1, 1.1))</f>
        <v/>
      </c>
      <c r="R432" s="5" t="str">
        <f t="shared" si="31"/>
        <v/>
      </c>
      <c r="S432" s="5" t="str">
        <f t="shared" si="32"/>
        <v/>
      </c>
      <c r="T432" s="5" t="str">
        <f t="shared" si="33"/>
        <v/>
      </c>
      <c r="U432" s="5" t="str">
        <f t="shared" si="35"/>
        <v/>
      </c>
    </row>
    <row r="433" spans="1:21" x14ac:dyDescent="0.25">
      <c r="A433" s="5" cm="1">
        <f t="array" ref="A433">ROUNDDOWN(
_xlfn.IFS(P433="Crafted",
J433*K433*N433*Q433,
P433="Inorganic",
J433*K433*(L433+M433+N433)*O433*Q433,
P433="Organic",
J433*K433*(L433+M433+N433)*Q433,
TRUE,0),2)</f>
        <v>0</v>
      </c>
      <c r="B433" s="5" t="str">
        <f>IF(D433="","",VLOOKUP(D433,resource_list,7,FALSE))</f>
        <v/>
      </c>
      <c r="E433" s="23">
        <v>0</v>
      </c>
      <c r="F433" s="23">
        <v>0</v>
      </c>
      <c r="G433" s="23">
        <v>0</v>
      </c>
      <c r="H433" s="23">
        <v>0</v>
      </c>
      <c r="J433" s="5">
        <f t="shared" si="34"/>
        <v>1</v>
      </c>
      <c r="K433" s="5">
        <f>IF($B$1="Yes",1.05,1)</f>
        <v>1</v>
      </c>
      <c r="L433" s="5">
        <f>IF(D433="",0,VLOOKUP(D433,resource_list,2,FALSE)*F433)</f>
        <v>0</v>
      </c>
      <c r="M433" s="5">
        <f>IF(D433="",0,VLOOKUP(D433,resource_list,3,FALSE)*G433)</f>
        <v>0</v>
      </c>
      <c r="N433" s="5">
        <f>IF(D433="",0,VLOOKUP(D433,resource_list,4,FALSE)*H433)</f>
        <v>0</v>
      </c>
      <c r="O433" s="5">
        <f>IF($D$1="Yes",2,1)</f>
        <v>2</v>
      </c>
      <c r="P433" s="5" t="str">
        <f>IF(D433="","",VLOOKUP(D433,resource_list,5,FALSE))</f>
        <v/>
      </c>
      <c r="Q433" s="5" t="str">
        <f>IF(C433="", "",  IF(VLOOKUP(C433,locations_outposts,5,FALSE)="No", 1, 1.1))</f>
        <v/>
      </c>
      <c r="R433" s="5" t="str">
        <f t="shared" si="31"/>
        <v/>
      </c>
      <c r="S433" s="5" t="str">
        <f t="shared" si="32"/>
        <v/>
      </c>
      <c r="T433" s="5" t="str">
        <f t="shared" si="33"/>
        <v/>
      </c>
      <c r="U433" s="5" t="str">
        <f t="shared" si="35"/>
        <v/>
      </c>
    </row>
    <row r="434" spans="1:21" x14ac:dyDescent="0.25">
      <c r="A434" s="5" cm="1">
        <f t="array" ref="A434">ROUNDDOWN(
_xlfn.IFS(P434="Crafted",
J434*K434*N434*Q434,
P434="Inorganic",
J434*K434*(L434+M434+N434)*O434*Q434,
P434="Organic",
J434*K434*(L434+M434+N434)*Q434,
TRUE,0),2)</f>
        <v>0</v>
      </c>
      <c r="B434" s="5" t="str">
        <f>IF(D434="","",VLOOKUP(D434,resource_list,7,FALSE))</f>
        <v/>
      </c>
      <c r="E434" s="23">
        <v>0</v>
      </c>
      <c r="F434" s="23">
        <v>0</v>
      </c>
      <c r="G434" s="23">
        <v>0</v>
      </c>
      <c r="H434" s="23">
        <v>0</v>
      </c>
      <c r="J434" s="5">
        <f t="shared" si="34"/>
        <v>1</v>
      </c>
      <c r="K434" s="5">
        <f>IF($B$1="Yes",1.05,1)</f>
        <v>1</v>
      </c>
      <c r="L434" s="5">
        <f>IF(D434="",0,VLOOKUP(D434,resource_list,2,FALSE)*F434)</f>
        <v>0</v>
      </c>
      <c r="M434" s="5">
        <f>IF(D434="",0,VLOOKUP(D434,resource_list,3,FALSE)*G434)</f>
        <v>0</v>
      </c>
      <c r="N434" s="5">
        <f>IF(D434="",0,VLOOKUP(D434,resource_list,4,FALSE)*H434)</f>
        <v>0</v>
      </c>
      <c r="O434" s="5">
        <f>IF($D$1="Yes",2,1)</f>
        <v>2</v>
      </c>
      <c r="P434" s="5" t="str">
        <f>IF(D434="","",VLOOKUP(D434,resource_list,5,FALSE))</f>
        <v/>
      </c>
      <c r="Q434" s="5" t="str">
        <f>IF(C434="", "",  IF(VLOOKUP(C434,locations_outposts,5,FALSE)="No", 1, 1.1))</f>
        <v/>
      </c>
      <c r="R434" s="5" t="str">
        <f t="shared" si="31"/>
        <v/>
      </c>
      <c r="S434" s="5" t="str">
        <f t="shared" si="32"/>
        <v/>
      </c>
      <c r="T434" s="5" t="str">
        <f t="shared" si="33"/>
        <v/>
      </c>
      <c r="U434" s="5" t="str">
        <f t="shared" si="35"/>
        <v/>
      </c>
    </row>
    <row r="435" spans="1:21" x14ac:dyDescent="0.25">
      <c r="A435" s="5" cm="1">
        <f t="array" ref="A435">ROUNDDOWN(
_xlfn.IFS(P435="Crafted",
J435*K435*N435*Q435,
P435="Inorganic",
J435*K435*(L435+M435+N435)*O435*Q435,
P435="Organic",
J435*K435*(L435+M435+N435)*Q435,
TRUE,0),2)</f>
        <v>0</v>
      </c>
      <c r="B435" s="5" t="str">
        <f>IF(D435="","",VLOOKUP(D435,resource_list,7,FALSE))</f>
        <v/>
      </c>
      <c r="E435" s="23">
        <v>0</v>
      </c>
      <c r="F435" s="23">
        <v>0</v>
      </c>
      <c r="G435" s="23">
        <v>0</v>
      </c>
      <c r="H435" s="23">
        <v>0</v>
      </c>
      <c r="J435" s="5">
        <f t="shared" si="34"/>
        <v>1</v>
      </c>
      <c r="K435" s="5">
        <f>IF($B$1="Yes",1.05,1)</f>
        <v>1</v>
      </c>
      <c r="L435" s="5">
        <f>IF(D435="",0,VLOOKUP(D435,resource_list,2,FALSE)*F435)</f>
        <v>0</v>
      </c>
      <c r="M435" s="5">
        <f>IF(D435="",0,VLOOKUP(D435,resource_list,3,FALSE)*G435)</f>
        <v>0</v>
      </c>
      <c r="N435" s="5">
        <f>IF(D435="",0,VLOOKUP(D435,resource_list,4,FALSE)*H435)</f>
        <v>0</v>
      </c>
      <c r="O435" s="5">
        <f>IF($D$1="Yes",2,1)</f>
        <v>2</v>
      </c>
      <c r="P435" s="5" t="str">
        <f>IF(D435="","",VLOOKUP(D435,resource_list,5,FALSE))</f>
        <v/>
      </c>
      <c r="Q435" s="5" t="str">
        <f>IF(C435="", "",  IF(VLOOKUP(C435,locations_outposts,5,FALSE)="No", 1, 1.1))</f>
        <v/>
      </c>
      <c r="R435" s="5" t="str">
        <f t="shared" si="31"/>
        <v/>
      </c>
      <c r="S435" s="5" t="str">
        <f t="shared" si="32"/>
        <v/>
      </c>
      <c r="T435" s="5" t="str">
        <f t="shared" si="33"/>
        <v/>
      </c>
      <c r="U435" s="5" t="str">
        <f t="shared" si="35"/>
        <v/>
      </c>
    </row>
    <row r="436" spans="1:21" x14ac:dyDescent="0.25">
      <c r="A436" s="5" cm="1">
        <f t="array" ref="A436">ROUNDDOWN(
_xlfn.IFS(P436="Crafted",
J436*K436*N436*Q436,
P436="Inorganic",
J436*K436*(L436+M436+N436)*O436*Q436,
P436="Organic",
J436*K436*(L436+M436+N436)*Q436,
TRUE,0),2)</f>
        <v>0</v>
      </c>
      <c r="B436" s="5" t="str">
        <f>IF(D436="","",VLOOKUP(D436,resource_list,7,FALSE))</f>
        <v/>
      </c>
      <c r="E436" s="23">
        <v>0</v>
      </c>
      <c r="F436" s="23">
        <v>0</v>
      </c>
      <c r="G436" s="23">
        <v>0</v>
      </c>
      <c r="H436" s="23">
        <v>0</v>
      </c>
      <c r="J436" s="5">
        <f t="shared" si="34"/>
        <v>1</v>
      </c>
      <c r="K436" s="5">
        <f>IF($B$1="Yes",1.05,1)</f>
        <v>1</v>
      </c>
      <c r="L436" s="5">
        <f>IF(D436="",0,VLOOKUP(D436,resource_list,2,FALSE)*F436)</f>
        <v>0</v>
      </c>
      <c r="M436" s="5">
        <f>IF(D436="",0,VLOOKUP(D436,resource_list,3,FALSE)*G436)</f>
        <v>0</v>
      </c>
      <c r="N436" s="5">
        <f>IF(D436="",0,VLOOKUP(D436,resource_list,4,FALSE)*H436)</f>
        <v>0</v>
      </c>
      <c r="O436" s="5">
        <f>IF($D$1="Yes",2,1)</f>
        <v>2</v>
      </c>
      <c r="P436" s="5" t="str">
        <f>IF(D436="","",VLOOKUP(D436,resource_list,5,FALSE))</f>
        <v/>
      </c>
      <c r="Q436" s="5" t="str">
        <f>IF(C436="", "",  IF(VLOOKUP(C436,locations_outposts,5,FALSE)="No", 1, 1.1))</f>
        <v/>
      </c>
      <c r="R436" s="5" t="str">
        <f t="shared" si="31"/>
        <v/>
      </c>
      <c r="S436" s="5" t="str">
        <f t="shared" si="32"/>
        <v/>
      </c>
      <c r="T436" s="5" t="str">
        <f t="shared" si="33"/>
        <v/>
      </c>
      <c r="U436" s="5" t="str">
        <f t="shared" si="35"/>
        <v/>
      </c>
    </row>
    <row r="437" spans="1:21" x14ac:dyDescent="0.25">
      <c r="A437" s="5" cm="1">
        <f t="array" ref="A437">ROUNDDOWN(
_xlfn.IFS(P437="Crafted",
J437*K437*N437*Q437,
P437="Inorganic",
J437*K437*(L437+M437+N437)*O437*Q437,
P437="Organic",
J437*K437*(L437+M437+N437)*Q437,
TRUE,0),2)</f>
        <v>0</v>
      </c>
      <c r="B437" s="5" t="str">
        <f>IF(D437="","",VLOOKUP(D437,resource_list,7,FALSE))</f>
        <v/>
      </c>
      <c r="E437" s="23">
        <v>0</v>
      </c>
      <c r="F437" s="23">
        <v>0</v>
      </c>
      <c r="G437" s="23">
        <v>0</v>
      </c>
      <c r="H437" s="23">
        <v>0</v>
      </c>
      <c r="J437" s="5">
        <f t="shared" si="34"/>
        <v>1</v>
      </c>
      <c r="K437" s="5">
        <f>IF($B$1="Yes",1.05,1)</f>
        <v>1</v>
      </c>
      <c r="L437" s="5">
        <f>IF(D437="",0,VLOOKUP(D437,resource_list,2,FALSE)*F437)</f>
        <v>0</v>
      </c>
      <c r="M437" s="5">
        <f>IF(D437="",0,VLOOKUP(D437,resource_list,3,FALSE)*G437)</f>
        <v>0</v>
      </c>
      <c r="N437" s="5">
        <f>IF(D437="",0,VLOOKUP(D437,resource_list,4,FALSE)*H437)</f>
        <v>0</v>
      </c>
      <c r="O437" s="5">
        <f>IF($D$1="Yes",2,1)</f>
        <v>2</v>
      </c>
      <c r="P437" s="5" t="str">
        <f>IF(D437="","",VLOOKUP(D437,resource_list,5,FALSE))</f>
        <v/>
      </c>
      <c r="Q437" s="5" t="str">
        <f>IF(C437="", "",  IF(VLOOKUP(C437,locations_outposts,5,FALSE)="No", 1, 1.1))</f>
        <v/>
      </c>
      <c r="R437" s="5" t="str">
        <f t="shared" si="31"/>
        <v/>
      </c>
      <c r="S437" s="5" t="str">
        <f t="shared" si="32"/>
        <v/>
      </c>
      <c r="T437" s="5" t="str">
        <f t="shared" si="33"/>
        <v/>
      </c>
      <c r="U437" s="5" t="str">
        <f t="shared" si="35"/>
        <v/>
      </c>
    </row>
    <row r="438" spans="1:21" x14ac:dyDescent="0.25">
      <c r="A438" s="5" cm="1">
        <f t="array" ref="A438">ROUNDDOWN(
_xlfn.IFS(P438="Crafted",
J438*K438*N438*Q438,
P438="Inorganic",
J438*K438*(L438+M438+N438)*O438*Q438,
P438="Organic",
J438*K438*(L438+M438+N438)*Q438,
TRUE,0),2)</f>
        <v>0</v>
      </c>
      <c r="B438" s="5" t="str">
        <f>IF(D438="","",VLOOKUP(D438,resource_list,7,FALSE))</f>
        <v/>
      </c>
      <c r="E438" s="23">
        <v>0</v>
      </c>
      <c r="F438" s="23">
        <v>0</v>
      </c>
      <c r="G438" s="23">
        <v>0</v>
      </c>
      <c r="H438" s="23">
        <v>0</v>
      </c>
      <c r="J438" s="5">
        <f t="shared" si="34"/>
        <v>1</v>
      </c>
      <c r="K438" s="5">
        <f>IF($B$1="Yes",1.05,1)</f>
        <v>1</v>
      </c>
      <c r="L438" s="5">
        <f>IF(D438="",0,VLOOKUP(D438,resource_list,2,FALSE)*F438)</f>
        <v>0</v>
      </c>
      <c r="M438" s="5">
        <f>IF(D438="",0,VLOOKUP(D438,resource_list,3,FALSE)*G438)</f>
        <v>0</v>
      </c>
      <c r="N438" s="5">
        <f>IF(D438="",0,VLOOKUP(D438,resource_list,4,FALSE)*H438)</f>
        <v>0</v>
      </c>
      <c r="O438" s="5">
        <f>IF($D$1="Yes",2,1)</f>
        <v>2</v>
      </c>
      <c r="P438" s="5" t="str">
        <f>IF(D438="","",VLOOKUP(D438,resource_list,5,FALSE))</f>
        <v/>
      </c>
      <c r="Q438" s="5" t="str">
        <f>IF(C438="", "",  IF(VLOOKUP(C438,locations_outposts,5,FALSE)="No", 1, 1.1))</f>
        <v/>
      </c>
      <c r="R438" s="5" t="str">
        <f t="shared" si="31"/>
        <v/>
      </c>
      <c r="S438" s="5" t="str">
        <f t="shared" si="32"/>
        <v/>
      </c>
      <c r="T438" s="5" t="str">
        <f t="shared" si="33"/>
        <v/>
      </c>
      <c r="U438" s="5" t="str">
        <f t="shared" si="35"/>
        <v/>
      </c>
    </row>
    <row r="439" spans="1:21" x14ac:dyDescent="0.25">
      <c r="A439" s="5" cm="1">
        <f t="array" ref="A439">ROUNDDOWN(
_xlfn.IFS(P439="Crafted",
J439*K439*N439*Q439,
P439="Inorganic",
J439*K439*(L439+M439+N439)*O439*Q439,
P439="Organic",
J439*K439*(L439+M439+N439)*Q439,
TRUE,0),2)</f>
        <v>0</v>
      </c>
      <c r="B439" s="5" t="str">
        <f>IF(D439="","",VLOOKUP(D439,resource_list,7,FALSE))</f>
        <v/>
      </c>
      <c r="E439" s="23">
        <v>0</v>
      </c>
      <c r="F439" s="23">
        <v>0</v>
      </c>
      <c r="G439" s="23">
        <v>0</v>
      </c>
      <c r="H439" s="23">
        <v>0</v>
      </c>
      <c r="J439" s="5">
        <f t="shared" si="34"/>
        <v>1</v>
      </c>
      <c r="K439" s="5">
        <f>IF($B$1="Yes",1.05,1)</f>
        <v>1</v>
      </c>
      <c r="L439" s="5">
        <f>IF(D439="",0,VLOOKUP(D439,resource_list,2,FALSE)*F439)</f>
        <v>0</v>
      </c>
      <c r="M439" s="5">
        <f>IF(D439="",0,VLOOKUP(D439,resource_list,3,FALSE)*G439)</f>
        <v>0</v>
      </c>
      <c r="N439" s="5">
        <f>IF(D439="",0,VLOOKUP(D439,resource_list,4,FALSE)*H439)</f>
        <v>0</v>
      </c>
      <c r="O439" s="5">
        <f>IF($D$1="Yes",2,1)</f>
        <v>2</v>
      </c>
      <c r="P439" s="5" t="str">
        <f>IF(D439="","",VLOOKUP(D439,resource_list,5,FALSE))</f>
        <v/>
      </c>
      <c r="Q439" s="5" t="str">
        <f>IF(C439="", "",  IF(VLOOKUP(C439,locations_outposts,5,FALSE)="No", 1, 1.1))</f>
        <v/>
      </c>
      <c r="R439" s="5" t="str">
        <f t="shared" si="31"/>
        <v/>
      </c>
      <c r="S439" s="5" t="str">
        <f t="shared" si="32"/>
        <v/>
      </c>
      <c r="T439" s="5" t="str">
        <f t="shared" si="33"/>
        <v/>
      </c>
      <c r="U439" s="5" t="str">
        <f t="shared" si="35"/>
        <v/>
      </c>
    </row>
    <row r="440" spans="1:21" x14ac:dyDescent="0.25">
      <c r="A440" s="5" cm="1">
        <f t="array" ref="A440">ROUNDDOWN(
_xlfn.IFS(P440="Crafted",
J440*K440*N440*Q440,
P440="Inorganic",
J440*K440*(L440+M440+N440)*O440*Q440,
P440="Organic",
J440*K440*(L440+M440+N440)*Q440,
TRUE,0),2)</f>
        <v>0</v>
      </c>
      <c r="B440" s="5" t="str">
        <f>IF(D440="","",VLOOKUP(D440,resource_list,7,FALSE))</f>
        <v/>
      </c>
      <c r="E440" s="23">
        <v>0</v>
      </c>
      <c r="F440" s="23">
        <v>0</v>
      </c>
      <c r="G440" s="23">
        <v>0</v>
      </c>
      <c r="H440" s="23">
        <v>0</v>
      </c>
      <c r="J440" s="5">
        <f t="shared" si="34"/>
        <v>1</v>
      </c>
      <c r="K440" s="5">
        <f>IF($B$1="Yes",1.05,1)</f>
        <v>1</v>
      </c>
      <c r="L440" s="5">
        <f>IF(D440="",0,VLOOKUP(D440,resource_list,2,FALSE)*F440)</f>
        <v>0</v>
      </c>
      <c r="M440" s="5">
        <f>IF(D440="",0,VLOOKUP(D440,resource_list,3,FALSE)*G440)</f>
        <v>0</v>
      </c>
      <c r="N440" s="5">
        <f>IF(D440="",0,VLOOKUP(D440,resource_list,4,FALSE)*H440)</f>
        <v>0</v>
      </c>
      <c r="O440" s="5">
        <f>IF($D$1="Yes",2,1)</f>
        <v>2</v>
      </c>
      <c r="P440" s="5" t="str">
        <f>IF(D440="","",VLOOKUP(D440,resource_list,5,FALSE))</f>
        <v/>
      </c>
      <c r="Q440" s="5" t="str">
        <f>IF(C440="", "",  IF(VLOOKUP(C440,locations_outposts,5,FALSE)="No", 1, 1.1))</f>
        <v/>
      </c>
      <c r="R440" s="5" t="str">
        <f t="shared" si="31"/>
        <v/>
      </c>
      <c r="S440" s="5" t="str">
        <f t="shared" si="32"/>
        <v/>
      </c>
      <c r="T440" s="5" t="str">
        <f t="shared" si="33"/>
        <v/>
      </c>
      <c r="U440" s="5" t="str">
        <f t="shared" si="35"/>
        <v/>
      </c>
    </row>
    <row r="441" spans="1:21" x14ac:dyDescent="0.25">
      <c r="A441" s="5" cm="1">
        <f t="array" ref="A441">ROUNDDOWN(
_xlfn.IFS(P441="Crafted",
J441*K441*N441*Q441,
P441="Inorganic",
J441*K441*(L441+M441+N441)*O441*Q441,
P441="Organic",
J441*K441*(L441+M441+N441)*Q441,
TRUE,0),2)</f>
        <v>0</v>
      </c>
      <c r="B441" s="5" t="str">
        <f>IF(D441="","",VLOOKUP(D441,resource_list,7,FALSE))</f>
        <v/>
      </c>
      <c r="E441" s="23">
        <v>0</v>
      </c>
      <c r="F441" s="23">
        <v>0</v>
      </c>
      <c r="G441" s="23">
        <v>0</v>
      </c>
      <c r="H441" s="23">
        <v>0</v>
      </c>
      <c r="J441" s="5">
        <f t="shared" si="34"/>
        <v>1</v>
      </c>
      <c r="K441" s="5">
        <f>IF($B$1="Yes",1.05,1)</f>
        <v>1</v>
      </c>
      <c r="L441" s="5">
        <f>IF(D441="",0,VLOOKUP(D441,resource_list,2,FALSE)*F441)</f>
        <v>0</v>
      </c>
      <c r="M441" s="5">
        <f>IF(D441="",0,VLOOKUP(D441,resource_list,3,FALSE)*G441)</f>
        <v>0</v>
      </c>
      <c r="N441" s="5">
        <f>IF(D441="",0,VLOOKUP(D441,resource_list,4,FALSE)*H441)</f>
        <v>0</v>
      </c>
      <c r="O441" s="5">
        <f>IF($D$1="Yes",2,1)</f>
        <v>2</v>
      </c>
      <c r="P441" s="5" t="str">
        <f>IF(D441="","",VLOOKUP(D441,resource_list,5,FALSE))</f>
        <v/>
      </c>
      <c r="Q441" s="5" t="str">
        <f>IF(C441="", "",  IF(VLOOKUP(C441,locations_outposts,5,FALSE)="No", 1, 1.1))</f>
        <v/>
      </c>
      <c r="R441" s="5" t="str">
        <f t="shared" si="31"/>
        <v/>
      </c>
      <c r="S441" s="5" t="str">
        <f t="shared" si="32"/>
        <v/>
      </c>
      <c r="T441" s="5" t="str">
        <f t="shared" si="33"/>
        <v/>
      </c>
      <c r="U441" s="5" t="str">
        <f t="shared" si="35"/>
        <v/>
      </c>
    </row>
    <row r="442" spans="1:21" x14ac:dyDescent="0.25">
      <c r="A442" s="5" cm="1">
        <f t="array" ref="A442">ROUNDDOWN(
_xlfn.IFS(P442="Crafted",
J442*K442*N442*Q442,
P442="Inorganic",
J442*K442*(L442+M442+N442)*O442*Q442,
P442="Organic",
J442*K442*(L442+M442+N442)*Q442,
TRUE,0),2)</f>
        <v>0</v>
      </c>
      <c r="B442" s="5" t="str">
        <f>IF(D442="","",VLOOKUP(D442,resource_list,7,FALSE))</f>
        <v/>
      </c>
      <c r="E442" s="23">
        <v>0</v>
      </c>
      <c r="F442" s="23">
        <v>0</v>
      </c>
      <c r="G442" s="23">
        <v>0</v>
      </c>
      <c r="H442" s="23">
        <v>0</v>
      </c>
      <c r="J442" s="5">
        <f t="shared" si="34"/>
        <v>1</v>
      </c>
      <c r="K442" s="5">
        <f>IF($B$1="Yes",1.05,1)</f>
        <v>1</v>
      </c>
      <c r="L442" s="5">
        <f>IF(D442="",0,VLOOKUP(D442,resource_list,2,FALSE)*F442)</f>
        <v>0</v>
      </c>
      <c r="M442" s="5">
        <f>IF(D442="",0,VLOOKUP(D442,resource_list,3,FALSE)*G442)</f>
        <v>0</v>
      </c>
      <c r="N442" s="5">
        <f>IF(D442="",0,VLOOKUP(D442,resource_list,4,FALSE)*H442)</f>
        <v>0</v>
      </c>
      <c r="O442" s="5">
        <f>IF($D$1="Yes",2,1)</f>
        <v>2</v>
      </c>
      <c r="P442" s="5" t="str">
        <f>IF(D442="","",VLOOKUP(D442,resource_list,5,FALSE))</f>
        <v/>
      </c>
      <c r="Q442" s="5" t="str">
        <f>IF(C442="", "",  IF(VLOOKUP(C442,locations_outposts,5,FALSE)="No", 1, 1.1))</f>
        <v/>
      </c>
      <c r="R442" s="5" t="str">
        <f t="shared" si="31"/>
        <v/>
      </c>
      <c r="S442" s="5" t="str">
        <f t="shared" si="32"/>
        <v/>
      </c>
      <c r="T442" s="5" t="str">
        <f t="shared" si="33"/>
        <v/>
      </c>
      <c r="U442" s="5" t="str">
        <f t="shared" si="35"/>
        <v/>
      </c>
    </row>
    <row r="443" spans="1:21" x14ac:dyDescent="0.25">
      <c r="A443" s="5" cm="1">
        <f t="array" ref="A443">ROUNDDOWN(
_xlfn.IFS(P443="Crafted",
J443*K443*N443*Q443,
P443="Inorganic",
J443*K443*(L443+M443+N443)*O443*Q443,
P443="Organic",
J443*K443*(L443+M443+N443)*Q443,
TRUE,0),2)</f>
        <v>0</v>
      </c>
      <c r="B443" s="5" t="str">
        <f>IF(D443="","",VLOOKUP(D443,resource_list,7,FALSE))</f>
        <v/>
      </c>
      <c r="E443" s="23">
        <v>0</v>
      </c>
      <c r="F443" s="23">
        <v>0</v>
      </c>
      <c r="G443" s="23">
        <v>0</v>
      </c>
      <c r="H443" s="23">
        <v>0</v>
      </c>
      <c r="J443" s="5">
        <f t="shared" si="34"/>
        <v>1</v>
      </c>
      <c r="K443" s="5">
        <f>IF($B$1="Yes",1.05,1)</f>
        <v>1</v>
      </c>
      <c r="L443" s="5">
        <f>IF(D443="",0,VLOOKUP(D443,resource_list,2,FALSE)*F443)</f>
        <v>0</v>
      </c>
      <c r="M443" s="5">
        <f>IF(D443="",0,VLOOKUP(D443,resource_list,3,FALSE)*G443)</f>
        <v>0</v>
      </c>
      <c r="N443" s="5">
        <f>IF(D443="",0,VLOOKUP(D443,resource_list,4,FALSE)*H443)</f>
        <v>0</v>
      </c>
      <c r="O443" s="5">
        <f>IF($D$1="Yes",2,1)</f>
        <v>2</v>
      </c>
      <c r="P443" s="5" t="str">
        <f>IF(D443="","",VLOOKUP(D443,resource_list,5,FALSE))</f>
        <v/>
      </c>
      <c r="Q443" s="5" t="str">
        <f>IF(C443="", "",  IF(VLOOKUP(C443,locations_outposts,5,FALSE)="No", 1, 1.1))</f>
        <v/>
      </c>
      <c r="R443" s="5" t="str">
        <f t="shared" si="31"/>
        <v/>
      </c>
      <c r="S443" s="5" t="str">
        <f t="shared" si="32"/>
        <v/>
      </c>
      <c r="T443" s="5" t="str">
        <f t="shared" si="33"/>
        <v/>
      </c>
      <c r="U443" s="5" t="str">
        <f t="shared" si="35"/>
        <v/>
      </c>
    </row>
    <row r="444" spans="1:21" x14ac:dyDescent="0.25">
      <c r="A444" s="5" cm="1">
        <f t="array" ref="A444">ROUNDDOWN(
_xlfn.IFS(P444="Crafted",
J444*K444*N444*Q444,
P444="Inorganic",
J444*K444*(L444+M444+N444)*O444*Q444,
P444="Organic",
J444*K444*(L444+M444+N444)*Q444,
TRUE,0),2)</f>
        <v>0</v>
      </c>
      <c r="B444" s="5" t="str">
        <f>IF(D444="","",VLOOKUP(D444,resource_list,7,FALSE))</f>
        <v/>
      </c>
      <c r="E444" s="23">
        <v>0</v>
      </c>
      <c r="F444" s="23">
        <v>0</v>
      </c>
      <c r="G444" s="23">
        <v>0</v>
      </c>
      <c r="H444" s="23">
        <v>0</v>
      </c>
      <c r="J444" s="5">
        <f t="shared" si="34"/>
        <v>1</v>
      </c>
      <c r="K444" s="5">
        <f>IF($B$1="Yes",1.05,1)</f>
        <v>1</v>
      </c>
      <c r="L444" s="5">
        <f>IF(D444="",0,VLOOKUP(D444,resource_list,2,FALSE)*F444)</f>
        <v>0</v>
      </c>
      <c r="M444" s="5">
        <f>IF(D444="",0,VLOOKUP(D444,resource_list,3,FALSE)*G444)</f>
        <v>0</v>
      </c>
      <c r="N444" s="5">
        <f>IF(D444="",0,VLOOKUP(D444,resource_list,4,FALSE)*H444)</f>
        <v>0</v>
      </c>
      <c r="O444" s="5">
        <f>IF($D$1="Yes",2,1)</f>
        <v>2</v>
      </c>
      <c r="P444" s="5" t="str">
        <f>IF(D444="","",VLOOKUP(D444,resource_list,5,FALSE))</f>
        <v/>
      </c>
      <c r="Q444" s="5" t="str">
        <f>IF(C444="", "",  IF(VLOOKUP(C444,locations_outposts,5,FALSE)="No", 1, 1.1))</f>
        <v/>
      </c>
      <c r="R444" s="5" t="str">
        <f t="shared" si="31"/>
        <v/>
      </c>
      <c r="S444" s="5" t="str">
        <f t="shared" si="32"/>
        <v/>
      </c>
      <c r="T444" s="5" t="str">
        <f t="shared" si="33"/>
        <v/>
      </c>
      <c r="U444" s="5" t="str">
        <f t="shared" si="35"/>
        <v/>
      </c>
    </row>
    <row r="445" spans="1:21" x14ac:dyDescent="0.25">
      <c r="A445" s="5" cm="1">
        <f t="array" ref="A445">ROUNDDOWN(
_xlfn.IFS(P445="Crafted",
J445*K445*N445*Q445,
P445="Inorganic",
J445*K445*(L445+M445+N445)*O445*Q445,
P445="Organic",
J445*K445*(L445+M445+N445)*Q445,
TRUE,0),2)</f>
        <v>0</v>
      </c>
      <c r="B445" s="5" t="str">
        <f>IF(D445="","",VLOOKUP(D445,resource_list,7,FALSE))</f>
        <v/>
      </c>
      <c r="E445" s="23">
        <v>0</v>
      </c>
      <c r="F445" s="23">
        <v>0</v>
      </c>
      <c r="G445" s="23">
        <v>0</v>
      </c>
      <c r="H445" s="23">
        <v>0</v>
      </c>
      <c r="J445" s="5">
        <f t="shared" si="34"/>
        <v>1</v>
      </c>
      <c r="K445" s="5">
        <f>IF($B$1="Yes",1.05,1)</f>
        <v>1</v>
      </c>
      <c r="L445" s="5">
        <f>IF(D445="",0,VLOOKUP(D445,resource_list,2,FALSE)*F445)</f>
        <v>0</v>
      </c>
      <c r="M445" s="5">
        <f>IF(D445="",0,VLOOKUP(D445,resource_list,3,FALSE)*G445)</f>
        <v>0</v>
      </c>
      <c r="N445" s="5">
        <f>IF(D445="",0,VLOOKUP(D445,resource_list,4,FALSE)*H445)</f>
        <v>0</v>
      </c>
      <c r="O445" s="5">
        <f>IF($D$1="Yes",2,1)</f>
        <v>2</v>
      </c>
      <c r="P445" s="5" t="str">
        <f>IF(D445="","",VLOOKUP(D445,resource_list,5,FALSE))</f>
        <v/>
      </c>
      <c r="Q445" s="5" t="str">
        <f>IF(C445="", "",  IF(VLOOKUP(C445,locations_outposts,5,FALSE)="No", 1, 1.1))</f>
        <v/>
      </c>
      <c r="R445" s="5" t="str">
        <f t="shared" si="31"/>
        <v/>
      </c>
      <c r="S445" s="5" t="str">
        <f t="shared" si="32"/>
        <v/>
      </c>
      <c r="T445" s="5" t="str">
        <f t="shared" si="33"/>
        <v/>
      </c>
      <c r="U445" s="5" t="str">
        <f t="shared" si="35"/>
        <v/>
      </c>
    </row>
    <row r="446" spans="1:21" x14ac:dyDescent="0.25">
      <c r="A446" s="5" cm="1">
        <f t="array" ref="A446">ROUNDDOWN(
_xlfn.IFS(P446="Crafted",
J446*K446*N446*Q446,
P446="Inorganic",
J446*K446*(L446+M446+N446)*O446*Q446,
P446="Organic",
J446*K446*(L446+M446+N446)*Q446,
TRUE,0),2)</f>
        <v>0</v>
      </c>
      <c r="B446" s="5" t="str">
        <f>IF(D446="","",VLOOKUP(D446,resource_list,7,FALSE))</f>
        <v/>
      </c>
      <c r="E446" s="23">
        <v>0</v>
      </c>
      <c r="F446" s="23">
        <v>0</v>
      </c>
      <c r="G446" s="23">
        <v>0</v>
      </c>
      <c r="H446" s="23">
        <v>0</v>
      </c>
      <c r="J446" s="5">
        <f t="shared" si="34"/>
        <v>1</v>
      </c>
      <c r="K446" s="5">
        <f>IF($B$1="Yes",1.05,1)</f>
        <v>1</v>
      </c>
      <c r="L446" s="5">
        <f>IF(D446="",0,VLOOKUP(D446,resource_list,2,FALSE)*F446)</f>
        <v>0</v>
      </c>
      <c r="M446" s="5">
        <f>IF(D446="",0,VLOOKUP(D446,resource_list,3,FALSE)*G446)</f>
        <v>0</v>
      </c>
      <c r="N446" s="5">
        <f>IF(D446="",0,VLOOKUP(D446,resource_list,4,FALSE)*H446)</f>
        <v>0</v>
      </c>
      <c r="O446" s="5">
        <f>IF($D$1="Yes",2,1)</f>
        <v>2</v>
      </c>
      <c r="P446" s="5" t="str">
        <f>IF(D446="","",VLOOKUP(D446,resource_list,5,FALSE))</f>
        <v/>
      </c>
      <c r="Q446" s="5" t="str">
        <f>IF(C446="", "",  IF(VLOOKUP(C446,locations_outposts,5,FALSE)="No", 1, 1.1))</f>
        <v/>
      </c>
      <c r="R446" s="5" t="str">
        <f t="shared" si="31"/>
        <v/>
      </c>
      <c r="S446" s="5" t="str">
        <f t="shared" si="32"/>
        <v/>
      </c>
      <c r="T446" s="5" t="str">
        <f t="shared" si="33"/>
        <v/>
      </c>
      <c r="U446" s="5" t="str">
        <f t="shared" si="35"/>
        <v/>
      </c>
    </row>
    <row r="447" spans="1:21" x14ac:dyDescent="0.25">
      <c r="A447" s="5" cm="1">
        <f t="array" ref="A447">ROUNDDOWN(
_xlfn.IFS(P447="Crafted",
J447*K447*N447*Q447,
P447="Inorganic",
J447*K447*(L447+M447+N447)*O447*Q447,
P447="Organic",
J447*K447*(L447+M447+N447)*Q447,
TRUE,0),2)</f>
        <v>0</v>
      </c>
      <c r="B447" s="5" t="str">
        <f>IF(D447="","",VLOOKUP(D447,resource_list,7,FALSE))</f>
        <v/>
      </c>
      <c r="E447" s="23">
        <v>0</v>
      </c>
      <c r="F447" s="23">
        <v>0</v>
      </c>
      <c r="G447" s="23">
        <v>0</v>
      </c>
      <c r="H447" s="23">
        <v>0</v>
      </c>
      <c r="J447" s="5">
        <f t="shared" si="34"/>
        <v>1</v>
      </c>
      <c r="K447" s="5">
        <f>IF($B$1="Yes",1.05,1)</f>
        <v>1</v>
      </c>
      <c r="L447" s="5">
        <f>IF(D447="",0,VLOOKUP(D447,resource_list,2,FALSE)*F447)</f>
        <v>0</v>
      </c>
      <c r="M447" s="5">
        <f>IF(D447="",0,VLOOKUP(D447,resource_list,3,FALSE)*G447)</f>
        <v>0</v>
      </c>
      <c r="N447" s="5">
        <f>IF(D447="",0,VLOOKUP(D447,resource_list,4,FALSE)*H447)</f>
        <v>0</v>
      </c>
      <c r="O447" s="5">
        <f>IF($D$1="Yes",2,1)</f>
        <v>2</v>
      </c>
      <c r="P447" s="5" t="str">
        <f>IF(D447="","",VLOOKUP(D447,resource_list,5,FALSE))</f>
        <v/>
      </c>
      <c r="Q447" s="5" t="str">
        <f>IF(C447="", "",  IF(VLOOKUP(C447,locations_outposts,5,FALSE)="No", 1, 1.1))</f>
        <v/>
      </c>
      <c r="R447" s="5" t="str">
        <f t="shared" si="31"/>
        <v/>
      </c>
      <c r="S447" s="5" t="str">
        <f t="shared" si="32"/>
        <v/>
      </c>
      <c r="T447" s="5" t="str">
        <f t="shared" si="33"/>
        <v/>
      </c>
      <c r="U447" s="5" t="str">
        <f t="shared" si="35"/>
        <v/>
      </c>
    </row>
    <row r="448" spans="1:21" x14ac:dyDescent="0.25">
      <c r="A448" s="5" cm="1">
        <f t="array" ref="A448">ROUNDDOWN(
_xlfn.IFS(P448="Crafted",
J448*K448*N448*Q448,
P448="Inorganic",
J448*K448*(L448+M448+N448)*O448*Q448,
P448="Organic",
J448*K448*(L448+M448+N448)*Q448,
TRUE,0),2)</f>
        <v>0</v>
      </c>
      <c r="B448" s="5" t="str">
        <f>IF(D448="","",VLOOKUP(D448,resource_list,7,FALSE))</f>
        <v/>
      </c>
      <c r="E448" s="23">
        <v>0</v>
      </c>
      <c r="F448" s="23">
        <v>0</v>
      </c>
      <c r="G448" s="23">
        <v>0</v>
      </c>
      <c r="H448" s="23">
        <v>0</v>
      </c>
      <c r="J448" s="5">
        <f t="shared" si="34"/>
        <v>1</v>
      </c>
      <c r="K448" s="5">
        <f>IF($B$1="Yes",1.05,1)</f>
        <v>1</v>
      </c>
      <c r="L448" s="5">
        <f>IF(D448="",0,VLOOKUP(D448,resource_list,2,FALSE)*F448)</f>
        <v>0</v>
      </c>
      <c r="M448" s="5">
        <f>IF(D448="",0,VLOOKUP(D448,resource_list,3,FALSE)*G448)</f>
        <v>0</v>
      </c>
      <c r="N448" s="5">
        <f>IF(D448="",0,VLOOKUP(D448,resource_list,4,FALSE)*H448)</f>
        <v>0</v>
      </c>
      <c r="O448" s="5">
        <f>IF($D$1="Yes",2,1)</f>
        <v>2</v>
      </c>
      <c r="P448" s="5" t="str">
        <f>IF(D448="","",VLOOKUP(D448,resource_list,5,FALSE))</f>
        <v/>
      </c>
      <c r="Q448" s="5" t="str">
        <f>IF(C448="", "",  IF(VLOOKUP(C448,locations_outposts,5,FALSE)="No", 1, 1.1))</f>
        <v/>
      </c>
      <c r="R448" s="5" t="str">
        <f t="shared" si="31"/>
        <v/>
      </c>
      <c r="S448" s="5" t="str">
        <f t="shared" si="32"/>
        <v/>
      </c>
      <c r="T448" s="5" t="str">
        <f t="shared" si="33"/>
        <v/>
      </c>
      <c r="U448" s="5" t="str">
        <f t="shared" si="35"/>
        <v/>
      </c>
    </row>
    <row r="449" spans="1:21" x14ac:dyDescent="0.25">
      <c r="A449" s="5" cm="1">
        <f t="array" ref="A449">ROUNDDOWN(
_xlfn.IFS(P449="Crafted",
J449*K449*N449*Q449,
P449="Inorganic",
J449*K449*(L449+M449+N449)*O449*Q449,
P449="Organic",
J449*K449*(L449+M449+N449)*Q449,
TRUE,0),2)</f>
        <v>0</v>
      </c>
      <c r="B449" s="5" t="str">
        <f>IF(D449="","",VLOOKUP(D449,resource_list,7,FALSE))</f>
        <v/>
      </c>
      <c r="E449" s="23">
        <v>0</v>
      </c>
      <c r="F449" s="23">
        <v>0</v>
      </c>
      <c r="G449" s="23">
        <v>0</v>
      </c>
      <c r="H449" s="23">
        <v>0</v>
      </c>
      <c r="J449" s="5">
        <f t="shared" si="34"/>
        <v>1</v>
      </c>
      <c r="K449" s="5">
        <f>IF($B$1="Yes",1.05,1)</f>
        <v>1</v>
      </c>
      <c r="L449" s="5">
        <f>IF(D449="",0,VLOOKUP(D449,resource_list,2,FALSE)*F449)</f>
        <v>0</v>
      </c>
      <c r="M449" s="5">
        <f>IF(D449="",0,VLOOKUP(D449,resource_list,3,FALSE)*G449)</f>
        <v>0</v>
      </c>
      <c r="N449" s="5">
        <f>IF(D449="",0,VLOOKUP(D449,resource_list,4,FALSE)*H449)</f>
        <v>0</v>
      </c>
      <c r="O449" s="5">
        <f>IF($D$1="Yes",2,1)</f>
        <v>2</v>
      </c>
      <c r="P449" s="5" t="str">
        <f>IF(D449="","",VLOOKUP(D449,resource_list,5,FALSE))</f>
        <v/>
      </c>
      <c r="Q449" s="5" t="str">
        <f>IF(C449="", "",  IF(VLOOKUP(C449,locations_outposts,5,FALSE)="No", 1, 1.1))</f>
        <v/>
      </c>
      <c r="R449" s="5" t="str">
        <f t="shared" si="31"/>
        <v/>
      </c>
      <c r="S449" s="5" t="str">
        <f t="shared" si="32"/>
        <v/>
      </c>
      <c r="T449" s="5" t="str">
        <f t="shared" si="33"/>
        <v/>
      </c>
      <c r="U449" s="5" t="str">
        <f t="shared" si="35"/>
        <v/>
      </c>
    </row>
    <row r="450" spans="1:21" x14ac:dyDescent="0.25">
      <c r="A450" s="5" cm="1">
        <f t="array" ref="A450">ROUNDDOWN(
_xlfn.IFS(P450="Crafted",
J450*K450*N450*Q450,
P450="Inorganic",
J450*K450*(L450+M450+N450)*O450*Q450,
P450="Organic",
J450*K450*(L450+M450+N450)*Q450,
TRUE,0),2)</f>
        <v>0</v>
      </c>
      <c r="B450" s="5" t="str">
        <f>IF(D450="","",VLOOKUP(D450,resource_list,7,FALSE))</f>
        <v/>
      </c>
      <c r="E450" s="23">
        <v>0</v>
      </c>
      <c r="F450" s="23">
        <v>0</v>
      </c>
      <c r="G450" s="23">
        <v>0</v>
      </c>
      <c r="H450" s="23">
        <v>0</v>
      </c>
      <c r="J450" s="5">
        <f t="shared" si="34"/>
        <v>1</v>
      </c>
      <c r="K450" s="5">
        <f>IF($B$1="Yes",1.05,1)</f>
        <v>1</v>
      </c>
      <c r="L450" s="5">
        <f>IF(D450="",0,VLOOKUP(D450,resource_list,2,FALSE)*F450)</f>
        <v>0</v>
      </c>
      <c r="M450" s="5">
        <f>IF(D450="",0,VLOOKUP(D450,resource_list,3,FALSE)*G450)</f>
        <v>0</v>
      </c>
      <c r="N450" s="5">
        <f>IF(D450="",0,VLOOKUP(D450,resource_list,4,FALSE)*H450)</f>
        <v>0</v>
      </c>
      <c r="O450" s="5">
        <f>IF($D$1="Yes",2,1)</f>
        <v>2</v>
      </c>
      <c r="P450" s="5" t="str">
        <f>IF(D450="","",VLOOKUP(D450,resource_list,5,FALSE))</f>
        <v/>
      </c>
      <c r="Q450" s="5" t="str">
        <f>IF(C450="", "",  IF(VLOOKUP(C450,locations_outposts,5,FALSE)="No", 1, 1.1))</f>
        <v/>
      </c>
      <c r="R450" s="5" t="str">
        <f t="shared" si="31"/>
        <v/>
      </c>
      <c r="S450" s="5" t="str">
        <f t="shared" si="32"/>
        <v/>
      </c>
      <c r="T450" s="5" t="str">
        <f t="shared" si="33"/>
        <v/>
      </c>
      <c r="U450" s="5" t="str">
        <f t="shared" si="35"/>
        <v/>
      </c>
    </row>
    <row r="451" spans="1:21" x14ac:dyDescent="0.25">
      <c r="A451" s="5" cm="1">
        <f t="array" ref="A451">ROUNDDOWN(
_xlfn.IFS(P451="Crafted",
J451*K451*N451*Q451,
P451="Inorganic",
J451*K451*(L451+M451+N451)*O451*Q451,
P451="Organic",
J451*K451*(L451+M451+N451)*Q451,
TRUE,0),2)</f>
        <v>0</v>
      </c>
      <c r="B451" s="5" t="str">
        <f>IF(D451="","",VLOOKUP(D451,resource_list,7,FALSE))</f>
        <v/>
      </c>
      <c r="E451" s="23">
        <v>0</v>
      </c>
      <c r="F451" s="23">
        <v>0</v>
      </c>
      <c r="G451" s="23">
        <v>0</v>
      </c>
      <c r="H451" s="23">
        <v>0</v>
      </c>
      <c r="J451" s="5">
        <f t="shared" si="34"/>
        <v>1</v>
      </c>
      <c r="K451" s="5">
        <f>IF($B$1="Yes",1.05,1)</f>
        <v>1</v>
      </c>
      <c r="L451" s="5">
        <f>IF(D451="",0,VLOOKUP(D451,resource_list,2,FALSE)*F451)</f>
        <v>0</v>
      </c>
      <c r="M451" s="5">
        <f>IF(D451="",0,VLOOKUP(D451,resource_list,3,FALSE)*G451)</f>
        <v>0</v>
      </c>
      <c r="N451" s="5">
        <f>IF(D451="",0,VLOOKUP(D451,resource_list,4,FALSE)*H451)</f>
        <v>0</v>
      </c>
      <c r="O451" s="5">
        <f>IF($D$1="Yes",2,1)</f>
        <v>2</v>
      </c>
      <c r="P451" s="5" t="str">
        <f>IF(D451="","",VLOOKUP(D451,resource_list,5,FALSE))</f>
        <v/>
      </c>
      <c r="Q451" s="5" t="str">
        <f>IF(C451="", "",  IF(VLOOKUP(C451,locations_outposts,5,FALSE)="No", 1, 1.1))</f>
        <v/>
      </c>
      <c r="R451" s="5" t="str">
        <f t="shared" si="31"/>
        <v/>
      </c>
      <c r="S451" s="5" t="str">
        <f t="shared" si="32"/>
        <v/>
      </c>
      <c r="T451" s="5" t="str">
        <f t="shared" si="33"/>
        <v/>
      </c>
      <c r="U451" s="5" t="str">
        <f t="shared" si="35"/>
        <v/>
      </c>
    </row>
    <row r="452" spans="1:21" x14ac:dyDescent="0.25">
      <c r="A452" s="5" cm="1">
        <f t="array" ref="A452">ROUNDDOWN(
_xlfn.IFS(P452="Crafted",
J452*K452*N452*Q452,
P452="Inorganic",
J452*K452*(L452+M452+N452)*O452*Q452,
P452="Organic",
J452*K452*(L452+M452+N452)*Q452,
TRUE,0),2)</f>
        <v>0</v>
      </c>
      <c r="B452" s="5" t="str">
        <f>IF(D452="","",VLOOKUP(D452,resource_list,7,FALSE))</f>
        <v/>
      </c>
      <c r="E452" s="23">
        <v>0</v>
      </c>
      <c r="F452" s="23">
        <v>0</v>
      </c>
      <c r="G452" s="23">
        <v>0</v>
      </c>
      <c r="H452" s="23">
        <v>0</v>
      </c>
      <c r="J452" s="5">
        <f t="shared" si="34"/>
        <v>1</v>
      </c>
      <c r="K452" s="5">
        <f>IF($B$1="Yes",1.05,1)</f>
        <v>1</v>
      </c>
      <c r="L452" s="5">
        <f>IF(D452="",0,VLOOKUP(D452,resource_list,2,FALSE)*F452)</f>
        <v>0</v>
      </c>
      <c r="M452" s="5">
        <f>IF(D452="",0,VLOOKUP(D452,resource_list,3,FALSE)*G452)</f>
        <v>0</v>
      </c>
      <c r="N452" s="5">
        <f>IF(D452="",0,VLOOKUP(D452,resource_list,4,FALSE)*H452)</f>
        <v>0</v>
      </c>
      <c r="O452" s="5">
        <f>IF($D$1="Yes",2,1)</f>
        <v>2</v>
      </c>
      <c r="P452" s="5" t="str">
        <f>IF(D452="","",VLOOKUP(D452,resource_list,5,FALSE))</f>
        <v/>
      </c>
      <c r="Q452" s="5" t="str">
        <f>IF(C452="", "",  IF(VLOOKUP(C452,locations_outposts,5,FALSE)="No", 1, 1.1))</f>
        <v/>
      </c>
      <c r="R452" s="5" t="str">
        <f t="shared" ref="R452:R515" si="36">IF($C452&lt;&gt;"",VLOOKUP($C452,locations_outposts,2,FALSE),"")</f>
        <v/>
      </c>
      <c r="S452" s="5" t="str">
        <f t="shared" ref="S452:S515" si="37">IF($C452&lt;&gt;"",VLOOKUP($C452,locations_outposts,3,FALSE),"")</f>
        <v/>
      </c>
      <c r="T452" s="5" t="str">
        <f t="shared" ref="T452:T515" si="38">IF($C452&lt;&gt;"",VLOOKUP($C452,locations_outposts,4,FALSE),"")</f>
        <v/>
      </c>
      <c r="U452" s="5" t="str">
        <f t="shared" si="35"/>
        <v/>
      </c>
    </row>
    <row r="453" spans="1:21" x14ac:dyDescent="0.25">
      <c r="A453" s="5" cm="1">
        <f t="array" ref="A453">ROUNDDOWN(
_xlfn.IFS(P453="Crafted",
J453*K453*N453*Q453,
P453="Inorganic",
J453*K453*(L453+M453+N453)*O453*Q453,
P453="Organic",
J453*K453*(L453+M453+N453)*Q453,
TRUE,0),2)</f>
        <v>0</v>
      </c>
      <c r="B453" s="5" t="str">
        <f>IF(D453="","",VLOOKUP(D453,resource_list,7,FALSE))</f>
        <v/>
      </c>
      <c r="E453" s="23">
        <v>0</v>
      </c>
      <c r="F453" s="23">
        <v>0</v>
      </c>
      <c r="G453" s="23">
        <v>0</v>
      </c>
      <c r="H453" s="23">
        <v>0</v>
      </c>
      <c r="J453" s="5">
        <f t="shared" ref="J453:J516" si="39">1.1^E453</f>
        <v>1</v>
      </c>
      <c r="K453" s="5">
        <f>IF($B$1="Yes",1.05,1)</f>
        <v>1</v>
      </c>
      <c r="L453" s="5">
        <f>IF(D453="",0,VLOOKUP(D453,resource_list,2,FALSE)*F453)</f>
        <v>0</v>
      </c>
      <c r="M453" s="5">
        <f>IF(D453="",0,VLOOKUP(D453,resource_list,3,FALSE)*G453)</f>
        <v>0</v>
      </c>
      <c r="N453" s="5">
        <f>IF(D453="",0,VLOOKUP(D453,resource_list,4,FALSE)*H453)</f>
        <v>0</v>
      </c>
      <c r="O453" s="5">
        <f>IF($D$1="Yes",2,1)</f>
        <v>2</v>
      </c>
      <c r="P453" s="5" t="str">
        <f>IF(D453="","",VLOOKUP(D453,resource_list,5,FALSE))</f>
        <v/>
      </c>
      <c r="Q453" s="5" t="str">
        <f>IF(C453="", "",  IF(VLOOKUP(C453,locations_outposts,5,FALSE)="No", 1, 1.1))</f>
        <v/>
      </c>
      <c r="R453" s="5" t="str">
        <f t="shared" si="36"/>
        <v/>
      </c>
      <c r="S453" s="5" t="str">
        <f t="shared" si="37"/>
        <v/>
      </c>
      <c r="T453" s="5" t="str">
        <f t="shared" si="38"/>
        <v/>
      </c>
      <c r="U453" s="5" t="str">
        <f t="shared" si="35"/>
        <v/>
      </c>
    </row>
    <row r="454" spans="1:21" x14ac:dyDescent="0.25">
      <c r="A454" s="5" cm="1">
        <f t="array" ref="A454">ROUNDDOWN(
_xlfn.IFS(P454="Crafted",
J454*K454*N454*Q454,
P454="Inorganic",
J454*K454*(L454+M454+N454)*O454*Q454,
P454="Organic",
J454*K454*(L454+M454+N454)*Q454,
TRUE,0),2)</f>
        <v>0</v>
      </c>
      <c r="B454" s="5" t="str">
        <f>IF(D454="","",VLOOKUP(D454,resource_list,7,FALSE))</f>
        <v/>
      </c>
      <c r="E454" s="23">
        <v>0</v>
      </c>
      <c r="F454" s="23">
        <v>0</v>
      </c>
      <c r="G454" s="23">
        <v>0</v>
      </c>
      <c r="H454" s="23">
        <v>0</v>
      </c>
      <c r="J454" s="5">
        <f t="shared" si="39"/>
        <v>1</v>
      </c>
      <c r="K454" s="5">
        <f>IF($B$1="Yes",1.05,1)</f>
        <v>1</v>
      </c>
      <c r="L454" s="5">
        <f>IF(D454="",0,VLOOKUP(D454,resource_list,2,FALSE)*F454)</f>
        <v>0</v>
      </c>
      <c r="M454" s="5">
        <f>IF(D454="",0,VLOOKUP(D454,resource_list,3,FALSE)*G454)</f>
        <v>0</v>
      </c>
      <c r="N454" s="5">
        <f>IF(D454="",0,VLOOKUP(D454,resource_list,4,FALSE)*H454)</f>
        <v>0</v>
      </c>
      <c r="O454" s="5">
        <f>IF($D$1="Yes",2,1)</f>
        <v>2</v>
      </c>
      <c r="P454" s="5" t="str">
        <f>IF(D454="","",VLOOKUP(D454,resource_list,5,FALSE))</f>
        <v/>
      </c>
      <c r="Q454" s="5" t="str">
        <f>IF(C454="", "",  IF(VLOOKUP(C454,locations_outposts,5,FALSE)="No", 1, 1.1))</f>
        <v/>
      </c>
      <c r="R454" s="5" t="str">
        <f t="shared" si="36"/>
        <v/>
      </c>
      <c r="S454" s="5" t="str">
        <f t="shared" si="37"/>
        <v/>
      </c>
      <c r="T454" s="5" t="str">
        <f t="shared" si="38"/>
        <v/>
      </c>
      <c r="U454" s="5" t="str">
        <f t="shared" si="35"/>
        <v/>
      </c>
    </row>
    <row r="455" spans="1:21" x14ac:dyDescent="0.25">
      <c r="A455" s="5" cm="1">
        <f t="array" ref="A455">ROUNDDOWN(
_xlfn.IFS(P455="Crafted",
J455*K455*N455*Q455,
P455="Inorganic",
J455*K455*(L455+M455+N455)*O455*Q455,
P455="Organic",
J455*K455*(L455+M455+N455)*Q455,
TRUE,0),2)</f>
        <v>0</v>
      </c>
      <c r="B455" s="5" t="str">
        <f>IF(D455="","",VLOOKUP(D455,resource_list,7,FALSE))</f>
        <v/>
      </c>
      <c r="E455" s="23">
        <v>0</v>
      </c>
      <c r="F455" s="23">
        <v>0</v>
      </c>
      <c r="G455" s="23">
        <v>0</v>
      </c>
      <c r="H455" s="23">
        <v>0</v>
      </c>
      <c r="J455" s="5">
        <f t="shared" si="39"/>
        <v>1</v>
      </c>
      <c r="K455" s="5">
        <f>IF($B$1="Yes",1.05,1)</f>
        <v>1</v>
      </c>
      <c r="L455" s="5">
        <f>IF(D455="",0,VLOOKUP(D455,resource_list,2,FALSE)*F455)</f>
        <v>0</v>
      </c>
      <c r="M455" s="5">
        <f>IF(D455="",0,VLOOKUP(D455,resource_list,3,FALSE)*G455)</f>
        <v>0</v>
      </c>
      <c r="N455" s="5">
        <f>IF(D455="",0,VLOOKUP(D455,resource_list,4,FALSE)*H455)</f>
        <v>0</v>
      </c>
      <c r="O455" s="5">
        <f>IF($D$1="Yes",2,1)</f>
        <v>2</v>
      </c>
      <c r="P455" s="5" t="str">
        <f>IF(D455="","",VLOOKUP(D455,resource_list,5,FALSE))</f>
        <v/>
      </c>
      <c r="Q455" s="5" t="str">
        <f>IF(C455="", "",  IF(VLOOKUP(C455,locations_outposts,5,FALSE)="No", 1, 1.1))</f>
        <v/>
      </c>
      <c r="R455" s="5" t="str">
        <f t="shared" si="36"/>
        <v/>
      </c>
      <c r="S455" s="5" t="str">
        <f t="shared" si="37"/>
        <v/>
      </c>
      <c r="T455" s="5" t="str">
        <f t="shared" si="38"/>
        <v/>
      </c>
      <c r="U455" s="5" t="str">
        <f t="shared" si="35"/>
        <v/>
      </c>
    </row>
    <row r="456" spans="1:21" x14ac:dyDescent="0.25">
      <c r="A456" s="5" cm="1">
        <f t="array" ref="A456">ROUNDDOWN(
_xlfn.IFS(P456="Crafted",
J456*K456*N456*Q456,
P456="Inorganic",
J456*K456*(L456+M456+N456)*O456*Q456,
P456="Organic",
J456*K456*(L456+M456+N456)*Q456,
TRUE,0),2)</f>
        <v>0</v>
      </c>
      <c r="B456" s="5" t="str">
        <f>IF(D456="","",VLOOKUP(D456,resource_list,7,FALSE))</f>
        <v/>
      </c>
      <c r="E456" s="23">
        <v>0</v>
      </c>
      <c r="F456" s="23">
        <v>0</v>
      </c>
      <c r="G456" s="23">
        <v>0</v>
      </c>
      <c r="H456" s="23">
        <v>0</v>
      </c>
      <c r="J456" s="5">
        <f t="shared" si="39"/>
        <v>1</v>
      </c>
      <c r="K456" s="5">
        <f>IF($B$1="Yes",1.05,1)</f>
        <v>1</v>
      </c>
      <c r="L456" s="5">
        <f>IF(D456="",0,VLOOKUP(D456,resource_list,2,FALSE)*F456)</f>
        <v>0</v>
      </c>
      <c r="M456" s="5">
        <f>IF(D456="",0,VLOOKUP(D456,resource_list,3,FALSE)*G456)</f>
        <v>0</v>
      </c>
      <c r="N456" s="5">
        <f>IF(D456="",0,VLOOKUP(D456,resource_list,4,FALSE)*H456)</f>
        <v>0</v>
      </c>
      <c r="O456" s="5">
        <f>IF($D$1="Yes",2,1)</f>
        <v>2</v>
      </c>
      <c r="P456" s="5" t="str">
        <f>IF(D456="","",VLOOKUP(D456,resource_list,5,FALSE))</f>
        <v/>
      </c>
      <c r="Q456" s="5" t="str">
        <f>IF(C456="", "",  IF(VLOOKUP(C456,locations_outposts,5,FALSE)="No", 1, 1.1))</f>
        <v/>
      </c>
      <c r="R456" s="5" t="str">
        <f t="shared" si="36"/>
        <v/>
      </c>
      <c r="S456" s="5" t="str">
        <f t="shared" si="37"/>
        <v/>
      </c>
      <c r="T456" s="5" t="str">
        <f t="shared" si="38"/>
        <v/>
      </c>
      <c r="U456" s="5" t="str">
        <f t="shared" si="35"/>
        <v/>
      </c>
    </row>
    <row r="457" spans="1:21" x14ac:dyDescent="0.25">
      <c r="A457" s="5" cm="1">
        <f t="array" ref="A457">ROUNDDOWN(
_xlfn.IFS(P457="Crafted",
J457*K457*N457*Q457,
P457="Inorganic",
J457*K457*(L457+M457+N457)*O457*Q457,
P457="Organic",
J457*K457*(L457+M457+N457)*Q457,
TRUE,0),2)</f>
        <v>0</v>
      </c>
      <c r="B457" s="5" t="str">
        <f>IF(D457="","",VLOOKUP(D457,resource_list,7,FALSE))</f>
        <v/>
      </c>
      <c r="E457" s="23">
        <v>0</v>
      </c>
      <c r="F457" s="23">
        <v>0</v>
      </c>
      <c r="G457" s="23">
        <v>0</v>
      </c>
      <c r="H457" s="23">
        <v>0</v>
      </c>
      <c r="J457" s="5">
        <f t="shared" si="39"/>
        <v>1</v>
      </c>
      <c r="K457" s="5">
        <f>IF($B$1="Yes",1.05,1)</f>
        <v>1</v>
      </c>
      <c r="L457" s="5">
        <f>IF(D457="",0,VLOOKUP(D457,resource_list,2,FALSE)*F457)</f>
        <v>0</v>
      </c>
      <c r="M457" s="5">
        <f>IF(D457="",0,VLOOKUP(D457,resource_list,3,FALSE)*G457)</f>
        <v>0</v>
      </c>
      <c r="N457" s="5">
        <f>IF(D457="",0,VLOOKUP(D457,resource_list,4,FALSE)*H457)</f>
        <v>0</v>
      </c>
      <c r="O457" s="5">
        <f>IF($D$1="Yes",2,1)</f>
        <v>2</v>
      </c>
      <c r="P457" s="5" t="str">
        <f>IF(D457="","",VLOOKUP(D457,resource_list,5,FALSE))</f>
        <v/>
      </c>
      <c r="Q457" s="5" t="str">
        <f>IF(C457="", "",  IF(VLOOKUP(C457,locations_outposts,5,FALSE)="No", 1, 1.1))</f>
        <v/>
      </c>
      <c r="R457" s="5" t="str">
        <f t="shared" si="36"/>
        <v/>
      </c>
      <c r="S457" s="5" t="str">
        <f t="shared" si="37"/>
        <v/>
      </c>
      <c r="T457" s="5" t="str">
        <f t="shared" si="38"/>
        <v/>
      </c>
      <c r="U457" s="5" t="str">
        <f t="shared" si="35"/>
        <v/>
      </c>
    </row>
    <row r="458" spans="1:21" x14ac:dyDescent="0.25">
      <c r="A458" s="5" cm="1">
        <f t="array" ref="A458">ROUNDDOWN(
_xlfn.IFS(P458="Crafted",
J458*K458*N458*Q458,
P458="Inorganic",
J458*K458*(L458+M458+N458)*O458*Q458,
P458="Organic",
J458*K458*(L458+M458+N458)*Q458,
TRUE,0),2)</f>
        <v>0</v>
      </c>
      <c r="B458" s="5" t="str">
        <f>IF(D458="","",VLOOKUP(D458,resource_list,7,FALSE))</f>
        <v/>
      </c>
      <c r="E458" s="23">
        <v>0</v>
      </c>
      <c r="F458" s="23">
        <v>0</v>
      </c>
      <c r="G458" s="23">
        <v>0</v>
      </c>
      <c r="H458" s="23">
        <v>0</v>
      </c>
      <c r="J458" s="5">
        <f t="shared" si="39"/>
        <v>1</v>
      </c>
      <c r="K458" s="5">
        <f>IF($B$1="Yes",1.05,1)</f>
        <v>1</v>
      </c>
      <c r="L458" s="5">
        <f>IF(D458="",0,VLOOKUP(D458,resource_list,2,FALSE)*F458)</f>
        <v>0</v>
      </c>
      <c r="M458" s="5">
        <f>IF(D458="",0,VLOOKUP(D458,resource_list,3,FALSE)*G458)</f>
        <v>0</v>
      </c>
      <c r="N458" s="5">
        <f>IF(D458="",0,VLOOKUP(D458,resource_list,4,FALSE)*H458)</f>
        <v>0</v>
      </c>
      <c r="O458" s="5">
        <f>IF($D$1="Yes",2,1)</f>
        <v>2</v>
      </c>
      <c r="P458" s="5" t="str">
        <f>IF(D458="","",VLOOKUP(D458,resource_list,5,FALSE))</f>
        <v/>
      </c>
      <c r="Q458" s="5" t="str">
        <f>IF(C458="", "",  IF(VLOOKUP(C458,locations_outposts,5,FALSE)="No", 1, 1.1))</f>
        <v/>
      </c>
      <c r="R458" s="5" t="str">
        <f t="shared" si="36"/>
        <v/>
      </c>
      <c r="S458" s="5" t="str">
        <f t="shared" si="37"/>
        <v/>
      </c>
      <c r="T458" s="5" t="str">
        <f t="shared" si="38"/>
        <v/>
      </c>
      <c r="U458" s="5" t="str">
        <f t="shared" si="35"/>
        <v/>
      </c>
    </row>
    <row r="459" spans="1:21" x14ac:dyDescent="0.25">
      <c r="A459" s="5" cm="1">
        <f t="array" ref="A459">ROUNDDOWN(
_xlfn.IFS(P459="Crafted",
J459*K459*N459*Q459,
P459="Inorganic",
J459*K459*(L459+M459+N459)*O459*Q459,
P459="Organic",
J459*K459*(L459+M459+N459)*Q459,
TRUE,0),2)</f>
        <v>0</v>
      </c>
      <c r="B459" s="5" t="str">
        <f>IF(D459="","",VLOOKUP(D459,resource_list,7,FALSE))</f>
        <v/>
      </c>
      <c r="E459" s="23">
        <v>0</v>
      </c>
      <c r="F459" s="23">
        <v>0</v>
      </c>
      <c r="G459" s="23">
        <v>0</v>
      </c>
      <c r="H459" s="23">
        <v>0</v>
      </c>
      <c r="J459" s="5">
        <f t="shared" si="39"/>
        <v>1</v>
      </c>
      <c r="K459" s="5">
        <f>IF($B$1="Yes",1.05,1)</f>
        <v>1</v>
      </c>
      <c r="L459" s="5">
        <f>IF(D459="",0,VLOOKUP(D459,resource_list,2,FALSE)*F459)</f>
        <v>0</v>
      </c>
      <c r="M459" s="5">
        <f>IF(D459="",0,VLOOKUP(D459,resource_list,3,FALSE)*G459)</f>
        <v>0</v>
      </c>
      <c r="N459" s="5">
        <f>IF(D459="",0,VLOOKUP(D459,resource_list,4,FALSE)*H459)</f>
        <v>0</v>
      </c>
      <c r="O459" s="5">
        <f>IF($D$1="Yes",2,1)</f>
        <v>2</v>
      </c>
      <c r="P459" s="5" t="str">
        <f>IF(D459="","",VLOOKUP(D459,resource_list,5,FALSE))</f>
        <v/>
      </c>
      <c r="Q459" s="5" t="str">
        <f>IF(C459="", "",  IF(VLOOKUP(C459,locations_outposts,5,FALSE)="No", 1, 1.1))</f>
        <v/>
      </c>
      <c r="R459" s="5" t="str">
        <f t="shared" si="36"/>
        <v/>
      </c>
      <c r="S459" s="5" t="str">
        <f t="shared" si="37"/>
        <v/>
      </c>
      <c r="T459" s="5" t="str">
        <f t="shared" si="38"/>
        <v/>
      </c>
      <c r="U459" s="5" t="str">
        <f t="shared" si="35"/>
        <v/>
      </c>
    </row>
    <row r="460" spans="1:21" x14ac:dyDescent="0.25">
      <c r="A460" s="5" cm="1">
        <f t="array" ref="A460">ROUNDDOWN(
_xlfn.IFS(P460="Crafted",
J460*K460*N460*Q460,
P460="Inorganic",
J460*K460*(L460+M460+N460)*O460*Q460,
P460="Organic",
J460*K460*(L460+M460+N460)*Q460,
TRUE,0),2)</f>
        <v>0</v>
      </c>
      <c r="B460" s="5" t="str">
        <f>IF(D460="","",VLOOKUP(D460,resource_list,7,FALSE))</f>
        <v/>
      </c>
      <c r="E460" s="23">
        <v>0</v>
      </c>
      <c r="F460" s="23">
        <v>0</v>
      </c>
      <c r="G460" s="23">
        <v>0</v>
      </c>
      <c r="H460" s="23">
        <v>0</v>
      </c>
      <c r="J460" s="5">
        <f t="shared" si="39"/>
        <v>1</v>
      </c>
      <c r="K460" s="5">
        <f>IF($B$1="Yes",1.05,1)</f>
        <v>1</v>
      </c>
      <c r="L460" s="5">
        <f>IF(D460="",0,VLOOKUP(D460,resource_list,2,FALSE)*F460)</f>
        <v>0</v>
      </c>
      <c r="M460" s="5">
        <f>IF(D460="",0,VLOOKUP(D460,resource_list,3,FALSE)*G460)</f>
        <v>0</v>
      </c>
      <c r="N460" s="5">
        <f>IF(D460="",0,VLOOKUP(D460,resource_list,4,FALSE)*H460)</f>
        <v>0</v>
      </c>
      <c r="O460" s="5">
        <f>IF($D$1="Yes",2,1)</f>
        <v>2</v>
      </c>
      <c r="P460" s="5" t="str">
        <f>IF(D460="","",VLOOKUP(D460,resource_list,5,FALSE))</f>
        <v/>
      </c>
      <c r="Q460" s="5" t="str">
        <f>IF(C460="", "",  IF(VLOOKUP(C460,locations_outposts,5,FALSE)="No", 1, 1.1))</f>
        <v/>
      </c>
      <c r="R460" s="5" t="str">
        <f t="shared" si="36"/>
        <v/>
      </c>
      <c r="S460" s="5" t="str">
        <f t="shared" si="37"/>
        <v/>
      </c>
      <c r="T460" s="5" t="str">
        <f t="shared" si="38"/>
        <v/>
      </c>
      <c r="U460" s="5" t="str">
        <f t="shared" si="35"/>
        <v/>
      </c>
    </row>
    <row r="461" spans="1:21" x14ac:dyDescent="0.25">
      <c r="A461" s="5" cm="1">
        <f t="array" ref="A461">ROUNDDOWN(
_xlfn.IFS(P461="Crafted",
J461*K461*N461*Q461,
P461="Inorganic",
J461*K461*(L461+M461+N461)*O461*Q461,
P461="Organic",
J461*K461*(L461+M461+N461)*Q461,
TRUE,0),2)</f>
        <v>0</v>
      </c>
      <c r="B461" s="5" t="str">
        <f>IF(D461="","",VLOOKUP(D461,resource_list,7,FALSE))</f>
        <v/>
      </c>
      <c r="E461" s="23">
        <v>0</v>
      </c>
      <c r="F461" s="23">
        <v>0</v>
      </c>
      <c r="G461" s="23">
        <v>0</v>
      </c>
      <c r="H461" s="23">
        <v>0</v>
      </c>
      <c r="J461" s="5">
        <f t="shared" si="39"/>
        <v>1</v>
      </c>
      <c r="K461" s="5">
        <f>IF($B$1="Yes",1.05,1)</f>
        <v>1</v>
      </c>
      <c r="L461" s="5">
        <f>IF(D461="",0,VLOOKUP(D461,resource_list,2,FALSE)*F461)</f>
        <v>0</v>
      </c>
      <c r="M461" s="5">
        <f>IF(D461="",0,VLOOKUP(D461,resource_list,3,FALSE)*G461)</f>
        <v>0</v>
      </c>
      <c r="N461" s="5">
        <f>IF(D461="",0,VLOOKUP(D461,resource_list,4,FALSE)*H461)</f>
        <v>0</v>
      </c>
      <c r="O461" s="5">
        <f>IF($D$1="Yes",2,1)</f>
        <v>2</v>
      </c>
      <c r="P461" s="5" t="str">
        <f>IF(D461="","",VLOOKUP(D461,resource_list,5,FALSE))</f>
        <v/>
      </c>
      <c r="Q461" s="5" t="str">
        <f>IF(C461="", "",  IF(VLOOKUP(C461,locations_outposts,5,FALSE)="No", 1, 1.1))</f>
        <v/>
      </c>
      <c r="R461" s="5" t="str">
        <f t="shared" si="36"/>
        <v/>
      </c>
      <c r="S461" s="5" t="str">
        <f t="shared" si="37"/>
        <v/>
      </c>
      <c r="T461" s="5" t="str">
        <f t="shared" si="38"/>
        <v/>
      </c>
      <c r="U461" s="5" t="str">
        <f t="shared" si="35"/>
        <v/>
      </c>
    </row>
    <row r="462" spans="1:21" x14ac:dyDescent="0.25">
      <c r="A462" s="5" cm="1">
        <f t="array" ref="A462">ROUNDDOWN(
_xlfn.IFS(P462="Crafted",
J462*K462*N462*Q462,
P462="Inorganic",
J462*K462*(L462+M462+N462)*O462*Q462,
P462="Organic",
J462*K462*(L462+M462+N462)*Q462,
TRUE,0),2)</f>
        <v>0</v>
      </c>
      <c r="B462" s="5" t="str">
        <f>IF(D462="","",VLOOKUP(D462,resource_list,7,FALSE))</f>
        <v/>
      </c>
      <c r="E462" s="23">
        <v>0</v>
      </c>
      <c r="F462" s="23">
        <v>0</v>
      </c>
      <c r="G462" s="23">
        <v>0</v>
      </c>
      <c r="H462" s="23">
        <v>0</v>
      </c>
      <c r="J462" s="5">
        <f t="shared" si="39"/>
        <v>1</v>
      </c>
      <c r="K462" s="5">
        <f>IF($B$1="Yes",1.05,1)</f>
        <v>1</v>
      </c>
      <c r="L462" s="5">
        <f>IF(D462="",0,VLOOKUP(D462,resource_list,2,FALSE)*F462)</f>
        <v>0</v>
      </c>
      <c r="M462" s="5">
        <f>IF(D462="",0,VLOOKUP(D462,resource_list,3,FALSE)*G462)</f>
        <v>0</v>
      </c>
      <c r="N462" s="5">
        <f>IF(D462="",0,VLOOKUP(D462,resource_list,4,FALSE)*H462)</f>
        <v>0</v>
      </c>
      <c r="O462" s="5">
        <f>IF($D$1="Yes",2,1)</f>
        <v>2</v>
      </c>
      <c r="P462" s="5" t="str">
        <f>IF(D462="","",VLOOKUP(D462,resource_list,5,FALSE))</f>
        <v/>
      </c>
      <c r="Q462" s="5" t="str">
        <f>IF(C462="", "",  IF(VLOOKUP(C462,locations_outposts,5,FALSE)="No", 1, 1.1))</f>
        <v/>
      </c>
      <c r="R462" s="5" t="str">
        <f t="shared" si="36"/>
        <v/>
      </c>
      <c r="S462" s="5" t="str">
        <f t="shared" si="37"/>
        <v/>
      </c>
      <c r="T462" s="5" t="str">
        <f t="shared" si="38"/>
        <v/>
      </c>
      <c r="U462" s="5" t="str">
        <f t="shared" si="35"/>
        <v/>
      </c>
    </row>
    <row r="463" spans="1:21" x14ac:dyDescent="0.25">
      <c r="A463" s="5" cm="1">
        <f t="array" ref="A463">ROUNDDOWN(
_xlfn.IFS(P463="Crafted",
J463*K463*N463*Q463,
P463="Inorganic",
J463*K463*(L463+M463+N463)*O463*Q463,
P463="Organic",
J463*K463*(L463+M463+N463)*Q463,
TRUE,0),2)</f>
        <v>0</v>
      </c>
      <c r="B463" s="5" t="str">
        <f>IF(D463="","",VLOOKUP(D463,resource_list,7,FALSE))</f>
        <v/>
      </c>
      <c r="E463" s="23">
        <v>0</v>
      </c>
      <c r="F463" s="23">
        <v>0</v>
      </c>
      <c r="G463" s="23">
        <v>0</v>
      </c>
      <c r="H463" s="23">
        <v>0</v>
      </c>
      <c r="J463" s="5">
        <f t="shared" si="39"/>
        <v>1</v>
      </c>
      <c r="K463" s="5">
        <f>IF($B$1="Yes",1.05,1)</f>
        <v>1</v>
      </c>
      <c r="L463" s="5">
        <f>IF(D463="",0,VLOOKUP(D463,resource_list,2,FALSE)*F463)</f>
        <v>0</v>
      </c>
      <c r="M463" s="5">
        <f>IF(D463="",0,VLOOKUP(D463,resource_list,3,FALSE)*G463)</f>
        <v>0</v>
      </c>
      <c r="N463" s="5">
        <f>IF(D463="",0,VLOOKUP(D463,resource_list,4,FALSE)*H463)</f>
        <v>0</v>
      </c>
      <c r="O463" s="5">
        <f>IF($D$1="Yes",2,1)</f>
        <v>2</v>
      </c>
      <c r="P463" s="5" t="str">
        <f>IF(D463="","",VLOOKUP(D463,resource_list,5,FALSE))</f>
        <v/>
      </c>
      <c r="Q463" s="5" t="str">
        <f>IF(C463="", "",  IF(VLOOKUP(C463,locations_outposts,5,FALSE)="No", 1, 1.1))</f>
        <v/>
      </c>
      <c r="R463" s="5" t="str">
        <f t="shared" si="36"/>
        <v/>
      </c>
      <c r="S463" s="5" t="str">
        <f t="shared" si="37"/>
        <v/>
      </c>
      <c r="T463" s="5" t="str">
        <f t="shared" si="38"/>
        <v/>
      </c>
      <c r="U463" s="5" t="str">
        <f t="shared" si="35"/>
        <v/>
      </c>
    </row>
    <row r="464" spans="1:21" x14ac:dyDescent="0.25">
      <c r="A464" s="5" cm="1">
        <f t="array" ref="A464">ROUNDDOWN(
_xlfn.IFS(P464="Crafted",
J464*K464*N464*Q464,
P464="Inorganic",
J464*K464*(L464+M464+N464)*O464*Q464,
P464="Organic",
J464*K464*(L464+M464+N464)*Q464,
TRUE,0),2)</f>
        <v>0</v>
      </c>
      <c r="B464" s="5" t="str">
        <f>IF(D464="","",VLOOKUP(D464,resource_list,7,FALSE))</f>
        <v/>
      </c>
      <c r="E464" s="23">
        <v>0</v>
      </c>
      <c r="F464" s="23">
        <v>0</v>
      </c>
      <c r="G464" s="23">
        <v>0</v>
      </c>
      <c r="H464" s="23">
        <v>0</v>
      </c>
      <c r="J464" s="5">
        <f t="shared" si="39"/>
        <v>1</v>
      </c>
      <c r="K464" s="5">
        <f>IF($B$1="Yes",1.05,1)</f>
        <v>1</v>
      </c>
      <c r="L464" s="5">
        <f>IF(D464="",0,VLOOKUP(D464,resource_list,2,FALSE)*F464)</f>
        <v>0</v>
      </c>
      <c r="M464" s="5">
        <f>IF(D464="",0,VLOOKUP(D464,resource_list,3,FALSE)*G464)</f>
        <v>0</v>
      </c>
      <c r="N464" s="5">
        <f>IF(D464="",0,VLOOKUP(D464,resource_list,4,FALSE)*H464)</f>
        <v>0</v>
      </c>
      <c r="O464" s="5">
        <f>IF($D$1="Yes",2,1)</f>
        <v>2</v>
      </c>
      <c r="P464" s="5" t="str">
        <f>IF(D464="","",VLOOKUP(D464,resource_list,5,FALSE))</f>
        <v/>
      </c>
      <c r="Q464" s="5" t="str">
        <f>IF(C464="", "",  IF(VLOOKUP(C464,locations_outposts,5,FALSE)="No", 1, 1.1))</f>
        <v/>
      </c>
      <c r="R464" s="5" t="str">
        <f t="shared" si="36"/>
        <v/>
      </c>
      <c r="S464" s="5" t="str">
        <f t="shared" si="37"/>
        <v/>
      </c>
      <c r="T464" s="5" t="str">
        <f t="shared" si="38"/>
        <v/>
      </c>
      <c r="U464" s="5" t="str">
        <f t="shared" si="35"/>
        <v/>
      </c>
    </row>
    <row r="465" spans="1:21" x14ac:dyDescent="0.25">
      <c r="A465" s="5" cm="1">
        <f t="array" ref="A465">ROUNDDOWN(
_xlfn.IFS(P465="Crafted",
J465*K465*N465*Q465,
P465="Inorganic",
J465*K465*(L465+M465+N465)*O465*Q465,
P465="Organic",
J465*K465*(L465+M465+N465)*Q465,
TRUE,0),2)</f>
        <v>0</v>
      </c>
      <c r="B465" s="5" t="str">
        <f>IF(D465="","",VLOOKUP(D465,resource_list,7,FALSE))</f>
        <v/>
      </c>
      <c r="E465" s="23">
        <v>0</v>
      </c>
      <c r="F465" s="23">
        <v>0</v>
      </c>
      <c r="G465" s="23">
        <v>0</v>
      </c>
      <c r="H465" s="23">
        <v>0</v>
      </c>
      <c r="J465" s="5">
        <f t="shared" si="39"/>
        <v>1</v>
      </c>
      <c r="K465" s="5">
        <f>IF($B$1="Yes",1.05,1)</f>
        <v>1</v>
      </c>
      <c r="L465" s="5">
        <f>IF(D465="",0,VLOOKUP(D465,resource_list,2,FALSE)*F465)</f>
        <v>0</v>
      </c>
      <c r="M465" s="5">
        <f>IF(D465="",0,VLOOKUP(D465,resource_list,3,FALSE)*G465)</f>
        <v>0</v>
      </c>
      <c r="N465" s="5">
        <f>IF(D465="",0,VLOOKUP(D465,resource_list,4,FALSE)*H465)</f>
        <v>0</v>
      </c>
      <c r="O465" s="5">
        <f>IF($D$1="Yes",2,1)</f>
        <v>2</v>
      </c>
      <c r="P465" s="5" t="str">
        <f>IF(D465="","",VLOOKUP(D465,resource_list,5,FALSE))</f>
        <v/>
      </c>
      <c r="Q465" s="5" t="str">
        <f>IF(C465="", "",  IF(VLOOKUP(C465,locations_outposts,5,FALSE)="No", 1, 1.1))</f>
        <v/>
      </c>
      <c r="R465" s="5" t="str">
        <f t="shared" si="36"/>
        <v/>
      </c>
      <c r="S465" s="5" t="str">
        <f t="shared" si="37"/>
        <v/>
      </c>
      <c r="T465" s="5" t="str">
        <f t="shared" si="38"/>
        <v/>
      </c>
      <c r="U465" s="5" t="str">
        <f t="shared" si="35"/>
        <v/>
      </c>
    </row>
    <row r="466" spans="1:21" x14ac:dyDescent="0.25">
      <c r="A466" s="5" cm="1">
        <f t="array" ref="A466">ROUNDDOWN(
_xlfn.IFS(P466="Crafted",
J466*K466*N466*Q466,
P466="Inorganic",
J466*K466*(L466+M466+N466)*O466*Q466,
P466="Organic",
J466*K466*(L466+M466+N466)*Q466,
TRUE,0),2)</f>
        <v>0</v>
      </c>
      <c r="B466" s="5" t="str">
        <f>IF(D466="","",VLOOKUP(D466,resource_list,7,FALSE))</f>
        <v/>
      </c>
      <c r="E466" s="23">
        <v>0</v>
      </c>
      <c r="F466" s="23">
        <v>0</v>
      </c>
      <c r="G466" s="23">
        <v>0</v>
      </c>
      <c r="H466" s="23">
        <v>0</v>
      </c>
      <c r="J466" s="5">
        <f t="shared" si="39"/>
        <v>1</v>
      </c>
      <c r="K466" s="5">
        <f>IF($B$1="Yes",1.05,1)</f>
        <v>1</v>
      </c>
      <c r="L466" s="5">
        <f>IF(D466="",0,VLOOKUP(D466,resource_list,2,FALSE)*F466)</f>
        <v>0</v>
      </c>
      <c r="M466" s="5">
        <f>IF(D466="",0,VLOOKUP(D466,resource_list,3,FALSE)*G466)</f>
        <v>0</v>
      </c>
      <c r="N466" s="5">
        <f>IF(D466="",0,VLOOKUP(D466,resource_list,4,FALSE)*H466)</f>
        <v>0</v>
      </c>
      <c r="O466" s="5">
        <f>IF($D$1="Yes",2,1)</f>
        <v>2</v>
      </c>
      <c r="P466" s="5" t="str">
        <f>IF(D466="","",VLOOKUP(D466,resource_list,5,FALSE))</f>
        <v/>
      </c>
      <c r="Q466" s="5" t="str">
        <f>IF(C466="", "",  IF(VLOOKUP(C466,locations_outposts,5,FALSE)="No", 1, 1.1))</f>
        <v/>
      </c>
      <c r="R466" s="5" t="str">
        <f t="shared" si="36"/>
        <v/>
      </c>
      <c r="S466" s="5" t="str">
        <f t="shared" si="37"/>
        <v/>
      </c>
      <c r="T466" s="5" t="str">
        <f t="shared" si="38"/>
        <v/>
      </c>
      <c r="U466" s="5" t="str">
        <f t="shared" si="35"/>
        <v/>
      </c>
    </row>
    <row r="467" spans="1:21" x14ac:dyDescent="0.25">
      <c r="A467" s="5" cm="1">
        <f t="array" ref="A467">ROUNDDOWN(
_xlfn.IFS(P467="Crafted",
J467*K467*N467*Q467,
P467="Inorganic",
J467*K467*(L467+M467+N467)*O467*Q467,
P467="Organic",
J467*K467*(L467+M467+N467)*Q467,
TRUE,0),2)</f>
        <v>0</v>
      </c>
      <c r="B467" s="5" t="str">
        <f>IF(D467="","",VLOOKUP(D467,resource_list,7,FALSE))</f>
        <v/>
      </c>
      <c r="E467" s="23">
        <v>0</v>
      </c>
      <c r="F467" s="23">
        <v>0</v>
      </c>
      <c r="G467" s="23">
        <v>0</v>
      </c>
      <c r="H467" s="23">
        <v>0</v>
      </c>
      <c r="J467" s="5">
        <f t="shared" si="39"/>
        <v>1</v>
      </c>
      <c r="K467" s="5">
        <f>IF($B$1="Yes",1.05,1)</f>
        <v>1</v>
      </c>
      <c r="L467" s="5">
        <f>IF(D467="",0,VLOOKUP(D467,resource_list,2,FALSE)*F467)</f>
        <v>0</v>
      </c>
      <c r="M467" s="5">
        <f>IF(D467="",0,VLOOKUP(D467,resource_list,3,FALSE)*G467)</f>
        <v>0</v>
      </c>
      <c r="N467" s="5">
        <f>IF(D467="",0,VLOOKUP(D467,resource_list,4,FALSE)*H467)</f>
        <v>0</v>
      </c>
      <c r="O467" s="5">
        <f>IF($D$1="Yes",2,1)</f>
        <v>2</v>
      </c>
      <c r="P467" s="5" t="str">
        <f>IF(D467="","",VLOOKUP(D467,resource_list,5,FALSE))</f>
        <v/>
      </c>
      <c r="Q467" s="5" t="str">
        <f>IF(C467="", "",  IF(VLOOKUP(C467,locations_outposts,5,FALSE)="No", 1, 1.1))</f>
        <v/>
      </c>
      <c r="R467" s="5" t="str">
        <f t="shared" si="36"/>
        <v/>
      </c>
      <c r="S467" s="5" t="str">
        <f t="shared" si="37"/>
        <v/>
      </c>
      <c r="T467" s="5" t="str">
        <f t="shared" si="38"/>
        <v/>
      </c>
      <c r="U467" s="5" t="str">
        <f t="shared" si="35"/>
        <v/>
      </c>
    </row>
    <row r="468" spans="1:21" x14ac:dyDescent="0.25">
      <c r="A468" s="5" cm="1">
        <f t="array" ref="A468">ROUNDDOWN(
_xlfn.IFS(P468="Crafted",
J468*K468*N468*Q468,
P468="Inorganic",
J468*K468*(L468+M468+N468)*O468*Q468,
P468="Organic",
J468*K468*(L468+M468+N468)*Q468,
TRUE,0),2)</f>
        <v>0</v>
      </c>
      <c r="B468" s="5" t="str">
        <f>IF(D468="","",VLOOKUP(D468,resource_list,7,FALSE))</f>
        <v/>
      </c>
      <c r="E468" s="23">
        <v>0</v>
      </c>
      <c r="F468" s="23">
        <v>0</v>
      </c>
      <c r="G468" s="23">
        <v>0</v>
      </c>
      <c r="H468" s="23">
        <v>0</v>
      </c>
      <c r="J468" s="5">
        <f t="shared" si="39"/>
        <v>1</v>
      </c>
      <c r="K468" s="5">
        <f>IF($B$1="Yes",1.05,1)</f>
        <v>1</v>
      </c>
      <c r="L468" s="5">
        <f>IF(D468="",0,VLOOKUP(D468,resource_list,2,FALSE)*F468)</f>
        <v>0</v>
      </c>
      <c r="M468" s="5">
        <f>IF(D468="",0,VLOOKUP(D468,resource_list,3,FALSE)*G468)</f>
        <v>0</v>
      </c>
      <c r="N468" s="5">
        <f>IF(D468="",0,VLOOKUP(D468,resource_list,4,FALSE)*H468)</f>
        <v>0</v>
      </c>
      <c r="O468" s="5">
        <f>IF($D$1="Yes",2,1)</f>
        <v>2</v>
      </c>
      <c r="P468" s="5" t="str">
        <f>IF(D468="","",VLOOKUP(D468,resource_list,5,FALSE))</f>
        <v/>
      </c>
      <c r="Q468" s="5" t="str">
        <f>IF(C468="", "",  IF(VLOOKUP(C468,locations_outposts,5,FALSE)="No", 1, 1.1))</f>
        <v/>
      </c>
      <c r="R468" s="5" t="str">
        <f t="shared" si="36"/>
        <v/>
      </c>
      <c r="S468" s="5" t="str">
        <f t="shared" si="37"/>
        <v/>
      </c>
      <c r="T468" s="5" t="str">
        <f t="shared" si="38"/>
        <v/>
      </c>
      <c r="U468" s="5" t="str">
        <f t="shared" si="35"/>
        <v/>
      </c>
    </row>
    <row r="469" spans="1:21" x14ac:dyDescent="0.25">
      <c r="A469" s="5" cm="1">
        <f t="array" ref="A469">ROUNDDOWN(
_xlfn.IFS(P469="Crafted",
J469*K469*N469*Q469,
P469="Inorganic",
J469*K469*(L469+M469+N469)*O469*Q469,
P469="Organic",
J469*K469*(L469+M469+N469)*Q469,
TRUE,0),2)</f>
        <v>0</v>
      </c>
      <c r="B469" s="5" t="str">
        <f>IF(D469="","",VLOOKUP(D469,resource_list,7,FALSE))</f>
        <v/>
      </c>
      <c r="E469" s="23">
        <v>0</v>
      </c>
      <c r="F469" s="23">
        <v>0</v>
      </c>
      <c r="G469" s="23">
        <v>0</v>
      </c>
      <c r="H469" s="23">
        <v>0</v>
      </c>
      <c r="J469" s="5">
        <f t="shared" si="39"/>
        <v>1</v>
      </c>
      <c r="K469" s="5">
        <f>IF($B$1="Yes",1.05,1)</f>
        <v>1</v>
      </c>
      <c r="L469" s="5">
        <f>IF(D469="",0,VLOOKUP(D469,resource_list,2,FALSE)*F469)</f>
        <v>0</v>
      </c>
      <c r="M469" s="5">
        <f>IF(D469="",0,VLOOKUP(D469,resource_list,3,FALSE)*G469)</f>
        <v>0</v>
      </c>
      <c r="N469" s="5">
        <f>IF(D469="",0,VLOOKUP(D469,resource_list,4,FALSE)*H469)</f>
        <v>0</v>
      </c>
      <c r="O469" s="5">
        <f>IF($D$1="Yes",2,1)</f>
        <v>2</v>
      </c>
      <c r="P469" s="5" t="str">
        <f>IF(D469="","",VLOOKUP(D469,resource_list,5,FALSE))</f>
        <v/>
      </c>
      <c r="Q469" s="5" t="str">
        <f>IF(C469="", "",  IF(VLOOKUP(C469,locations_outposts,5,FALSE)="No", 1, 1.1))</f>
        <v/>
      </c>
      <c r="R469" s="5" t="str">
        <f t="shared" si="36"/>
        <v/>
      </c>
      <c r="S469" s="5" t="str">
        <f t="shared" si="37"/>
        <v/>
      </c>
      <c r="T469" s="5" t="str">
        <f t="shared" si="38"/>
        <v/>
      </c>
      <c r="U469" s="5" t="str">
        <f t="shared" si="35"/>
        <v/>
      </c>
    </row>
    <row r="470" spans="1:21" x14ac:dyDescent="0.25">
      <c r="A470" s="5" cm="1">
        <f t="array" ref="A470">ROUNDDOWN(
_xlfn.IFS(P470="Crafted",
J470*K470*N470*Q470,
P470="Inorganic",
J470*K470*(L470+M470+N470)*O470*Q470,
P470="Organic",
J470*K470*(L470+M470+N470)*Q470,
TRUE,0),2)</f>
        <v>0</v>
      </c>
      <c r="B470" s="5" t="str">
        <f>IF(D470="","",VLOOKUP(D470,resource_list,7,FALSE))</f>
        <v/>
      </c>
      <c r="E470" s="23">
        <v>0</v>
      </c>
      <c r="F470" s="23">
        <v>0</v>
      </c>
      <c r="G470" s="23">
        <v>0</v>
      </c>
      <c r="H470" s="23">
        <v>0</v>
      </c>
      <c r="J470" s="5">
        <f t="shared" si="39"/>
        <v>1</v>
      </c>
      <c r="K470" s="5">
        <f>IF($B$1="Yes",1.05,1)</f>
        <v>1</v>
      </c>
      <c r="L470" s="5">
        <f>IF(D470="",0,VLOOKUP(D470,resource_list,2,FALSE)*F470)</f>
        <v>0</v>
      </c>
      <c r="M470" s="5">
        <f>IF(D470="",0,VLOOKUP(D470,resource_list,3,FALSE)*G470)</f>
        <v>0</v>
      </c>
      <c r="N470" s="5">
        <f>IF(D470="",0,VLOOKUP(D470,resource_list,4,FALSE)*H470)</f>
        <v>0</v>
      </c>
      <c r="O470" s="5">
        <f>IF($D$1="Yes",2,1)</f>
        <v>2</v>
      </c>
      <c r="P470" s="5" t="str">
        <f>IF(D470="","",VLOOKUP(D470,resource_list,5,FALSE))</f>
        <v/>
      </c>
      <c r="Q470" s="5" t="str">
        <f>IF(C470="", "",  IF(VLOOKUP(C470,locations_outposts,5,FALSE)="No", 1, 1.1))</f>
        <v/>
      </c>
      <c r="R470" s="5" t="str">
        <f t="shared" si="36"/>
        <v/>
      </c>
      <c r="S470" s="5" t="str">
        <f t="shared" si="37"/>
        <v/>
      </c>
      <c r="T470" s="5" t="str">
        <f t="shared" si="38"/>
        <v/>
      </c>
      <c r="U470" s="5" t="str">
        <f t="shared" si="35"/>
        <v/>
      </c>
    </row>
    <row r="471" spans="1:21" x14ac:dyDescent="0.25">
      <c r="A471" s="5" cm="1">
        <f t="array" ref="A471">ROUNDDOWN(
_xlfn.IFS(P471="Crafted",
J471*K471*N471*Q471,
P471="Inorganic",
J471*K471*(L471+M471+N471)*O471*Q471,
P471="Organic",
J471*K471*(L471+M471+N471)*Q471,
TRUE,0),2)</f>
        <v>0</v>
      </c>
      <c r="B471" s="5" t="str">
        <f>IF(D471="","",VLOOKUP(D471,resource_list,7,FALSE))</f>
        <v/>
      </c>
      <c r="E471" s="23">
        <v>0</v>
      </c>
      <c r="F471" s="23">
        <v>0</v>
      </c>
      <c r="G471" s="23">
        <v>0</v>
      </c>
      <c r="H471" s="23">
        <v>0</v>
      </c>
      <c r="J471" s="5">
        <f t="shared" si="39"/>
        <v>1</v>
      </c>
      <c r="K471" s="5">
        <f>IF($B$1="Yes",1.05,1)</f>
        <v>1</v>
      </c>
      <c r="L471" s="5">
        <f>IF(D471="",0,VLOOKUP(D471,resource_list,2,FALSE)*F471)</f>
        <v>0</v>
      </c>
      <c r="M471" s="5">
        <f>IF(D471="",0,VLOOKUP(D471,resource_list,3,FALSE)*G471)</f>
        <v>0</v>
      </c>
      <c r="N471" s="5">
        <f>IF(D471="",0,VLOOKUP(D471,resource_list,4,FALSE)*H471)</f>
        <v>0</v>
      </c>
      <c r="O471" s="5">
        <f>IF($D$1="Yes",2,1)</f>
        <v>2</v>
      </c>
      <c r="P471" s="5" t="str">
        <f>IF(D471="","",VLOOKUP(D471,resource_list,5,FALSE))</f>
        <v/>
      </c>
      <c r="Q471" s="5" t="str">
        <f>IF(C471="", "",  IF(VLOOKUP(C471,locations_outposts,5,FALSE)="No", 1, 1.1))</f>
        <v/>
      </c>
      <c r="R471" s="5" t="str">
        <f t="shared" si="36"/>
        <v/>
      </c>
      <c r="S471" s="5" t="str">
        <f t="shared" si="37"/>
        <v/>
      </c>
      <c r="T471" s="5" t="str">
        <f t="shared" si="38"/>
        <v/>
      </c>
      <c r="U471" s="5" t="str">
        <f t="shared" ref="U471:U534" si="40">IF(C471&lt;&gt;"",IF(D471&lt;&gt;"",_xlfn.CONCAT(C471," - ",D471),""),"")</f>
        <v/>
      </c>
    </row>
    <row r="472" spans="1:21" x14ac:dyDescent="0.25">
      <c r="A472" s="5" cm="1">
        <f t="array" ref="A472">ROUNDDOWN(
_xlfn.IFS(P472="Crafted",
J472*K472*N472*Q472,
P472="Inorganic",
J472*K472*(L472+M472+N472)*O472*Q472,
P472="Organic",
J472*K472*(L472+M472+N472)*Q472,
TRUE,0),2)</f>
        <v>0</v>
      </c>
      <c r="B472" s="5" t="str">
        <f>IF(D472="","",VLOOKUP(D472,resource_list,7,FALSE))</f>
        <v/>
      </c>
      <c r="E472" s="23">
        <v>0</v>
      </c>
      <c r="F472" s="23">
        <v>0</v>
      </c>
      <c r="G472" s="23">
        <v>0</v>
      </c>
      <c r="H472" s="23">
        <v>0</v>
      </c>
      <c r="J472" s="5">
        <f t="shared" si="39"/>
        <v>1</v>
      </c>
      <c r="K472" s="5">
        <f>IF($B$1="Yes",1.05,1)</f>
        <v>1</v>
      </c>
      <c r="L472" s="5">
        <f>IF(D472="",0,VLOOKUP(D472,resource_list,2,FALSE)*F472)</f>
        <v>0</v>
      </c>
      <c r="M472" s="5">
        <f>IF(D472="",0,VLOOKUP(D472,resource_list,3,FALSE)*G472)</f>
        <v>0</v>
      </c>
      <c r="N472" s="5">
        <f>IF(D472="",0,VLOOKUP(D472,resource_list,4,FALSE)*H472)</f>
        <v>0</v>
      </c>
      <c r="O472" s="5">
        <f>IF($D$1="Yes",2,1)</f>
        <v>2</v>
      </c>
      <c r="P472" s="5" t="str">
        <f>IF(D472="","",VLOOKUP(D472,resource_list,5,FALSE))</f>
        <v/>
      </c>
      <c r="Q472" s="5" t="str">
        <f>IF(C472="", "",  IF(VLOOKUP(C472,locations_outposts,5,FALSE)="No", 1, 1.1))</f>
        <v/>
      </c>
      <c r="R472" s="5" t="str">
        <f t="shared" si="36"/>
        <v/>
      </c>
      <c r="S472" s="5" t="str">
        <f t="shared" si="37"/>
        <v/>
      </c>
      <c r="T472" s="5" t="str">
        <f t="shared" si="38"/>
        <v/>
      </c>
      <c r="U472" s="5" t="str">
        <f t="shared" si="40"/>
        <v/>
      </c>
    </row>
    <row r="473" spans="1:21" x14ac:dyDescent="0.25">
      <c r="A473" s="5" cm="1">
        <f t="array" ref="A473">ROUNDDOWN(
_xlfn.IFS(P473="Crafted",
J473*K473*N473*Q473,
P473="Inorganic",
J473*K473*(L473+M473+N473)*O473*Q473,
P473="Organic",
J473*K473*(L473+M473+N473)*Q473,
TRUE,0),2)</f>
        <v>0</v>
      </c>
      <c r="B473" s="5" t="str">
        <f>IF(D473="","",VLOOKUP(D473,resource_list,7,FALSE))</f>
        <v/>
      </c>
      <c r="E473" s="23">
        <v>0</v>
      </c>
      <c r="F473" s="23">
        <v>0</v>
      </c>
      <c r="G473" s="23">
        <v>0</v>
      </c>
      <c r="H473" s="23">
        <v>0</v>
      </c>
      <c r="J473" s="5">
        <f t="shared" si="39"/>
        <v>1</v>
      </c>
      <c r="K473" s="5">
        <f>IF($B$1="Yes",1.05,1)</f>
        <v>1</v>
      </c>
      <c r="L473" s="5">
        <f>IF(D473="",0,VLOOKUP(D473,resource_list,2,FALSE)*F473)</f>
        <v>0</v>
      </c>
      <c r="M473" s="5">
        <f>IF(D473="",0,VLOOKUP(D473,resource_list,3,FALSE)*G473)</f>
        <v>0</v>
      </c>
      <c r="N473" s="5">
        <f>IF(D473="",0,VLOOKUP(D473,resource_list,4,FALSE)*H473)</f>
        <v>0</v>
      </c>
      <c r="O473" s="5">
        <f>IF($D$1="Yes",2,1)</f>
        <v>2</v>
      </c>
      <c r="P473" s="5" t="str">
        <f>IF(D473="","",VLOOKUP(D473,resource_list,5,FALSE))</f>
        <v/>
      </c>
      <c r="Q473" s="5" t="str">
        <f>IF(C473="", "",  IF(VLOOKUP(C473,locations_outposts,5,FALSE)="No", 1, 1.1))</f>
        <v/>
      </c>
      <c r="R473" s="5" t="str">
        <f t="shared" si="36"/>
        <v/>
      </c>
      <c r="S473" s="5" t="str">
        <f t="shared" si="37"/>
        <v/>
      </c>
      <c r="T473" s="5" t="str">
        <f t="shared" si="38"/>
        <v/>
      </c>
      <c r="U473" s="5" t="str">
        <f t="shared" si="40"/>
        <v/>
      </c>
    </row>
    <row r="474" spans="1:21" x14ac:dyDescent="0.25">
      <c r="A474" s="5" cm="1">
        <f t="array" ref="A474">ROUNDDOWN(
_xlfn.IFS(P474="Crafted",
J474*K474*N474*Q474,
P474="Inorganic",
J474*K474*(L474+M474+N474)*O474*Q474,
P474="Organic",
J474*K474*(L474+M474+N474)*Q474,
TRUE,0),2)</f>
        <v>0</v>
      </c>
      <c r="B474" s="5" t="str">
        <f>IF(D474="","",VLOOKUP(D474,resource_list,7,FALSE))</f>
        <v/>
      </c>
      <c r="E474" s="23">
        <v>0</v>
      </c>
      <c r="F474" s="23">
        <v>0</v>
      </c>
      <c r="G474" s="23">
        <v>0</v>
      </c>
      <c r="H474" s="23">
        <v>0</v>
      </c>
      <c r="J474" s="5">
        <f t="shared" si="39"/>
        <v>1</v>
      </c>
      <c r="K474" s="5">
        <f>IF($B$1="Yes",1.05,1)</f>
        <v>1</v>
      </c>
      <c r="L474" s="5">
        <f>IF(D474="",0,VLOOKUP(D474,resource_list,2,FALSE)*F474)</f>
        <v>0</v>
      </c>
      <c r="M474" s="5">
        <f>IF(D474="",0,VLOOKUP(D474,resource_list,3,FALSE)*G474)</f>
        <v>0</v>
      </c>
      <c r="N474" s="5">
        <f>IF(D474="",0,VLOOKUP(D474,resource_list,4,FALSE)*H474)</f>
        <v>0</v>
      </c>
      <c r="O474" s="5">
        <f>IF($D$1="Yes",2,1)</f>
        <v>2</v>
      </c>
      <c r="P474" s="5" t="str">
        <f>IF(D474="","",VLOOKUP(D474,resource_list,5,FALSE))</f>
        <v/>
      </c>
      <c r="Q474" s="5" t="str">
        <f>IF(C474="", "",  IF(VLOOKUP(C474,locations_outposts,5,FALSE)="No", 1, 1.1))</f>
        <v/>
      </c>
      <c r="R474" s="5" t="str">
        <f t="shared" si="36"/>
        <v/>
      </c>
      <c r="S474" s="5" t="str">
        <f t="shared" si="37"/>
        <v/>
      </c>
      <c r="T474" s="5" t="str">
        <f t="shared" si="38"/>
        <v/>
      </c>
      <c r="U474" s="5" t="str">
        <f t="shared" si="40"/>
        <v/>
      </c>
    </row>
    <row r="475" spans="1:21" x14ac:dyDescent="0.25">
      <c r="A475" s="5" cm="1">
        <f t="array" ref="A475">ROUNDDOWN(
_xlfn.IFS(P475="Crafted",
J475*K475*N475*Q475,
P475="Inorganic",
J475*K475*(L475+M475+N475)*O475*Q475,
P475="Organic",
J475*K475*(L475+M475+N475)*Q475,
TRUE,0),2)</f>
        <v>0</v>
      </c>
      <c r="B475" s="5" t="str">
        <f>IF(D475="","",VLOOKUP(D475,resource_list,7,FALSE))</f>
        <v/>
      </c>
      <c r="E475" s="23">
        <v>0</v>
      </c>
      <c r="F475" s="23">
        <v>0</v>
      </c>
      <c r="G475" s="23">
        <v>0</v>
      </c>
      <c r="H475" s="23">
        <v>0</v>
      </c>
      <c r="J475" s="5">
        <f t="shared" si="39"/>
        <v>1</v>
      </c>
      <c r="K475" s="5">
        <f>IF($B$1="Yes",1.05,1)</f>
        <v>1</v>
      </c>
      <c r="L475" s="5">
        <f>IF(D475="",0,VLOOKUP(D475,resource_list,2,FALSE)*F475)</f>
        <v>0</v>
      </c>
      <c r="M475" s="5">
        <f>IF(D475="",0,VLOOKUP(D475,resource_list,3,FALSE)*G475)</f>
        <v>0</v>
      </c>
      <c r="N475" s="5">
        <f>IF(D475="",0,VLOOKUP(D475,resource_list,4,FALSE)*H475)</f>
        <v>0</v>
      </c>
      <c r="O475" s="5">
        <f>IF($D$1="Yes",2,1)</f>
        <v>2</v>
      </c>
      <c r="P475" s="5" t="str">
        <f>IF(D475="","",VLOOKUP(D475,resource_list,5,FALSE))</f>
        <v/>
      </c>
      <c r="Q475" s="5" t="str">
        <f>IF(C475="", "",  IF(VLOOKUP(C475,locations_outposts,5,FALSE)="No", 1, 1.1))</f>
        <v/>
      </c>
      <c r="R475" s="5" t="str">
        <f t="shared" si="36"/>
        <v/>
      </c>
      <c r="S475" s="5" t="str">
        <f t="shared" si="37"/>
        <v/>
      </c>
      <c r="T475" s="5" t="str">
        <f t="shared" si="38"/>
        <v/>
      </c>
      <c r="U475" s="5" t="str">
        <f t="shared" si="40"/>
        <v/>
      </c>
    </row>
    <row r="476" spans="1:21" x14ac:dyDescent="0.25">
      <c r="A476" s="5" cm="1">
        <f t="array" ref="A476">ROUNDDOWN(
_xlfn.IFS(P476="Crafted",
J476*K476*N476*Q476,
P476="Inorganic",
J476*K476*(L476+M476+N476)*O476*Q476,
P476="Organic",
J476*K476*(L476+M476+N476)*Q476,
TRUE,0),2)</f>
        <v>0</v>
      </c>
      <c r="B476" s="5" t="str">
        <f>IF(D476="","",VLOOKUP(D476,resource_list,7,FALSE))</f>
        <v/>
      </c>
      <c r="E476" s="23">
        <v>0</v>
      </c>
      <c r="F476" s="23">
        <v>0</v>
      </c>
      <c r="G476" s="23">
        <v>0</v>
      </c>
      <c r="H476" s="23">
        <v>0</v>
      </c>
      <c r="J476" s="5">
        <f t="shared" si="39"/>
        <v>1</v>
      </c>
      <c r="K476" s="5">
        <f>IF($B$1="Yes",1.05,1)</f>
        <v>1</v>
      </c>
      <c r="L476" s="5">
        <f>IF(D476="",0,VLOOKUP(D476,resource_list,2,FALSE)*F476)</f>
        <v>0</v>
      </c>
      <c r="M476" s="5">
        <f>IF(D476="",0,VLOOKUP(D476,resource_list,3,FALSE)*G476)</f>
        <v>0</v>
      </c>
      <c r="N476" s="5">
        <f>IF(D476="",0,VLOOKUP(D476,resource_list,4,FALSE)*H476)</f>
        <v>0</v>
      </c>
      <c r="O476" s="5">
        <f>IF($D$1="Yes",2,1)</f>
        <v>2</v>
      </c>
      <c r="P476" s="5" t="str">
        <f>IF(D476="","",VLOOKUP(D476,resource_list,5,FALSE))</f>
        <v/>
      </c>
      <c r="Q476" s="5" t="str">
        <f>IF(C476="", "",  IF(VLOOKUP(C476,locations_outposts,5,FALSE)="No", 1, 1.1))</f>
        <v/>
      </c>
      <c r="R476" s="5" t="str">
        <f t="shared" si="36"/>
        <v/>
      </c>
      <c r="S476" s="5" t="str">
        <f t="shared" si="37"/>
        <v/>
      </c>
      <c r="T476" s="5" t="str">
        <f t="shared" si="38"/>
        <v/>
      </c>
      <c r="U476" s="5" t="str">
        <f t="shared" si="40"/>
        <v/>
      </c>
    </row>
    <row r="477" spans="1:21" x14ac:dyDescent="0.25">
      <c r="A477" s="5" cm="1">
        <f t="array" ref="A477">ROUNDDOWN(
_xlfn.IFS(P477="Crafted",
J477*K477*N477*Q477,
P477="Inorganic",
J477*K477*(L477+M477+N477)*O477*Q477,
P477="Organic",
J477*K477*(L477+M477+N477)*Q477,
TRUE,0),2)</f>
        <v>0</v>
      </c>
      <c r="B477" s="5" t="str">
        <f>IF(D477="","",VLOOKUP(D477,resource_list,7,FALSE))</f>
        <v/>
      </c>
      <c r="E477" s="23">
        <v>0</v>
      </c>
      <c r="F477" s="23">
        <v>0</v>
      </c>
      <c r="G477" s="23">
        <v>0</v>
      </c>
      <c r="H477" s="23">
        <v>0</v>
      </c>
      <c r="J477" s="5">
        <f t="shared" si="39"/>
        <v>1</v>
      </c>
      <c r="K477" s="5">
        <f>IF($B$1="Yes",1.05,1)</f>
        <v>1</v>
      </c>
      <c r="L477" s="5">
        <f>IF(D477="",0,VLOOKUP(D477,resource_list,2,FALSE)*F477)</f>
        <v>0</v>
      </c>
      <c r="M477" s="5">
        <f>IF(D477="",0,VLOOKUP(D477,resource_list,3,FALSE)*G477)</f>
        <v>0</v>
      </c>
      <c r="N477" s="5">
        <f>IF(D477="",0,VLOOKUP(D477,resource_list,4,FALSE)*H477)</f>
        <v>0</v>
      </c>
      <c r="O477" s="5">
        <f>IF($D$1="Yes",2,1)</f>
        <v>2</v>
      </c>
      <c r="P477" s="5" t="str">
        <f>IF(D477="","",VLOOKUP(D477,resource_list,5,FALSE))</f>
        <v/>
      </c>
      <c r="Q477" s="5" t="str">
        <f>IF(C477="", "",  IF(VLOOKUP(C477,locations_outposts,5,FALSE)="No", 1, 1.1))</f>
        <v/>
      </c>
      <c r="R477" s="5" t="str">
        <f t="shared" si="36"/>
        <v/>
      </c>
      <c r="S477" s="5" t="str">
        <f t="shared" si="37"/>
        <v/>
      </c>
      <c r="T477" s="5" t="str">
        <f t="shared" si="38"/>
        <v/>
      </c>
      <c r="U477" s="5" t="str">
        <f t="shared" si="40"/>
        <v/>
      </c>
    </row>
    <row r="478" spans="1:21" x14ac:dyDescent="0.25">
      <c r="A478" s="5" cm="1">
        <f t="array" ref="A478">ROUNDDOWN(
_xlfn.IFS(P478="Crafted",
J478*K478*N478*Q478,
P478="Inorganic",
J478*K478*(L478+M478+N478)*O478*Q478,
P478="Organic",
J478*K478*(L478+M478+N478)*Q478,
TRUE,0),2)</f>
        <v>0</v>
      </c>
      <c r="B478" s="5" t="str">
        <f>IF(D478="","",VLOOKUP(D478,resource_list,7,FALSE))</f>
        <v/>
      </c>
      <c r="E478" s="23">
        <v>0</v>
      </c>
      <c r="F478" s="23">
        <v>0</v>
      </c>
      <c r="G478" s="23">
        <v>0</v>
      </c>
      <c r="H478" s="23">
        <v>0</v>
      </c>
      <c r="J478" s="5">
        <f t="shared" si="39"/>
        <v>1</v>
      </c>
      <c r="K478" s="5">
        <f>IF($B$1="Yes",1.05,1)</f>
        <v>1</v>
      </c>
      <c r="L478" s="5">
        <f>IF(D478="",0,VLOOKUP(D478,resource_list,2,FALSE)*F478)</f>
        <v>0</v>
      </c>
      <c r="M478" s="5">
        <f>IF(D478="",0,VLOOKUP(D478,resource_list,3,FALSE)*G478)</f>
        <v>0</v>
      </c>
      <c r="N478" s="5">
        <f>IF(D478="",0,VLOOKUP(D478,resource_list,4,FALSE)*H478)</f>
        <v>0</v>
      </c>
      <c r="O478" s="5">
        <f>IF($D$1="Yes",2,1)</f>
        <v>2</v>
      </c>
      <c r="P478" s="5" t="str">
        <f>IF(D478="","",VLOOKUP(D478,resource_list,5,FALSE))</f>
        <v/>
      </c>
      <c r="Q478" s="5" t="str">
        <f>IF(C478="", "",  IF(VLOOKUP(C478,locations_outposts,5,FALSE)="No", 1, 1.1))</f>
        <v/>
      </c>
      <c r="R478" s="5" t="str">
        <f t="shared" si="36"/>
        <v/>
      </c>
      <c r="S478" s="5" t="str">
        <f t="shared" si="37"/>
        <v/>
      </c>
      <c r="T478" s="5" t="str">
        <f t="shared" si="38"/>
        <v/>
      </c>
      <c r="U478" s="5" t="str">
        <f t="shared" si="40"/>
        <v/>
      </c>
    </row>
    <row r="479" spans="1:21" x14ac:dyDescent="0.25">
      <c r="A479" s="5" cm="1">
        <f t="array" ref="A479">ROUNDDOWN(
_xlfn.IFS(P479="Crafted",
J479*K479*N479*Q479,
P479="Inorganic",
J479*K479*(L479+M479+N479)*O479*Q479,
P479="Organic",
J479*K479*(L479+M479+N479)*Q479,
TRUE,0),2)</f>
        <v>0</v>
      </c>
      <c r="B479" s="5" t="str">
        <f>IF(D479="","",VLOOKUP(D479,resource_list,7,FALSE))</f>
        <v/>
      </c>
      <c r="E479" s="23">
        <v>0</v>
      </c>
      <c r="F479" s="23">
        <v>0</v>
      </c>
      <c r="G479" s="23">
        <v>0</v>
      </c>
      <c r="H479" s="23">
        <v>0</v>
      </c>
      <c r="J479" s="5">
        <f t="shared" si="39"/>
        <v>1</v>
      </c>
      <c r="K479" s="5">
        <f>IF($B$1="Yes",1.05,1)</f>
        <v>1</v>
      </c>
      <c r="L479" s="5">
        <f>IF(D479="",0,VLOOKUP(D479,resource_list,2,FALSE)*F479)</f>
        <v>0</v>
      </c>
      <c r="M479" s="5">
        <f>IF(D479="",0,VLOOKUP(D479,resource_list,3,FALSE)*G479)</f>
        <v>0</v>
      </c>
      <c r="N479" s="5">
        <f>IF(D479="",0,VLOOKUP(D479,resource_list,4,FALSE)*H479)</f>
        <v>0</v>
      </c>
      <c r="O479" s="5">
        <f>IF($D$1="Yes",2,1)</f>
        <v>2</v>
      </c>
      <c r="P479" s="5" t="str">
        <f>IF(D479="","",VLOOKUP(D479,resource_list,5,FALSE))</f>
        <v/>
      </c>
      <c r="Q479" s="5" t="str">
        <f>IF(C479="", "",  IF(VLOOKUP(C479,locations_outposts,5,FALSE)="No", 1, 1.1))</f>
        <v/>
      </c>
      <c r="R479" s="5" t="str">
        <f t="shared" si="36"/>
        <v/>
      </c>
      <c r="S479" s="5" t="str">
        <f t="shared" si="37"/>
        <v/>
      </c>
      <c r="T479" s="5" t="str">
        <f t="shared" si="38"/>
        <v/>
      </c>
      <c r="U479" s="5" t="str">
        <f t="shared" si="40"/>
        <v/>
      </c>
    </row>
    <row r="480" spans="1:21" x14ac:dyDescent="0.25">
      <c r="A480" s="5" cm="1">
        <f t="array" ref="A480">ROUNDDOWN(
_xlfn.IFS(P480="Crafted",
J480*K480*N480*Q480,
P480="Inorganic",
J480*K480*(L480+M480+N480)*O480*Q480,
P480="Organic",
J480*K480*(L480+M480+N480)*Q480,
TRUE,0),2)</f>
        <v>0</v>
      </c>
      <c r="B480" s="5" t="str">
        <f>IF(D480="","",VLOOKUP(D480,resource_list,7,FALSE))</f>
        <v/>
      </c>
      <c r="E480" s="23">
        <v>0</v>
      </c>
      <c r="F480" s="23">
        <v>0</v>
      </c>
      <c r="G480" s="23">
        <v>0</v>
      </c>
      <c r="H480" s="23">
        <v>0</v>
      </c>
      <c r="J480" s="5">
        <f t="shared" si="39"/>
        <v>1</v>
      </c>
      <c r="K480" s="5">
        <f>IF($B$1="Yes",1.05,1)</f>
        <v>1</v>
      </c>
      <c r="L480" s="5">
        <f>IF(D480="",0,VLOOKUP(D480,resource_list,2,FALSE)*F480)</f>
        <v>0</v>
      </c>
      <c r="M480" s="5">
        <f>IF(D480="",0,VLOOKUP(D480,resource_list,3,FALSE)*G480)</f>
        <v>0</v>
      </c>
      <c r="N480" s="5">
        <f>IF(D480="",0,VLOOKUP(D480,resource_list,4,FALSE)*H480)</f>
        <v>0</v>
      </c>
      <c r="O480" s="5">
        <f>IF($D$1="Yes",2,1)</f>
        <v>2</v>
      </c>
      <c r="P480" s="5" t="str">
        <f>IF(D480="","",VLOOKUP(D480,resource_list,5,FALSE))</f>
        <v/>
      </c>
      <c r="Q480" s="5" t="str">
        <f>IF(C480="", "",  IF(VLOOKUP(C480,locations_outposts,5,FALSE)="No", 1, 1.1))</f>
        <v/>
      </c>
      <c r="R480" s="5" t="str">
        <f t="shared" si="36"/>
        <v/>
      </c>
      <c r="S480" s="5" t="str">
        <f t="shared" si="37"/>
        <v/>
      </c>
      <c r="T480" s="5" t="str">
        <f t="shared" si="38"/>
        <v/>
      </c>
      <c r="U480" s="5" t="str">
        <f t="shared" si="40"/>
        <v/>
      </c>
    </row>
    <row r="481" spans="1:21" x14ac:dyDescent="0.25">
      <c r="A481" s="5" cm="1">
        <f t="array" ref="A481">ROUNDDOWN(
_xlfn.IFS(P481="Crafted",
J481*K481*N481*Q481,
P481="Inorganic",
J481*K481*(L481+M481+N481)*O481*Q481,
P481="Organic",
J481*K481*(L481+M481+N481)*Q481,
TRUE,0),2)</f>
        <v>0</v>
      </c>
      <c r="B481" s="5" t="str">
        <f>IF(D481="","",VLOOKUP(D481,resource_list,7,FALSE))</f>
        <v/>
      </c>
      <c r="E481" s="23">
        <v>0</v>
      </c>
      <c r="F481" s="23">
        <v>0</v>
      </c>
      <c r="G481" s="23">
        <v>0</v>
      </c>
      <c r="H481" s="23">
        <v>0</v>
      </c>
      <c r="J481" s="5">
        <f t="shared" si="39"/>
        <v>1</v>
      </c>
      <c r="K481" s="5">
        <f>IF($B$1="Yes",1.05,1)</f>
        <v>1</v>
      </c>
      <c r="L481" s="5">
        <f>IF(D481="",0,VLOOKUP(D481,resource_list,2,FALSE)*F481)</f>
        <v>0</v>
      </c>
      <c r="M481" s="5">
        <f>IF(D481="",0,VLOOKUP(D481,resource_list,3,FALSE)*G481)</f>
        <v>0</v>
      </c>
      <c r="N481" s="5">
        <f>IF(D481="",0,VLOOKUP(D481,resource_list,4,FALSE)*H481)</f>
        <v>0</v>
      </c>
      <c r="O481" s="5">
        <f>IF($D$1="Yes",2,1)</f>
        <v>2</v>
      </c>
      <c r="P481" s="5" t="str">
        <f>IF(D481="","",VLOOKUP(D481,resource_list,5,FALSE))</f>
        <v/>
      </c>
      <c r="Q481" s="5" t="str">
        <f>IF(C481="", "",  IF(VLOOKUP(C481,locations_outposts,5,FALSE)="No", 1, 1.1))</f>
        <v/>
      </c>
      <c r="R481" s="5" t="str">
        <f t="shared" si="36"/>
        <v/>
      </c>
      <c r="S481" s="5" t="str">
        <f t="shared" si="37"/>
        <v/>
      </c>
      <c r="T481" s="5" t="str">
        <f t="shared" si="38"/>
        <v/>
      </c>
      <c r="U481" s="5" t="str">
        <f t="shared" si="40"/>
        <v/>
      </c>
    </row>
    <row r="482" spans="1:21" x14ac:dyDescent="0.25">
      <c r="A482" s="5" cm="1">
        <f t="array" ref="A482">ROUNDDOWN(
_xlfn.IFS(P482="Crafted",
J482*K482*N482*Q482,
P482="Inorganic",
J482*K482*(L482+M482+N482)*O482*Q482,
P482="Organic",
J482*K482*(L482+M482+N482)*Q482,
TRUE,0),2)</f>
        <v>0</v>
      </c>
      <c r="B482" s="5" t="str">
        <f>IF(D482="","",VLOOKUP(D482,resource_list,7,FALSE))</f>
        <v/>
      </c>
      <c r="E482" s="23">
        <v>0</v>
      </c>
      <c r="F482" s="23">
        <v>0</v>
      </c>
      <c r="G482" s="23">
        <v>0</v>
      </c>
      <c r="H482" s="23">
        <v>0</v>
      </c>
      <c r="J482" s="5">
        <f t="shared" si="39"/>
        <v>1</v>
      </c>
      <c r="K482" s="5">
        <f>IF($B$1="Yes",1.05,1)</f>
        <v>1</v>
      </c>
      <c r="L482" s="5">
        <f>IF(D482="",0,VLOOKUP(D482,resource_list,2,FALSE)*F482)</f>
        <v>0</v>
      </c>
      <c r="M482" s="5">
        <f>IF(D482="",0,VLOOKUP(D482,resource_list,3,FALSE)*G482)</f>
        <v>0</v>
      </c>
      <c r="N482" s="5">
        <f>IF(D482="",0,VLOOKUP(D482,resource_list,4,FALSE)*H482)</f>
        <v>0</v>
      </c>
      <c r="O482" s="5">
        <f>IF($D$1="Yes",2,1)</f>
        <v>2</v>
      </c>
      <c r="P482" s="5" t="str">
        <f>IF(D482="","",VLOOKUP(D482,resource_list,5,FALSE))</f>
        <v/>
      </c>
      <c r="Q482" s="5" t="str">
        <f>IF(C482="", "",  IF(VLOOKUP(C482,locations_outposts,5,FALSE)="No", 1, 1.1))</f>
        <v/>
      </c>
      <c r="R482" s="5" t="str">
        <f t="shared" si="36"/>
        <v/>
      </c>
      <c r="S482" s="5" t="str">
        <f t="shared" si="37"/>
        <v/>
      </c>
      <c r="T482" s="5" t="str">
        <f t="shared" si="38"/>
        <v/>
      </c>
      <c r="U482" s="5" t="str">
        <f t="shared" si="40"/>
        <v/>
      </c>
    </row>
    <row r="483" spans="1:21" x14ac:dyDescent="0.25">
      <c r="A483" s="5" cm="1">
        <f t="array" ref="A483">ROUNDDOWN(
_xlfn.IFS(P483="Crafted",
J483*K483*N483*Q483,
P483="Inorganic",
J483*K483*(L483+M483+N483)*O483*Q483,
P483="Organic",
J483*K483*(L483+M483+N483)*Q483,
TRUE,0),2)</f>
        <v>0</v>
      </c>
      <c r="B483" s="5" t="str">
        <f>IF(D483="","",VLOOKUP(D483,resource_list,7,FALSE))</f>
        <v/>
      </c>
      <c r="E483" s="23">
        <v>0</v>
      </c>
      <c r="F483" s="23">
        <v>0</v>
      </c>
      <c r="G483" s="23">
        <v>0</v>
      </c>
      <c r="H483" s="23">
        <v>0</v>
      </c>
      <c r="J483" s="5">
        <f t="shared" si="39"/>
        <v>1</v>
      </c>
      <c r="K483" s="5">
        <f>IF($B$1="Yes",1.05,1)</f>
        <v>1</v>
      </c>
      <c r="L483" s="5">
        <f>IF(D483="",0,VLOOKUP(D483,resource_list,2,FALSE)*F483)</f>
        <v>0</v>
      </c>
      <c r="M483" s="5">
        <f>IF(D483="",0,VLOOKUP(D483,resource_list,3,FALSE)*G483)</f>
        <v>0</v>
      </c>
      <c r="N483" s="5">
        <f>IF(D483="",0,VLOOKUP(D483,resource_list,4,FALSE)*H483)</f>
        <v>0</v>
      </c>
      <c r="O483" s="5">
        <f>IF($D$1="Yes",2,1)</f>
        <v>2</v>
      </c>
      <c r="P483" s="5" t="str">
        <f>IF(D483="","",VLOOKUP(D483,resource_list,5,FALSE))</f>
        <v/>
      </c>
      <c r="Q483" s="5" t="str">
        <f>IF(C483="", "",  IF(VLOOKUP(C483,locations_outposts,5,FALSE)="No", 1, 1.1))</f>
        <v/>
      </c>
      <c r="R483" s="5" t="str">
        <f t="shared" si="36"/>
        <v/>
      </c>
      <c r="S483" s="5" t="str">
        <f t="shared" si="37"/>
        <v/>
      </c>
      <c r="T483" s="5" t="str">
        <f t="shared" si="38"/>
        <v/>
      </c>
      <c r="U483" s="5" t="str">
        <f t="shared" si="40"/>
        <v/>
      </c>
    </row>
    <row r="484" spans="1:21" x14ac:dyDescent="0.25">
      <c r="A484" s="5" cm="1">
        <f t="array" ref="A484">ROUNDDOWN(
_xlfn.IFS(P484="Crafted",
J484*K484*N484*Q484,
P484="Inorganic",
J484*K484*(L484+M484+N484)*O484*Q484,
P484="Organic",
J484*K484*(L484+M484+N484)*Q484,
TRUE,0),2)</f>
        <v>0</v>
      </c>
      <c r="B484" s="5" t="str">
        <f>IF(D484="","",VLOOKUP(D484,resource_list,7,FALSE))</f>
        <v/>
      </c>
      <c r="E484" s="23">
        <v>0</v>
      </c>
      <c r="F484" s="23">
        <v>0</v>
      </c>
      <c r="G484" s="23">
        <v>0</v>
      </c>
      <c r="H484" s="23">
        <v>0</v>
      </c>
      <c r="J484" s="5">
        <f t="shared" si="39"/>
        <v>1</v>
      </c>
      <c r="K484" s="5">
        <f>IF($B$1="Yes",1.05,1)</f>
        <v>1</v>
      </c>
      <c r="L484" s="5">
        <f>IF(D484="",0,VLOOKUP(D484,resource_list,2,FALSE)*F484)</f>
        <v>0</v>
      </c>
      <c r="M484" s="5">
        <f>IF(D484="",0,VLOOKUP(D484,resource_list,3,FALSE)*G484)</f>
        <v>0</v>
      </c>
      <c r="N484" s="5">
        <f>IF(D484="",0,VLOOKUP(D484,resource_list,4,FALSE)*H484)</f>
        <v>0</v>
      </c>
      <c r="O484" s="5">
        <f>IF($D$1="Yes",2,1)</f>
        <v>2</v>
      </c>
      <c r="P484" s="5" t="str">
        <f>IF(D484="","",VLOOKUP(D484,resource_list,5,FALSE))</f>
        <v/>
      </c>
      <c r="Q484" s="5" t="str">
        <f>IF(C484="", "",  IF(VLOOKUP(C484,locations_outposts,5,FALSE)="No", 1, 1.1))</f>
        <v/>
      </c>
      <c r="R484" s="5" t="str">
        <f t="shared" si="36"/>
        <v/>
      </c>
      <c r="S484" s="5" t="str">
        <f t="shared" si="37"/>
        <v/>
      </c>
      <c r="T484" s="5" t="str">
        <f t="shared" si="38"/>
        <v/>
      </c>
      <c r="U484" s="5" t="str">
        <f t="shared" si="40"/>
        <v/>
      </c>
    </row>
    <row r="485" spans="1:21" x14ac:dyDescent="0.25">
      <c r="A485" s="5" cm="1">
        <f t="array" ref="A485">ROUNDDOWN(
_xlfn.IFS(P485="Crafted",
J485*K485*N485*Q485,
P485="Inorganic",
J485*K485*(L485+M485+N485)*O485*Q485,
P485="Organic",
J485*K485*(L485+M485+N485)*Q485,
TRUE,0),2)</f>
        <v>0</v>
      </c>
      <c r="B485" s="5" t="str">
        <f>IF(D485="","",VLOOKUP(D485,resource_list,7,FALSE))</f>
        <v/>
      </c>
      <c r="E485" s="23">
        <v>0</v>
      </c>
      <c r="F485" s="23">
        <v>0</v>
      </c>
      <c r="G485" s="23">
        <v>0</v>
      </c>
      <c r="H485" s="23">
        <v>0</v>
      </c>
      <c r="J485" s="5">
        <f t="shared" si="39"/>
        <v>1</v>
      </c>
      <c r="K485" s="5">
        <f>IF($B$1="Yes",1.05,1)</f>
        <v>1</v>
      </c>
      <c r="L485" s="5">
        <f>IF(D485="",0,VLOOKUP(D485,resource_list,2,FALSE)*F485)</f>
        <v>0</v>
      </c>
      <c r="M485" s="5">
        <f>IF(D485="",0,VLOOKUP(D485,resource_list,3,FALSE)*G485)</f>
        <v>0</v>
      </c>
      <c r="N485" s="5">
        <f>IF(D485="",0,VLOOKUP(D485,resource_list,4,FALSE)*H485)</f>
        <v>0</v>
      </c>
      <c r="O485" s="5">
        <f>IF($D$1="Yes",2,1)</f>
        <v>2</v>
      </c>
      <c r="P485" s="5" t="str">
        <f>IF(D485="","",VLOOKUP(D485,resource_list,5,FALSE))</f>
        <v/>
      </c>
      <c r="Q485" s="5" t="str">
        <f>IF(C485="", "",  IF(VLOOKUP(C485,locations_outposts,5,FALSE)="No", 1, 1.1))</f>
        <v/>
      </c>
      <c r="R485" s="5" t="str">
        <f t="shared" si="36"/>
        <v/>
      </c>
      <c r="S485" s="5" t="str">
        <f t="shared" si="37"/>
        <v/>
      </c>
      <c r="T485" s="5" t="str">
        <f t="shared" si="38"/>
        <v/>
      </c>
      <c r="U485" s="5" t="str">
        <f t="shared" si="40"/>
        <v/>
      </c>
    </row>
    <row r="486" spans="1:21" x14ac:dyDescent="0.25">
      <c r="A486" s="5" cm="1">
        <f t="array" ref="A486">ROUNDDOWN(
_xlfn.IFS(P486="Crafted",
J486*K486*N486*Q486,
P486="Inorganic",
J486*K486*(L486+M486+N486)*O486*Q486,
P486="Organic",
J486*K486*(L486+M486+N486)*Q486,
TRUE,0),2)</f>
        <v>0</v>
      </c>
      <c r="B486" s="5" t="str">
        <f>IF(D486="","",VLOOKUP(D486,resource_list,7,FALSE))</f>
        <v/>
      </c>
      <c r="E486" s="23">
        <v>0</v>
      </c>
      <c r="F486" s="23">
        <v>0</v>
      </c>
      <c r="G486" s="23">
        <v>0</v>
      </c>
      <c r="H486" s="23">
        <v>0</v>
      </c>
      <c r="J486" s="5">
        <f t="shared" si="39"/>
        <v>1</v>
      </c>
      <c r="K486" s="5">
        <f>IF($B$1="Yes",1.05,1)</f>
        <v>1</v>
      </c>
      <c r="L486" s="5">
        <f>IF(D486="",0,VLOOKUP(D486,resource_list,2,FALSE)*F486)</f>
        <v>0</v>
      </c>
      <c r="M486" s="5">
        <f>IF(D486="",0,VLOOKUP(D486,resource_list,3,FALSE)*G486)</f>
        <v>0</v>
      </c>
      <c r="N486" s="5">
        <f>IF(D486="",0,VLOOKUP(D486,resource_list,4,FALSE)*H486)</f>
        <v>0</v>
      </c>
      <c r="O486" s="5">
        <f>IF($D$1="Yes",2,1)</f>
        <v>2</v>
      </c>
      <c r="P486" s="5" t="str">
        <f>IF(D486="","",VLOOKUP(D486,resource_list,5,FALSE))</f>
        <v/>
      </c>
      <c r="Q486" s="5" t="str">
        <f>IF(C486="", "",  IF(VLOOKUP(C486,locations_outposts,5,FALSE)="No", 1, 1.1))</f>
        <v/>
      </c>
      <c r="R486" s="5" t="str">
        <f t="shared" si="36"/>
        <v/>
      </c>
      <c r="S486" s="5" t="str">
        <f t="shared" si="37"/>
        <v/>
      </c>
      <c r="T486" s="5" t="str">
        <f t="shared" si="38"/>
        <v/>
      </c>
      <c r="U486" s="5" t="str">
        <f t="shared" si="40"/>
        <v/>
      </c>
    </row>
    <row r="487" spans="1:21" x14ac:dyDescent="0.25">
      <c r="A487" s="5" cm="1">
        <f t="array" ref="A487">ROUNDDOWN(
_xlfn.IFS(P487="Crafted",
J487*K487*N487*Q487,
P487="Inorganic",
J487*K487*(L487+M487+N487)*O487*Q487,
P487="Organic",
J487*K487*(L487+M487+N487)*Q487,
TRUE,0),2)</f>
        <v>0</v>
      </c>
      <c r="B487" s="5" t="str">
        <f>IF(D487="","",VLOOKUP(D487,resource_list,7,FALSE))</f>
        <v/>
      </c>
      <c r="E487" s="23">
        <v>0</v>
      </c>
      <c r="F487" s="23">
        <v>0</v>
      </c>
      <c r="G487" s="23">
        <v>0</v>
      </c>
      <c r="H487" s="23">
        <v>0</v>
      </c>
      <c r="J487" s="5">
        <f t="shared" si="39"/>
        <v>1</v>
      </c>
      <c r="K487" s="5">
        <f>IF($B$1="Yes",1.05,1)</f>
        <v>1</v>
      </c>
      <c r="L487" s="5">
        <f>IF(D487="",0,VLOOKUP(D487,resource_list,2,FALSE)*F487)</f>
        <v>0</v>
      </c>
      <c r="M487" s="5">
        <f>IF(D487="",0,VLOOKUP(D487,resource_list,3,FALSE)*G487)</f>
        <v>0</v>
      </c>
      <c r="N487" s="5">
        <f>IF(D487="",0,VLOOKUP(D487,resource_list,4,FALSE)*H487)</f>
        <v>0</v>
      </c>
      <c r="O487" s="5">
        <f>IF($D$1="Yes",2,1)</f>
        <v>2</v>
      </c>
      <c r="P487" s="5" t="str">
        <f>IF(D487="","",VLOOKUP(D487,resource_list,5,FALSE))</f>
        <v/>
      </c>
      <c r="Q487" s="5" t="str">
        <f>IF(C487="", "",  IF(VLOOKUP(C487,locations_outposts,5,FALSE)="No", 1, 1.1))</f>
        <v/>
      </c>
      <c r="R487" s="5" t="str">
        <f t="shared" si="36"/>
        <v/>
      </c>
      <c r="S487" s="5" t="str">
        <f t="shared" si="37"/>
        <v/>
      </c>
      <c r="T487" s="5" t="str">
        <f t="shared" si="38"/>
        <v/>
      </c>
      <c r="U487" s="5" t="str">
        <f t="shared" si="40"/>
        <v/>
      </c>
    </row>
    <row r="488" spans="1:21" x14ac:dyDescent="0.25">
      <c r="A488" s="5" cm="1">
        <f t="array" ref="A488">ROUNDDOWN(
_xlfn.IFS(P488="Crafted",
J488*K488*N488*Q488,
P488="Inorganic",
J488*K488*(L488+M488+N488)*O488*Q488,
P488="Organic",
J488*K488*(L488+M488+N488)*Q488,
TRUE,0),2)</f>
        <v>0</v>
      </c>
      <c r="B488" s="5" t="str">
        <f>IF(D488="","",VLOOKUP(D488,resource_list,7,FALSE))</f>
        <v/>
      </c>
      <c r="E488" s="23">
        <v>0</v>
      </c>
      <c r="F488" s="23">
        <v>0</v>
      </c>
      <c r="G488" s="23">
        <v>0</v>
      </c>
      <c r="H488" s="23">
        <v>0</v>
      </c>
      <c r="J488" s="5">
        <f t="shared" si="39"/>
        <v>1</v>
      </c>
      <c r="K488" s="5">
        <f>IF($B$1="Yes",1.05,1)</f>
        <v>1</v>
      </c>
      <c r="L488" s="5">
        <f>IF(D488="",0,VLOOKUP(D488,resource_list,2,FALSE)*F488)</f>
        <v>0</v>
      </c>
      <c r="M488" s="5">
        <f>IF(D488="",0,VLOOKUP(D488,resource_list,3,FALSE)*G488)</f>
        <v>0</v>
      </c>
      <c r="N488" s="5">
        <f>IF(D488="",0,VLOOKUP(D488,resource_list,4,FALSE)*H488)</f>
        <v>0</v>
      </c>
      <c r="O488" s="5">
        <f>IF($D$1="Yes",2,1)</f>
        <v>2</v>
      </c>
      <c r="P488" s="5" t="str">
        <f>IF(D488="","",VLOOKUP(D488,resource_list,5,FALSE))</f>
        <v/>
      </c>
      <c r="Q488" s="5" t="str">
        <f>IF(C488="", "",  IF(VLOOKUP(C488,locations_outposts,5,FALSE)="No", 1, 1.1))</f>
        <v/>
      </c>
      <c r="R488" s="5" t="str">
        <f t="shared" si="36"/>
        <v/>
      </c>
      <c r="S488" s="5" t="str">
        <f t="shared" si="37"/>
        <v/>
      </c>
      <c r="T488" s="5" t="str">
        <f t="shared" si="38"/>
        <v/>
      </c>
      <c r="U488" s="5" t="str">
        <f t="shared" si="40"/>
        <v/>
      </c>
    </row>
    <row r="489" spans="1:21" x14ac:dyDescent="0.25">
      <c r="A489" s="5" cm="1">
        <f t="array" ref="A489">ROUNDDOWN(
_xlfn.IFS(P489="Crafted",
J489*K489*N489*Q489,
P489="Inorganic",
J489*K489*(L489+M489+N489)*O489*Q489,
P489="Organic",
J489*K489*(L489+M489+N489)*Q489,
TRUE,0),2)</f>
        <v>0</v>
      </c>
      <c r="B489" s="5" t="str">
        <f>IF(D489="","",VLOOKUP(D489,resource_list,7,FALSE))</f>
        <v/>
      </c>
      <c r="E489" s="23">
        <v>0</v>
      </c>
      <c r="F489" s="23">
        <v>0</v>
      </c>
      <c r="G489" s="23">
        <v>0</v>
      </c>
      <c r="H489" s="23">
        <v>0</v>
      </c>
      <c r="J489" s="5">
        <f t="shared" si="39"/>
        <v>1</v>
      </c>
      <c r="K489" s="5">
        <f>IF($B$1="Yes",1.05,1)</f>
        <v>1</v>
      </c>
      <c r="L489" s="5">
        <f>IF(D489="",0,VLOOKUP(D489,resource_list,2,FALSE)*F489)</f>
        <v>0</v>
      </c>
      <c r="M489" s="5">
        <f>IF(D489="",0,VLOOKUP(D489,resource_list,3,FALSE)*G489)</f>
        <v>0</v>
      </c>
      <c r="N489" s="5">
        <f>IF(D489="",0,VLOOKUP(D489,resource_list,4,FALSE)*H489)</f>
        <v>0</v>
      </c>
      <c r="O489" s="5">
        <f>IF($D$1="Yes",2,1)</f>
        <v>2</v>
      </c>
      <c r="P489" s="5" t="str">
        <f>IF(D489="","",VLOOKUP(D489,resource_list,5,FALSE))</f>
        <v/>
      </c>
      <c r="Q489" s="5" t="str">
        <f>IF(C489="", "",  IF(VLOOKUP(C489,locations_outposts,5,FALSE)="No", 1, 1.1))</f>
        <v/>
      </c>
      <c r="R489" s="5" t="str">
        <f t="shared" si="36"/>
        <v/>
      </c>
      <c r="S489" s="5" t="str">
        <f t="shared" si="37"/>
        <v/>
      </c>
      <c r="T489" s="5" t="str">
        <f t="shared" si="38"/>
        <v/>
      </c>
      <c r="U489" s="5" t="str">
        <f t="shared" si="40"/>
        <v/>
      </c>
    </row>
    <row r="490" spans="1:21" x14ac:dyDescent="0.25">
      <c r="A490" s="5" cm="1">
        <f t="array" ref="A490">ROUNDDOWN(
_xlfn.IFS(P490="Crafted",
J490*K490*N490*Q490,
P490="Inorganic",
J490*K490*(L490+M490+N490)*O490*Q490,
P490="Organic",
J490*K490*(L490+M490+N490)*Q490,
TRUE,0),2)</f>
        <v>0</v>
      </c>
      <c r="B490" s="5" t="str">
        <f>IF(D490="","",VLOOKUP(D490,resource_list,7,FALSE))</f>
        <v/>
      </c>
      <c r="E490" s="23">
        <v>0</v>
      </c>
      <c r="F490" s="23">
        <v>0</v>
      </c>
      <c r="G490" s="23">
        <v>0</v>
      </c>
      <c r="H490" s="23">
        <v>0</v>
      </c>
      <c r="J490" s="5">
        <f t="shared" si="39"/>
        <v>1</v>
      </c>
      <c r="K490" s="5">
        <f>IF($B$1="Yes",1.05,1)</f>
        <v>1</v>
      </c>
      <c r="L490" s="5">
        <f>IF(D490="",0,VLOOKUP(D490,resource_list,2,FALSE)*F490)</f>
        <v>0</v>
      </c>
      <c r="M490" s="5">
        <f>IF(D490="",0,VLOOKUP(D490,resource_list,3,FALSE)*G490)</f>
        <v>0</v>
      </c>
      <c r="N490" s="5">
        <f>IF(D490="",0,VLOOKUP(D490,resource_list,4,FALSE)*H490)</f>
        <v>0</v>
      </c>
      <c r="O490" s="5">
        <f>IF($D$1="Yes",2,1)</f>
        <v>2</v>
      </c>
      <c r="P490" s="5" t="str">
        <f>IF(D490="","",VLOOKUP(D490,resource_list,5,FALSE))</f>
        <v/>
      </c>
      <c r="Q490" s="5" t="str">
        <f>IF(C490="", "",  IF(VLOOKUP(C490,locations_outposts,5,FALSE)="No", 1, 1.1))</f>
        <v/>
      </c>
      <c r="R490" s="5" t="str">
        <f t="shared" si="36"/>
        <v/>
      </c>
      <c r="S490" s="5" t="str">
        <f t="shared" si="37"/>
        <v/>
      </c>
      <c r="T490" s="5" t="str">
        <f t="shared" si="38"/>
        <v/>
      </c>
      <c r="U490" s="5" t="str">
        <f t="shared" si="40"/>
        <v/>
      </c>
    </row>
    <row r="491" spans="1:21" x14ac:dyDescent="0.25">
      <c r="A491" s="5" cm="1">
        <f t="array" ref="A491">ROUNDDOWN(
_xlfn.IFS(P491="Crafted",
J491*K491*N491*Q491,
P491="Inorganic",
J491*K491*(L491+M491+N491)*O491*Q491,
P491="Organic",
J491*K491*(L491+M491+N491)*Q491,
TRUE,0),2)</f>
        <v>0</v>
      </c>
      <c r="B491" s="5" t="str">
        <f>IF(D491="","",VLOOKUP(D491,resource_list,7,FALSE))</f>
        <v/>
      </c>
      <c r="E491" s="23">
        <v>0</v>
      </c>
      <c r="F491" s="23">
        <v>0</v>
      </c>
      <c r="G491" s="23">
        <v>0</v>
      </c>
      <c r="H491" s="23">
        <v>0</v>
      </c>
      <c r="J491" s="5">
        <f t="shared" si="39"/>
        <v>1</v>
      </c>
      <c r="K491" s="5">
        <f>IF($B$1="Yes",1.05,1)</f>
        <v>1</v>
      </c>
      <c r="L491" s="5">
        <f>IF(D491="",0,VLOOKUP(D491,resource_list,2,FALSE)*F491)</f>
        <v>0</v>
      </c>
      <c r="M491" s="5">
        <f>IF(D491="",0,VLOOKUP(D491,resource_list,3,FALSE)*G491)</f>
        <v>0</v>
      </c>
      <c r="N491" s="5">
        <f>IF(D491="",0,VLOOKUP(D491,resource_list,4,FALSE)*H491)</f>
        <v>0</v>
      </c>
      <c r="O491" s="5">
        <f>IF($D$1="Yes",2,1)</f>
        <v>2</v>
      </c>
      <c r="P491" s="5" t="str">
        <f>IF(D491="","",VLOOKUP(D491,resource_list,5,FALSE))</f>
        <v/>
      </c>
      <c r="Q491" s="5" t="str">
        <f>IF(C491="", "",  IF(VLOOKUP(C491,locations_outposts,5,FALSE)="No", 1, 1.1))</f>
        <v/>
      </c>
      <c r="R491" s="5" t="str">
        <f t="shared" si="36"/>
        <v/>
      </c>
      <c r="S491" s="5" t="str">
        <f t="shared" si="37"/>
        <v/>
      </c>
      <c r="T491" s="5" t="str">
        <f t="shared" si="38"/>
        <v/>
      </c>
      <c r="U491" s="5" t="str">
        <f t="shared" si="40"/>
        <v/>
      </c>
    </row>
    <row r="492" spans="1:21" x14ac:dyDescent="0.25">
      <c r="A492" s="5" cm="1">
        <f t="array" ref="A492">ROUNDDOWN(
_xlfn.IFS(P492="Crafted",
J492*K492*N492*Q492,
P492="Inorganic",
J492*K492*(L492+M492+N492)*O492*Q492,
P492="Organic",
J492*K492*(L492+M492+N492)*Q492,
TRUE,0),2)</f>
        <v>0</v>
      </c>
      <c r="B492" s="5" t="str">
        <f>IF(D492="","",VLOOKUP(D492,resource_list,7,FALSE))</f>
        <v/>
      </c>
      <c r="E492" s="23">
        <v>0</v>
      </c>
      <c r="F492" s="23">
        <v>0</v>
      </c>
      <c r="G492" s="23">
        <v>0</v>
      </c>
      <c r="H492" s="23">
        <v>0</v>
      </c>
      <c r="J492" s="5">
        <f t="shared" si="39"/>
        <v>1</v>
      </c>
      <c r="K492" s="5">
        <f>IF($B$1="Yes",1.05,1)</f>
        <v>1</v>
      </c>
      <c r="L492" s="5">
        <f>IF(D492="",0,VLOOKUP(D492,resource_list,2,FALSE)*F492)</f>
        <v>0</v>
      </c>
      <c r="M492" s="5">
        <f>IF(D492="",0,VLOOKUP(D492,resource_list,3,FALSE)*G492)</f>
        <v>0</v>
      </c>
      <c r="N492" s="5">
        <f>IF(D492="",0,VLOOKUP(D492,resource_list,4,FALSE)*H492)</f>
        <v>0</v>
      </c>
      <c r="O492" s="5">
        <f>IF($D$1="Yes",2,1)</f>
        <v>2</v>
      </c>
      <c r="P492" s="5" t="str">
        <f>IF(D492="","",VLOOKUP(D492,resource_list,5,FALSE))</f>
        <v/>
      </c>
      <c r="Q492" s="5" t="str">
        <f>IF(C492="", "",  IF(VLOOKUP(C492,locations_outposts,5,FALSE)="No", 1, 1.1))</f>
        <v/>
      </c>
      <c r="R492" s="5" t="str">
        <f t="shared" si="36"/>
        <v/>
      </c>
      <c r="S492" s="5" t="str">
        <f t="shared" si="37"/>
        <v/>
      </c>
      <c r="T492" s="5" t="str">
        <f t="shared" si="38"/>
        <v/>
      </c>
      <c r="U492" s="5" t="str">
        <f t="shared" si="40"/>
        <v/>
      </c>
    </row>
    <row r="493" spans="1:21" x14ac:dyDescent="0.25">
      <c r="A493" s="5" cm="1">
        <f t="array" ref="A493">ROUNDDOWN(
_xlfn.IFS(P493="Crafted",
J493*K493*N493*Q493,
P493="Inorganic",
J493*K493*(L493+M493+N493)*O493*Q493,
P493="Organic",
J493*K493*(L493+M493+N493)*Q493,
TRUE,0),2)</f>
        <v>0</v>
      </c>
      <c r="B493" s="5" t="str">
        <f>IF(D493="","",VLOOKUP(D493,resource_list,7,FALSE))</f>
        <v/>
      </c>
      <c r="E493" s="23">
        <v>0</v>
      </c>
      <c r="F493" s="23">
        <v>0</v>
      </c>
      <c r="G493" s="23">
        <v>0</v>
      </c>
      <c r="H493" s="23">
        <v>0</v>
      </c>
      <c r="J493" s="5">
        <f t="shared" si="39"/>
        <v>1</v>
      </c>
      <c r="K493" s="5">
        <f>IF($B$1="Yes",1.05,1)</f>
        <v>1</v>
      </c>
      <c r="L493" s="5">
        <f>IF(D493="",0,VLOOKUP(D493,resource_list,2,FALSE)*F493)</f>
        <v>0</v>
      </c>
      <c r="M493" s="5">
        <f>IF(D493="",0,VLOOKUP(D493,resource_list,3,FALSE)*G493)</f>
        <v>0</v>
      </c>
      <c r="N493" s="5">
        <f>IF(D493="",0,VLOOKUP(D493,resource_list,4,FALSE)*H493)</f>
        <v>0</v>
      </c>
      <c r="O493" s="5">
        <f>IF($D$1="Yes",2,1)</f>
        <v>2</v>
      </c>
      <c r="P493" s="5" t="str">
        <f>IF(D493="","",VLOOKUP(D493,resource_list,5,FALSE))</f>
        <v/>
      </c>
      <c r="Q493" s="5" t="str">
        <f>IF(C493="", "",  IF(VLOOKUP(C493,locations_outposts,5,FALSE)="No", 1, 1.1))</f>
        <v/>
      </c>
      <c r="R493" s="5" t="str">
        <f t="shared" si="36"/>
        <v/>
      </c>
      <c r="S493" s="5" t="str">
        <f t="shared" si="37"/>
        <v/>
      </c>
      <c r="T493" s="5" t="str">
        <f t="shared" si="38"/>
        <v/>
      </c>
      <c r="U493" s="5" t="str">
        <f t="shared" si="40"/>
        <v/>
      </c>
    </row>
    <row r="494" spans="1:21" x14ac:dyDescent="0.25">
      <c r="A494" s="5" cm="1">
        <f t="array" ref="A494">ROUNDDOWN(
_xlfn.IFS(P494="Crafted",
J494*K494*N494*Q494,
P494="Inorganic",
J494*K494*(L494+M494+N494)*O494*Q494,
P494="Organic",
J494*K494*(L494+M494+N494)*Q494,
TRUE,0),2)</f>
        <v>0</v>
      </c>
      <c r="B494" s="5" t="str">
        <f>IF(D494="","",VLOOKUP(D494,resource_list,7,FALSE))</f>
        <v/>
      </c>
      <c r="E494" s="23">
        <v>0</v>
      </c>
      <c r="F494" s="23">
        <v>0</v>
      </c>
      <c r="G494" s="23">
        <v>0</v>
      </c>
      <c r="H494" s="23">
        <v>0</v>
      </c>
      <c r="J494" s="5">
        <f t="shared" si="39"/>
        <v>1</v>
      </c>
      <c r="K494" s="5">
        <f>IF($B$1="Yes",1.05,1)</f>
        <v>1</v>
      </c>
      <c r="L494" s="5">
        <f>IF(D494="",0,VLOOKUP(D494,resource_list,2,FALSE)*F494)</f>
        <v>0</v>
      </c>
      <c r="M494" s="5">
        <f>IF(D494="",0,VLOOKUP(D494,resource_list,3,FALSE)*G494)</f>
        <v>0</v>
      </c>
      <c r="N494" s="5">
        <f>IF(D494="",0,VLOOKUP(D494,resource_list,4,FALSE)*H494)</f>
        <v>0</v>
      </c>
      <c r="O494" s="5">
        <f>IF($D$1="Yes",2,1)</f>
        <v>2</v>
      </c>
      <c r="P494" s="5" t="str">
        <f>IF(D494="","",VLOOKUP(D494,resource_list,5,FALSE))</f>
        <v/>
      </c>
      <c r="Q494" s="5" t="str">
        <f>IF(C494="", "",  IF(VLOOKUP(C494,locations_outposts,5,FALSE)="No", 1, 1.1))</f>
        <v/>
      </c>
      <c r="R494" s="5" t="str">
        <f t="shared" si="36"/>
        <v/>
      </c>
      <c r="S494" s="5" t="str">
        <f t="shared" si="37"/>
        <v/>
      </c>
      <c r="T494" s="5" t="str">
        <f t="shared" si="38"/>
        <v/>
      </c>
      <c r="U494" s="5" t="str">
        <f t="shared" si="40"/>
        <v/>
      </c>
    </row>
    <row r="495" spans="1:21" x14ac:dyDescent="0.25">
      <c r="A495" s="5" cm="1">
        <f t="array" ref="A495">ROUNDDOWN(
_xlfn.IFS(P495="Crafted",
J495*K495*N495*Q495,
P495="Inorganic",
J495*K495*(L495+M495+N495)*O495*Q495,
P495="Organic",
J495*K495*(L495+M495+N495)*Q495,
TRUE,0),2)</f>
        <v>0</v>
      </c>
      <c r="B495" s="5" t="str">
        <f>IF(D495="","",VLOOKUP(D495,resource_list,7,FALSE))</f>
        <v/>
      </c>
      <c r="E495" s="23">
        <v>0</v>
      </c>
      <c r="F495" s="23">
        <v>0</v>
      </c>
      <c r="G495" s="23">
        <v>0</v>
      </c>
      <c r="H495" s="23">
        <v>0</v>
      </c>
      <c r="J495" s="5">
        <f t="shared" si="39"/>
        <v>1</v>
      </c>
      <c r="K495" s="5">
        <f>IF($B$1="Yes",1.05,1)</f>
        <v>1</v>
      </c>
      <c r="L495" s="5">
        <f>IF(D495="",0,VLOOKUP(D495,resource_list,2,FALSE)*F495)</f>
        <v>0</v>
      </c>
      <c r="M495" s="5">
        <f>IF(D495="",0,VLOOKUP(D495,resource_list,3,FALSE)*G495)</f>
        <v>0</v>
      </c>
      <c r="N495" s="5">
        <f>IF(D495="",0,VLOOKUP(D495,resource_list,4,FALSE)*H495)</f>
        <v>0</v>
      </c>
      <c r="O495" s="5">
        <f>IF($D$1="Yes",2,1)</f>
        <v>2</v>
      </c>
      <c r="P495" s="5" t="str">
        <f>IF(D495="","",VLOOKUP(D495,resource_list,5,FALSE))</f>
        <v/>
      </c>
      <c r="Q495" s="5" t="str">
        <f>IF(C495="", "",  IF(VLOOKUP(C495,locations_outposts,5,FALSE)="No", 1, 1.1))</f>
        <v/>
      </c>
      <c r="R495" s="5" t="str">
        <f t="shared" si="36"/>
        <v/>
      </c>
      <c r="S495" s="5" t="str">
        <f t="shared" si="37"/>
        <v/>
      </c>
      <c r="T495" s="5" t="str">
        <f t="shared" si="38"/>
        <v/>
      </c>
      <c r="U495" s="5" t="str">
        <f t="shared" si="40"/>
        <v/>
      </c>
    </row>
    <row r="496" spans="1:21" x14ac:dyDescent="0.25">
      <c r="A496" s="5" cm="1">
        <f t="array" ref="A496">ROUNDDOWN(
_xlfn.IFS(P496="Crafted",
J496*K496*N496*Q496,
P496="Inorganic",
J496*K496*(L496+M496+N496)*O496*Q496,
P496="Organic",
J496*K496*(L496+M496+N496)*Q496,
TRUE,0),2)</f>
        <v>0</v>
      </c>
      <c r="B496" s="5" t="str">
        <f>IF(D496="","",VLOOKUP(D496,resource_list,7,FALSE))</f>
        <v/>
      </c>
      <c r="E496" s="23">
        <v>0</v>
      </c>
      <c r="F496" s="23">
        <v>0</v>
      </c>
      <c r="G496" s="23">
        <v>0</v>
      </c>
      <c r="H496" s="23">
        <v>0</v>
      </c>
      <c r="J496" s="5">
        <f t="shared" si="39"/>
        <v>1</v>
      </c>
      <c r="K496" s="5">
        <f>IF($B$1="Yes",1.05,1)</f>
        <v>1</v>
      </c>
      <c r="L496" s="5">
        <f>IF(D496="",0,VLOOKUP(D496,resource_list,2,FALSE)*F496)</f>
        <v>0</v>
      </c>
      <c r="M496" s="5">
        <f>IF(D496="",0,VLOOKUP(D496,resource_list,3,FALSE)*G496)</f>
        <v>0</v>
      </c>
      <c r="N496" s="5">
        <f>IF(D496="",0,VLOOKUP(D496,resource_list,4,FALSE)*H496)</f>
        <v>0</v>
      </c>
      <c r="O496" s="5">
        <f>IF($D$1="Yes",2,1)</f>
        <v>2</v>
      </c>
      <c r="P496" s="5" t="str">
        <f>IF(D496="","",VLOOKUP(D496,resource_list,5,FALSE))</f>
        <v/>
      </c>
      <c r="Q496" s="5" t="str">
        <f>IF(C496="", "",  IF(VLOOKUP(C496,locations_outposts,5,FALSE)="No", 1, 1.1))</f>
        <v/>
      </c>
      <c r="R496" s="5" t="str">
        <f t="shared" si="36"/>
        <v/>
      </c>
      <c r="S496" s="5" t="str">
        <f t="shared" si="37"/>
        <v/>
      </c>
      <c r="T496" s="5" t="str">
        <f t="shared" si="38"/>
        <v/>
      </c>
      <c r="U496" s="5" t="str">
        <f t="shared" si="40"/>
        <v/>
      </c>
    </row>
    <row r="497" spans="1:21" x14ac:dyDescent="0.25">
      <c r="A497" s="5" cm="1">
        <f t="array" ref="A497">ROUNDDOWN(
_xlfn.IFS(P497="Crafted",
J497*K497*N497*Q497,
P497="Inorganic",
J497*K497*(L497+M497+N497)*O497*Q497,
P497="Organic",
J497*K497*(L497+M497+N497)*Q497,
TRUE,0),2)</f>
        <v>0</v>
      </c>
      <c r="B497" s="5" t="str">
        <f>IF(D497="","",VLOOKUP(D497,resource_list,7,FALSE))</f>
        <v/>
      </c>
      <c r="E497" s="23">
        <v>0</v>
      </c>
      <c r="F497" s="23">
        <v>0</v>
      </c>
      <c r="G497" s="23">
        <v>0</v>
      </c>
      <c r="H497" s="23">
        <v>0</v>
      </c>
      <c r="J497" s="5">
        <f t="shared" si="39"/>
        <v>1</v>
      </c>
      <c r="K497" s="5">
        <f>IF($B$1="Yes",1.05,1)</f>
        <v>1</v>
      </c>
      <c r="L497" s="5">
        <f>IF(D497="",0,VLOOKUP(D497,resource_list,2,FALSE)*F497)</f>
        <v>0</v>
      </c>
      <c r="M497" s="5">
        <f>IF(D497="",0,VLOOKUP(D497,resource_list,3,FALSE)*G497)</f>
        <v>0</v>
      </c>
      <c r="N497" s="5">
        <f>IF(D497="",0,VLOOKUP(D497,resource_list,4,FALSE)*H497)</f>
        <v>0</v>
      </c>
      <c r="O497" s="5">
        <f>IF($D$1="Yes",2,1)</f>
        <v>2</v>
      </c>
      <c r="P497" s="5" t="str">
        <f>IF(D497="","",VLOOKUP(D497,resource_list,5,FALSE))</f>
        <v/>
      </c>
      <c r="Q497" s="5" t="str">
        <f>IF(C497="", "",  IF(VLOOKUP(C497,locations_outposts,5,FALSE)="No", 1, 1.1))</f>
        <v/>
      </c>
      <c r="R497" s="5" t="str">
        <f t="shared" si="36"/>
        <v/>
      </c>
      <c r="S497" s="5" t="str">
        <f t="shared" si="37"/>
        <v/>
      </c>
      <c r="T497" s="5" t="str">
        <f t="shared" si="38"/>
        <v/>
      </c>
      <c r="U497" s="5" t="str">
        <f t="shared" si="40"/>
        <v/>
      </c>
    </row>
    <row r="498" spans="1:21" x14ac:dyDescent="0.25">
      <c r="A498" s="5" cm="1">
        <f t="array" ref="A498">ROUNDDOWN(
_xlfn.IFS(P498="Crafted",
J498*K498*N498*Q498,
P498="Inorganic",
J498*K498*(L498+M498+N498)*O498*Q498,
P498="Organic",
J498*K498*(L498+M498+N498)*Q498,
TRUE,0),2)</f>
        <v>0</v>
      </c>
      <c r="B498" s="5" t="str">
        <f>IF(D498="","",VLOOKUP(D498,resource_list,7,FALSE))</f>
        <v/>
      </c>
      <c r="E498" s="23">
        <v>0</v>
      </c>
      <c r="F498" s="23">
        <v>0</v>
      </c>
      <c r="G498" s="23">
        <v>0</v>
      </c>
      <c r="H498" s="23">
        <v>0</v>
      </c>
      <c r="J498" s="5">
        <f t="shared" si="39"/>
        <v>1</v>
      </c>
      <c r="K498" s="5">
        <f>IF($B$1="Yes",1.05,1)</f>
        <v>1</v>
      </c>
      <c r="L498" s="5">
        <f>IF(D498="",0,VLOOKUP(D498,resource_list,2,FALSE)*F498)</f>
        <v>0</v>
      </c>
      <c r="M498" s="5">
        <f>IF(D498="",0,VLOOKUP(D498,resource_list,3,FALSE)*G498)</f>
        <v>0</v>
      </c>
      <c r="N498" s="5">
        <f>IF(D498="",0,VLOOKUP(D498,resource_list,4,FALSE)*H498)</f>
        <v>0</v>
      </c>
      <c r="O498" s="5">
        <f>IF($D$1="Yes",2,1)</f>
        <v>2</v>
      </c>
      <c r="P498" s="5" t="str">
        <f>IF(D498="","",VLOOKUP(D498,resource_list,5,FALSE))</f>
        <v/>
      </c>
      <c r="Q498" s="5" t="str">
        <f>IF(C498="", "",  IF(VLOOKUP(C498,locations_outposts,5,FALSE)="No", 1, 1.1))</f>
        <v/>
      </c>
      <c r="R498" s="5" t="str">
        <f t="shared" si="36"/>
        <v/>
      </c>
      <c r="S498" s="5" t="str">
        <f t="shared" si="37"/>
        <v/>
      </c>
      <c r="T498" s="5" t="str">
        <f t="shared" si="38"/>
        <v/>
      </c>
      <c r="U498" s="5" t="str">
        <f t="shared" si="40"/>
        <v/>
      </c>
    </row>
    <row r="499" spans="1:21" x14ac:dyDescent="0.25">
      <c r="A499" s="5" cm="1">
        <f t="array" ref="A499">ROUNDDOWN(
_xlfn.IFS(P499="Crafted",
J499*K499*N499*Q499,
P499="Inorganic",
J499*K499*(L499+M499+N499)*O499*Q499,
P499="Organic",
J499*K499*(L499+M499+N499)*Q499,
TRUE,0),2)</f>
        <v>0</v>
      </c>
      <c r="B499" s="5" t="str">
        <f>IF(D499="","",VLOOKUP(D499,resource_list,7,FALSE))</f>
        <v/>
      </c>
      <c r="E499" s="23">
        <v>0</v>
      </c>
      <c r="F499" s="23">
        <v>0</v>
      </c>
      <c r="G499" s="23">
        <v>0</v>
      </c>
      <c r="H499" s="23">
        <v>0</v>
      </c>
      <c r="J499" s="5">
        <f t="shared" si="39"/>
        <v>1</v>
      </c>
      <c r="K499" s="5">
        <f>IF($B$1="Yes",1.05,1)</f>
        <v>1</v>
      </c>
      <c r="L499" s="5">
        <f>IF(D499="",0,VLOOKUP(D499,resource_list,2,FALSE)*F499)</f>
        <v>0</v>
      </c>
      <c r="M499" s="5">
        <f>IF(D499="",0,VLOOKUP(D499,resource_list,3,FALSE)*G499)</f>
        <v>0</v>
      </c>
      <c r="N499" s="5">
        <f>IF(D499="",0,VLOOKUP(D499,resource_list,4,FALSE)*H499)</f>
        <v>0</v>
      </c>
      <c r="O499" s="5">
        <f>IF($D$1="Yes",2,1)</f>
        <v>2</v>
      </c>
      <c r="P499" s="5" t="str">
        <f>IF(D499="","",VLOOKUP(D499,resource_list,5,FALSE))</f>
        <v/>
      </c>
      <c r="Q499" s="5" t="str">
        <f>IF(C499="", "",  IF(VLOOKUP(C499,locations_outposts,5,FALSE)="No", 1, 1.1))</f>
        <v/>
      </c>
      <c r="R499" s="5" t="str">
        <f t="shared" si="36"/>
        <v/>
      </c>
      <c r="S499" s="5" t="str">
        <f t="shared" si="37"/>
        <v/>
      </c>
      <c r="T499" s="5" t="str">
        <f t="shared" si="38"/>
        <v/>
      </c>
      <c r="U499" s="5" t="str">
        <f t="shared" si="40"/>
        <v/>
      </c>
    </row>
    <row r="500" spans="1:21" x14ac:dyDescent="0.25">
      <c r="A500" s="5" cm="1">
        <f t="array" ref="A500">ROUNDDOWN(
_xlfn.IFS(P500="Crafted",
J500*K500*N500*Q500,
P500="Inorganic",
J500*K500*(L500+M500+N500)*O500*Q500,
P500="Organic",
J500*K500*(L500+M500+N500)*Q500,
TRUE,0),2)</f>
        <v>0</v>
      </c>
      <c r="B500" s="5" t="str">
        <f>IF(D500="","",VLOOKUP(D500,resource_list,7,FALSE))</f>
        <v/>
      </c>
      <c r="E500" s="23">
        <v>0</v>
      </c>
      <c r="F500" s="23">
        <v>0</v>
      </c>
      <c r="G500" s="23">
        <v>0</v>
      </c>
      <c r="H500" s="23">
        <v>0</v>
      </c>
      <c r="J500" s="5">
        <f t="shared" si="39"/>
        <v>1</v>
      </c>
      <c r="K500" s="5">
        <f>IF($B$1="Yes",1.05,1)</f>
        <v>1</v>
      </c>
      <c r="L500" s="5">
        <f>IF(D500="",0,VLOOKUP(D500,resource_list,2,FALSE)*F500)</f>
        <v>0</v>
      </c>
      <c r="M500" s="5">
        <f>IF(D500="",0,VLOOKUP(D500,resource_list,3,FALSE)*G500)</f>
        <v>0</v>
      </c>
      <c r="N500" s="5">
        <f>IF(D500="",0,VLOOKUP(D500,resource_list,4,FALSE)*H500)</f>
        <v>0</v>
      </c>
      <c r="O500" s="5">
        <f>IF($D$1="Yes",2,1)</f>
        <v>2</v>
      </c>
      <c r="P500" s="5" t="str">
        <f>IF(D500="","",VLOOKUP(D500,resource_list,5,FALSE))</f>
        <v/>
      </c>
      <c r="Q500" s="5" t="str">
        <f>IF(C500="", "",  IF(VLOOKUP(C500,locations_outposts,5,FALSE)="No", 1, 1.1))</f>
        <v/>
      </c>
      <c r="R500" s="5" t="str">
        <f t="shared" si="36"/>
        <v/>
      </c>
      <c r="S500" s="5" t="str">
        <f t="shared" si="37"/>
        <v/>
      </c>
      <c r="T500" s="5" t="str">
        <f t="shared" si="38"/>
        <v/>
      </c>
      <c r="U500" s="5" t="str">
        <f t="shared" si="40"/>
        <v/>
      </c>
    </row>
    <row r="501" spans="1:21" x14ac:dyDescent="0.25">
      <c r="A501" s="5" cm="1">
        <f t="array" ref="A501">ROUNDDOWN(
_xlfn.IFS(P501="Crafted",
J501*K501*N501*Q501,
P501="Inorganic",
J501*K501*(L501+M501+N501)*O501*Q501,
P501="Organic",
J501*K501*(L501+M501+N501)*Q501,
TRUE,0),2)</f>
        <v>0</v>
      </c>
      <c r="B501" s="5" t="str">
        <f>IF(D501="","",VLOOKUP(D501,resource_list,7,FALSE))</f>
        <v/>
      </c>
      <c r="E501" s="23">
        <v>0</v>
      </c>
      <c r="F501" s="23">
        <v>0</v>
      </c>
      <c r="G501" s="23">
        <v>0</v>
      </c>
      <c r="H501" s="23">
        <v>0</v>
      </c>
      <c r="J501" s="5">
        <f t="shared" si="39"/>
        <v>1</v>
      </c>
      <c r="K501" s="5">
        <f>IF($B$1="Yes",1.05,1)</f>
        <v>1</v>
      </c>
      <c r="L501" s="5">
        <f>IF(D501="",0,VLOOKUP(D501,resource_list,2,FALSE)*F501)</f>
        <v>0</v>
      </c>
      <c r="M501" s="5">
        <f>IF(D501="",0,VLOOKUP(D501,resource_list,3,FALSE)*G501)</f>
        <v>0</v>
      </c>
      <c r="N501" s="5">
        <f>IF(D501="",0,VLOOKUP(D501,resource_list,4,FALSE)*H501)</f>
        <v>0</v>
      </c>
      <c r="O501" s="5">
        <f>IF($D$1="Yes",2,1)</f>
        <v>2</v>
      </c>
      <c r="P501" s="5" t="str">
        <f>IF(D501="","",VLOOKUP(D501,resource_list,5,FALSE))</f>
        <v/>
      </c>
      <c r="Q501" s="5" t="str">
        <f>IF(C501="", "",  IF(VLOOKUP(C501,locations_outposts,5,FALSE)="No", 1, 1.1))</f>
        <v/>
      </c>
      <c r="R501" s="5" t="str">
        <f t="shared" si="36"/>
        <v/>
      </c>
      <c r="S501" s="5" t="str">
        <f t="shared" si="37"/>
        <v/>
      </c>
      <c r="T501" s="5" t="str">
        <f t="shared" si="38"/>
        <v/>
      </c>
      <c r="U501" s="5" t="str">
        <f t="shared" si="40"/>
        <v/>
      </c>
    </row>
    <row r="502" spans="1:21" x14ac:dyDescent="0.25">
      <c r="A502" s="5" cm="1">
        <f t="array" ref="A502">ROUNDDOWN(
_xlfn.IFS(P502="Crafted",
J502*K502*N502*Q502,
P502="Inorganic",
J502*K502*(L502+M502+N502)*O502*Q502,
P502="Organic",
J502*K502*(L502+M502+N502)*Q502,
TRUE,0),2)</f>
        <v>0</v>
      </c>
      <c r="B502" s="5" t="str">
        <f>IF(D502="","",VLOOKUP(D502,resource_list,7,FALSE))</f>
        <v/>
      </c>
      <c r="E502" s="23">
        <v>0</v>
      </c>
      <c r="F502" s="23">
        <v>0</v>
      </c>
      <c r="G502" s="23">
        <v>0</v>
      </c>
      <c r="H502" s="23">
        <v>0</v>
      </c>
      <c r="J502" s="5">
        <f t="shared" si="39"/>
        <v>1</v>
      </c>
      <c r="K502" s="5">
        <f>IF($B$1="Yes",1.05,1)</f>
        <v>1</v>
      </c>
      <c r="L502" s="5">
        <f>IF(D502="",0,VLOOKUP(D502,resource_list,2,FALSE)*F502)</f>
        <v>0</v>
      </c>
      <c r="M502" s="5">
        <f>IF(D502="",0,VLOOKUP(D502,resource_list,3,FALSE)*G502)</f>
        <v>0</v>
      </c>
      <c r="N502" s="5">
        <f>IF(D502="",0,VLOOKUP(D502,resource_list,4,FALSE)*H502)</f>
        <v>0</v>
      </c>
      <c r="O502" s="5">
        <f>IF($D$1="Yes",2,1)</f>
        <v>2</v>
      </c>
      <c r="P502" s="5" t="str">
        <f>IF(D502="","",VLOOKUP(D502,resource_list,5,FALSE))</f>
        <v/>
      </c>
      <c r="Q502" s="5" t="str">
        <f>IF(C502="", "",  IF(VLOOKUP(C502,locations_outposts,5,FALSE)="No", 1, 1.1))</f>
        <v/>
      </c>
      <c r="R502" s="5" t="str">
        <f t="shared" si="36"/>
        <v/>
      </c>
      <c r="S502" s="5" t="str">
        <f t="shared" si="37"/>
        <v/>
      </c>
      <c r="T502" s="5" t="str">
        <f t="shared" si="38"/>
        <v/>
      </c>
      <c r="U502" s="5" t="str">
        <f t="shared" si="40"/>
        <v/>
      </c>
    </row>
    <row r="503" spans="1:21" x14ac:dyDescent="0.25">
      <c r="A503" s="5" cm="1">
        <f t="array" ref="A503">ROUNDDOWN(
_xlfn.IFS(P503="Crafted",
J503*K503*N503*Q503,
P503="Inorganic",
J503*K503*(L503+M503+N503)*O503*Q503,
P503="Organic",
J503*K503*(L503+M503+N503)*Q503,
TRUE,0),2)</f>
        <v>0</v>
      </c>
      <c r="B503" s="5" t="str">
        <f>IF(D503="","",VLOOKUP(D503,resource_list,7,FALSE))</f>
        <v/>
      </c>
      <c r="E503" s="23">
        <v>0</v>
      </c>
      <c r="F503" s="23">
        <v>0</v>
      </c>
      <c r="G503" s="23">
        <v>0</v>
      </c>
      <c r="H503" s="23">
        <v>0</v>
      </c>
      <c r="J503" s="5">
        <f t="shared" si="39"/>
        <v>1</v>
      </c>
      <c r="K503" s="5">
        <f>IF($B$1="Yes",1.05,1)</f>
        <v>1</v>
      </c>
      <c r="L503" s="5">
        <f>IF(D503="",0,VLOOKUP(D503,resource_list,2,FALSE)*F503)</f>
        <v>0</v>
      </c>
      <c r="M503" s="5">
        <f>IF(D503="",0,VLOOKUP(D503,resource_list,3,FALSE)*G503)</f>
        <v>0</v>
      </c>
      <c r="N503" s="5">
        <f>IF(D503="",0,VLOOKUP(D503,resource_list,4,FALSE)*H503)</f>
        <v>0</v>
      </c>
      <c r="O503" s="5">
        <f>IF($D$1="Yes",2,1)</f>
        <v>2</v>
      </c>
      <c r="P503" s="5" t="str">
        <f>IF(D503="","",VLOOKUP(D503,resource_list,5,FALSE))</f>
        <v/>
      </c>
      <c r="Q503" s="5" t="str">
        <f>IF(C503="", "",  IF(VLOOKUP(C503,locations_outposts,5,FALSE)="No", 1, 1.1))</f>
        <v/>
      </c>
      <c r="R503" s="5" t="str">
        <f t="shared" si="36"/>
        <v/>
      </c>
      <c r="S503" s="5" t="str">
        <f t="shared" si="37"/>
        <v/>
      </c>
      <c r="T503" s="5" t="str">
        <f t="shared" si="38"/>
        <v/>
      </c>
      <c r="U503" s="5" t="str">
        <f t="shared" si="40"/>
        <v/>
      </c>
    </row>
    <row r="504" spans="1:21" x14ac:dyDescent="0.25">
      <c r="A504" s="5" cm="1">
        <f t="array" ref="A504">ROUNDDOWN(
_xlfn.IFS(P504="Crafted",
J504*K504*N504*Q504,
P504="Inorganic",
J504*K504*(L504+M504+N504)*O504*Q504,
P504="Organic",
J504*K504*(L504+M504+N504)*Q504,
TRUE,0),2)</f>
        <v>0</v>
      </c>
      <c r="B504" s="5" t="str">
        <f>IF(D504="","",VLOOKUP(D504,resource_list,7,FALSE))</f>
        <v/>
      </c>
      <c r="E504" s="23">
        <v>0</v>
      </c>
      <c r="F504" s="23">
        <v>0</v>
      </c>
      <c r="G504" s="23">
        <v>0</v>
      </c>
      <c r="H504" s="23">
        <v>0</v>
      </c>
      <c r="J504" s="5">
        <f t="shared" si="39"/>
        <v>1</v>
      </c>
      <c r="K504" s="5">
        <f>IF($B$1="Yes",1.05,1)</f>
        <v>1</v>
      </c>
      <c r="L504" s="5">
        <f>IF(D504="",0,VLOOKUP(D504,resource_list,2,FALSE)*F504)</f>
        <v>0</v>
      </c>
      <c r="M504" s="5">
        <f>IF(D504="",0,VLOOKUP(D504,resource_list,3,FALSE)*G504)</f>
        <v>0</v>
      </c>
      <c r="N504" s="5">
        <f>IF(D504="",0,VLOOKUP(D504,resource_list,4,FALSE)*H504)</f>
        <v>0</v>
      </c>
      <c r="O504" s="5">
        <f>IF($D$1="Yes",2,1)</f>
        <v>2</v>
      </c>
      <c r="P504" s="5" t="str">
        <f>IF(D504="","",VLOOKUP(D504,resource_list,5,FALSE))</f>
        <v/>
      </c>
      <c r="Q504" s="5" t="str">
        <f>IF(C504="", "",  IF(VLOOKUP(C504,locations_outposts,5,FALSE)="No", 1, 1.1))</f>
        <v/>
      </c>
      <c r="R504" s="5" t="str">
        <f t="shared" si="36"/>
        <v/>
      </c>
      <c r="S504" s="5" t="str">
        <f t="shared" si="37"/>
        <v/>
      </c>
      <c r="T504" s="5" t="str">
        <f t="shared" si="38"/>
        <v/>
      </c>
      <c r="U504" s="5" t="str">
        <f t="shared" si="40"/>
        <v/>
      </c>
    </row>
    <row r="505" spans="1:21" x14ac:dyDescent="0.25">
      <c r="A505" s="5" cm="1">
        <f t="array" ref="A505">ROUNDDOWN(
_xlfn.IFS(P505="Crafted",
J505*K505*N505*Q505,
P505="Inorganic",
J505*K505*(L505+M505+N505)*O505*Q505,
P505="Organic",
J505*K505*(L505+M505+N505)*Q505,
TRUE,0),2)</f>
        <v>0</v>
      </c>
      <c r="B505" s="5" t="str">
        <f>IF(D505="","",VLOOKUP(D505,resource_list,7,FALSE))</f>
        <v/>
      </c>
      <c r="E505" s="23">
        <v>0</v>
      </c>
      <c r="F505" s="23">
        <v>0</v>
      </c>
      <c r="G505" s="23">
        <v>0</v>
      </c>
      <c r="H505" s="23">
        <v>0</v>
      </c>
      <c r="J505" s="5">
        <f t="shared" si="39"/>
        <v>1</v>
      </c>
      <c r="K505" s="5">
        <f>IF($B$1="Yes",1.05,1)</f>
        <v>1</v>
      </c>
      <c r="L505" s="5">
        <f>IF(D505="",0,VLOOKUP(D505,resource_list,2,FALSE)*F505)</f>
        <v>0</v>
      </c>
      <c r="M505" s="5">
        <f>IF(D505="",0,VLOOKUP(D505,resource_list,3,FALSE)*G505)</f>
        <v>0</v>
      </c>
      <c r="N505" s="5">
        <f>IF(D505="",0,VLOOKUP(D505,resource_list,4,FALSE)*H505)</f>
        <v>0</v>
      </c>
      <c r="O505" s="5">
        <f>IF($D$1="Yes",2,1)</f>
        <v>2</v>
      </c>
      <c r="P505" s="5" t="str">
        <f>IF(D505="","",VLOOKUP(D505,resource_list,5,FALSE))</f>
        <v/>
      </c>
      <c r="Q505" s="5" t="str">
        <f>IF(C505="", "",  IF(VLOOKUP(C505,locations_outposts,5,FALSE)="No", 1, 1.1))</f>
        <v/>
      </c>
      <c r="R505" s="5" t="str">
        <f t="shared" si="36"/>
        <v/>
      </c>
      <c r="S505" s="5" t="str">
        <f t="shared" si="37"/>
        <v/>
      </c>
      <c r="T505" s="5" t="str">
        <f t="shared" si="38"/>
        <v/>
      </c>
      <c r="U505" s="5" t="str">
        <f t="shared" si="40"/>
        <v/>
      </c>
    </row>
    <row r="506" spans="1:21" x14ac:dyDescent="0.25">
      <c r="A506" s="5" cm="1">
        <f t="array" ref="A506">ROUNDDOWN(
_xlfn.IFS(P506="Crafted",
J506*K506*N506*Q506,
P506="Inorganic",
J506*K506*(L506+M506+N506)*O506*Q506,
P506="Organic",
J506*K506*(L506+M506+N506)*Q506,
TRUE,0),2)</f>
        <v>0</v>
      </c>
      <c r="B506" s="5" t="str">
        <f>IF(D506="","",VLOOKUP(D506,resource_list,7,FALSE))</f>
        <v/>
      </c>
      <c r="E506" s="23">
        <v>0</v>
      </c>
      <c r="F506" s="23">
        <v>0</v>
      </c>
      <c r="G506" s="23">
        <v>0</v>
      </c>
      <c r="H506" s="23">
        <v>0</v>
      </c>
      <c r="J506" s="5">
        <f t="shared" si="39"/>
        <v>1</v>
      </c>
      <c r="K506" s="5">
        <f>IF($B$1="Yes",1.05,1)</f>
        <v>1</v>
      </c>
      <c r="L506" s="5">
        <f>IF(D506="",0,VLOOKUP(D506,resource_list,2,FALSE)*F506)</f>
        <v>0</v>
      </c>
      <c r="M506" s="5">
        <f>IF(D506="",0,VLOOKUP(D506,resource_list,3,FALSE)*G506)</f>
        <v>0</v>
      </c>
      <c r="N506" s="5">
        <f>IF(D506="",0,VLOOKUP(D506,resource_list,4,FALSE)*H506)</f>
        <v>0</v>
      </c>
      <c r="O506" s="5">
        <f>IF($D$1="Yes",2,1)</f>
        <v>2</v>
      </c>
      <c r="P506" s="5" t="str">
        <f>IF(D506="","",VLOOKUP(D506,resource_list,5,FALSE))</f>
        <v/>
      </c>
      <c r="Q506" s="5" t="str">
        <f>IF(C506="", "",  IF(VLOOKUP(C506,locations_outposts,5,FALSE)="No", 1, 1.1))</f>
        <v/>
      </c>
      <c r="R506" s="5" t="str">
        <f t="shared" si="36"/>
        <v/>
      </c>
      <c r="S506" s="5" t="str">
        <f t="shared" si="37"/>
        <v/>
      </c>
      <c r="T506" s="5" t="str">
        <f t="shared" si="38"/>
        <v/>
      </c>
      <c r="U506" s="5" t="str">
        <f t="shared" si="40"/>
        <v/>
      </c>
    </row>
    <row r="507" spans="1:21" x14ac:dyDescent="0.25">
      <c r="A507" s="5" cm="1">
        <f t="array" ref="A507">ROUNDDOWN(
_xlfn.IFS(P507="Crafted",
J507*K507*N507*Q507,
P507="Inorganic",
J507*K507*(L507+M507+N507)*O507*Q507,
P507="Organic",
J507*K507*(L507+M507+N507)*Q507,
TRUE,0),2)</f>
        <v>0</v>
      </c>
      <c r="B507" s="5" t="str">
        <f>IF(D507="","",VLOOKUP(D507,resource_list,7,FALSE))</f>
        <v/>
      </c>
      <c r="E507" s="23">
        <v>0</v>
      </c>
      <c r="F507" s="23">
        <v>0</v>
      </c>
      <c r="G507" s="23">
        <v>0</v>
      </c>
      <c r="H507" s="23">
        <v>0</v>
      </c>
      <c r="J507" s="5">
        <f t="shared" si="39"/>
        <v>1</v>
      </c>
      <c r="K507" s="5">
        <f>IF($B$1="Yes",1.05,1)</f>
        <v>1</v>
      </c>
      <c r="L507" s="5">
        <f>IF(D507="",0,VLOOKUP(D507,resource_list,2,FALSE)*F507)</f>
        <v>0</v>
      </c>
      <c r="M507" s="5">
        <f>IF(D507="",0,VLOOKUP(D507,resource_list,3,FALSE)*G507)</f>
        <v>0</v>
      </c>
      <c r="N507" s="5">
        <f>IF(D507="",0,VLOOKUP(D507,resource_list,4,FALSE)*H507)</f>
        <v>0</v>
      </c>
      <c r="O507" s="5">
        <f>IF($D$1="Yes",2,1)</f>
        <v>2</v>
      </c>
      <c r="P507" s="5" t="str">
        <f>IF(D507="","",VLOOKUP(D507,resource_list,5,FALSE))</f>
        <v/>
      </c>
      <c r="Q507" s="5" t="str">
        <f>IF(C507="", "",  IF(VLOOKUP(C507,locations_outposts,5,FALSE)="No", 1, 1.1))</f>
        <v/>
      </c>
      <c r="R507" s="5" t="str">
        <f t="shared" si="36"/>
        <v/>
      </c>
      <c r="S507" s="5" t="str">
        <f t="shared" si="37"/>
        <v/>
      </c>
      <c r="T507" s="5" t="str">
        <f t="shared" si="38"/>
        <v/>
      </c>
      <c r="U507" s="5" t="str">
        <f t="shared" si="40"/>
        <v/>
      </c>
    </row>
    <row r="508" spans="1:21" x14ac:dyDescent="0.25">
      <c r="A508" s="5" cm="1">
        <f t="array" ref="A508">ROUNDDOWN(
_xlfn.IFS(P508="Crafted",
J508*K508*N508*Q508,
P508="Inorganic",
J508*K508*(L508+M508+N508)*O508*Q508,
P508="Organic",
J508*K508*(L508+M508+N508)*Q508,
TRUE,0),2)</f>
        <v>0</v>
      </c>
      <c r="B508" s="5" t="str">
        <f>IF(D508="","",VLOOKUP(D508,resource_list,7,FALSE))</f>
        <v/>
      </c>
      <c r="E508" s="23">
        <v>0</v>
      </c>
      <c r="F508" s="23">
        <v>0</v>
      </c>
      <c r="G508" s="23">
        <v>0</v>
      </c>
      <c r="H508" s="23">
        <v>0</v>
      </c>
      <c r="J508" s="5">
        <f t="shared" si="39"/>
        <v>1</v>
      </c>
      <c r="K508" s="5">
        <f>IF($B$1="Yes",1.05,1)</f>
        <v>1</v>
      </c>
      <c r="L508" s="5">
        <f>IF(D508="",0,VLOOKUP(D508,resource_list,2,FALSE)*F508)</f>
        <v>0</v>
      </c>
      <c r="M508" s="5">
        <f>IF(D508="",0,VLOOKUP(D508,resource_list,3,FALSE)*G508)</f>
        <v>0</v>
      </c>
      <c r="N508" s="5">
        <f>IF(D508="",0,VLOOKUP(D508,resource_list,4,FALSE)*H508)</f>
        <v>0</v>
      </c>
      <c r="O508" s="5">
        <f>IF($D$1="Yes",2,1)</f>
        <v>2</v>
      </c>
      <c r="P508" s="5" t="str">
        <f>IF(D508="","",VLOOKUP(D508,resource_list,5,FALSE))</f>
        <v/>
      </c>
      <c r="Q508" s="5" t="str">
        <f>IF(C508="", "",  IF(VLOOKUP(C508,locations_outposts,5,FALSE)="No", 1, 1.1))</f>
        <v/>
      </c>
      <c r="R508" s="5" t="str">
        <f t="shared" si="36"/>
        <v/>
      </c>
      <c r="S508" s="5" t="str">
        <f t="shared" si="37"/>
        <v/>
      </c>
      <c r="T508" s="5" t="str">
        <f t="shared" si="38"/>
        <v/>
      </c>
      <c r="U508" s="5" t="str">
        <f t="shared" si="40"/>
        <v/>
      </c>
    </row>
    <row r="509" spans="1:21" x14ac:dyDescent="0.25">
      <c r="A509" s="5" cm="1">
        <f t="array" ref="A509">ROUNDDOWN(
_xlfn.IFS(P509="Crafted",
J509*K509*N509*Q509,
P509="Inorganic",
J509*K509*(L509+M509+N509)*O509*Q509,
P509="Organic",
J509*K509*(L509+M509+N509)*Q509,
TRUE,0),2)</f>
        <v>0</v>
      </c>
      <c r="B509" s="5" t="str">
        <f>IF(D509="","",VLOOKUP(D509,resource_list,7,FALSE))</f>
        <v/>
      </c>
      <c r="E509" s="23">
        <v>0</v>
      </c>
      <c r="F509" s="23">
        <v>0</v>
      </c>
      <c r="G509" s="23">
        <v>0</v>
      </c>
      <c r="H509" s="23">
        <v>0</v>
      </c>
      <c r="J509" s="5">
        <f t="shared" si="39"/>
        <v>1</v>
      </c>
      <c r="K509" s="5">
        <f>IF($B$1="Yes",1.05,1)</f>
        <v>1</v>
      </c>
      <c r="L509" s="5">
        <f>IF(D509="",0,VLOOKUP(D509,resource_list,2,FALSE)*F509)</f>
        <v>0</v>
      </c>
      <c r="M509" s="5">
        <f>IF(D509="",0,VLOOKUP(D509,resource_list,3,FALSE)*G509)</f>
        <v>0</v>
      </c>
      <c r="N509" s="5">
        <f>IF(D509="",0,VLOOKUP(D509,resource_list,4,FALSE)*H509)</f>
        <v>0</v>
      </c>
      <c r="O509" s="5">
        <f>IF($D$1="Yes",2,1)</f>
        <v>2</v>
      </c>
      <c r="P509" s="5" t="str">
        <f>IF(D509="","",VLOOKUP(D509,resource_list,5,FALSE))</f>
        <v/>
      </c>
      <c r="Q509" s="5" t="str">
        <f>IF(C509="", "",  IF(VLOOKUP(C509,locations_outposts,5,FALSE)="No", 1, 1.1))</f>
        <v/>
      </c>
      <c r="R509" s="5" t="str">
        <f t="shared" si="36"/>
        <v/>
      </c>
      <c r="S509" s="5" t="str">
        <f t="shared" si="37"/>
        <v/>
      </c>
      <c r="T509" s="5" t="str">
        <f t="shared" si="38"/>
        <v/>
      </c>
      <c r="U509" s="5" t="str">
        <f t="shared" si="40"/>
        <v/>
      </c>
    </row>
    <row r="510" spans="1:21" x14ac:dyDescent="0.25">
      <c r="A510" s="5" cm="1">
        <f t="array" ref="A510">ROUNDDOWN(
_xlfn.IFS(P510="Crafted",
J510*K510*N510*Q510,
P510="Inorganic",
J510*K510*(L510+M510+N510)*O510*Q510,
P510="Organic",
J510*K510*(L510+M510+N510)*Q510,
TRUE,0),2)</f>
        <v>0</v>
      </c>
      <c r="B510" s="5" t="str">
        <f>IF(D510="","",VLOOKUP(D510,resource_list,7,FALSE))</f>
        <v/>
      </c>
      <c r="E510" s="23">
        <v>0</v>
      </c>
      <c r="F510" s="23">
        <v>0</v>
      </c>
      <c r="G510" s="23">
        <v>0</v>
      </c>
      <c r="H510" s="23">
        <v>0</v>
      </c>
      <c r="J510" s="5">
        <f t="shared" si="39"/>
        <v>1</v>
      </c>
      <c r="K510" s="5">
        <f>IF($B$1="Yes",1.05,1)</f>
        <v>1</v>
      </c>
      <c r="L510" s="5">
        <f>IF(D510="",0,VLOOKUP(D510,resource_list,2,FALSE)*F510)</f>
        <v>0</v>
      </c>
      <c r="M510" s="5">
        <f>IF(D510="",0,VLOOKUP(D510,resource_list,3,FALSE)*G510)</f>
        <v>0</v>
      </c>
      <c r="N510" s="5">
        <f>IF(D510="",0,VLOOKUP(D510,resource_list,4,FALSE)*H510)</f>
        <v>0</v>
      </c>
      <c r="O510" s="5">
        <f>IF($D$1="Yes",2,1)</f>
        <v>2</v>
      </c>
      <c r="P510" s="5" t="str">
        <f>IF(D510="","",VLOOKUP(D510,resource_list,5,FALSE))</f>
        <v/>
      </c>
      <c r="Q510" s="5" t="str">
        <f>IF(C510="", "",  IF(VLOOKUP(C510,locations_outposts,5,FALSE)="No", 1, 1.1))</f>
        <v/>
      </c>
      <c r="R510" s="5" t="str">
        <f t="shared" si="36"/>
        <v/>
      </c>
      <c r="S510" s="5" t="str">
        <f t="shared" si="37"/>
        <v/>
      </c>
      <c r="T510" s="5" t="str">
        <f t="shared" si="38"/>
        <v/>
      </c>
      <c r="U510" s="5" t="str">
        <f t="shared" si="40"/>
        <v/>
      </c>
    </row>
    <row r="511" spans="1:21" x14ac:dyDescent="0.25">
      <c r="A511" s="5" cm="1">
        <f t="array" ref="A511">ROUNDDOWN(
_xlfn.IFS(P511="Crafted",
J511*K511*N511*Q511,
P511="Inorganic",
J511*K511*(L511+M511+N511)*O511*Q511,
P511="Organic",
J511*K511*(L511+M511+N511)*Q511,
TRUE,0),2)</f>
        <v>0</v>
      </c>
      <c r="B511" s="5" t="str">
        <f>IF(D511="","",VLOOKUP(D511,resource_list,7,FALSE))</f>
        <v/>
      </c>
      <c r="E511" s="23">
        <v>0</v>
      </c>
      <c r="F511" s="23">
        <v>0</v>
      </c>
      <c r="G511" s="23">
        <v>0</v>
      </c>
      <c r="H511" s="23">
        <v>0</v>
      </c>
      <c r="J511" s="5">
        <f t="shared" si="39"/>
        <v>1</v>
      </c>
      <c r="K511" s="5">
        <f>IF($B$1="Yes",1.05,1)</f>
        <v>1</v>
      </c>
      <c r="L511" s="5">
        <f>IF(D511="",0,VLOOKUP(D511,resource_list,2,FALSE)*F511)</f>
        <v>0</v>
      </c>
      <c r="M511" s="5">
        <f>IF(D511="",0,VLOOKUP(D511,resource_list,3,FALSE)*G511)</f>
        <v>0</v>
      </c>
      <c r="N511" s="5">
        <f>IF(D511="",0,VLOOKUP(D511,resource_list,4,FALSE)*H511)</f>
        <v>0</v>
      </c>
      <c r="O511" s="5">
        <f>IF($D$1="Yes",2,1)</f>
        <v>2</v>
      </c>
      <c r="P511" s="5" t="str">
        <f>IF(D511="","",VLOOKUP(D511,resource_list,5,FALSE))</f>
        <v/>
      </c>
      <c r="Q511" s="5" t="str">
        <f>IF(C511="", "",  IF(VLOOKUP(C511,locations_outposts,5,FALSE)="No", 1, 1.1))</f>
        <v/>
      </c>
      <c r="R511" s="5" t="str">
        <f t="shared" si="36"/>
        <v/>
      </c>
      <c r="S511" s="5" t="str">
        <f t="shared" si="37"/>
        <v/>
      </c>
      <c r="T511" s="5" t="str">
        <f t="shared" si="38"/>
        <v/>
      </c>
      <c r="U511" s="5" t="str">
        <f t="shared" si="40"/>
        <v/>
      </c>
    </row>
    <row r="512" spans="1:21" x14ac:dyDescent="0.25">
      <c r="A512" s="5" cm="1">
        <f t="array" ref="A512">ROUNDDOWN(
_xlfn.IFS(P512="Crafted",
J512*K512*N512*Q512,
P512="Inorganic",
J512*K512*(L512+M512+N512)*O512*Q512,
P512="Organic",
J512*K512*(L512+M512+N512)*Q512,
TRUE,0),2)</f>
        <v>0</v>
      </c>
      <c r="B512" s="5" t="str">
        <f>IF(D512="","",VLOOKUP(D512,resource_list,7,FALSE))</f>
        <v/>
      </c>
      <c r="E512" s="23">
        <v>0</v>
      </c>
      <c r="F512" s="23">
        <v>0</v>
      </c>
      <c r="G512" s="23">
        <v>0</v>
      </c>
      <c r="H512" s="23">
        <v>0</v>
      </c>
      <c r="J512" s="5">
        <f t="shared" si="39"/>
        <v>1</v>
      </c>
      <c r="K512" s="5">
        <f>IF($B$1="Yes",1.05,1)</f>
        <v>1</v>
      </c>
      <c r="L512" s="5">
        <f>IF(D512="",0,VLOOKUP(D512,resource_list,2,FALSE)*F512)</f>
        <v>0</v>
      </c>
      <c r="M512" s="5">
        <f>IF(D512="",0,VLOOKUP(D512,resource_list,3,FALSE)*G512)</f>
        <v>0</v>
      </c>
      <c r="N512" s="5">
        <f>IF(D512="",0,VLOOKUP(D512,resource_list,4,FALSE)*H512)</f>
        <v>0</v>
      </c>
      <c r="O512" s="5">
        <f>IF($D$1="Yes",2,1)</f>
        <v>2</v>
      </c>
      <c r="P512" s="5" t="str">
        <f>IF(D512="","",VLOOKUP(D512,resource_list,5,FALSE))</f>
        <v/>
      </c>
      <c r="Q512" s="5" t="str">
        <f>IF(C512="", "",  IF(VLOOKUP(C512,locations_outposts,5,FALSE)="No", 1, 1.1))</f>
        <v/>
      </c>
      <c r="R512" s="5" t="str">
        <f t="shared" si="36"/>
        <v/>
      </c>
      <c r="S512" s="5" t="str">
        <f t="shared" si="37"/>
        <v/>
      </c>
      <c r="T512" s="5" t="str">
        <f t="shared" si="38"/>
        <v/>
      </c>
      <c r="U512" s="5" t="str">
        <f t="shared" si="40"/>
        <v/>
      </c>
    </row>
    <row r="513" spans="1:21" x14ac:dyDescent="0.25">
      <c r="A513" s="5" cm="1">
        <f t="array" ref="A513">ROUNDDOWN(
_xlfn.IFS(P513="Crafted",
J513*K513*N513*Q513,
P513="Inorganic",
J513*K513*(L513+M513+N513)*O513*Q513,
P513="Organic",
J513*K513*(L513+M513+N513)*Q513,
TRUE,0),2)</f>
        <v>0</v>
      </c>
      <c r="B513" s="5" t="str">
        <f>IF(D513="","",VLOOKUP(D513,resource_list,7,FALSE))</f>
        <v/>
      </c>
      <c r="E513" s="23">
        <v>0</v>
      </c>
      <c r="F513" s="23">
        <v>0</v>
      </c>
      <c r="G513" s="23">
        <v>0</v>
      </c>
      <c r="H513" s="23">
        <v>0</v>
      </c>
      <c r="J513" s="5">
        <f t="shared" si="39"/>
        <v>1</v>
      </c>
      <c r="K513" s="5">
        <f>IF($B$1="Yes",1.05,1)</f>
        <v>1</v>
      </c>
      <c r="L513" s="5">
        <f>IF(D513="",0,VLOOKUP(D513,resource_list,2,FALSE)*F513)</f>
        <v>0</v>
      </c>
      <c r="M513" s="5">
        <f>IF(D513="",0,VLOOKUP(D513,resource_list,3,FALSE)*G513)</f>
        <v>0</v>
      </c>
      <c r="N513" s="5">
        <f>IF(D513="",0,VLOOKUP(D513,resource_list,4,FALSE)*H513)</f>
        <v>0</v>
      </c>
      <c r="O513" s="5">
        <f>IF($D$1="Yes",2,1)</f>
        <v>2</v>
      </c>
      <c r="P513" s="5" t="str">
        <f>IF(D513="","",VLOOKUP(D513,resource_list,5,FALSE))</f>
        <v/>
      </c>
      <c r="Q513" s="5" t="str">
        <f>IF(C513="", "",  IF(VLOOKUP(C513,locations_outposts,5,FALSE)="No", 1, 1.1))</f>
        <v/>
      </c>
      <c r="R513" s="5" t="str">
        <f t="shared" si="36"/>
        <v/>
      </c>
      <c r="S513" s="5" t="str">
        <f t="shared" si="37"/>
        <v/>
      </c>
      <c r="T513" s="5" t="str">
        <f t="shared" si="38"/>
        <v/>
      </c>
      <c r="U513" s="5" t="str">
        <f t="shared" si="40"/>
        <v/>
      </c>
    </row>
    <row r="514" spans="1:21" x14ac:dyDescent="0.25">
      <c r="A514" s="5" cm="1">
        <f t="array" ref="A514">ROUNDDOWN(
_xlfn.IFS(P514="Crafted",
J514*K514*N514*Q514,
P514="Inorganic",
J514*K514*(L514+M514+N514)*O514*Q514,
P514="Organic",
J514*K514*(L514+M514+N514)*Q514,
TRUE,0),2)</f>
        <v>0</v>
      </c>
      <c r="B514" s="5" t="str">
        <f>IF(D514="","",VLOOKUP(D514,resource_list,7,FALSE))</f>
        <v/>
      </c>
      <c r="E514" s="23">
        <v>0</v>
      </c>
      <c r="F514" s="23">
        <v>0</v>
      </c>
      <c r="G514" s="23">
        <v>0</v>
      </c>
      <c r="H514" s="23">
        <v>0</v>
      </c>
      <c r="J514" s="5">
        <f t="shared" si="39"/>
        <v>1</v>
      </c>
      <c r="K514" s="5">
        <f>IF($B$1="Yes",1.05,1)</f>
        <v>1</v>
      </c>
      <c r="L514" s="5">
        <f>IF(D514="",0,VLOOKUP(D514,resource_list,2,FALSE)*F514)</f>
        <v>0</v>
      </c>
      <c r="M514" s="5">
        <f>IF(D514="",0,VLOOKUP(D514,resource_list,3,FALSE)*G514)</f>
        <v>0</v>
      </c>
      <c r="N514" s="5">
        <f>IF(D514="",0,VLOOKUP(D514,resource_list,4,FALSE)*H514)</f>
        <v>0</v>
      </c>
      <c r="O514" s="5">
        <f>IF($D$1="Yes",2,1)</f>
        <v>2</v>
      </c>
      <c r="P514" s="5" t="str">
        <f>IF(D514="","",VLOOKUP(D514,resource_list,5,FALSE))</f>
        <v/>
      </c>
      <c r="Q514" s="5" t="str">
        <f>IF(C514="", "",  IF(VLOOKUP(C514,locations_outposts,5,FALSE)="No", 1, 1.1))</f>
        <v/>
      </c>
      <c r="R514" s="5" t="str">
        <f t="shared" si="36"/>
        <v/>
      </c>
      <c r="S514" s="5" t="str">
        <f t="shared" si="37"/>
        <v/>
      </c>
      <c r="T514" s="5" t="str">
        <f t="shared" si="38"/>
        <v/>
      </c>
      <c r="U514" s="5" t="str">
        <f t="shared" si="40"/>
        <v/>
      </c>
    </row>
    <row r="515" spans="1:21" x14ac:dyDescent="0.25">
      <c r="A515" s="5" cm="1">
        <f t="array" ref="A515">ROUNDDOWN(
_xlfn.IFS(P515="Crafted",
J515*K515*N515*Q515,
P515="Inorganic",
J515*K515*(L515+M515+N515)*O515*Q515,
P515="Organic",
J515*K515*(L515+M515+N515)*Q515,
TRUE,0),2)</f>
        <v>0</v>
      </c>
      <c r="B515" s="5" t="str">
        <f>IF(D515="","",VLOOKUP(D515,resource_list,7,FALSE))</f>
        <v/>
      </c>
      <c r="E515" s="23">
        <v>0</v>
      </c>
      <c r="F515" s="23">
        <v>0</v>
      </c>
      <c r="G515" s="23">
        <v>0</v>
      </c>
      <c r="H515" s="23">
        <v>0</v>
      </c>
      <c r="J515" s="5">
        <f t="shared" si="39"/>
        <v>1</v>
      </c>
      <c r="K515" s="5">
        <f>IF($B$1="Yes",1.05,1)</f>
        <v>1</v>
      </c>
      <c r="L515" s="5">
        <f>IF(D515="",0,VLOOKUP(D515,resource_list,2,FALSE)*F515)</f>
        <v>0</v>
      </c>
      <c r="M515" s="5">
        <f>IF(D515="",0,VLOOKUP(D515,resource_list,3,FALSE)*G515)</f>
        <v>0</v>
      </c>
      <c r="N515" s="5">
        <f>IF(D515="",0,VLOOKUP(D515,resource_list,4,FALSE)*H515)</f>
        <v>0</v>
      </c>
      <c r="O515" s="5">
        <f>IF($D$1="Yes",2,1)</f>
        <v>2</v>
      </c>
      <c r="P515" s="5" t="str">
        <f>IF(D515="","",VLOOKUP(D515,resource_list,5,FALSE))</f>
        <v/>
      </c>
      <c r="Q515" s="5" t="str">
        <f>IF(C515="", "",  IF(VLOOKUP(C515,locations_outposts,5,FALSE)="No", 1, 1.1))</f>
        <v/>
      </c>
      <c r="R515" s="5" t="str">
        <f t="shared" si="36"/>
        <v/>
      </c>
      <c r="S515" s="5" t="str">
        <f t="shared" si="37"/>
        <v/>
      </c>
      <c r="T515" s="5" t="str">
        <f t="shared" si="38"/>
        <v/>
      </c>
      <c r="U515" s="5" t="str">
        <f t="shared" si="40"/>
        <v/>
      </c>
    </row>
    <row r="516" spans="1:21" x14ac:dyDescent="0.25">
      <c r="A516" s="5" cm="1">
        <f t="array" ref="A516">ROUNDDOWN(
_xlfn.IFS(P516="Crafted",
J516*K516*N516*Q516,
P516="Inorganic",
J516*K516*(L516+M516+N516)*O516*Q516,
P516="Organic",
J516*K516*(L516+M516+N516)*Q516,
TRUE,0),2)</f>
        <v>0</v>
      </c>
      <c r="B516" s="5" t="str">
        <f>IF(D516="","",VLOOKUP(D516,resource_list,7,FALSE))</f>
        <v/>
      </c>
      <c r="E516" s="23">
        <v>0</v>
      </c>
      <c r="F516" s="23">
        <v>0</v>
      </c>
      <c r="G516" s="23">
        <v>0</v>
      </c>
      <c r="H516" s="23">
        <v>0</v>
      </c>
      <c r="J516" s="5">
        <f t="shared" si="39"/>
        <v>1</v>
      </c>
      <c r="K516" s="5">
        <f>IF($B$1="Yes",1.05,1)</f>
        <v>1</v>
      </c>
      <c r="L516" s="5">
        <f>IF(D516="",0,VLOOKUP(D516,resource_list,2,FALSE)*F516)</f>
        <v>0</v>
      </c>
      <c r="M516" s="5">
        <f>IF(D516="",0,VLOOKUP(D516,resource_list,3,FALSE)*G516)</f>
        <v>0</v>
      </c>
      <c r="N516" s="5">
        <f>IF(D516="",0,VLOOKUP(D516,resource_list,4,FALSE)*H516)</f>
        <v>0</v>
      </c>
      <c r="O516" s="5">
        <f>IF($D$1="Yes",2,1)</f>
        <v>2</v>
      </c>
      <c r="P516" s="5" t="str">
        <f>IF(D516="","",VLOOKUP(D516,resource_list,5,FALSE))</f>
        <v/>
      </c>
      <c r="Q516" s="5" t="str">
        <f>IF(C516="", "",  IF(VLOOKUP(C516,locations_outposts,5,FALSE)="No", 1, 1.1))</f>
        <v/>
      </c>
      <c r="R516" s="5" t="str">
        <f t="shared" ref="R516:R579" si="41">IF($C516&lt;&gt;"",VLOOKUP($C516,locations_outposts,2,FALSE),"")</f>
        <v/>
      </c>
      <c r="S516" s="5" t="str">
        <f t="shared" ref="S516:S579" si="42">IF($C516&lt;&gt;"",VLOOKUP($C516,locations_outposts,3,FALSE),"")</f>
        <v/>
      </c>
      <c r="T516" s="5" t="str">
        <f t="shared" ref="T516:T579" si="43">IF($C516&lt;&gt;"",VLOOKUP($C516,locations_outposts,4,FALSE),"")</f>
        <v/>
      </c>
      <c r="U516" s="5" t="str">
        <f t="shared" si="40"/>
        <v/>
      </c>
    </row>
    <row r="517" spans="1:21" x14ac:dyDescent="0.25">
      <c r="A517" s="5" cm="1">
        <f t="array" ref="A517">ROUNDDOWN(
_xlfn.IFS(P517="Crafted",
J517*K517*N517*Q517,
P517="Inorganic",
J517*K517*(L517+M517+N517)*O517*Q517,
P517="Organic",
J517*K517*(L517+M517+N517)*Q517,
TRUE,0),2)</f>
        <v>0</v>
      </c>
      <c r="B517" s="5" t="str">
        <f>IF(D517="","",VLOOKUP(D517,resource_list,7,FALSE))</f>
        <v/>
      </c>
      <c r="E517" s="23">
        <v>0</v>
      </c>
      <c r="F517" s="23">
        <v>0</v>
      </c>
      <c r="G517" s="23">
        <v>0</v>
      </c>
      <c r="H517" s="23">
        <v>0</v>
      </c>
      <c r="J517" s="5">
        <f t="shared" ref="J517:J580" si="44">1.1^E517</f>
        <v>1</v>
      </c>
      <c r="K517" s="5">
        <f>IF($B$1="Yes",1.05,1)</f>
        <v>1</v>
      </c>
      <c r="L517" s="5">
        <f>IF(D517="",0,VLOOKUP(D517,resource_list,2,FALSE)*F517)</f>
        <v>0</v>
      </c>
      <c r="M517" s="5">
        <f>IF(D517="",0,VLOOKUP(D517,resource_list,3,FALSE)*G517)</f>
        <v>0</v>
      </c>
      <c r="N517" s="5">
        <f>IF(D517="",0,VLOOKUP(D517,resource_list,4,FALSE)*H517)</f>
        <v>0</v>
      </c>
      <c r="O517" s="5">
        <f>IF($D$1="Yes",2,1)</f>
        <v>2</v>
      </c>
      <c r="P517" s="5" t="str">
        <f>IF(D517="","",VLOOKUP(D517,resource_list,5,FALSE))</f>
        <v/>
      </c>
      <c r="Q517" s="5" t="str">
        <f>IF(C517="", "",  IF(VLOOKUP(C517,locations_outposts,5,FALSE)="No", 1, 1.1))</f>
        <v/>
      </c>
      <c r="R517" s="5" t="str">
        <f t="shared" si="41"/>
        <v/>
      </c>
      <c r="S517" s="5" t="str">
        <f t="shared" si="42"/>
        <v/>
      </c>
      <c r="T517" s="5" t="str">
        <f t="shared" si="43"/>
        <v/>
      </c>
      <c r="U517" s="5" t="str">
        <f t="shared" si="40"/>
        <v/>
      </c>
    </row>
    <row r="518" spans="1:21" x14ac:dyDescent="0.25">
      <c r="A518" s="5" cm="1">
        <f t="array" ref="A518">ROUNDDOWN(
_xlfn.IFS(P518="Crafted",
J518*K518*N518*Q518,
P518="Inorganic",
J518*K518*(L518+M518+N518)*O518*Q518,
P518="Organic",
J518*K518*(L518+M518+N518)*Q518,
TRUE,0),2)</f>
        <v>0</v>
      </c>
      <c r="B518" s="5" t="str">
        <f>IF(D518="","",VLOOKUP(D518,resource_list,7,FALSE))</f>
        <v/>
      </c>
      <c r="E518" s="23">
        <v>0</v>
      </c>
      <c r="F518" s="23">
        <v>0</v>
      </c>
      <c r="G518" s="23">
        <v>0</v>
      </c>
      <c r="H518" s="23">
        <v>0</v>
      </c>
      <c r="J518" s="5">
        <f t="shared" si="44"/>
        <v>1</v>
      </c>
      <c r="K518" s="5">
        <f>IF($B$1="Yes",1.05,1)</f>
        <v>1</v>
      </c>
      <c r="L518" s="5">
        <f>IF(D518="",0,VLOOKUP(D518,resource_list,2,FALSE)*F518)</f>
        <v>0</v>
      </c>
      <c r="M518" s="5">
        <f>IF(D518="",0,VLOOKUP(D518,resource_list,3,FALSE)*G518)</f>
        <v>0</v>
      </c>
      <c r="N518" s="5">
        <f>IF(D518="",0,VLOOKUP(D518,resource_list,4,FALSE)*H518)</f>
        <v>0</v>
      </c>
      <c r="O518" s="5">
        <f>IF($D$1="Yes",2,1)</f>
        <v>2</v>
      </c>
      <c r="P518" s="5" t="str">
        <f>IF(D518="","",VLOOKUP(D518,resource_list,5,FALSE))</f>
        <v/>
      </c>
      <c r="Q518" s="5" t="str">
        <f>IF(C518="", "",  IF(VLOOKUP(C518,locations_outposts,5,FALSE)="No", 1, 1.1))</f>
        <v/>
      </c>
      <c r="R518" s="5" t="str">
        <f t="shared" si="41"/>
        <v/>
      </c>
      <c r="S518" s="5" t="str">
        <f t="shared" si="42"/>
        <v/>
      </c>
      <c r="T518" s="5" t="str">
        <f t="shared" si="43"/>
        <v/>
      </c>
      <c r="U518" s="5" t="str">
        <f t="shared" si="40"/>
        <v/>
      </c>
    </row>
    <row r="519" spans="1:21" x14ac:dyDescent="0.25">
      <c r="A519" s="5" cm="1">
        <f t="array" ref="A519">ROUNDDOWN(
_xlfn.IFS(P519="Crafted",
J519*K519*N519*Q519,
P519="Inorganic",
J519*K519*(L519+M519+N519)*O519*Q519,
P519="Organic",
J519*K519*(L519+M519+N519)*Q519,
TRUE,0),2)</f>
        <v>0</v>
      </c>
      <c r="B519" s="5" t="str">
        <f>IF(D519="","",VLOOKUP(D519,resource_list,7,FALSE))</f>
        <v/>
      </c>
      <c r="E519" s="23">
        <v>0</v>
      </c>
      <c r="F519" s="23">
        <v>0</v>
      </c>
      <c r="G519" s="23">
        <v>0</v>
      </c>
      <c r="H519" s="23">
        <v>0</v>
      </c>
      <c r="J519" s="5">
        <f t="shared" si="44"/>
        <v>1</v>
      </c>
      <c r="K519" s="5">
        <f>IF($B$1="Yes",1.05,1)</f>
        <v>1</v>
      </c>
      <c r="L519" s="5">
        <f>IF(D519="",0,VLOOKUP(D519,resource_list,2,FALSE)*F519)</f>
        <v>0</v>
      </c>
      <c r="M519" s="5">
        <f>IF(D519="",0,VLOOKUP(D519,resource_list,3,FALSE)*G519)</f>
        <v>0</v>
      </c>
      <c r="N519" s="5">
        <f>IF(D519="",0,VLOOKUP(D519,resource_list,4,FALSE)*H519)</f>
        <v>0</v>
      </c>
      <c r="O519" s="5">
        <f>IF($D$1="Yes",2,1)</f>
        <v>2</v>
      </c>
      <c r="P519" s="5" t="str">
        <f>IF(D519="","",VLOOKUP(D519,resource_list,5,FALSE))</f>
        <v/>
      </c>
      <c r="Q519" s="5" t="str">
        <f>IF(C519="", "",  IF(VLOOKUP(C519,locations_outposts,5,FALSE)="No", 1, 1.1))</f>
        <v/>
      </c>
      <c r="R519" s="5" t="str">
        <f t="shared" si="41"/>
        <v/>
      </c>
      <c r="S519" s="5" t="str">
        <f t="shared" si="42"/>
        <v/>
      </c>
      <c r="T519" s="5" t="str">
        <f t="shared" si="43"/>
        <v/>
      </c>
      <c r="U519" s="5" t="str">
        <f t="shared" si="40"/>
        <v/>
      </c>
    </row>
    <row r="520" spans="1:21" x14ac:dyDescent="0.25">
      <c r="A520" s="5" cm="1">
        <f t="array" ref="A520">ROUNDDOWN(
_xlfn.IFS(P520="Crafted",
J520*K520*N520*Q520,
P520="Inorganic",
J520*K520*(L520+M520+N520)*O520*Q520,
P520="Organic",
J520*K520*(L520+M520+N520)*Q520,
TRUE,0),2)</f>
        <v>0</v>
      </c>
      <c r="B520" s="5" t="str">
        <f>IF(D520="","",VLOOKUP(D520,resource_list,7,FALSE))</f>
        <v/>
      </c>
      <c r="E520" s="23">
        <v>0</v>
      </c>
      <c r="F520" s="23">
        <v>0</v>
      </c>
      <c r="G520" s="23">
        <v>0</v>
      </c>
      <c r="H520" s="23">
        <v>0</v>
      </c>
      <c r="J520" s="5">
        <f t="shared" si="44"/>
        <v>1</v>
      </c>
      <c r="K520" s="5">
        <f>IF($B$1="Yes",1.05,1)</f>
        <v>1</v>
      </c>
      <c r="L520" s="5">
        <f>IF(D520="",0,VLOOKUP(D520,resource_list,2,FALSE)*F520)</f>
        <v>0</v>
      </c>
      <c r="M520" s="5">
        <f>IF(D520="",0,VLOOKUP(D520,resource_list,3,FALSE)*G520)</f>
        <v>0</v>
      </c>
      <c r="N520" s="5">
        <f>IF(D520="",0,VLOOKUP(D520,resource_list,4,FALSE)*H520)</f>
        <v>0</v>
      </c>
      <c r="O520" s="5">
        <f>IF($D$1="Yes",2,1)</f>
        <v>2</v>
      </c>
      <c r="P520" s="5" t="str">
        <f>IF(D520="","",VLOOKUP(D520,resource_list,5,FALSE))</f>
        <v/>
      </c>
      <c r="Q520" s="5" t="str">
        <f>IF(C520="", "",  IF(VLOOKUP(C520,locations_outposts,5,FALSE)="No", 1, 1.1))</f>
        <v/>
      </c>
      <c r="R520" s="5" t="str">
        <f t="shared" si="41"/>
        <v/>
      </c>
      <c r="S520" s="5" t="str">
        <f t="shared" si="42"/>
        <v/>
      </c>
      <c r="T520" s="5" t="str">
        <f t="shared" si="43"/>
        <v/>
      </c>
      <c r="U520" s="5" t="str">
        <f t="shared" si="40"/>
        <v/>
      </c>
    </row>
    <row r="521" spans="1:21" x14ac:dyDescent="0.25">
      <c r="A521" s="5" cm="1">
        <f t="array" ref="A521">ROUNDDOWN(
_xlfn.IFS(P521="Crafted",
J521*K521*N521*Q521,
P521="Inorganic",
J521*K521*(L521+M521+N521)*O521*Q521,
P521="Organic",
J521*K521*(L521+M521+N521)*Q521,
TRUE,0),2)</f>
        <v>0</v>
      </c>
      <c r="B521" s="5" t="str">
        <f>IF(D521="","",VLOOKUP(D521,resource_list,7,FALSE))</f>
        <v/>
      </c>
      <c r="E521" s="23">
        <v>0</v>
      </c>
      <c r="F521" s="23">
        <v>0</v>
      </c>
      <c r="G521" s="23">
        <v>0</v>
      </c>
      <c r="H521" s="23">
        <v>0</v>
      </c>
      <c r="J521" s="5">
        <f t="shared" si="44"/>
        <v>1</v>
      </c>
      <c r="K521" s="5">
        <f>IF($B$1="Yes",1.05,1)</f>
        <v>1</v>
      </c>
      <c r="L521" s="5">
        <f>IF(D521="",0,VLOOKUP(D521,resource_list,2,FALSE)*F521)</f>
        <v>0</v>
      </c>
      <c r="M521" s="5">
        <f>IF(D521="",0,VLOOKUP(D521,resource_list,3,FALSE)*G521)</f>
        <v>0</v>
      </c>
      <c r="N521" s="5">
        <f>IF(D521="",0,VLOOKUP(D521,resource_list,4,FALSE)*H521)</f>
        <v>0</v>
      </c>
      <c r="O521" s="5">
        <f>IF($D$1="Yes",2,1)</f>
        <v>2</v>
      </c>
      <c r="P521" s="5" t="str">
        <f>IF(D521="","",VLOOKUP(D521,resource_list,5,FALSE))</f>
        <v/>
      </c>
      <c r="Q521" s="5" t="str">
        <f>IF(C521="", "",  IF(VLOOKUP(C521,locations_outposts,5,FALSE)="No", 1, 1.1))</f>
        <v/>
      </c>
      <c r="R521" s="5" t="str">
        <f t="shared" si="41"/>
        <v/>
      </c>
      <c r="S521" s="5" t="str">
        <f t="shared" si="42"/>
        <v/>
      </c>
      <c r="T521" s="5" t="str">
        <f t="shared" si="43"/>
        <v/>
      </c>
      <c r="U521" s="5" t="str">
        <f t="shared" si="40"/>
        <v/>
      </c>
    </row>
    <row r="522" spans="1:21" x14ac:dyDescent="0.25">
      <c r="A522" s="5" cm="1">
        <f t="array" ref="A522">ROUNDDOWN(
_xlfn.IFS(P522="Crafted",
J522*K522*N522*Q522,
P522="Inorganic",
J522*K522*(L522+M522+N522)*O522*Q522,
P522="Organic",
J522*K522*(L522+M522+N522)*Q522,
TRUE,0),2)</f>
        <v>0</v>
      </c>
      <c r="B522" s="5" t="str">
        <f>IF(D522="","",VLOOKUP(D522,resource_list,7,FALSE))</f>
        <v/>
      </c>
      <c r="E522" s="23">
        <v>0</v>
      </c>
      <c r="F522" s="23">
        <v>0</v>
      </c>
      <c r="G522" s="23">
        <v>0</v>
      </c>
      <c r="H522" s="23">
        <v>0</v>
      </c>
      <c r="J522" s="5">
        <f t="shared" si="44"/>
        <v>1</v>
      </c>
      <c r="K522" s="5">
        <f>IF($B$1="Yes",1.05,1)</f>
        <v>1</v>
      </c>
      <c r="L522" s="5">
        <f>IF(D522="",0,VLOOKUP(D522,resource_list,2,FALSE)*F522)</f>
        <v>0</v>
      </c>
      <c r="M522" s="5">
        <f>IF(D522="",0,VLOOKUP(D522,resource_list,3,FALSE)*G522)</f>
        <v>0</v>
      </c>
      <c r="N522" s="5">
        <f>IF(D522="",0,VLOOKUP(D522,resource_list,4,FALSE)*H522)</f>
        <v>0</v>
      </c>
      <c r="O522" s="5">
        <f>IF($D$1="Yes",2,1)</f>
        <v>2</v>
      </c>
      <c r="P522" s="5" t="str">
        <f>IF(D522="","",VLOOKUP(D522,resource_list,5,FALSE))</f>
        <v/>
      </c>
      <c r="Q522" s="5" t="str">
        <f>IF(C522="", "",  IF(VLOOKUP(C522,locations_outposts,5,FALSE)="No", 1, 1.1))</f>
        <v/>
      </c>
      <c r="R522" s="5" t="str">
        <f t="shared" si="41"/>
        <v/>
      </c>
      <c r="S522" s="5" t="str">
        <f t="shared" si="42"/>
        <v/>
      </c>
      <c r="T522" s="5" t="str">
        <f t="shared" si="43"/>
        <v/>
      </c>
      <c r="U522" s="5" t="str">
        <f t="shared" si="40"/>
        <v/>
      </c>
    </row>
    <row r="523" spans="1:21" x14ac:dyDescent="0.25">
      <c r="A523" s="5" cm="1">
        <f t="array" ref="A523">ROUNDDOWN(
_xlfn.IFS(P523="Crafted",
J523*K523*N523*Q523,
P523="Inorganic",
J523*K523*(L523+M523+N523)*O523*Q523,
P523="Organic",
J523*K523*(L523+M523+N523)*Q523,
TRUE,0),2)</f>
        <v>0</v>
      </c>
      <c r="B523" s="5" t="str">
        <f>IF(D523="","",VLOOKUP(D523,resource_list,7,FALSE))</f>
        <v/>
      </c>
      <c r="E523" s="23">
        <v>0</v>
      </c>
      <c r="F523" s="23">
        <v>0</v>
      </c>
      <c r="G523" s="23">
        <v>0</v>
      </c>
      <c r="H523" s="23">
        <v>0</v>
      </c>
      <c r="J523" s="5">
        <f t="shared" si="44"/>
        <v>1</v>
      </c>
      <c r="K523" s="5">
        <f>IF($B$1="Yes",1.05,1)</f>
        <v>1</v>
      </c>
      <c r="L523" s="5">
        <f>IF(D523="",0,VLOOKUP(D523,resource_list,2,FALSE)*F523)</f>
        <v>0</v>
      </c>
      <c r="M523" s="5">
        <f>IF(D523="",0,VLOOKUP(D523,resource_list,3,FALSE)*G523)</f>
        <v>0</v>
      </c>
      <c r="N523" s="5">
        <f>IF(D523="",0,VLOOKUP(D523,resource_list,4,FALSE)*H523)</f>
        <v>0</v>
      </c>
      <c r="O523" s="5">
        <f>IF($D$1="Yes",2,1)</f>
        <v>2</v>
      </c>
      <c r="P523" s="5" t="str">
        <f>IF(D523="","",VLOOKUP(D523,resource_list,5,FALSE))</f>
        <v/>
      </c>
      <c r="Q523" s="5" t="str">
        <f>IF(C523="", "",  IF(VLOOKUP(C523,locations_outposts,5,FALSE)="No", 1, 1.1))</f>
        <v/>
      </c>
      <c r="R523" s="5" t="str">
        <f t="shared" si="41"/>
        <v/>
      </c>
      <c r="S523" s="5" t="str">
        <f t="shared" si="42"/>
        <v/>
      </c>
      <c r="T523" s="5" t="str">
        <f t="shared" si="43"/>
        <v/>
      </c>
      <c r="U523" s="5" t="str">
        <f t="shared" si="40"/>
        <v/>
      </c>
    </row>
    <row r="524" spans="1:21" x14ac:dyDescent="0.25">
      <c r="A524" s="5" cm="1">
        <f t="array" ref="A524">ROUNDDOWN(
_xlfn.IFS(P524="Crafted",
J524*K524*N524*Q524,
P524="Inorganic",
J524*K524*(L524+M524+N524)*O524*Q524,
P524="Organic",
J524*K524*(L524+M524+N524)*Q524,
TRUE,0),2)</f>
        <v>0</v>
      </c>
      <c r="B524" s="5" t="str">
        <f>IF(D524="","",VLOOKUP(D524,resource_list,7,FALSE))</f>
        <v/>
      </c>
      <c r="E524" s="23">
        <v>0</v>
      </c>
      <c r="F524" s="23">
        <v>0</v>
      </c>
      <c r="G524" s="23">
        <v>0</v>
      </c>
      <c r="H524" s="23">
        <v>0</v>
      </c>
      <c r="J524" s="5">
        <f t="shared" si="44"/>
        <v>1</v>
      </c>
      <c r="K524" s="5">
        <f>IF($B$1="Yes",1.05,1)</f>
        <v>1</v>
      </c>
      <c r="L524" s="5">
        <f>IF(D524="",0,VLOOKUP(D524,resource_list,2,FALSE)*F524)</f>
        <v>0</v>
      </c>
      <c r="M524" s="5">
        <f>IF(D524="",0,VLOOKUP(D524,resource_list,3,FALSE)*G524)</f>
        <v>0</v>
      </c>
      <c r="N524" s="5">
        <f>IF(D524="",0,VLOOKUP(D524,resource_list,4,FALSE)*H524)</f>
        <v>0</v>
      </c>
      <c r="O524" s="5">
        <f>IF($D$1="Yes",2,1)</f>
        <v>2</v>
      </c>
      <c r="P524" s="5" t="str">
        <f>IF(D524="","",VLOOKUP(D524,resource_list,5,FALSE))</f>
        <v/>
      </c>
      <c r="Q524" s="5" t="str">
        <f>IF(C524="", "",  IF(VLOOKUP(C524,locations_outposts,5,FALSE)="No", 1, 1.1))</f>
        <v/>
      </c>
      <c r="R524" s="5" t="str">
        <f t="shared" si="41"/>
        <v/>
      </c>
      <c r="S524" s="5" t="str">
        <f t="shared" si="42"/>
        <v/>
      </c>
      <c r="T524" s="5" t="str">
        <f t="shared" si="43"/>
        <v/>
      </c>
      <c r="U524" s="5" t="str">
        <f t="shared" si="40"/>
        <v/>
      </c>
    </row>
    <row r="525" spans="1:21" x14ac:dyDescent="0.25">
      <c r="A525" s="5" cm="1">
        <f t="array" ref="A525">ROUNDDOWN(
_xlfn.IFS(P525="Crafted",
J525*K525*N525*Q525,
P525="Inorganic",
J525*K525*(L525+M525+N525)*O525*Q525,
P525="Organic",
J525*K525*(L525+M525+N525)*Q525,
TRUE,0),2)</f>
        <v>0</v>
      </c>
      <c r="B525" s="5" t="str">
        <f>IF(D525="","",VLOOKUP(D525,resource_list,7,FALSE))</f>
        <v/>
      </c>
      <c r="E525" s="23">
        <v>0</v>
      </c>
      <c r="F525" s="23">
        <v>0</v>
      </c>
      <c r="G525" s="23">
        <v>0</v>
      </c>
      <c r="H525" s="23">
        <v>0</v>
      </c>
      <c r="J525" s="5">
        <f t="shared" si="44"/>
        <v>1</v>
      </c>
      <c r="K525" s="5">
        <f>IF($B$1="Yes",1.05,1)</f>
        <v>1</v>
      </c>
      <c r="L525" s="5">
        <f>IF(D525="",0,VLOOKUP(D525,resource_list,2,FALSE)*F525)</f>
        <v>0</v>
      </c>
      <c r="M525" s="5">
        <f>IF(D525="",0,VLOOKUP(D525,resource_list,3,FALSE)*G525)</f>
        <v>0</v>
      </c>
      <c r="N525" s="5">
        <f>IF(D525="",0,VLOOKUP(D525,resource_list,4,FALSE)*H525)</f>
        <v>0</v>
      </c>
      <c r="O525" s="5">
        <f>IF($D$1="Yes",2,1)</f>
        <v>2</v>
      </c>
      <c r="P525" s="5" t="str">
        <f>IF(D525="","",VLOOKUP(D525,resource_list,5,FALSE))</f>
        <v/>
      </c>
      <c r="Q525" s="5" t="str">
        <f>IF(C525="", "",  IF(VLOOKUP(C525,locations_outposts,5,FALSE)="No", 1, 1.1))</f>
        <v/>
      </c>
      <c r="R525" s="5" t="str">
        <f t="shared" si="41"/>
        <v/>
      </c>
      <c r="S525" s="5" t="str">
        <f t="shared" si="42"/>
        <v/>
      </c>
      <c r="T525" s="5" t="str">
        <f t="shared" si="43"/>
        <v/>
      </c>
      <c r="U525" s="5" t="str">
        <f t="shared" si="40"/>
        <v/>
      </c>
    </row>
    <row r="526" spans="1:21" x14ac:dyDescent="0.25">
      <c r="A526" s="5" cm="1">
        <f t="array" ref="A526">ROUNDDOWN(
_xlfn.IFS(P526="Crafted",
J526*K526*N526*Q526,
P526="Inorganic",
J526*K526*(L526+M526+N526)*O526*Q526,
P526="Organic",
J526*K526*(L526+M526+N526)*Q526,
TRUE,0),2)</f>
        <v>0</v>
      </c>
      <c r="B526" s="5" t="str">
        <f>IF(D526="","",VLOOKUP(D526,resource_list,7,FALSE))</f>
        <v/>
      </c>
      <c r="E526" s="23">
        <v>0</v>
      </c>
      <c r="F526" s="23">
        <v>0</v>
      </c>
      <c r="G526" s="23">
        <v>0</v>
      </c>
      <c r="H526" s="23">
        <v>0</v>
      </c>
      <c r="J526" s="5">
        <f t="shared" si="44"/>
        <v>1</v>
      </c>
      <c r="K526" s="5">
        <f>IF($B$1="Yes",1.05,1)</f>
        <v>1</v>
      </c>
      <c r="L526" s="5">
        <f>IF(D526="",0,VLOOKUP(D526,resource_list,2,FALSE)*F526)</f>
        <v>0</v>
      </c>
      <c r="M526" s="5">
        <f>IF(D526="",0,VLOOKUP(D526,resource_list,3,FALSE)*G526)</f>
        <v>0</v>
      </c>
      <c r="N526" s="5">
        <f>IF(D526="",0,VLOOKUP(D526,resource_list,4,FALSE)*H526)</f>
        <v>0</v>
      </c>
      <c r="O526" s="5">
        <f>IF($D$1="Yes",2,1)</f>
        <v>2</v>
      </c>
      <c r="P526" s="5" t="str">
        <f>IF(D526="","",VLOOKUP(D526,resource_list,5,FALSE))</f>
        <v/>
      </c>
      <c r="Q526" s="5" t="str">
        <f>IF(C526="", "",  IF(VLOOKUP(C526,locations_outposts,5,FALSE)="No", 1, 1.1))</f>
        <v/>
      </c>
      <c r="R526" s="5" t="str">
        <f t="shared" si="41"/>
        <v/>
      </c>
      <c r="S526" s="5" t="str">
        <f t="shared" si="42"/>
        <v/>
      </c>
      <c r="T526" s="5" t="str">
        <f t="shared" si="43"/>
        <v/>
      </c>
      <c r="U526" s="5" t="str">
        <f t="shared" si="40"/>
        <v/>
      </c>
    </row>
    <row r="527" spans="1:21" x14ac:dyDescent="0.25">
      <c r="A527" s="5" cm="1">
        <f t="array" ref="A527">ROUNDDOWN(
_xlfn.IFS(P527="Crafted",
J527*K527*N527*Q527,
P527="Inorganic",
J527*K527*(L527+M527+N527)*O527*Q527,
P527="Organic",
J527*K527*(L527+M527+N527)*Q527,
TRUE,0),2)</f>
        <v>0</v>
      </c>
      <c r="B527" s="5" t="str">
        <f>IF(D527="","",VLOOKUP(D527,resource_list,7,FALSE))</f>
        <v/>
      </c>
      <c r="E527" s="23">
        <v>0</v>
      </c>
      <c r="F527" s="23">
        <v>0</v>
      </c>
      <c r="G527" s="23">
        <v>0</v>
      </c>
      <c r="H527" s="23">
        <v>0</v>
      </c>
      <c r="J527" s="5">
        <f t="shared" si="44"/>
        <v>1</v>
      </c>
      <c r="K527" s="5">
        <f>IF($B$1="Yes",1.05,1)</f>
        <v>1</v>
      </c>
      <c r="L527" s="5">
        <f>IF(D527="",0,VLOOKUP(D527,resource_list,2,FALSE)*F527)</f>
        <v>0</v>
      </c>
      <c r="M527" s="5">
        <f>IF(D527="",0,VLOOKUP(D527,resource_list,3,FALSE)*G527)</f>
        <v>0</v>
      </c>
      <c r="N527" s="5">
        <f>IF(D527="",0,VLOOKUP(D527,resource_list,4,FALSE)*H527)</f>
        <v>0</v>
      </c>
      <c r="O527" s="5">
        <f>IF($D$1="Yes",2,1)</f>
        <v>2</v>
      </c>
      <c r="P527" s="5" t="str">
        <f>IF(D527="","",VLOOKUP(D527,resource_list,5,FALSE))</f>
        <v/>
      </c>
      <c r="Q527" s="5" t="str">
        <f>IF(C527="", "",  IF(VLOOKUP(C527,locations_outposts,5,FALSE)="No", 1, 1.1))</f>
        <v/>
      </c>
      <c r="R527" s="5" t="str">
        <f t="shared" si="41"/>
        <v/>
      </c>
      <c r="S527" s="5" t="str">
        <f t="shared" si="42"/>
        <v/>
      </c>
      <c r="T527" s="5" t="str">
        <f t="shared" si="43"/>
        <v/>
      </c>
      <c r="U527" s="5" t="str">
        <f t="shared" si="40"/>
        <v/>
      </c>
    </row>
    <row r="528" spans="1:21" x14ac:dyDescent="0.25">
      <c r="A528" s="5" cm="1">
        <f t="array" ref="A528">ROUNDDOWN(
_xlfn.IFS(P528="Crafted",
J528*K528*N528*Q528,
P528="Inorganic",
J528*K528*(L528+M528+N528)*O528*Q528,
P528="Organic",
J528*K528*(L528+M528+N528)*Q528,
TRUE,0),2)</f>
        <v>0</v>
      </c>
      <c r="B528" s="5" t="str">
        <f>IF(D528="","",VLOOKUP(D528,resource_list,7,FALSE))</f>
        <v/>
      </c>
      <c r="E528" s="23">
        <v>0</v>
      </c>
      <c r="F528" s="23">
        <v>0</v>
      </c>
      <c r="G528" s="23">
        <v>0</v>
      </c>
      <c r="H528" s="23">
        <v>0</v>
      </c>
      <c r="J528" s="5">
        <f t="shared" si="44"/>
        <v>1</v>
      </c>
      <c r="K528" s="5">
        <f>IF($B$1="Yes",1.05,1)</f>
        <v>1</v>
      </c>
      <c r="L528" s="5">
        <f>IF(D528="",0,VLOOKUP(D528,resource_list,2,FALSE)*F528)</f>
        <v>0</v>
      </c>
      <c r="M528" s="5">
        <f>IF(D528="",0,VLOOKUP(D528,resource_list,3,FALSE)*G528)</f>
        <v>0</v>
      </c>
      <c r="N528" s="5">
        <f>IF(D528="",0,VLOOKUP(D528,resource_list,4,FALSE)*H528)</f>
        <v>0</v>
      </c>
      <c r="O528" s="5">
        <f>IF($D$1="Yes",2,1)</f>
        <v>2</v>
      </c>
      <c r="P528" s="5" t="str">
        <f>IF(D528="","",VLOOKUP(D528,resource_list,5,FALSE))</f>
        <v/>
      </c>
      <c r="Q528" s="5" t="str">
        <f>IF(C528="", "",  IF(VLOOKUP(C528,locations_outposts,5,FALSE)="No", 1, 1.1))</f>
        <v/>
      </c>
      <c r="R528" s="5" t="str">
        <f t="shared" si="41"/>
        <v/>
      </c>
      <c r="S528" s="5" t="str">
        <f t="shared" si="42"/>
        <v/>
      </c>
      <c r="T528" s="5" t="str">
        <f t="shared" si="43"/>
        <v/>
      </c>
      <c r="U528" s="5" t="str">
        <f t="shared" si="40"/>
        <v/>
      </c>
    </row>
    <row r="529" spans="1:21" x14ac:dyDescent="0.25">
      <c r="A529" s="5" cm="1">
        <f t="array" ref="A529">ROUNDDOWN(
_xlfn.IFS(P529="Crafted",
J529*K529*N529*Q529,
P529="Inorganic",
J529*K529*(L529+M529+N529)*O529*Q529,
P529="Organic",
J529*K529*(L529+M529+N529)*Q529,
TRUE,0),2)</f>
        <v>0</v>
      </c>
      <c r="B529" s="5" t="str">
        <f>IF(D529="","",VLOOKUP(D529,resource_list,7,FALSE))</f>
        <v/>
      </c>
      <c r="E529" s="23">
        <v>0</v>
      </c>
      <c r="F529" s="23">
        <v>0</v>
      </c>
      <c r="G529" s="23">
        <v>0</v>
      </c>
      <c r="H529" s="23">
        <v>0</v>
      </c>
      <c r="J529" s="5">
        <f t="shared" si="44"/>
        <v>1</v>
      </c>
      <c r="K529" s="5">
        <f>IF($B$1="Yes",1.05,1)</f>
        <v>1</v>
      </c>
      <c r="L529" s="5">
        <f>IF(D529="",0,VLOOKUP(D529,resource_list,2,FALSE)*F529)</f>
        <v>0</v>
      </c>
      <c r="M529" s="5">
        <f>IF(D529="",0,VLOOKUP(D529,resource_list,3,FALSE)*G529)</f>
        <v>0</v>
      </c>
      <c r="N529" s="5">
        <f>IF(D529="",0,VLOOKUP(D529,resource_list,4,FALSE)*H529)</f>
        <v>0</v>
      </c>
      <c r="O529" s="5">
        <f>IF($D$1="Yes",2,1)</f>
        <v>2</v>
      </c>
      <c r="P529" s="5" t="str">
        <f>IF(D529="","",VLOOKUP(D529,resource_list,5,FALSE))</f>
        <v/>
      </c>
      <c r="Q529" s="5" t="str">
        <f>IF(C529="", "",  IF(VLOOKUP(C529,locations_outposts,5,FALSE)="No", 1, 1.1))</f>
        <v/>
      </c>
      <c r="R529" s="5" t="str">
        <f t="shared" si="41"/>
        <v/>
      </c>
      <c r="S529" s="5" t="str">
        <f t="shared" si="42"/>
        <v/>
      </c>
      <c r="T529" s="5" t="str">
        <f t="shared" si="43"/>
        <v/>
      </c>
      <c r="U529" s="5" t="str">
        <f t="shared" si="40"/>
        <v/>
      </c>
    </row>
    <row r="530" spans="1:21" x14ac:dyDescent="0.25">
      <c r="A530" s="5" cm="1">
        <f t="array" ref="A530">ROUNDDOWN(
_xlfn.IFS(P530="Crafted",
J530*K530*N530*Q530,
P530="Inorganic",
J530*K530*(L530+M530+N530)*O530*Q530,
P530="Organic",
J530*K530*(L530+M530+N530)*Q530,
TRUE,0),2)</f>
        <v>0</v>
      </c>
      <c r="B530" s="5" t="str">
        <f>IF(D530="","",VLOOKUP(D530,resource_list,7,FALSE))</f>
        <v/>
      </c>
      <c r="E530" s="23">
        <v>0</v>
      </c>
      <c r="F530" s="23">
        <v>0</v>
      </c>
      <c r="G530" s="23">
        <v>0</v>
      </c>
      <c r="H530" s="23">
        <v>0</v>
      </c>
      <c r="J530" s="5">
        <f t="shared" si="44"/>
        <v>1</v>
      </c>
      <c r="K530" s="5">
        <f>IF($B$1="Yes",1.05,1)</f>
        <v>1</v>
      </c>
      <c r="L530" s="5">
        <f>IF(D530="",0,VLOOKUP(D530,resource_list,2,FALSE)*F530)</f>
        <v>0</v>
      </c>
      <c r="M530" s="5">
        <f>IF(D530="",0,VLOOKUP(D530,resource_list,3,FALSE)*G530)</f>
        <v>0</v>
      </c>
      <c r="N530" s="5">
        <f>IF(D530="",0,VLOOKUP(D530,resource_list,4,FALSE)*H530)</f>
        <v>0</v>
      </c>
      <c r="O530" s="5">
        <f>IF($D$1="Yes",2,1)</f>
        <v>2</v>
      </c>
      <c r="P530" s="5" t="str">
        <f>IF(D530="","",VLOOKUP(D530,resource_list,5,FALSE))</f>
        <v/>
      </c>
      <c r="Q530" s="5" t="str">
        <f>IF(C530="", "",  IF(VLOOKUP(C530,locations_outposts,5,FALSE)="No", 1, 1.1))</f>
        <v/>
      </c>
      <c r="R530" s="5" t="str">
        <f t="shared" si="41"/>
        <v/>
      </c>
      <c r="S530" s="5" t="str">
        <f t="shared" si="42"/>
        <v/>
      </c>
      <c r="T530" s="5" t="str">
        <f t="shared" si="43"/>
        <v/>
      </c>
      <c r="U530" s="5" t="str">
        <f t="shared" si="40"/>
        <v/>
      </c>
    </row>
    <row r="531" spans="1:21" x14ac:dyDescent="0.25">
      <c r="A531" s="5" cm="1">
        <f t="array" ref="A531">ROUNDDOWN(
_xlfn.IFS(P531="Crafted",
J531*K531*N531*Q531,
P531="Inorganic",
J531*K531*(L531+M531+N531)*O531*Q531,
P531="Organic",
J531*K531*(L531+M531+N531)*Q531,
TRUE,0),2)</f>
        <v>0</v>
      </c>
      <c r="B531" s="5" t="str">
        <f>IF(D531="","",VLOOKUP(D531,resource_list,7,FALSE))</f>
        <v/>
      </c>
      <c r="E531" s="23">
        <v>0</v>
      </c>
      <c r="F531" s="23">
        <v>0</v>
      </c>
      <c r="G531" s="23">
        <v>0</v>
      </c>
      <c r="H531" s="23">
        <v>0</v>
      </c>
      <c r="J531" s="5">
        <f t="shared" si="44"/>
        <v>1</v>
      </c>
      <c r="K531" s="5">
        <f>IF($B$1="Yes",1.05,1)</f>
        <v>1</v>
      </c>
      <c r="L531" s="5">
        <f>IF(D531="",0,VLOOKUP(D531,resource_list,2,FALSE)*F531)</f>
        <v>0</v>
      </c>
      <c r="M531" s="5">
        <f>IF(D531="",0,VLOOKUP(D531,resource_list,3,FALSE)*G531)</f>
        <v>0</v>
      </c>
      <c r="N531" s="5">
        <f>IF(D531="",0,VLOOKUP(D531,resource_list,4,FALSE)*H531)</f>
        <v>0</v>
      </c>
      <c r="O531" s="5">
        <f>IF($D$1="Yes",2,1)</f>
        <v>2</v>
      </c>
      <c r="P531" s="5" t="str">
        <f>IF(D531="","",VLOOKUP(D531,resource_list,5,FALSE))</f>
        <v/>
      </c>
      <c r="Q531" s="5" t="str">
        <f>IF(C531="", "",  IF(VLOOKUP(C531,locations_outposts,5,FALSE)="No", 1, 1.1))</f>
        <v/>
      </c>
      <c r="R531" s="5" t="str">
        <f t="shared" si="41"/>
        <v/>
      </c>
      <c r="S531" s="5" t="str">
        <f t="shared" si="42"/>
        <v/>
      </c>
      <c r="T531" s="5" t="str">
        <f t="shared" si="43"/>
        <v/>
      </c>
      <c r="U531" s="5" t="str">
        <f t="shared" si="40"/>
        <v/>
      </c>
    </row>
    <row r="532" spans="1:21" x14ac:dyDescent="0.25">
      <c r="A532" s="5" cm="1">
        <f t="array" ref="A532">ROUNDDOWN(
_xlfn.IFS(P532="Crafted",
J532*K532*N532*Q532,
P532="Inorganic",
J532*K532*(L532+M532+N532)*O532*Q532,
P532="Organic",
J532*K532*(L532+M532+N532)*Q532,
TRUE,0),2)</f>
        <v>0</v>
      </c>
      <c r="B532" s="5" t="str">
        <f>IF(D532="","",VLOOKUP(D532,resource_list,7,FALSE))</f>
        <v/>
      </c>
      <c r="E532" s="23">
        <v>0</v>
      </c>
      <c r="F532" s="23">
        <v>0</v>
      </c>
      <c r="G532" s="23">
        <v>0</v>
      </c>
      <c r="H532" s="23">
        <v>0</v>
      </c>
      <c r="J532" s="5">
        <f t="shared" si="44"/>
        <v>1</v>
      </c>
      <c r="K532" s="5">
        <f>IF($B$1="Yes",1.05,1)</f>
        <v>1</v>
      </c>
      <c r="L532" s="5">
        <f>IF(D532="",0,VLOOKUP(D532,resource_list,2,FALSE)*F532)</f>
        <v>0</v>
      </c>
      <c r="M532" s="5">
        <f>IF(D532="",0,VLOOKUP(D532,resource_list,3,FALSE)*G532)</f>
        <v>0</v>
      </c>
      <c r="N532" s="5">
        <f>IF(D532="",0,VLOOKUP(D532,resource_list,4,FALSE)*H532)</f>
        <v>0</v>
      </c>
      <c r="O532" s="5">
        <f>IF($D$1="Yes",2,1)</f>
        <v>2</v>
      </c>
      <c r="P532" s="5" t="str">
        <f>IF(D532="","",VLOOKUP(D532,resource_list,5,FALSE))</f>
        <v/>
      </c>
      <c r="Q532" s="5" t="str">
        <f>IF(C532="", "",  IF(VLOOKUP(C532,locations_outposts,5,FALSE)="No", 1, 1.1))</f>
        <v/>
      </c>
      <c r="R532" s="5" t="str">
        <f t="shared" si="41"/>
        <v/>
      </c>
      <c r="S532" s="5" t="str">
        <f t="shared" si="42"/>
        <v/>
      </c>
      <c r="T532" s="5" t="str">
        <f t="shared" si="43"/>
        <v/>
      </c>
      <c r="U532" s="5" t="str">
        <f t="shared" si="40"/>
        <v/>
      </c>
    </row>
    <row r="533" spans="1:21" x14ac:dyDescent="0.25">
      <c r="A533" s="5" cm="1">
        <f t="array" ref="A533">ROUNDDOWN(
_xlfn.IFS(P533="Crafted",
J533*K533*N533*Q533,
P533="Inorganic",
J533*K533*(L533+M533+N533)*O533*Q533,
P533="Organic",
J533*K533*(L533+M533+N533)*Q533,
TRUE,0),2)</f>
        <v>0</v>
      </c>
      <c r="B533" s="5" t="str">
        <f>IF(D533="","",VLOOKUP(D533,resource_list,7,FALSE))</f>
        <v/>
      </c>
      <c r="E533" s="23">
        <v>0</v>
      </c>
      <c r="F533" s="23">
        <v>0</v>
      </c>
      <c r="G533" s="23">
        <v>0</v>
      </c>
      <c r="H533" s="23">
        <v>0</v>
      </c>
      <c r="J533" s="5">
        <f t="shared" si="44"/>
        <v>1</v>
      </c>
      <c r="K533" s="5">
        <f>IF($B$1="Yes",1.05,1)</f>
        <v>1</v>
      </c>
      <c r="L533" s="5">
        <f>IF(D533="",0,VLOOKUP(D533,resource_list,2,FALSE)*F533)</f>
        <v>0</v>
      </c>
      <c r="M533" s="5">
        <f>IF(D533="",0,VLOOKUP(D533,resource_list,3,FALSE)*G533)</f>
        <v>0</v>
      </c>
      <c r="N533" s="5">
        <f>IF(D533="",0,VLOOKUP(D533,resource_list,4,FALSE)*H533)</f>
        <v>0</v>
      </c>
      <c r="O533" s="5">
        <f>IF($D$1="Yes",2,1)</f>
        <v>2</v>
      </c>
      <c r="P533" s="5" t="str">
        <f>IF(D533="","",VLOOKUP(D533,resource_list,5,FALSE))</f>
        <v/>
      </c>
      <c r="Q533" s="5" t="str">
        <f>IF(C533="", "",  IF(VLOOKUP(C533,locations_outposts,5,FALSE)="No", 1, 1.1))</f>
        <v/>
      </c>
      <c r="R533" s="5" t="str">
        <f t="shared" si="41"/>
        <v/>
      </c>
      <c r="S533" s="5" t="str">
        <f t="shared" si="42"/>
        <v/>
      </c>
      <c r="T533" s="5" t="str">
        <f t="shared" si="43"/>
        <v/>
      </c>
      <c r="U533" s="5" t="str">
        <f t="shared" si="40"/>
        <v/>
      </c>
    </row>
    <row r="534" spans="1:21" x14ac:dyDescent="0.25">
      <c r="A534" s="5" cm="1">
        <f t="array" ref="A534">ROUNDDOWN(
_xlfn.IFS(P534="Crafted",
J534*K534*N534*Q534,
P534="Inorganic",
J534*K534*(L534+M534+N534)*O534*Q534,
P534="Organic",
J534*K534*(L534+M534+N534)*Q534,
TRUE,0),2)</f>
        <v>0</v>
      </c>
      <c r="B534" s="5" t="str">
        <f>IF(D534="","",VLOOKUP(D534,resource_list,7,FALSE))</f>
        <v/>
      </c>
      <c r="E534" s="23">
        <v>0</v>
      </c>
      <c r="F534" s="23">
        <v>0</v>
      </c>
      <c r="G534" s="23">
        <v>0</v>
      </c>
      <c r="H534" s="23">
        <v>0</v>
      </c>
      <c r="J534" s="5">
        <f t="shared" si="44"/>
        <v>1</v>
      </c>
      <c r="K534" s="5">
        <f>IF($B$1="Yes",1.05,1)</f>
        <v>1</v>
      </c>
      <c r="L534" s="5">
        <f>IF(D534="",0,VLOOKUP(D534,resource_list,2,FALSE)*F534)</f>
        <v>0</v>
      </c>
      <c r="M534" s="5">
        <f>IF(D534="",0,VLOOKUP(D534,resource_list,3,FALSE)*G534)</f>
        <v>0</v>
      </c>
      <c r="N534" s="5">
        <f>IF(D534="",0,VLOOKUP(D534,resource_list,4,FALSE)*H534)</f>
        <v>0</v>
      </c>
      <c r="O534" s="5">
        <f>IF($D$1="Yes",2,1)</f>
        <v>2</v>
      </c>
      <c r="P534" s="5" t="str">
        <f>IF(D534="","",VLOOKUP(D534,resource_list,5,FALSE))</f>
        <v/>
      </c>
      <c r="Q534" s="5" t="str">
        <f>IF(C534="", "",  IF(VLOOKUP(C534,locations_outposts,5,FALSE)="No", 1, 1.1))</f>
        <v/>
      </c>
      <c r="R534" s="5" t="str">
        <f t="shared" si="41"/>
        <v/>
      </c>
      <c r="S534" s="5" t="str">
        <f t="shared" si="42"/>
        <v/>
      </c>
      <c r="T534" s="5" t="str">
        <f t="shared" si="43"/>
        <v/>
      </c>
      <c r="U534" s="5" t="str">
        <f t="shared" si="40"/>
        <v/>
      </c>
    </row>
    <row r="535" spans="1:21" x14ac:dyDescent="0.25">
      <c r="A535" s="5" cm="1">
        <f t="array" ref="A535">ROUNDDOWN(
_xlfn.IFS(P535="Crafted",
J535*K535*N535*Q535,
P535="Inorganic",
J535*K535*(L535+M535+N535)*O535*Q535,
P535="Organic",
J535*K535*(L535+M535+N535)*Q535,
TRUE,0),2)</f>
        <v>0</v>
      </c>
      <c r="B535" s="5" t="str">
        <f>IF(D535="","",VLOOKUP(D535,resource_list,7,FALSE))</f>
        <v/>
      </c>
      <c r="E535" s="23">
        <v>0</v>
      </c>
      <c r="F535" s="23">
        <v>0</v>
      </c>
      <c r="G535" s="23">
        <v>0</v>
      </c>
      <c r="H535" s="23">
        <v>0</v>
      </c>
      <c r="J535" s="5">
        <f t="shared" si="44"/>
        <v>1</v>
      </c>
      <c r="K535" s="5">
        <f>IF($B$1="Yes",1.05,1)</f>
        <v>1</v>
      </c>
      <c r="L535" s="5">
        <f>IF(D535="",0,VLOOKUP(D535,resource_list,2,FALSE)*F535)</f>
        <v>0</v>
      </c>
      <c r="M535" s="5">
        <f>IF(D535="",0,VLOOKUP(D535,resource_list,3,FALSE)*G535)</f>
        <v>0</v>
      </c>
      <c r="N535" s="5">
        <f>IF(D535="",0,VLOOKUP(D535,resource_list,4,FALSE)*H535)</f>
        <v>0</v>
      </c>
      <c r="O535" s="5">
        <f>IF($D$1="Yes",2,1)</f>
        <v>2</v>
      </c>
      <c r="P535" s="5" t="str">
        <f>IF(D535="","",VLOOKUP(D535,resource_list,5,FALSE))</f>
        <v/>
      </c>
      <c r="Q535" s="5" t="str">
        <f>IF(C535="", "",  IF(VLOOKUP(C535,locations_outposts,5,FALSE)="No", 1, 1.1))</f>
        <v/>
      </c>
      <c r="R535" s="5" t="str">
        <f t="shared" si="41"/>
        <v/>
      </c>
      <c r="S535" s="5" t="str">
        <f t="shared" si="42"/>
        <v/>
      </c>
      <c r="T535" s="5" t="str">
        <f t="shared" si="43"/>
        <v/>
      </c>
      <c r="U535" s="5" t="str">
        <f t="shared" ref="U535:U598" si="45">IF(C535&lt;&gt;"",IF(D535&lt;&gt;"",_xlfn.CONCAT(C535," - ",D535),""),"")</f>
        <v/>
      </c>
    </row>
    <row r="536" spans="1:21" x14ac:dyDescent="0.25">
      <c r="A536" s="5" cm="1">
        <f t="array" ref="A536">ROUNDDOWN(
_xlfn.IFS(P536="Crafted",
J536*K536*N536*Q536,
P536="Inorganic",
J536*K536*(L536+M536+N536)*O536*Q536,
P536="Organic",
J536*K536*(L536+M536+N536)*Q536,
TRUE,0),2)</f>
        <v>0</v>
      </c>
      <c r="B536" s="5" t="str">
        <f>IF(D536="","",VLOOKUP(D536,resource_list,7,FALSE))</f>
        <v/>
      </c>
      <c r="E536" s="23">
        <v>0</v>
      </c>
      <c r="F536" s="23">
        <v>0</v>
      </c>
      <c r="G536" s="23">
        <v>0</v>
      </c>
      <c r="H536" s="23">
        <v>0</v>
      </c>
      <c r="J536" s="5">
        <f t="shared" si="44"/>
        <v>1</v>
      </c>
      <c r="K536" s="5">
        <f>IF($B$1="Yes",1.05,1)</f>
        <v>1</v>
      </c>
      <c r="L536" s="5">
        <f>IF(D536="",0,VLOOKUP(D536,resource_list,2,FALSE)*F536)</f>
        <v>0</v>
      </c>
      <c r="M536" s="5">
        <f>IF(D536="",0,VLOOKUP(D536,resource_list,3,FALSE)*G536)</f>
        <v>0</v>
      </c>
      <c r="N536" s="5">
        <f>IF(D536="",0,VLOOKUP(D536,resource_list,4,FALSE)*H536)</f>
        <v>0</v>
      </c>
      <c r="O536" s="5">
        <f>IF($D$1="Yes",2,1)</f>
        <v>2</v>
      </c>
      <c r="P536" s="5" t="str">
        <f>IF(D536="","",VLOOKUP(D536,resource_list,5,FALSE))</f>
        <v/>
      </c>
      <c r="Q536" s="5" t="str">
        <f>IF(C536="", "",  IF(VLOOKUP(C536,locations_outposts,5,FALSE)="No", 1, 1.1))</f>
        <v/>
      </c>
      <c r="R536" s="5" t="str">
        <f t="shared" si="41"/>
        <v/>
      </c>
      <c r="S536" s="5" t="str">
        <f t="shared" si="42"/>
        <v/>
      </c>
      <c r="T536" s="5" t="str">
        <f t="shared" si="43"/>
        <v/>
      </c>
      <c r="U536" s="5" t="str">
        <f t="shared" si="45"/>
        <v/>
      </c>
    </row>
    <row r="537" spans="1:21" x14ac:dyDescent="0.25">
      <c r="A537" s="5" cm="1">
        <f t="array" ref="A537">ROUNDDOWN(
_xlfn.IFS(P537="Crafted",
J537*K537*N537*Q537,
P537="Inorganic",
J537*K537*(L537+M537+N537)*O537*Q537,
P537="Organic",
J537*K537*(L537+M537+N537)*Q537,
TRUE,0),2)</f>
        <v>0</v>
      </c>
      <c r="B537" s="5" t="str">
        <f>IF(D537="","",VLOOKUP(D537,resource_list,7,FALSE))</f>
        <v/>
      </c>
      <c r="E537" s="23">
        <v>0</v>
      </c>
      <c r="F537" s="23">
        <v>0</v>
      </c>
      <c r="G537" s="23">
        <v>0</v>
      </c>
      <c r="H537" s="23">
        <v>0</v>
      </c>
      <c r="J537" s="5">
        <f t="shared" si="44"/>
        <v>1</v>
      </c>
      <c r="K537" s="5">
        <f>IF($B$1="Yes",1.05,1)</f>
        <v>1</v>
      </c>
      <c r="L537" s="5">
        <f>IF(D537="",0,VLOOKUP(D537,resource_list,2,FALSE)*F537)</f>
        <v>0</v>
      </c>
      <c r="M537" s="5">
        <f>IF(D537="",0,VLOOKUP(D537,resource_list,3,FALSE)*G537)</f>
        <v>0</v>
      </c>
      <c r="N537" s="5">
        <f>IF(D537="",0,VLOOKUP(D537,resource_list,4,FALSE)*H537)</f>
        <v>0</v>
      </c>
      <c r="O537" s="5">
        <f>IF($D$1="Yes",2,1)</f>
        <v>2</v>
      </c>
      <c r="P537" s="5" t="str">
        <f>IF(D537="","",VLOOKUP(D537,resource_list,5,FALSE))</f>
        <v/>
      </c>
      <c r="Q537" s="5" t="str">
        <f>IF(C537="", "",  IF(VLOOKUP(C537,locations_outposts,5,FALSE)="No", 1, 1.1))</f>
        <v/>
      </c>
      <c r="R537" s="5" t="str">
        <f t="shared" si="41"/>
        <v/>
      </c>
      <c r="S537" s="5" t="str">
        <f t="shared" si="42"/>
        <v/>
      </c>
      <c r="T537" s="5" t="str">
        <f t="shared" si="43"/>
        <v/>
      </c>
      <c r="U537" s="5" t="str">
        <f t="shared" si="45"/>
        <v/>
      </c>
    </row>
    <row r="538" spans="1:21" x14ac:dyDescent="0.25">
      <c r="A538" s="5" cm="1">
        <f t="array" ref="A538">ROUNDDOWN(
_xlfn.IFS(P538="Crafted",
J538*K538*N538*Q538,
P538="Inorganic",
J538*K538*(L538+M538+N538)*O538*Q538,
P538="Organic",
J538*K538*(L538+M538+N538)*Q538,
TRUE,0),2)</f>
        <v>0</v>
      </c>
      <c r="B538" s="5" t="str">
        <f>IF(D538="","",VLOOKUP(D538,resource_list,7,FALSE))</f>
        <v/>
      </c>
      <c r="E538" s="23">
        <v>0</v>
      </c>
      <c r="F538" s="23">
        <v>0</v>
      </c>
      <c r="G538" s="23">
        <v>0</v>
      </c>
      <c r="H538" s="23">
        <v>0</v>
      </c>
      <c r="J538" s="5">
        <f t="shared" si="44"/>
        <v>1</v>
      </c>
      <c r="K538" s="5">
        <f>IF($B$1="Yes",1.05,1)</f>
        <v>1</v>
      </c>
      <c r="L538" s="5">
        <f>IF(D538="",0,VLOOKUP(D538,resource_list,2,FALSE)*F538)</f>
        <v>0</v>
      </c>
      <c r="M538" s="5">
        <f>IF(D538="",0,VLOOKUP(D538,resource_list,3,FALSE)*G538)</f>
        <v>0</v>
      </c>
      <c r="N538" s="5">
        <f>IF(D538="",0,VLOOKUP(D538,resource_list,4,FALSE)*H538)</f>
        <v>0</v>
      </c>
      <c r="O538" s="5">
        <f>IF($D$1="Yes",2,1)</f>
        <v>2</v>
      </c>
      <c r="P538" s="5" t="str">
        <f>IF(D538="","",VLOOKUP(D538,resource_list,5,FALSE))</f>
        <v/>
      </c>
      <c r="Q538" s="5" t="str">
        <f>IF(C538="", "",  IF(VLOOKUP(C538,locations_outposts,5,FALSE)="No", 1, 1.1))</f>
        <v/>
      </c>
      <c r="R538" s="5" t="str">
        <f t="shared" si="41"/>
        <v/>
      </c>
      <c r="S538" s="5" t="str">
        <f t="shared" si="42"/>
        <v/>
      </c>
      <c r="T538" s="5" t="str">
        <f t="shared" si="43"/>
        <v/>
      </c>
      <c r="U538" s="5" t="str">
        <f t="shared" si="45"/>
        <v/>
      </c>
    </row>
    <row r="539" spans="1:21" x14ac:dyDescent="0.25">
      <c r="A539" s="5" cm="1">
        <f t="array" ref="A539">ROUNDDOWN(
_xlfn.IFS(P539="Crafted",
J539*K539*N539*Q539,
P539="Inorganic",
J539*K539*(L539+M539+N539)*O539*Q539,
P539="Organic",
J539*K539*(L539+M539+N539)*Q539,
TRUE,0),2)</f>
        <v>0</v>
      </c>
      <c r="B539" s="5" t="str">
        <f>IF(D539="","",VLOOKUP(D539,resource_list,7,FALSE))</f>
        <v/>
      </c>
      <c r="E539" s="23">
        <v>0</v>
      </c>
      <c r="F539" s="23">
        <v>0</v>
      </c>
      <c r="G539" s="23">
        <v>0</v>
      </c>
      <c r="H539" s="23">
        <v>0</v>
      </c>
      <c r="J539" s="5">
        <f t="shared" si="44"/>
        <v>1</v>
      </c>
      <c r="K539" s="5">
        <f>IF($B$1="Yes",1.05,1)</f>
        <v>1</v>
      </c>
      <c r="L539" s="5">
        <f>IF(D539="",0,VLOOKUP(D539,resource_list,2,FALSE)*F539)</f>
        <v>0</v>
      </c>
      <c r="M539" s="5">
        <f>IF(D539="",0,VLOOKUP(D539,resource_list,3,FALSE)*G539)</f>
        <v>0</v>
      </c>
      <c r="N539" s="5">
        <f>IF(D539="",0,VLOOKUP(D539,resource_list,4,FALSE)*H539)</f>
        <v>0</v>
      </c>
      <c r="O539" s="5">
        <f>IF($D$1="Yes",2,1)</f>
        <v>2</v>
      </c>
      <c r="P539" s="5" t="str">
        <f>IF(D539="","",VLOOKUP(D539,resource_list,5,FALSE))</f>
        <v/>
      </c>
      <c r="Q539" s="5" t="str">
        <f>IF(C539="", "",  IF(VLOOKUP(C539,locations_outposts,5,FALSE)="No", 1, 1.1))</f>
        <v/>
      </c>
      <c r="R539" s="5" t="str">
        <f t="shared" si="41"/>
        <v/>
      </c>
      <c r="S539" s="5" t="str">
        <f t="shared" si="42"/>
        <v/>
      </c>
      <c r="T539" s="5" t="str">
        <f t="shared" si="43"/>
        <v/>
      </c>
      <c r="U539" s="5" t="str">
        <f t="shared" si="45"/>
        <v/>
      </c>
    </row>
    <row r="540" spans="1:21" x14ac:dyDescent="0.25">
      <c r="A540" s="5" cm="1">
        <f t="array" ref="A540">ROUNDDOWN(
_xlfn.IFS(P540="Crafted",
J540*K540*N540*Q540,
P540="Inorganic",
J540*K540*(L540+M540+N540)*O540*Q540,
P540="Organic",
J540*K540*(L540+M540+N540)*Q540,
TRUE,0),2)</f>
        <v>0</v>
      </c>
      <c r="B540" s="5" t="str">
        <f>IF(D540="","",VLOOKUP(D540,resource_list,7,FALSE))</f>
        <v/>
      </c>
      <c r="E540" s="23">
        <v>0</v>
      </c>
      <c r="F540" s="23">
        <v>0</v>
      </c>
      <c r="G540" s="23">
        <v>0</v>
      </c>
      <c r="H540" s="23">
        <v>0</v>
      </c>
      <c r="J540" s="5">
        <f t="shared" si="44"/>
        <v>1</v>
      </c>
      <c r="K540" s="5">
        <f>IF($B$1="Yes",1.05,1)</f>
        <v>1</v>
      </c>
      <c r="L540" s="5">
        <f>IF(D540="",0,VLOOKUP(D540,resource_list,2,FALSE)*F540)</f>
        <v>0</v>
      </c>
      <c r="M540" s="5">
        <f>IF(D540="",0,VLOOKUP(D540,resource_list,3,FALSE)*G540)</f>
        <v>0</v>
      </c>
      <c r="N540" s="5">
        <f>IF(D540="",0,VLOOKUP(D540,resource_list,4,FALSE)*H540)</f>
        <v>0</v>
      </c>
      <c r="O540" s="5">
        <f>IF($D$1="Yes",2,1)</f>
        <v>2</v>
      </c>
      <c r="P540" s="5" t="str">
        <f>IF(D540="","",VLOOKUP(D540,resource_list,5,FALSE))</f>
        <v/>
      </c>
      <c r="Q540" s="5" t="str">
        <f>IF(C540="", "",  IF(VLOOKUP(C540,locations_outposts,5,FALSE)="No", 1, 1.1))</f>
        <v/>
      </c>
      <c r="R540" s="5" t="str">
        <f t="shared" si="41"/>
        <v/>
      </c>
      <c r="S540" s="5" t="str">
        <f t="shared" si="42"/>
        <v/>
      </c>
      <c r="T540" s="5" t="str">
        <f t="shared" si="43"/>
        <v/>
      </c>
      <c r="U540" s="5" t="str">
        <f t="shared" si="45"/>
        <v/>
      </c>
    </row>
    <row r="541" spans="1:21" x14ac:dyDescent="0.25">
      <c r="A541" s="5" cm="1">
        <f t="array" ref="A541">ROUNDDOWN(
_xlfn.IFS(P541="Crafted",
J541*K541*N541*Q541,
P541="Inorganic",
J541*K541*(L541+M541+N541)*O541*Q541,
P541="Organic",
J541*K541*(L541+M541+N541)*Q541,
TRUE,0),2)</f>
        <v>0</v>
      </c>
      <c r="B541" s="5" t="str">
        <f>IF(D541="","",VLOOKUP(D541,resource_list,7,FALSE))</f>
        <v/>
      </c>
      <c r="E541" s="23">
        <v>0</v>
      </c>
      <c r="F541" s="23">
        <v>0</v>
      </c>
      <c r="G541" s="23">
        <v>0</v>
      </c>
      <c r="H541" s="23">
        <v>0</v>
      </c>
      <c r="J541" s="5">
        <f t="shared" si="44"/>
        <v>1</v>
      </c>
      <c r="K541" s="5">
        <f>IF($B$1="Yes",1.05,1)</f>
        <v>1</v>
      </c>
      <c r="L541" s="5">
        <f>IF(D541="",0,VLOOKUP(D541,resource_list,2,FALSE)*F541)</f>
        <v>0</v>
      </c>
      <c r="M541" s="5">
        <f>IF(D541="",0,VLOOKUP(D541,resource_list,3,FALSE)*G541)</f>
        <v>0</v>
      </c>
      <c r="N541" s="5">
        <f>IF(D541="",0,VLOOKUP(D541,resource_list,4,FALSE)*H541)</f>
        <v>0</v>
      </c>
      <c r="O541" s="5">
        <f>IF($D$1="Yes",2,1)</f>
        <v>2</v>
      </c>
      <c r="P541" s="5" t="str">
        <f>IF(D541="","",VLOOKUP(D541,resource_list,5,FALSE))</f>
        <v/>
      </c>
      <c r="Q541" s="5" t="str">
        <f>IF(C541="", "",  IF(VLOOKUP(C541,locations_outposts,5,FALSE)="No", 1, 1.1))</f>
        <v/>
      </c>
      <c r="R541" s="5" t="str">
        <f t="shared" si="41"/>
        <v/>
      </c>
      <c r="S541" s="5" t="str">
        <f t="shared" si="42"/>
        <v/>
      </c>
      <c r="T541" s="5" t="str">
        <f t="shared" si="43"/>
        <v/>
      </c>
      <c r="U541" s="5" t="str">
        <f t="shared" si="45"/>
        <v/>
      </c>
    </row>
    <row r="542" spans="1:21" x14ac:dyDescent="0.25">
      <c r="A542" s="5" cm="1">
        <f t="array" ref="A542">ROUNDDOWN(
_xlfn.IFS(P542="Crafted",
J542*K542*N542*Q542,
P542="Inorganic",
J542*K542*(L542+M542+N542)*O542*Q542,
P542="Organic",
J542*K542*(L542+M542+N542)*Q542,
TRUE,0),2)</f>
        <v>0</v>
      </c>
      <c r="B542" s="5" t="str">
        <f>IF(D542="","",VLOOKUP(D542,resource_list,7,FALSE))</f>
        <v/>
      </c>
      <c r="E542" s="23">
        <v>0</v>
      </c>
      <c r="F542" s="23">
        <v>0</v>
      </c>
      <c r="G542" s="23">
        <v>0</v>
      </c>
      <c r="H542" s="23">
        <v>0</v>
      </c>
      <c r="J542" s="5">
        <f t="shared" si="44"/>
        <v>1</v>
      </c>
      <c r="K542" s="5">
        <f>IF($B$1="Yes",1.05,1)</f>
        <v>1</v>
      </c>
      <c r="L542" s="5">
        <f>IF(D542="",0,VLOOKUP(D542,resource_list,2,FALSE)*F542)</f>
        <v>0</v>
      </c>
      <c r="M542" s="5">
        <f>IF(D542="",0,VLOOKUP(D542,resource_list,3,FALSE)*G542)</f>
        <v>0</v>
      </c>
      <c r="N542" s="5">
        <f>IF(D542="",0,VLOOKUP(D542,resource_list,4,FALSE)*H542)</f>
        <v>0</v>
      </c>
      <c r="O542" s="5">
        <f>IF($D$1="Yes",2,1)</f>
        <v>2</v>
      </c>
      <c r="P542" s="5" t="str">
        <f>IF(D542="","",VLOOKUP(D542,resource_list,5,FALSE))</f>
        <v/>
      </c>
      <c r="Q542" s="5" t="str">
        <f>IF(C542="", "",  IF(VLOOKUP(C542,locations_outposts,5,FALSE)="No", 1, 1.1))</f>
        <v/>
      </c>
      <c r="R542" s="5" t="str">
        <f t="shared" si="41"/>
        <v/>
      </c>
      <c r="S542" s="5" t="str">
        <f t="shared" si="42"/>
        <v/>
      </c>
      <c r="T542" s="5" t="str">
        <f t="shared" si="43"/>
        <v/>
      </c>
      <c r="U542" s="5" t="str">
        <f t="shared" si="45"/>
        <v/>
      </c>
    </row>
    <row r="543" spans="1:21" x14ac:dyDescent="0.25">
      <c r="A543" s="5" cm="1">
        <f t="array" ref="A543">ROUNDDOWN(
_xlfn.IFS(P543="Crafted",
J543*K543*N543*Q543,
P543="Inorganic",
J543*K543*(L543+M543+N543)*O543*Q543,
P543="Organic",
J543*K543*(L543+M543+N543)*Q543,
TRUE,0),2)</f>
        <v>0</v>
      </c>
      <c r="B543" s="5" t="str">
        <f>IF(D543="","",VLOOKUP(D543,resource_list,7,FALSE))</f>
        <v/>
      </c>
      <c r="E543" s="23">
        <v>0</v>
      </c>
      <c r="F543" s="23">
        <v>0</v>
      </c>
      <c r="G543" s="23">
        <v>0</v>
      </c>
      <c r="H543" s="23">
        <v>0</v>
      </c>
      <c r="J543" s="5">
        <f t="shared" si="44"/>
        <v>1</v>
      </c>
      <c r="K543" s="5">
        <f>IF($B$1="Yes",1.05,1)</f>
        <v>1</v>
      </c>
      <c r="L543" s="5">
        <f>IF(D543="",0,VLOOKUP(D543,resource_list,2,FALSE)*F543)</f>
        <v>0</v>
      </c>
      <c r="M543" s="5">
        <f>IF(D543="",0,VLOOKUP(D543,resource_list,3,FALSE)*G543)</f>
        <v>0</v>
      </c>
      <c r="N543" s="5">
        <f>IF(D543="",0,VLOOKUP(D543,resource_list,4,FALSE)*H543)</f>
        <v>0</v>
      </c>
      <c r="O543" s="5">
        <f>IF($D$1="Yes",2,1)</f>
        <v>2</v>
      </c>
      <c r="P543" s="5" t="str">
        <f>IF(D543="","",VLOOKUP(D543,resource_list,5,FALSE))</f>
        <v/>
      </c>
      <c r="Q543" s="5" t="str">
        <f>IF(C543="", "",  IF(VLOOKUP(C543,locations_outposts,5,FALSE)="No", 1, 1.1))</f>
        <v/>
      </c>
      <c r="R543" s="5" t="str">
        <f t="shared" si="41"/>
        <v/>
      </c>
      <c r="S543" s="5" t="str">
        <f t="shared" si="42"/>
        <v/>
      </c>
      <c r="T543" s="5" t="str">
        <f t="shared" si="43"/>
        <v/>
      </c>
      <c r="U543" s="5" t="str">
        <f t="shared" si="45"/>
        <v/>
      </c>
    </row>
    <row r="544" spans="1:21" x14ac:dyDescent="0.25">
      <c r="A544" s="5" cm="1">
        <f t="array" ref="A544">ROUNDDOWN(
_xlfn.IFS(P544="Crafted",
J544*K544*N544*Q544,
P544="Inorganic",
J544*K544*(L544+M544+N544)*O544*Q544,
P544="Organic",
J544*K544*(L544+M544+N544)*Q544,
TRUE,0),2)</f>
        <v>0</v>
      </c>
      <c r="B544" s="5" t="str">
        <f>IF(D544="","",VLOOKUP(D544,resource_list,7,FALSE))</f>
        <v/>
      </c>
      <c r="E544" s="23">
        <v>0</v>
      </c>
      <c r="F544" s="23">
        <v>0</v>
      </c>
      <c r="G544" s="23">
        <v>0</v>
      </c>
      <c r="H544" s="23">
        <v>0</v>
      </c>
      <c r="J544" s="5">
        <f t="shared" si="44"/>
        <v>1</v>
      </c>
      <c r="K544" s="5">
        <f>IF($B$1="Yes",1.05,1)</f>
        <v>1</v>
      </c>
      <c r="L544" s="5">
        <f>IF(D544="",0,VLOOKUP(D544,resource_list,2,FALSE)*F544)</f>
        <v>0</v>
      </c>
      <c r="M544" s="5">
        <f>IF(D544="",0,VLOOKUP(D544,resource_list,3,FALSE)*G544)</f>
        <v>0</v>
      </c>
      <c r="N544" s="5">
        <f>IF(D544="",0,VLOOKUP(D544,resource_list,4,FALSE)*H544)</f>
        <v>0</v>
      </c>
      <c r="O544" s="5">
        <f>IF($D$1="Yes",2,1)</f>
        <v>2</v>
      </c>
      <c r="P544" s="5" t="str">
        <f>IF(D544="","",VLOOKUP(D544,resource_list,5,FALSE))</f>
        <v/>
      </c>
      <c r="Q544" s="5" t="str">
        <f>IF(C544="", "",  IF(VLOOKUP(C544,locations_outposts,5,FALSE)="No", 1, 1.1))</f>
        <v/>
      </c>
      <c r="R544" s="5" t="str">
        <f t="shared" si="41"/>
        <v/>
      </c>
      <c r="S544" s="5" t="str">
        <f t="shared" si="42"/>
        <v/>
      </c>
      <c r="T544" s="5" t="str">
        <f t="shared" si="43"/>
        <v/>
      </c>
      <c r="U544" s="5" t="str">
        <f t="shared" si="45"/>
        <v/>
      </c>
    </row>
    <row r="545" spans="1:21" x14ac:dyDescent="0.25">
      <c r="A545" s="5" cm="1">
        <f t="array" ref="A545">ROUNDDOWN(
_xlfn.IFS(P545="Crafted",
J545*K545*N545*Q545,
P545="Inorganic",
J545*K545*(L545+M545+N545)*O545*Q545,
P545="Organic",
J545*K545*(L545+M545+N545)*Q545,
TRUE,0),2)</f>
        <v>0</v>
      </c>
      <c r="B545" s="5" t="str">
        <f>IF(D545="","",VLOOKUP(D545,resource_list,7,FALSE))</f>
        <v/>
      </c>
      <c r="E545" s="23">
        <v>0</v>
      </c>
      <c r="F545" s="23">
        <v>0</v>
      </c>
      <c r="G545" s="23">
        <v>0</v>
      </c>
      <c r="H545" s="23">
        <v>0</v>
      </c>
      <c r="J545" s="5">
        <f t="shared" si="44"/>
        <v>1</v>
      </c>
      <c r="K545" s="5">
        <f>IF($B$1="Yes",1.05,1)</f>
        <v>1</v>
      </c>
      <c r="L545" s="5">
        <f>IF(D545="",0,VLOOKUP(D545,resource_list,2,FALSE)*F545)</f>
        <v>0</v>
      </c>
      <c r="M545" s="5">
        <f>IF(D545="",0,VLOOKUP(D545,resource_list,3,FALSE)*G545)</f>
        <v>0</v>
      </c>
      <c r="N545" s="5">
        <f>IF(D545="",0,VLOOKUP(D545,resource_list,4,FALSE)*H545)</f>
        <v>0</v>
      </c>
      <c r="O545" s="5">
        <f>IF($D$1="Yes",2,1)</f>
        <v>2</v>
      </c>
      <c r="P545" s="5" t="str">
        <f>IF(D545="","",VLOOKUP(D545,resource_list,5,FALSE))</f>
        <v/>
      </c>
      <c r="Q545" s="5" t="str">
        <f>IF(C545="", "",  IF(VLOOKUP(C545,locations_outposts,5,FALSE)="No", 1, 1.1))</f>
        <v/>
      </c>
      <c r="R545" s="5" t="str">
        <f t="shared" si="41"/>
        <v/>
      </c>
      <c r="S545" s="5" t="str">
        <f t="shared" si="42"/>
        <v/>
      </c>
      <c r="T545" s="5" t="str">
        <f t="shared" si="43"/>
        <v/>
      </c>
      <c r="U545" s="5" t="str">
        <f t="shared" si="45"/>
        <v/>
      </c>
    </row>
    <row r="546" spans="1:21" x14ac:dyDescent="0.25">
      <c r="A546" s="5" cm="1">
        <f t="array" ref="A546">ROUNDDOWN(
_xlfn.IFS(P546="Crafted",
J546*K546*N546*Q546,
P546="Inorganic",
J546*K546*(L546+M546+N546)*O546*Q546,
P546="Organic",
J546*K546*(L546+M546+N546)*Q546,
TRUE,0),2)</f>
        <v>0</v>
      </c>
      <c r="B546" s="5" t="str">
        <f>IF(D546="","",VLOOKUP(D546,resource_list,7,FALSE))</f>
        <v/>
      </c>
      <c r="E546" s="23">
        <v>0</v>
      </c>
      <c r="F546" s="23">
        <v>0</v>
      </c>
      <c r="G546" s="23">
        <v>0</v>
      </c>
      <c r="H546" s="23">
        <v>0</v>
      </c>
      <c r="J546" s="5">
        <f t="shared" si="44"/>
        <v>1</v>
      </c>
      <c r="K546" s="5">
        <f>IF($B$1="Yes",1.05,1)</f>
        <v>1</v>
      </c>
      <c r="L546" s="5">
        <f>IF(D546="",0,VLOOKUP(D546,resource_list,2,FALSE)*F546)</f>
        <v>0</v>
      </c>
      <c r="M546" s="5">
        <f>IF(D546="",0,VLOOKUP(D546,resource_list,3,FALSE)*G546)</f>
        <v>0</v>
      </c>
      <c r="N546" s="5">
        <f>IF(D546="",0,VLOOKUP(D546,resource_list,4,FALSE)*H546)</f>
        <v>0</v>
      </c>
      <c r="O546" s="5">
        <f>IF($D$1="Yes",2,1)</f>
        <v>2</v>
      </c>
      <c r="P546" s="5" t="str">
        <f>IF(D546="","",VLOOKUP(D546,resource_list,5,FALSE))</f>
        <v/>
      </c>
      <c r="Q546" s="5" t="str">
        <f>IF(C546="", "",  IF(VLOOKUP(C546,locations_outposts,5,FALSE)="No", 1, 1.1))</f>
        <v/>
      </c>
      <c r="R546" s="5" t="str">
        <f t="shared" si="41"/>
        <v/>
      </c>
      <c r="S546" s="5" t="str">
        <f t="shared" si="42"/>
        <v/>
      </c>
      <c r="T546" s="5" t="str">
        <f t="shared" si="43"/>
        <v/>
      </c>
      <c r="U546" s="5" t="str">
        <f t="shared" si="45"/>
        <v/>
      </c>
    </row>
    <row r="547" spans="1:21" x14ac:dyDescent="0.25">
      <c r="A547" s="5" cm="1">
        <f t="array" ref="A547">ROUNDDOWN(
_xlfn.IFS(P547="Crafted",
J547*K547*N547*Q547,
P547="Inorganic",
J547*K547*(L547+M547+N547)*O547*Q547,
P547="Organic",
J547*K547*(L547+M547+N547)*Q547,
TRUE,0),2)</f>
        <v>0</v>
      </c>
      <c r="B547" s="5" t="str">
        <f>IF(D547="","",VLOOKUP(D547,resource_list,7,FALSE))</f>
        <v/>
      </c>
      <c r="E547" s="23">
        <v>0</v>
      </c>
      <c r="F547" s="23">
        <v>0</v>
      </c>
      <c r="G547" s="23">
        <v>0</v>
      </c>
      <c r="H547" s="23">
        <v>0</v>
      </c>
      <c r="J547" s="5">
        <f t="shared" si="44"/>
        <v>1</v>
      </c>
      <c r="K547" s="5">
        <f>IF($B$1="Yes",1.05,1)</f>
        <v>1</v>
      </c>
      <c r="L547" s="5">
        <f>IF(D547="",0,VLOOKUP(D547,resource_list,2,FALSE)*F547)</f>
        <v>0</v>
      </c>
      <c r="M547" s="5">
        <f>IF(D547="",0,VLOOKUP(D547,resource_list,3,FALSE)*G547)</f>
        <v>0</v>
      </c>
      <c r="N547" s="5">
        <f>IF(D547="",0,VLOOKUP(D547,resource_list,4,FALSE)*H547)</f>
        <v>0</v>
      </c>
      <c r="O547" s="5">
        <f>IF($D$1="Yes",2,1)</f>
        <v>2</v>
      </c>
      <c r="P547" s="5" t="str">
        <f>IF(D547="","",VLOOKUP(D547,resource_list,5,FALSE))</f>
        <v/>
      </c>
      <c r="Q547" s="5" t="str">
        <f>IF(C547="", "",  IF(VLOOKUP(C547,locations_outposts,5,FALSE)="No", 1, 1.1))</f>
        <v/>
      </c>
      <c r="R547" s="5" t="str">
        <f t="shared" si="41"/>
        <v/>
      </c>
      <c r="S547" s="5" t="str">
        <f t="shared" si="42"/>
        <v/>
      </c>
      <c r="T547" s="5" t="str">
        <f t="shared" si="43"/>
        <v/>
      </c>
      <c r="U547" s="5" t="str">
        <f t="shared" si="45"/>
        <v/>
      </c>
    </row>
    <row r="548" spans="1:21" x14ac:dyDescent="0.25">
      <c r="A548" s="5" cm="1">
        <f t="array" ref="A548">ROUNDDOWN(
_xlfn.IFS(P548="Crafted",
J548*K548*N548*Q548,
P548="Inorganic",
J548*K548*(L548+M548+N548)*O548*Q548,
P548="Organic",
J548*K548*(L548+M548+N548)*Q548,
TRUE,0),2)</f>
        <v>0</v>
      </c>
      <c r="B548" s="5" t="str">
        <f>IF(D548="","",VLOOKUP(D548,resource_list,7,FALSE))</f>
        <v/>
      </c>
      <c r="E548" s="23">
        <v>0</v>
      </c>
      <c r="F548" s="23">
        <v>0</v>
      </c>
      <c r="G548" s="23">
        <v>0</v>
      </c>
      <c r="H548" s="23">
        <v>0</v>
      </c>
      <c r="J548" s="5">
        <f t="shared" si="44"/>
        <v>1</v>
      </c>
      <c r="K548" s="5">
        <f>IF($B$1="Yes",1.05,1)</f>
        <v>1</v>
      </c>
      <c r="L548" s="5">
        <f>IF(D548="",0,VLOOKUP(D548,resource_list,2,FALSE)*F548)</f>
        <v>0</v>
      </c>
      <c r="M548" s="5">
        <f>IF(D548="",0,VLOOKUP(D548,resource_list,3,FALSE)*G548)</f>
        <v>0</v>
      </c>
      <c r="N548" s="5">
        <f>IF(D548="",0,VLOOKUP(D548,resource_list,4,FALSE)*H548)</f>
        <v>0</v>
      </c>
      <c r="O548" s="5">
        <f>IF($D$1="Yes",2,1)</f>
        <v>2</v>
      </c>
      <c r="P548" s="5" t="str">
        <f>IF(D548="","",VLOOKUP(D548,resource_list,5,FALSE))</f>
        <v/>
      </c>
      <c r="Q548" s="5" t="str">
        <f>IF(C548="", "",  IF(VLOOKUP(C548,locations_outposts,5,FALSE)="No", 1, 1.1))</f>
        <v/>
      </c>
      <c r="R548" s="5" t="str">
        <f t="shared" si="41"/>
        <v/>
      </c>
      <c r="S548" s="5" t="str">
        <f t="shared" si="42"/>
        <v/>
      </c>
      <c r="T548" s="5" t="str">
        <f t="shared" si="43"/>
        <v/>
      </c>
      <c r="U548" s="5" t="str">
        <f t="shared" si="45"/>
        <v/>
      </c>
    </row>
    <row r="549" spans="1:21" x14ac:dyDescent="0.25">
      <c r="A549" s="5" cm="1">
        <f t="array" ref="A549">ROUNDDOWN(
_xlfn.IFS(P549="Crafted",
J549*K549*N549*Q549,
P549="Inorganic",
J549*K549*(L549+M549+N549)*O549*Q549,
P549="Organic",
J549*K549*(L549+M549+N549)*Q549,
TRUE,0),2)</f>
        <v>0</v>
      </c>
      <c r="B549" s="5" t="str">
        <f>IF(D549="","",VLOOKUP(D549,resource_list,7,FALSE))</f>
        <v/>
      </c>
      <c r="E549" s="23">
        <v>0</v>
      </c>
      <c r="F549" s="23">
        <v>0</v>
      </c>
      <c r="G549" s="23">
        <v>0</v>
      </c>
      <c r="H549" s="23">
        <v>0</v>
      </c>
      <c r="J549" s="5">
        <f t="shared" si="44"/>
        <v>1</v>
      </c>
      <c r="K549" s="5">
        <f>IF($B$1="Yes",1.05,1)</f>
        <v>1</v>
      </c>
      <c r="L549" s="5">
        <f>IF(D549="",0,VLOOKUP(D549,resource_list,2,FALSE)*F549)</f>
        <v>0</v>
      </c>
      <c r="M549" s="5">
        <f>IF(D549="",0,VLOOKUP(D549,resource_list,3,FALSE)*G549)</f>
        <v>0</v>
      </c>
      <c r="N549" s="5">
        <f>IF(D549="",0,VLOOKUP(D549,resource_list,4,FALSE)*H549)</f>
        <v>0</v>
      </c>
      <c r="O549" s="5">
        <f>IF($D$1="Yes",2,1)</f>
        <v>2</v>
      </c>
      <c r="P549" s="5" t="str">
        <f>IF(D549="","",VLOOKUP(D549,resource_list,5,FALSE))</f>
        <v/>
      </c>
      <c r="Q549" s="5" t="str">
        <f>IF(C549="", "",  IF(VLOOKUP(C549,locations_outposts,5,FALSE)="No", 1, 1.1))</f>
        <v/>
      </c>
      <c r="R549" s="5" t="str">
        <f t="shared" si="41"/>
        <v/>
      </c>
      <c r="S549" s="5" t="str">
        <f t="shared" si="42"/>
        <v/>
      </c>
      <c r="T549" s="5" t="str">
        <f t="shared" si="43"/>
        <v/>
      </c>
      <c r="U549" s="5" t="str">
        <f t="shared" si="45"/>
        <v/>
      </c>
    </row>
    <row r="550" spans="1:21" x14ac:dyDescent="0.25">
      <c r="A550" s="5" cm="1">
        <f t="array" ref="A550">ROUNDDOWN(
_xlfn.IFS(P550="Crafted",
J550*K550*N550*Q550,
P550="Inorganic",
J550*K550*(L550+M550+N550)*O550*Q550,
P550="Organic",
J550*K550*(L550+M550+N550)*Q550,
TRUE,0),2)</f>
        <v>0</v>
      </c>
      <c r="B550" s="5" t="str">
        <f>IF(D550="","",VLOOKUP(D550,resource_list,7,FALSE))</f>
        <v/>
      </c>
      <c r="E550" s="23">
        <v>0</v>
      </c>
      <c r="F550" s="23">
        <v>0</v>
      </c>
      <c r="G550" s="23">
        <v>0</v>
      </c>
      <c r="H550" s="23">
        <v>0</v>
      </c>
      <c r="J550" s="5">
        <f t="shared" si="44"/>
        <v>1</v>
      </c>
      <c r="K550" s="5">
        <f>IF($B$1="Yes",1.05,1)</f>
        <v>1</v>
      </c>
      <c r="L550" s="5">
        <f>IF(D550="",0,VLOOKUP(D550,resource_list,2,FALSE)*F550)</f>
        <v>0</v>
      </c>
      <c r="M550" s="5">
        <f>IF(D550="",0,VLOOKUP(D550,resource_list,3,FALSE)*G550)</f>
        <v>0</v>
      </c>
      <c r="N550" s="5">
        <f>IF(D550="",0,VLOOKUP(D550,resource_list,4,FALSE)*H550)</f>
        <v>0</v>
      </c>
      <c r="O550" s="5">
        <f>IF($D$1="Yes",2,1)</f>
        <v>2</v>
      </c>
      <c r="P550" s="5" t="str">
        <f>IF(D550="","",VLOOKUP(D550,resource_list,5,FALSE))</f>
        <v/>
      </c>
      <c r="Q550" s="5" t="str">
        <f>IF(C550="", "",  IF(VLOOKUP(C550,locations_outposts,5,FALSE)="No", 1, 1.1))</f>
        <v/>
      </c>
      <c r="R550" s="5" t="str">
        <f t="shared" si="41"/>
        <v/>
      </c>
      <c r="S550" s="5" t="str">
        <f t="shared" si="42"/>
        <v/>
      </c>
      <c r="T550" s="5" t="str">
        <f t="shared" si="43"/>
        <v/>
      </c>
      <c r="U550" s="5" t="str">
        <f t="shared" si="45"/>
        <v/>
      </c>
    </row>
    <row r="551" spans="1:21" x14ac:dyDescent="0.25">
      <c r="A551" s="5" cm="1">
        <f t="array" ref="A551">ROUNDDOWN(
_xlfn.IFS(P551="Crafted",
J551*K551*N551*Q551,
P551="Inorganic",
J551*K551*(L551+M551+N551)*O551*Q551,
P551="Organic",
J551*K551*(L551+M551+N551)*Q551,
TRUE,0),2)</f>
        <v>0</v>
      </c>
      <c r="B551" s="5" t="str">
        <f>IF(D551="","",VLOOKUP(D551,resource_list,7,FALSE))</f>
        <v/>
      </c>
      <c r="E551" s="23">
        <v>0</v>
      </c>
      <c r="F551" s="23">
        <v>0</v>
      </c>
      <c r="G551" s="23">
        <v>0</v>
      </c>
      <c r="H551" s="23">
        <v>0</v>
      </c>
      <c r="J551" s="5">
        <f t="shared" si="44"/>
        <v>1</v>
      </c>
      <c r="K551" s="5">
        <f>IF($B$1="Yes",1.05,1)</f>
        <v>1</v>
      </c>
      <c r="L551" s="5">
        <f>IF(D551="",0,VLOOKUP(D551,resource_list,2,FALSE)*F551)</f>
        <v>0</v>
      </c>
      <c r="M551" s="5">
        <f>IF(D551="",0,VLOOKUP(D551,resource_list,3,FALSE)*G551)</f>
        <v>0</v>
      </c>
      <c r="N551" s="5">
        <f>IF(D551="",0,VLOOKUP(D551,resource_list,4,FALSE)*H551)</f>
        <v>0</v>
      </c>
      <c r="O551" s="5">
        <f>IF($D$1="Yes",2,1)</f>
        <v>2</v>
      </c>
      <c r="P551" s="5" t="str">
        <f>IF(D551="","",VLOOKUP(D551,resource_list,5,FALSE))</f>
        <v/>
      </c>
      <c r="Q551" s="5" t="str">
        <f>IF(C551="", "",  IF(VLOOKUP(C551,locations_outposts,5,FALSE)="No", 1, 1.1))</f>
        <v/>
      </c>
      <c r="R551" s="5" t="str">
        <f t="shared" si="41"/>
        <v/>
      </c>
      <c r="S551" s="5" t="str">
        <f t="shared" si="42"/>
        <v/>
      </c>
      <c r="T551" s="5" t="str">
        <f t="shared" si="43"/>
        <v/>
      </c>
      <c r="U551" s="5" t="str">
        <f t="shared" si="45"/>
        <v/>
      </c>
    </row>
    <row r="552" spans="1:21" x14ac:dyDescent="0.25">
      <c r="A552" s="5" cm="1">
        <f t="array" ref="A552">ROUNDDOWN(
_xlfn.IFS(P552="Crafted",
J552*K552*N552*Q552,
P552="Inorganic",
J552*K552*(L552+M552+N552)*O552*Q552,
P552="Organic",
J552*K552*(L552+M552+N552)*Q552,
TRUE,0),2)</f>
        <v>0</v>
      </c>
      <c r="B552" s="5" t="str">
        <f>IF(D552="","",VLOOKUP(D552,resource_list,7,FALSE))</f>
        <v/>
      </c>
      <c r="E552" s="23">
        <v>0</v>
      </c>
      <c r="F552" s="23">
        <v>0</v>
      </c>
      <c r="G552" s="23">
        <v>0</v>
      </c>
      <c r="H552" s="23">
        <v>0</v>
      </c>
      <c r="J552" s="5">
        <f t="shared" si="44"/>
        <v>1</v>
      </c>
      <c r="K552" s="5">
        <f>IF($B$1="Yes",1.05,1)</f>
        <v>1</v>
      </c>
      <c r="L552" s="5">
        <f>IF(D552="",0,VLOOKUP(D552,resource_list,2,FALSE)*F552)</f>
        <v>0</v>
      </c>
      <c r="M552" s="5">
        <f>IF(D552="",0,VLOOKUP(D552,resource_list,3,FALSE)*G552)</f>
        <v>0</v>
      </c>
      <c r="N552" s="5">
        <f>IF(D552="",0,VLOOKUP(D552,resource_list,4,FALSE)*H552)</f>
        <v>0</v>
      </c>
      <c r="O552" s="5">
        <f>IF($D$1="Yes",2,1)</f>
        <v>2</v>
      </c>
      <c r="P552" s="5" t="str">
        <f>IF(D552="","",VLOOKUP(D552,resource_list,5,FALSE))</f>
        <v/>
      </c>
      <c r="Q552" s="5" t="str">
        <f>IF(C552="", "",  IF(VLOOKUP(C552,locations_outposts,5,FALSE)="No", 1, 1.1))</f>
        <v/>
      </c>
      <c r="R552" s="5" t="str">
        <f t="shared" si="41"/>
        <v/>
      </c>
      <c r="S552" s="5" t="str">
        <f t="shared" si="42"/>
        <v/>
      </c>
      <c r="T552" s="5" t="str">
        <f t="shared" si="43"/>
        <v/>
      </c>
      <c r="U552" s="5" t="str">
        <f t="shared" si="45"/>
        <v/>
      </c>
    </row>
    <row r="553" spans="1:21" x14ac:dyDescent="0.25">
      <c r="A553" s="5" cm="1">
        <f t="array" ref="A553">ROUNDDOWN(
_xlfn.IFS(P553="Crafted",
J553*K553*N553*Q553,
P553="Inorganic",
J553*K553*(L553+M553+N553)*O553*Q553,
P553="Organic",
J553*K553*(L553+M553+N553)*Q553,
TRUE,0),2)</f>
        <v>0</v>
      </c>
      <c r="B553" s="5" t="str">
        <f>IF(D553="","",VLOOKUP(D553,resource_list,7,FALSE))</f>
        <v/>
      </c>
      <c r="E553" s="23">
        <v>0</v>
      </c>
      <c r="F553" s="23">
        <v>0</v>
      </c>
      <c r="G553" s="23">
        <v>0</v>
      </c>
      <c r="H553" s="23">
        <v>0</v>
      </c>
      <c r="J553" s="5">
        <f t="shared" si="44"/>
        <v>1</v>
      </c>
      <c r="K553" s="5">
        <f>IF($B$1="Yes",1.05,1)</f>
        <v>1</v>
      </c>
      <c r="L553" s="5">
        <f>IF(D553="",0,VLOOKUP(D553,resource_list,2,FALSE)*F553)</f>
        <v>0</v>
      </c>
      <c r="M553" s="5">
        <f>IF(D553="",0,VLOOKUP(D553,resource_list,3,FALSE)*G553)</f>
        <v>0</v>
      </c>
      <c r="N553" s="5">
        <f>IF(D553="",0,VLOOKUP(D553,resource_list,4,FALSE)*H553)</f>
        <v>0</v>
      </c>
      <c r="O553" s="5">
        <f>IF($D$1="Yes",2,1)</f>
        <v>2</v>
      </c>
      <c r="P553" s="5" t="str">
        <f>IF(D553="","",VLOOKUP(D553,resource_list,5,FALSE))</f>
        <v/>
      </c>
      <c r="Q553" s="5" t="str">
        <f>IF(C553="", "",  IF(VLOOKUP(C553,locations_outposts,5,FALSE)="No", 1, 1.1))</f>
        <v/>
      </c>
      <c r="R553" s="5" t="str">
        <f t="shared" si="41"/>
        <v/>
      </c>
      <c r="S553" s="5" t="str">
        <f t="shared" si="42"/>
        <v/>
      </c>
      <c r="T553" s="5" t="str">
        <f t="shared" si="43"/>
        <v/>
      </c>
      <c r="U553" s="5" t="str">
        <f t="shared" si="45"/>
        <v/>
      </c>
    </row>
    <row r="554" spans="1:21" x14ac:dyDescent="0.25">
      <c r="A554" s="5" cm="1">
        <f t="array" ref="A554">ROUNDDOWN(
_xlfn.IFS(P554="Crafted",
J554*K554*N554*Q554,
P554="Inorganic",
J554*K554*(L554+M554+N554)*O554*Q554,
P554="Organic",
J554*K554*(L554+M554+N554)*Q554,
TRUE,0),2)</f>
        <v>0</v>
      </c>
      <c r="B554" s="5" t="str">
        <f>IF(D554="","",VLOOKUP(D554,resource_list,7,FALSE))</f>
        <v/>
      </c>
      <c r="E554" s="23">
        <v>0</v>
      </c>
      <c r="F554" s="23">
        <v>0</v>
      </c>
      <c r="G554" s="23">
        <v>0</v>
      </c>
      <c r="H554" s="23">
        <v>0</v>
      </c>
      <c r="J554" s="5">
        <f t="shared" si="44"/>
        <v>1</v>
      </c>
      <c r="K554" s="5">
        <f>IF($B$1="Yes",1.05,1)</f>
        <v>1</v>
      </c>
      <c r="L554" s="5">
        <f>IF(D554="",0,VLOOKUP(D554,resource_list,2,FALSE)*F554)</f>
        <v>0</v>
      </c>
      <c r="M554" s="5">
        <f>IF(D554="",0,VLOOKUP(D554,resource_list,3,FALSE)*G554)</f>
        <v>0</v>
      </c>
      <c r="N554" s="5">
        <f>IF(D554="",0,VLOOKUP(D554,resource_list,4,FALSE)*H554)</f>
        <v>0</v>
      </c>
      <c r="O554" s="5">
        <f>IF($D$1="Yes",2,1)</f>
        <v>2</v>
      </c>
      <c r="P554" s="5" t="str">
        <f>IF(D554="","",VLOOKUP(D554,resource_list,5,FALSE))</f>
        <v/>
      </c>
      <c r="Q554" s="5" t="str">
        <f>IF(C554="", "",  IF(VLOOKUP(C554,locations_outposts,5,FALSE)="No", 1, 1.1))</f>
        <v/>
      </c>
      <c r="R554" s="5" t="str">
        <f t="shared" si="41"/>
        <v/>
      </c>
      <c r="S554" s="5" t="str">
        <f t="shared" si="42"/>
        <v/>
      </c>
      <c r="T554" s="5" t="str">
        <f t="shared" si="43"/>
        <v/>
      </c>
      <c r="U554" s="5" t="str">
        <f t="shared" si="45"/>
        <v/>
      </c>
    </row>
    <row r="555" spans="1:21" x14ac:dyDescent="0.25">
      <c r="A555" s="5" cm="1">
        <f t="array" ref="A555">ROUNDDOWN(
_xlfn.IFS(P555="Crafted",
J555*K555*N555*Q555,
P555="Inorganic",
J555*K555*(L555+M555+N555)*O555*Q555,
P555="Organic",
J555*K555*(L555+M555+N555)*Q555,
TRUE,0),2)</f>
        <v>0</v>
      </c>
      <c r="B555" s="5" t="str">
        <f>IF(D555="","",VLOOKUP(D555,resource_list,7,FALSE))</f>
        <v/>
      </c>
      <c r="E555" s="23">
        <v>0</v>
      </c>
      <c r="F555" s="23">
        <v>0</v>
      </c>
      <c r="G555" s="23">
        <v>0</v>
      </c>
      <c r="H555" s="23">
        <v>0</v>
      </c>
      <c r="J555" s="5">
        <f t="shared" si="44"/>
        <v>1</v>
      </c>
      <c r="K555" s="5">
        <f>IF($B$1="Yes",1.05,1)</f>
        <v>1</v>
      </c>
      <c r="L555" s="5">
        <f>IF(D555="",0,VLOOKUP(D555,resource_list,2,FALSE)*F555)</f>
        <v>0</v>
      </c>
      <c r="M555" s="5">
        <f>IF(D555="",0,VLOOKUP(D555,resource_list,3,FALSE)*G555)</f>
        <v>0</v>
      </c>
      <c r="N555" s="5">
        <f>IF(D555="",0,VLOOKUP(D555,resource_list,4,FALSE)*H555)</f>
        <v>0</v>
      </c>
      <c r="O555" s="5">
        <f>IF($D$1="Yes",2,1)</f>
        <v>2</v>
      </c>
      <c r="P555" s="5" t="str">
        <f>IF(D555="","",VLOOKUP(D555,resource_list,5,FALSE))</f>
        <v/>
      </c>
      <c r="Q555" s="5" t="str">
        <f>IF(C555="", "",  IF(VLOOKUP(C555,locations_outposts,5,FALSE)="No", 1, 1.1))</f>
        <v/>
      </c>
      <c r="R555" s="5" t="str">
        <f t="shared" si="41"/>
        <v/>
      </c>
      <c r="S555" s="5" t="str">
        <f t="shared" si="42"/>
        <v/>
      </c>
      <c r="T555" s="5" t="str">
        <f t="shared" si="43"/>
        <v/>
      </c>
      <c r="U555" s="5" t="str">
        <f t="shared" si="45"/>
        <v/>
      </c>
    </row>
    <row r="556" spans="1:21" x14ac:dyDescent="0.25">
      <c r="A556" s="5" cm="1">
        <f t="array" ref="A556">ROUNDDOWN(
_xlfn.IFS(P556="Crafted",
J556*K556*N556*Q556,
P556="Inorganic",
J556*K556*(L556+M556+N556)*O556*Q556,
P556="Organic",
J556*K556*(L556+M556+N556)*Q556,
TRUE,0),2)</f>
        <v>0</v>
      </c>
      <c r="B556" s="5" t="str">
        <f>IF(D556="","",VLOOKUP(D556,resource_list,7,FALSE))</f>
        <v/>
      </c>
      <c r="E556" s="23">
        <v>0</v>
      </c>
      <c r="F556" s="23">
        <v>0</v>
      </c>
      <c r="G556" s="23">
        <v>0</v>
      </c>
      <c r="H556" s="23">
        <v>0</v>
      </c>
      <c r="J556" s="5">
        <f t="shared" si="44"/>
        <v>1</v>
      </c>
      <c r="K556" s="5">
        <f>IF($B$1="Yes",1.05,1)</f>
        <v>1</v>
      </c>
      <c r="L556" s="5">
        <f>IF(D556="",0,VLOOKUP(D556,resource_list,2,FALSE)*F556)</f>
        <v>0</v>
      </c>
      <c r="M556" s="5">
        <f>IF(D556="",0,VLOOKUP(D556,resource_list,3,FALSE)*G556)</f>
        <v>0</v>
      </c>
      <c r="N556" s="5">
        <f>IF(D556="",0,VLOOKUP(D556,resource_list,4,FALSE)*H556)</f>
        <v>0</v>
      </c>
      <c r="O556" s="5">
        <f>IF($D$1="Yes",2,1)</f>
        <v>2</v>
      </c>
      <c r="P556" s="5" t="str">
        <f>IF(D556="","",VLOOKUP(D556,resource_list,5,FALSE))</f>
        <v/>
      </c>
      <c r="Q556" s="5" t="str">
        <f>IF(C556="", "",  IF(VLOOKUP(C556,locations_outposts,5,FALSE)="No", 1, 1.1))</f>
        <v/>
      </c>
      <c r="R556" s="5" t="str">
        <f t="shared" si="41"/>
        <v/>
      </c>
      <c r="S556" s="5" t="str">
        <f t="shared" si="42"/>
        <v/>
      </c>
      <c r="T556" s="5" t="str">
        <f t="shared" si="43"/>
        <v/>
      </c>
      <c r="U556" s="5" t="str">
        <f t="shared" si="45"/>
        <v/>
      </c>
    </row>
    <row r="557" spans="1:21" x14ac:dyDescent="0.25">
      <c r="A557" s="5" cm="1">
        <f t="array" ref="A557">ROUNDDOWN(
_xlfn.IFS(P557="Crafted",
J557*K557*N557*Q557,
P557="Inorganic",
J557*K557*(L557+M557+N557)*O557*Q557,
P557="Organic",
J557*K557*(L557+M557+N557)*Q557,
TRUE,0),2)</f>
        <v>0</v>
      </c>
      <c r="B557" s="5" t="str">
        <f>IF(D557="","",VLOOKUP(D557,resource_list,7,FALSE))</f>
        <v/>
      </c>
      <c r="E557" s="23">
        <v>0</v>
      </c>
      <c r="F557" s="23">
        <v>0</v>
      </c>
      <c r="G557" s="23">
        <v>0</v>
      </c>
      <c r="H557" s="23">
        <v>0</v>
      </c>
      <c r="J557" s="5">
        <f t="shared" si="44"/>
        <v>1</v>
      </c>
      <c r="K557" s="5">
        <f>IF($B$1="Yes",1.05,1)</f>
        <v>1</v>
      </c>
      <c r="L557" s="5">
        <f>IF(D557="",0,VLOOKUP(D557,resource_list,2,FALSE)*F557)</f>
        <v>0</v>
      </c>
      <c r="M557" s="5">
        <f>IF(D557="",0,VLOOKUP(D557,resource_list,3,FALSE)*G557)</f>
        <v>0</v>
      </c>
      <c r="N557" s="5">
        <f>IF(D557="",0,VLOOKUP(D557,resource_list,4,FALSE)*H557)</f>
        <v>0</v>
      </c>
      <c r="O557" s="5">
        <f>IF($D$1="Yes",2,1)</f>
        <v>2</v>
      </c>
      <c r="P557" s="5" t="str">
        <f>IF(D557="","",VLOOKUP(D557,resource_list,5,FALSE))</f>
        <v/>
      </c>
      <c r="Q557" s="5" t="str">
        <f>IF(C557="", "",  IF(VLOOKUP(C557,locations_outposts,5,FALSE)="No", 1, 1.1))</f>
        <v/>
      </c>
      <c r="R557" s="5" t="str">
        <f t="shared" si="41"/>
        <v/>
      </c>
      <c r="S557" s="5" t="str">
        <f t="shared" si="42"/>
        <v/>
      </c>
      <c r="T557" s="5" t="str">
        <f t="shared" si="43"/>
        <v/>
      </c>
      <c r="U557" s="5" t="str">
        <f t="shared" si="45"/>
        <v/>
      </c>
    </row>
    <row r="558" spans="1:21" x14ac:dyDescent="0.25">
      <c r="A558" s="5" cm="1">
        <f t="array" ref="A558">ROUNDDOWN(
_xlfn.IFS(P558="Crafted",
J558*K558*N558*Q558,
P558="Inorganic",
J558*K558*(L558+M558+N558)*O558*Q558,
P558="Organic",
J558*K558*(L558+M558+N558)*Q558,
TRUE,0),2)</f>
        <v>0</v>
      </c>
      <c r="B558" s="5" t="str">
        <f>IF(D558="","",VLOOKUP(D558,resource_list,7,FALSE))</f>
        <v/>
      </c>
      <c r="E558" s="23">
        <v>0</v>
      </c>
      <c r="F558" s="23">
        <v>0</v>
      </c>
      <c r="G558" s="23">
        <v>0</v>
      </c>
      <c r="H558" s="23">
        <v>0</v>
      </c>
      <c r="J558" s="5">
        <f t="shared" si="44"/>
        <v>1</v>
      </c>
      <c r="K558" s="5">
        <f>IF($B$1="Yes",1.05,1)</f>
        <v>1</v>
      </c>
      <c r="L558" s="5">
        <f>IF(D558="",0,VLOOKUP(D558,resource_list,2,FALSE)*F558)</f>
        <v>0</v>
      </c>
      <c r="M558" s="5">
        <f>IF(D558="",0,VLOOKUP(D558,resource_list,3,FALSE)*G558)</f>
        <v>0</v>
      </c>
      <c r="N558" s="5">
        <f>IF(D558="",0,VLOOKUP(D558,resource_list,4,FALSE)*H558)</f>
        <v>0</v>
      </c>
      <c r="O558" s="5">
        <f>IF($D$1="Yes",2,1)</f>
        <v>2</v>
      </c>
      <c r="P558" s="5" t="str">
        <f>IF(D558="","",VLOOKUP(D558,resource_list,5,FALSE))</f>
        <v/>
      </c>
      <c r="Q558" s="5" t="str">
        <f>IF(C558="", "",  IF(VLOOKUP(C558,locations_outposts,5,FALSE)="No", 1, 1.1))</f>
        <v/>
      </c>
      <c r="R558" s="5" t="str">
        <f t="shared" si="41"/>
        <v/>
      </c>
      <c r="S558" s="5" t="str">
        <f t="shared" si="42"/>
        <v/>
      </c>
      <c r="T558" s="5" t="str">
        <f t="shared" si="43"/>
        <v/>
      </c>
      <c r="U558" s="5" t="str">
        <f t="shared" si="45"/>
        <v/>
      </c>
    </row>
    <row r="559" spans="1:21" x14ac:dyDescent="0.25">
      <c r="A559" s="5" cm="1">
        <f t="array" ref="A559">ROUNDDOWN(
_xlfn.IFS(P559="Crafted",
J559*K559*N559*Q559,
P559="Inorganic",
J559*K559*(L559+M559+N559)*O559*Q559,
P559="Organic",
J559*K559*(L559+M559+N559)*Q559,
TRUE,0),2)</f>
        <v>0</v>
      </c>
      <c r="B559" s="5" t="str">
        <f>IF(D559="","",VLOOKUP(D559,resource_list,7,FALSE))</f>
        <v/>
      </c>
      <c r="E559" s="23">
        <v>0</v>
      </c>
      <c r="F559" s="23">
        <v>0</v>
      </c>
      <c r="G559" s="23">
        <v>0</v>
      </c>
      <c r="H559" s="23">
        <v>0</v>
      </c>
      <c r="J559" s="5">
        <f t="shared" si="44"/>
        <v>1</v>
      </c>
      <c r="K559" s="5">
        <f>IF($B$1="Yes",1.05,1)</f>
        <v>1</v>
      </c>
      <c r="L559" s="5">
        <f>IF(D559="",0,VLOOKUP(D559,resource_list,2,FALSE)*F559)</f>
        <v>0</v>
      </c>
      <c r="M559" s="5">
        <f>IF(D559="",0,VLOOKUP(D559,resource_list,3,FALSE)*G559)</f>
        <v>0</v>
      </c>
      <c r="N559" s="5">
        <f>IF(D559="",0,VLOOKUP(D559,resource_list,4,FALSE)*H559)</f>
        <v>0</v>
      </c>
      <c r="O559" s="5">
        <f>IF($D$1="Yes",2,1)</f>
        <v>2</v>
      </c>
      <c r="P559" s="5" t="str">
        <f>IF(D559="","",VLOOKUP(D559,resource_list,5,FALSE))</f>
        <v/>
      </c>
      <c r="Q559" s="5" t="str">
        <f>IF(C559="", "",  IF(VLOOKUP(C559,locations_outposts,5,FALSE)="No", 1, 1.1))</f>
        <v/>
      </c>
      <c r="R559" s="5" t="str">
        <f t="shared" si="41"/>
        <v/>
      </c>
      <c r="S559" s="5" t="str">
        <f t="shared" si="42"/>
        <v/>
      </c>
      <c r="T559" s="5" t="str">
        <f t="shared" si="43"/>
        <v/>
      </c>
      <c r="U559" s="5" t="str">
        <f t="shared" si="45"/>
        <v/>
      </c>
    </row>
    <row r="560" spans="1:21" x14ac:dyDescent="0.25">
      <c r="A560" s="5" cm="1">
        <f t="array" ref="A560">ROUNDDOWN(
_xlfn.IFS(P560="Crafted",
J560*K560*N560*Q560,
P560="Inorganic",
J560*K560*(L560+M560+N560)*O560*Q560,
P560="Organic",
J560*K560*(L560+M560+N560)*Q560,
TRUE,0),2)</f>
        <v>0</v>
      </c>
      <c r="B560" s="5" t="str">
        <f>IF(D560="","",VLOOKUP(D560,resource_list,7,FALSE))</f>
        <v/>
      </c>
      <c r="E560" s="23">
        <v>0</v>
      </c>
      <c r="F560" s="23">
        <v>0</v>
      </c>
      <c r="G560" s="23">
        <v>0</v>
      </c>
      <c r="H560" s="23">
        <v>0</v>
      </c>
      <c r="J560" s="5">
        <f t="shared" si="44"/>
        <v>1</v>
      </c>
      <c r="K560" s="5">
        <f>IF($B$1="Yes",1.05,1)</f>
        <v>1</v>
      </c>
      <c r="L560" s="5">
        <f>IF(D560="",0,VLOOKUP(D560,resource_list,2,FALSE)*F560)</f>
        <v>0</v>
      </c>
      <c r="M560" s="5">
        <f>IF(D560="",0,VLOOKUP(D560,resource_list,3,FALSE)*G560)</f>
        <v>0</v>
      </c>
      <c r="N560" s="5">
        <f>IF(D560="",0,VLOOKUP(D560,resource_list,4,FALSE)*H560)</f>
        <v>0</v>
      </c>
      <c r="O560" s="5">
        <f>IF($D$1="Yes",2,1)</f>
        <v>2</v>
      </c>
      <c r="P560" s="5" t="str">
        <f>IF(D560="","",VLOOKUP(D560,resource_list,5,FALSE))</f>
        <v/>
      </c>
      <c r="Q560" s="5" t="str">
        <f>IF(C560="", "",  IF(VLOOKUP(C560,locations_outposts,5,FALSE)="No", 1, 1.1))</f>
        <v/>
      </c>
      <c r="R560" s="5" t="str">
        <f t="shared" si="41"/>
        <v/>
      </c>
      <c r="S560" s="5" t="str">
        <f t="shared" si="42"/>
        <v/>
      </c>
      <c r="T560" s="5" t="str">
        <f t="shared" si="43"/>
        <v/>
      </c>
      <c r="U560" s="5" t="str">
        <f t="shared" si="45"/>
        <v/>
      </c>
    </row>
    <row r="561" spans="1:21" x14ac:dyDescent="0.25">
      <c r="A561" s="5" cm="1">
        <f t="array" ref="A561">ROUNDDOWN(
_xlfn.IFS(P561="Crafted",
J561*K561*N561*Q561,
P561="Inorganic",
J561*K561*(L561+M561+N561)*O561*Q561,
P561="Organic",
J561*K561*(L561+M561+N561)*Q561,
TRUE,0),2)</f>
        <v>0</v>
      </c>
      <c r="B561" s="5" t="str">
        <f>IF(D561="","",VLOOKUP(D561,resource_list,7,FALSE))</f>
        <v/>
      </c>
      <c r="E561" s="23">
        <v>0</v>
      </c>
      <c r="F561" s="23">
        <v>0</v>
      </c>
      <c r="G561" s="23">
        <v>0</v>
      </c>
      <c r="H561" s="23">
        <v>0</v>
      </c>
      <c r="J561" s="5">
        <f t="shared" si="44"/>
        <v>1</v>
      </c>
      <c r="K561" s="5">
        <f>IF($B$1="Yes",1.05,1)</f>
        <v>1</v>
      </c>
      <c r="L561" s="5">
        <f>IF(D561="",0,VLOOKUP(D561,resource_list,2,FALSE)*F561)</f>
        <v>0</v>
      </c>
      <c r="M561" s="5">
        <f>IF(D561="",0,VLOOKUP(D561,resource_list,3,FALSE)*G561)</f>
        <v>0</v>
      </c>
      <c r="N561" s="5">
        <f>IF(D561="",0,VLOOKUP(D561,resource_list,4,FALSE)*H561)</f>
        <v>0</v>
      </c>
      <c r="O561" s="5">
        <f>IF($D$1="Yes",2,1)</f>
        <v>2</v>
      </c>
      <c r="P561" s="5" t="str">
        <f>IF(D561="","",VLOOKUP(D561,resource_list,5,FALSE))</f>
        <v/>
      </c>
      <c r="Q561" s="5" t="str">
        <f>IF(C561="", "",  IF(VLOOKUP(C561,locations_outposts,5,FALSE)="No", 1, 1.1))</f>
        <v/>
      </c>
      <c r="R561" s="5" t="str">
        <f t="shared" si="41"/>
        <v/>
      </c>
      <c r="S561" s="5" t="str">
        <f t="shared" si="42"/>
        <v/>
      </c>
      <c r="T561" s="5" t="str">
        <f t="shared" si="43"/>
        <v/>
      </c>
      <c r="U561" s="5" t="str">
        <f t="shared" si="45"/>
        <v/>
      </c>
    </row>
    <row r="562" spans="1:21" x14ac:dyDescent="0.25">
      <c r="A562" s="5" cm="1">
        <f t="array" ref="A562">ROUNDDOWN(
_xlfn.IFS(P562="Crafted",
J562*K562*N562*Q562,
P562="Inorganic",
J562*K562*(L562+M562+N562)*O562*Q562,
P562="Organic",
J562*K562*(L562+M562+N562)*Q562,
TRUE,0),2)</f>
        <v>0</v>
      </c>
      <c r="B562" s="5" t="str">
        <f>IF(D562="","",VLOOKUP(D562,resource_list,7,FALSE))</f>
        <v/>
      </c>
      <c r="E562" s="23">
        <v>0</v>
      </c>
      <c r="F562" s="23">
        <v>0</v>
      </c>
      <c r="G562" s="23">
        <v>0</v>
      </c>
      <c r="H562" s="23">
        <v>0</v>
      </c>
      <c r="J562" s="5">
        <f t="shared" si="44"/>
        <v>1</v>
      </c>
      <c r="K562" s="5">
        <f>IF($B$1="Yes",1.05,1)</f>
        <v>1</v>
      </c>
      <c r="L562" s="5">
        <f>IF(D562="",0,VLOOKUP(D562,resource_list,2,FALSE)*F562)</f>
        <v>0</v>
      </c>
      <c r="M562" s="5">
        <f>IF(D562="",0,VLOOKUP(D562,resource_list,3,FALSE)*G562)</f>
        <v>0</v>
      </c>
      <c r="N562" s="5">
        <f>IF(D562="",0,VLOOKUP(D562,resource_list,4,FALSE)*H562)</f>
        <v>0</v>
      </c>
      <c r="O562" s="5">
        <f>IF($D$1="Yes",2,1)</f>
        <v>2</v>
      </c>
      <c r="P562" s="5" t="str">
        <f>IF(D562="","",VLOOKUP(D562,resource_list,5,FALSE))</f>
        <v/>
      </c>
      <c r="Q562" s="5" t="str">
        <f>IF(C562="", "",  IF(VLOOKUP(C562,locations_outposts,5,FALSE)="No", 1, 1.1))</f>
        <v/>
      </c>
      <c r="R562" s="5" t="str">
        <f t="shared" si="41"/>
        <v/>
      </c>
      <c r="S562" s="5" t="str">
        <f t="shared" si="42"/>
        <v/>
      </c>
      <c r="T562" s="5" t="str">
        <f t="shared" si="43"/>
        <v/>
      </c>
      <c r="U562" s="5" t="str">
        <f t="shared" si="45"/>
        <v/>
      </c>
    </row>
    <row r="563" spans="1:21" x14ac:dyDescent="0.25">
      <c r="A563" s="5" cm="1">
        <f t="array" ref="A563">ROUNDDOWN(
_xlfn.IFS(P563="Crafted",
J563*K563*N563*Q563,
P563="Inorganic",
J563*K563*(L563+M563+N563)*O563*Q563,
P563="Organic",
J563*K563*(L563+M563+N563)*Q563,
TRUE,0),2)</f>
        <v>0</v>
      </c>
      <c r="B563" s="5" t="str">
        <f>IF(D563="","",VLOOKUP(D563,resource_list,7,FALSE))</f>
        <v/>
      </c>
      <c r="E563" s="23">
        <v>0</v>
      </c>
      <c r="F563" s="23">
        <v>0</v>
      </c>
      <c r="G563" s="23">
        <v>0</v>
      </c>
      <c r="H563" s="23">
        <v>0</v>
      </c>
      <c r="J563" s="5">
        <f t="shared" si="44"/>
        <v>1</v>
      </c>
      <c r="K563" s="5">
        <f>IF($B$1="Yes",1.05,1)</f>
        <v>1</v>
      </c>
      <c r="L563" s="5">
        <f>IF(D563="",0,VLOOKUP(D563,resource_list,2,FALSE)*F563)</f>
        <v>0</v>
      </c>
      <c r="M563" s="5">
        <f>IF(D563="",0,VLOOKUP(D563,resource_list,3,FALSE)*G563)</f>
        <v>0</v>
      </c>
      <c r="N563" s="5">
        <f>IF(D563="",0,VLOOKUP(D563,resource_list,4,FALSE)*H563)</f>
        <v>0</v>
      </c>
      <c r="O563" s="5">
        <f>IF($D$1="Yes",2,1)</f>
        <v>2</v>
      </c>
      <c r="P563" s="5" t="str">
        <f>IF(D563="","",VLOOKUP(D563,resource_list,5,FALSE))</f>
        <v/>
      </c>
      <c r="Q563" s="5" t="str">
        <f>IF(C563="", "",  IF(VLOOKUP(C563,locations_outposts,5,FALSE)="No", 1, 1.1))</f>
        <v/>
      </c>
      <c r="R563" s="5" t="str">
        <f t="shared" si="41"/>
        <v/>
      </c>
      <c r="S563" s="5" t="str">
        <f t="shared" si="42"/>
        <v/>
      </c>
      <c r="T563" s="5" t="str">
        <f t="shared" si="43"/>
        <v/>
      </c>
      <c r="U563" s="5" t="str">
        <f t="shared" si="45"/>
        <v/>
      </c>
    </row>
    <row r="564" spans="1:21" x14ac:dyDescent="0.25">
      <c r="A564" s="5" cm="1">
        <f t="array" ref="A564">ROUNDDOWN(
_xlfn.IFS(P564="Crafted",
J564*K564*N564*Q564,
P564="Inorganic",
J564*K564*(L564+M564+N564)*O564*Q564,
P564="Organic",
J564*K564*(L564+M564+N564)*Q564,
TRUE,0),2)</f>
        <v>0</v>
      </c>
      <c r="B564" s="5" t="str">
        <f>IF(D564="","",VLOOKUP(D564,resource_list,7,FALSE))</f>
        <v/>
      </c>
      <c r="E564" s="23">
        <v>0</v>
      </c>
      <c r="F564" s="23">
        <v>0</v>
      </c>
      <c r="G564" s="23">
        <v>0</v>
      </c>
      <c r="H564" s="23">
        <v>0</v>
      </c>
      <c r="J564" s="5">
        <f t="shared" si="44"/>
        <v>1</v>
      </c>
      <c r="K564" s="5">
        <f>IF($B$1="Yes",1.05,1)</f>
        <v>1</v>
      </c>
      <c r="L564" s="5">
        <f>IF(D564="",0,VLOOKUP(D564,resource_list,2,FALSE)*F564)</f>
        <v>0</v>
      </c>
      <c r="M564" s="5">
        <f>IF(D564="",0,VLOOKUP(D564,resource_list,3,FALSE)*G564)</f>
        <v>0</v>
      </c>
      <c r="N564" s="5">
        <f>IF(D564="",0,VLOOKUP(D564,resource_list,4,FALSE)*H564)</f>
        <v>0</v>
      </c>
      <c r="O564" s="5">
        <f>IF($D$1="Yes",2,1)</f>
        <v>2</v>
      </c>
      <c r="P564" s="5" t="str">
        <f>IF(D564="","",VLOOKUP(D564,resource_list,5,FALSE))</f>
        <v/>
      </c>
      <c r="Q564" s="5" t="str">
        <f>IF(C564="", "",  IF(VLOOKUP(C564,locations_outposts,5,FALSE)="No", 1, 1.1))</f>
        <v/>
      </c>
      <c r="R564" s="5" t="str">
        <f t="shared" si="41"/>
        <v/>
      </c>
      <c r="S564" s="5" t="str">
        <f t="shared" si="42"/>
        <v/>
      </c>
      <c r="T564" s="5" t="str">
        <f t="shared" si="43"/>
        <v/>
      </c>
      <c r="U564" s="5" t="str">
        <f t="shared" si="45"/>
        <v/>
      </c>
    </row>
    <row r="565" spans="1:21" x14ac:dyDescent="0.25">
      <c r="A565" s="5" cm="1">
        <f t="array" ref="A565">ROUNDDOWN(
_xlfn.IFS(P565="Crafted",
J565*K565*N565*Q565,
P565="Inorganic",
J565*K565*(L565+M565+N565)*O565*Q565,
P565="Organic",
J565*K565*(L565+M565+N565)*Q565,
TRUE,0),2)</f>
        <v>0</v>
      </c>
      <c r="B565" s="5" t="str">
        <f>IF(D565="","",VLOOKUP(D565,resource_list,7,FALSE))</f>
        <v/>
      </c>
      <c r="E565" s="23">
        <v>0</v>
      </c>
      <c r="F565" s="23">
        <v>0</v>
      </c>
      <c r="G565" s="23">
        <v>0</v>
      </c>
      <c r="H565" s="23">
        <v>0</v>
      </c>
      <c r="J565" s="5">
        <f t="shared" si="44"/>
        <v>1</v>
      </c>
      <c r="K565" s="5">
        <f>IF($B$1="Yes",1.05,1)</f>
        <v>1</v>
      </c>
      <c r="L565" s="5">
        <f>IF(D565="",0,VLOOKUP(D565,resource_list,2,FALSE)*F565)</f>
        <v>0</v>
      </c>
      <c r="M565" s="5">
        <f>IF(D565="",0,VLOOKUP(D565,resource_list,3,FALSE)*G565)</f>
        <v>0</v>
      </c>
      <c r="N565" s="5">
        <f>IF(D565="",0,VLOOKUP(D565,resource_list,4,FALSE)*H565)</f>
        <v>0</v>
      </c>
      <c r="O565" s="5">
        <f>IF($D$1="Yes",2,1)</f>
        <v>2</v>
      </c>
      <c r="P565" s="5" t="str">
        <f>IF(D565="","",VLOOKUP(D565,resource_list,5,FALSE))</f>
        <v/>
      </c>
      <c r="Q565" s="5" t="str">
        <f>IF(C565="", "",  IF(VLOOKUP(C565,locations_outposts,5,FALSE)="No", 1, 1.1))</f>
        <v/>
      </c>
      <c r="R565" s="5" t="str">
        <f t="shared" si="41"/>
        <v/>
      </c>
      <c r="S565" s="5" t="str">
        <f t="shared" si="42"/>
        <v/>
      </c>
      <c r="T565" s="5" t="str">
        <f t="shared" si="43"/>
        <v/>
      </c>
      <c r="U565" s="5" t="str">
        <f t="shared" si="45"/>
        <v/>
      </c>
    </row>
    <row r="566" spans="1:21" x14ac:dyDescent="0.25">
      <c r="A566" s="5" cm="1">
        <f t="array" ref="A566">ROUNDDOWN(
_xlfn.IFS(P566="Crafted",
J566*K566*N566*Q566,
P566="Inorganic",
J566*K566*(L566+M566+N566)*O566*Q566,
P566="Organic",
J566*K566*(L566+M566+N566)*Q566,
TRUE,0),2)</f>
        <v>0</v>
      </c>
      <c r="B566" s="5" t="str">
        <f>IF(D566="","",VLOOKUP(D566,resource_list,7,FALSE))</f>
        <v/>
      </c>
      <c r="E566" s="23">
        <v>0</v>
      </c>
      <c r="F566" s="23">
        <v>0</v>
      </c>
      <c r="G566" s="23">
        <v>0</v>
      </c>
      <c r="H566" s="23">
        <v>0</v>
      </c>
      <c r="J566" s="5">
        <f t="shared" si="44"/>
        <v>1</v>
      </c>
      <c r="K566" s="5">
        <f>IF($B$1="Yes",1.05,1)</f>
        <v>1</v>
      </c>
      <c r="L566" s="5">
        <f>IF(D566="",0,VLOOKUP(D566,resource_list,2,FALSE)*F566)</f>
        <v>0</v>
      </c>
      <c r="M566" s="5">
        <f>IF(D566="",0,VLOOKUP(D566,resource_list,3,FALSE)*G566)</f>
        <v>0</v>
      </c>
      <c r="N566" s="5">
        <f>IF(D566="",0,VLOOKUP(D566,resource_list,4,FALSE)*H566)</f>
        <v>0</v>
      </c>
      <c r="O566" s="5">
        <f>IF($D$1="Yes",2,1)</f>
        <v>2</v>
      </c>
      <c r="P566" s="5" t="str">
        <f>IF(D566="","",VLOOKUP(D566,resource_list,5,FALSE))</f>
        <v/>
      </c>
      <c r="Q566" s="5" t="str">
        <f>IF(C566="", "",  IF(VLOOKUP(C566,locations_outposts,5,FALSE)="No", 1, 1.1))</f>
        <v/>
      </c>
      <c r="R566" s="5" t="str">
        <f t="shared" si="41"/>
        <v/>
      </c>
      <c r="S566" s="5" t="str">
        <f t="shared" si="42"/>
        <v/>
      </c>
      <c r="T566" s="5" t="str">
        <f t="shared" si="43"/>
        <v/>
      </c>
      <c r="U566" s="5" t="str">
        <f t="shared" si="45"/>
        <v/>
      </c>
    </row>
    <row r="567" spans="1:21" x14ac:dyDescent="0.25">
      <c r="A567" s="5" cm="1">
        <f t="array" ref="A567">ROUNDDOWN(
_xlfn.IFS(P567="Crafted",
J567*K567*N567*Q567,
P567="Inorganic",
J567*K567*(L567+M567+N567)*O567*Q567,
P567="Organic",
J567*K567*(L567+M567+N567)*Q567,
TRUE,0),2)</f>
        <v>0</v>
      </c>
      <c r="B567" s="5" t="str">
        <f>IF(D567="","",VLOOKUP(D567,resource_list,7,FALSE))</f>
        <v/>
      </c>
      <c r="E567" s="23">
        <v>0</v>
      </c>
      <c r="F567" s="23">
        <v>0</v>
      </c>
      <c r="G567" s="23">
        <v>0</v>
      </c>
      <c r="H567" s="23">
        <v>0</v>
      </c>
      <c r="J567" s="5">
        <f t="shared" si="44"/>
        <v>1</v>
      </c>
      <c r="K567" s="5">
        <f>IF($B$1="Yes",1.05,1)</f>
        <v>1</v>
      </c>
      <c r="L567" s="5">
        <f>IF(D567="",0,VLOOKUP(D567,resource_list,2,FALSE)*F567)</f>
        <v>0</v>
      </c>
      <c r="M567" s="5">
        <f>IF(D567="",0,VLOOKUP(D567,resource_list,3,FALSE)*G567)</f>
        <v>0</v>
      </c>
      <c r="N567" s="5">
        <f>IF(D567="",0,VLOOKUP(D567,resource_list,4,FALSE)*H567)</f>
        <v>0</v>
      </c>
      <c r="O567" s="5">
        <f>IF($D$1="Yes",2,1)</f>
        <v>2</v>
      </c>
      <c r="P567" s="5" t="str">
        <f>IF(D567="","",VLOOKUP(D567,resource_list,5,FALSE))</f>
        <v/>
      </c>
      <c r="Q567" s="5" t="str">
        <f>IF(C567="", "",  IF(VLOOKUP(C567,locations_outposts,5,FALSE)="No", 1, 1.1))</f>
        <v/>
      </c>
      <c r="R567" s="5" t="str">
        <f t="shared" si="41"/>
        <v/>
      </c>
      <c r="S567" s="5" t="str">
        <f t="shared" si="42"/>
        <v/>
      </c>
      <c r="T567" s="5" t="str">
        <f t="shared" si="43"/>
        <v/>
      </c>
      <c r="U567" s="5" t="str">
        <f t="shared" si="45"/>
        <v/>
      </c>
    </row>
    <row r="568" spans="1:21" x14ac:dyDescent="0.25">
      <c r="A568" s="5" cm="1">
        <f t="array" ref="A568">ROUNDDOWN(
_xlfn.IFS(P568="Crafted",
J568*K568*N568*Q568,
P568="Inorganic",
J568*K568*(L568+M568+N568)*O568*Q568,
P568="Organic",
J568*K568*(L568+M568+N568)*Q568,
TRUE,0),2)</f>
        <v>0</v>
      </c>
      <c r="B568" s="5" t="str">
        <f>IF(D568="","",VLOOKUP(D568,resource_list,7,FALSE))</f>
        <v/>
      </c>
      <c r="E568" s="23">
        <v>0</v>
      </c>
      <c r="F568" s="23">
        <v>0</v>
      </c>
      <c r="G568" s="23">
        <v>0</v>
      </c>
      <c r="H568" s="23">
        <v>0</v>
      </c>
      <c r="J568" s="5">
        <f t="shared" si="44"/>
        <v>1</v>
      </c>
      <c r="K568" s="5">
        <f>IF($B$1="Yes",1.05,1)</f>
        <v>1</v>
      </c>
      <c r="L568" s="5">
        <f>IF(D568="",0,VLOOKUP(D568,resource_list,2,FALSE)*F568)</f>
        <v>0</v>
      </c>
      <c r="M568" s="5">
        <f>IF(D568="",0,VLOOKUP(D568,resource_list,3,FALSE)*G568)</f>
        <v>0</v>
      </c>
      <c r="N568" s="5">
        <f>IF(D568="",0,VLOOKUP(D568,resource_list,4,FALSE)*H568)</f>
        <v>0</v>
      </c>
      <c r="O568" s="5">
        <f>IF($D$1="Yes",2,1)</f>
        <v>2</v>
      </c>
      <c r="P568" s="5" t="str">
        <f>IF(D568="","",VLOOKUP(D568,resource_list,5,FALSE))</f>
        <v/>
      </c>
      <c r="Q568" s="5" t="str">
        <f>IF(C568="", "",  IF(VLOOKUP(C568,locations_outposts,5,FALSE)="No", 1, 1.1))</f>
        <v/>
      </c>
      <c r="R568" s="5" t="str">
        <f t="shared" si="41"/>
        <v/>
      </c>
      <c r="S568" s="5" t="str">
        <f t="shared" si="42"/>
        <v/>
      </c>
      <c r="T568" s="5" t="str">
        <f t="shared" si="43"/>
        <v/>
      </c>
      <c r="U568" s="5" t="str">
        <f t="shared" si="45"/>
        <v/>
      </c>
    </row>
    <row r="569" spans="1:21" x14ac:dyDescent="0.25">
      <c r="A569" s="5" cm="1">
        <f t="array" ref="A569">ROUNDDOWN(
_xlfn.IFS(P569="Crafted",
J569*K569*N569*Q569,
P569="Inorganic",
J569*K569*(L569+M569+N569)*O569*Q569,
P569="Organic",
J569*K569*(L569+M569+N569)*Q569,
TRUE,0),2)</f>
        <v>0</v>
      </c>
      <c r="B569" s="5" t="str">
        <f>IF(D569="","",VLOOKUP(D569,resource_list,7,FALSE))</f>
        <v/>
      </c>
      <c r="E569" s="23">
        <v>0</v>
      </c>
      <c r="F569" s="23">
        <v>0</v>
      </c>
      <c r="G569" s="23">
        <v>0</v>
      </c>
      <c r="H569" s="23">
        <v>0</v>
      </c>
      <c r="J569" s="5">
        <f t="shared" si="44"/>
        <v>1</v>
      </c>
      <c r="K569" s="5">
        <f>IF($B$1="Yes",1.05,1)</f>
        <v>1</v>
      </c>
      <c r="L569" s="5">
        <f>IF(D569="",0,VLOOKUP(D569,resource_list,2,FALSE)*F569)</f>
        <v>0</v>
      </c>
      <c r="M569" s="5">
        <f>IF(D569="",0,VLOOKUP(D569,resource_list,3,FALSE)*G569)</f>
        <v>0</v>
      </c>
      <c r="N569" s="5">
        <f>IF(D569="",0,VLOOKUP(D569,resource_list,4,FALSE)*H569)</f>
        <v>0</v>
      </c>
      <c r="O569" s="5">
        <f>IF($D$1="Yes",2,1)</f>
        <v>2</v>
      </c>
      <c r="P569" s="5" t="str">
        <f>IF(D569="","",VLOOKUP(D569,resource_list,5,FALSE))</f>
        <v/>
      </c>
      <c r="Q569" s="5" t="str">
        <f>IF(C569="", "",  IF(VLOOKUP(C569,locations_outposts,5,FALSE)="No", 1, 1.1))</f>
        <v/>
      </c>
      <c r="R569" s="5" t="str">
        <f t="shared" si="41"/>
        <v/>
      </c>
      <c r="S569" s="5" t="str">
        <f t="shared" si="42"/>
        <v/>
      </c>
      <c r="T569" s="5" t="str">
        <f t="shared" si="43"/>
        <v/>
      </c>
      <c r="U569" s="5" t="str">
        <f t="shared" si="45"/>
        <v/>
      </c>
    </row>
    <row r="570" spans="1:21" x14ac:dyDescent="0.25">
      <c r="A570" s="5" cm="1">
        <f t="array" ref="A570">ROUNDDOWN(
_xlfn.IFS(P570="Crafted",
J570*K570*N570*Q570,
P570="Inorganic",
J570*K570*(L570+M570+N570)*O570*Q570,
P570="Organic",
J570*K570*(L570+M570+N570)*Q570,
TRUE,0),2)</f>
        <v>0</v>
      </c>
      <c r="B570" s="5" t="str">
        <f>IF(D570="","",VLOOKUP(D570,resource_list,7,FALSE))</f>
        <v/>
      </c>
      <c r="E570" s="23">
        <v>0</v>
      </c>
      <c r="F570" s="23">
        <v>0</v>
      </c>
      <c r="G570" s="23">
        <v>0</v>
      </c>
      <c r="H570" s="23">
        <v>0</v>
      </c>
      <c r="J570" s="5">
        <f t="shared" si="44"/>
        <v>1</v>
      </c>
      <c r="K570" s="5">
        <f>IF($B$1="Yes",1.05,1)</f>
        <v>1</v>
      </c>
      <c r="L570" s="5">
        <f>IF(D570="",0,VLOOKUP(D570,resource_list,2,FALSE)*F570)</f>
        <v>0</v>
      </c>
      <c r="M570" s="5">
        <f>IF(D570="",0,VLOOKUP(D570,resource_list,3,FALSE)*G570)</f>
        <v>0</v>
      </c>
      <c r="N570" s="5">
        <f>IF(D570="",0,VLOOKUP(D570,resource_list,4,FALSE)*H570)</f>
        <v>0</v>
      </c>
      <c r="O570" s="5">
        <f>IF($D$1="Yes",2,1)</f>
        <v>2</v>
      </c>
      <c r="P570" s="5" t="str">
        <f>IF(D570="","",VLOOKUP(D570,resource_list,5,FALSE))</f>
        <v/>
      </c>
      <c r="Q570" s="5" t="str">
        <f>IF(C570="", "",  IF(VLOOKUP(C570,locations_outposts,5,FALSE)="No", 1, 1.1))</f>
        <v/>
      </c>
      <c r="R570" s="5" t="str">
        <f t="shared" si="41"/>
        <v/>
      </c>
      <c r="S570" s="5" t="str">
        <f t="shared" si="42"/>
        <v/>
      </c>
      <c r="T570" s="5" t="str">
        <f t="shared" si="43"/>
        <v/>
      </c>
      <c r="U570" s="5" t="str">
        <f t="shared" si="45"/>
        <v/>
      </c>
    </row>
    <row r="571" spans="1:21" x14ac:dyDescent="0.25">
      <c r="A571" s="5" cm="1">
        <f t="array" ref="A571">ROUNDDOWN(
_xlfn.IFS(P571="Crafted",
J571*K571*N571*Q571,
P571="Inorganic",
J571*K571*(L571+M571+N571)*O571*Q571,
P571="Organic",
J571*K571*(L571+M571+N571)*Q571,
TRUE,0),2)</f>
        <v>0</v>
      </c>
      <c r="B571" s="5" t="str">
        <f>IF(D571="","",VLOOKUP(D571,resource_list,7,FALSE))</f>
        <v/>
      </c>
      <c r="E571" s="23">
        <v>0</v>
      </c>
      <c r="F571" s="23">
        <v>0</v>
      </c>
      <c r="G571" s="23">
        <v>0</v>
      </c>
      <c r="H571" s="23">
        <v>0</v>
      </c>
      <c r="J571" s="5">
        <f t="shared" si="44"/>
        <v>1</v>
      </c>
      <c r="K571" s="5">
        <f>IF($B$1="Yes",1.05,1)</f>
        <v>1</v>
      </c>
      <c r="L571" s="5">
        <f>IF(D571="",0,VLOOKUP(D571,resource_list,2,FALSE)*F571)</f>
        <v>0</v>
      </c>
      <c r="M571" s="5">
        <f>IF(D571="",0,VLOOKUP(D571,resource_list,3,FALSE)*G571)</f>
        <v>0</v>
      </c>
      <c r="N571" s="5">
        <f>IF(D571="",0,VLOOKUP(D571,resource_list,4,FALSE)*H571)</f>
        <v>0</v>
      </c>
      <c r="O571" s="5">
        <f>IF($D$1="Yes",2,1)</f>
        <v>2</v>
      </c>
      <c r="P571" s="5" t="str">
        <f>IF(D571="","",VLOOKUP(D571,resource_list,5,FALSE))</f>
        <v/>
      </c>
      <c r="Q571" s="5" t="str">
        <f>IF(C571="", "",  IF(VLOOKUP(C571,locations_outposts,5,FALSE)="No", 1, 1.1))</f>
        <v/>
      </c>
      <c r="R571" s="5" t="str">
        <f t="shared" si="41"/>
        <v/>
      </c>
      <c r="S571" s="5" t="str">
        <f t="shared" si="42"/>
        <v/>
      </c>
      <c r="T571" s="5" t="str">
        <f t="shared" si="43"/>
        <v/>
      </c>
      <c r="U571" s="5" t="str">
        <f t="shared" si="45"/>
        <v/>
      </c>
    </row>
    <row r="572" spans="1:21" x14ac:dyDescent="0.25">
      <c r="A572" s="5" cm="1">
        <f t="array" ref="A572">ROUNDDOWN(
_xlfn.IFS(P572="Crafted",
J572*K572*N572*Q572,
P572="Inorganic",
J572*K572*(L572+M572+N572)*O572*Q572,
P572="Organic",
J572*K572*(L572+M572+N572)*Q572,
TRUE,0),2)</f>
        <v>0</v>
      </c>
      <c r="B572" s="5" t="str">
        <f>IF(D572="","",VLOOKUP(D572,resource_list,7,FALSE))</f>
        <v/>
      </c>
      <c r="E572" s="23">
        <v>0</v>
      </c>
      <c r="F572" s="23">
        <v>0</v>
      </c>
      <c r="G572" s="23">
        <v>0</v>
      </c>
      <c r="H572" s="23">
        <v>0</v>
      </c>
      <c r="J572" s="5">
        <f t="shared" si="44"/>
        <v>1</v>
      </c>
      <c r="K572" s="5">
        <f>IF($B$1="Yes",1.05,1)</f>
        <v>1</v>
      </c>
      <c r="L572" s="5">
        <f>IF(D572="",0,VLOOKUP(D572,resource_list,2,FALSE)*F572)</f>
        <v>0</v>
      </c>
      <c r="M572" s="5">
        <f>IF(D572="",0,VLOOKUP(D572,resource_list,3,FALSE)*G572)</f>
        <v>0</v>
      </c>
      <c r="N572" s="5">
        <f>IF(D572="",0,VLOOKUP(D572,resource_list,4,FALSE)*H572)</f>
        <v>0</v>
      </c>
      <c r="O572" s="5">
        <f>IF($D$1="Yes",2,1)</f>
        <v>2</v>
      </c>
      <c r="P572" s="5" t="str">
        <f>IF(D572="","",VLOOKUP(D572,resource_list,5,FALSE))</f>
        <v/>
      </c>
      <c r="Q572" s="5" t="str">
        <f>IF(C572="", "",  IF(VLOOKUP(C572,locations_outposts,5,FALSE)="No", 1, 1.1))</f>
        <v/>
      </c>
      <c r="R572" s="5" t="str">
        <f t="shared" si="41"/>
        <v/>
      </c>
      <c r="S572" s="5" t="str">
        <f t="shared" si="42"/>
        <v/>
      </c>
      <c r="T572" s="5" t="str">
        <f t="shared" si="43"/>
        <v/>
      </c>
      <c r="U572" s="5" t="str">
        <f t="shared" si="45"/>
        <v/>
      </c>
    </row>
    <row r="573" spans="1:21" x14ac:dyDescent="0.25">
      <c r="A573" s="5" cm="1">
        <f t="array" ref="A573">ROUNDDOWN(
_xlfn.IFS(P573="Crafted",
J573*K573*N573*Q573,
P573="Inorganic",
J573*K573*(L573+M573+N573)*O573*Q573,
P573="Organic",
J573*K573*(L573+M573+N573)*Q573,
TRUE,0),2)</f>
        <v>0</v>
      </c>
      <c r="B573" s="5" t="str">
        <f>IF(D573="","",VLOOKUP(D573,resource_list,7,FALSE))</f>
        <v/>
      </c>
      <c r="E573" s="23">
        <v>0</v>
      </c>
      <c r="F573" s="23">
        <v>0</v>
      </c>
      <c r="G573" s="23">
        <v>0</v>
      </c>
      <c r="H573" s="23">
        <v>0</v>
      </c>
      <c r="J573" s="5">
        <f t="shared" si="44"/>
        <v>1</v>
      </c>
      <c r="K573" s="5">
        <f>IF($B$1="Yes",1.05,1)</f>
        <v>1</v>
      </c>
      <c r="L573" s="5">
        <f>IF(D573="",0,VLOOKUP(D573,resource_list,2,FALSE)*F573)</f>
        <v>0</v>
      </c>
      <c r="M573" s="5">
        <f>IF(D573="",0,VLOOKUP(D573,resource_list,3,FALSE)*G573)</f>
        <v>0</v>
      </c>
      <c r="N573" s="5">
        <f>IF(D573="",0,VLOOKUP(D573,resource_list,4,FALSE)*H573)</f>
        <v>0</v>
      </c>
      <c r="O573" s="5">
        <f>IF($D$1="Yes",2,1)</f>
        <v>2</v>
      </c>
      <c r="P573" s="5" t="str">
        <f>IF(D573="","",VLOOKUP(D573,resource_list,5,FALSE))</f>
        <v/>
      </c>
      <c r="Q573" s="5" t="str">
        <f>IF(C573="", "",  IF(VLOOKUP(C573,locations_outposts,5,FALSE)="No", 1, 1.1))</f>
        <v/>
      </c>
      <c r="R573" s="5" t="str">
        <f t="shared" si="41"/>
        <v/>
      </c>
      <c r="S573" s="5" t="str">
        <f t="shared" si="42"/>
        <v/>
      </c>
      <c r="T573" s="5" t="str">
        <f t="shared" si="43"/>
        <v/>
      </c>
      <c r="U573" s="5" t="str">
        <f t="shared" si="45"/>
        <v/>
      </c>
    </row>
    <row r="574" spans="1:21" x14ac:dyDescent="0.25">
      <c r="A574" s="5" cm="1">
        <f t="array" ref="A574">ROUNDDOWN(
_xlfn.IFS(P574="Crafted",
J574*K574*N574*Q574,
P574="Inorganic",
J574*K574*(L574+M574+N574)*O574*Q574,
P574="Organic",
J574*K574*(L574+M574+N574)*Q574,
TRUE,0),2)</f>
        <v>0</v>
      </c>
      <c r="B574" s="5" t="str">
        <f>IF(D574="","",VLOOKUP(D574,resource_list,7,FALSE))</f>
        <v/>
      </c>
      <c r="E574" s="23">
        <v>0</v>
      </c>
      <c r="F574" s="23">
        <v>0</v>
      </c>
      <c r="G574" s="23">
        <v>0</v>
      </c>
      <c r="H574" s="23">
        <v>0</v>
      </c>
      <c r="J574" s="5">
        <f t="shared" si="44"/>
        <v>1</v>
      </c>
      <c r="K574" s="5">
        <f>IF($B$1="Yes",1.05,1)</f>
        <v>1</v>
      </c>
      <c r="L574" s="5">
        <f>IF(D574="",0,VLOOKUP(D574,resource_list,2,FALSE)*F574)</f>
        <v>0</v>
      </c>
      <c r="M574" s="5">
        <f>IF(D574="",0,VLOOKUP(D574,resource_list,3,FALSE)*G574)</f>
        <v>0</v>
      </c>
      <c r="N574" s="5">
        <f>IF(D574="",0,VLOOKUP(D574,resource_list,4,FALSE)*H574)</f>
        <v>0</v>
      </c>
      <c r="O574" s="5">
        <f>IF($D$1="Yes",2,1)</f>
        <v>2</v>
      </c>
      <c r="P574" s="5" t="str">
        <f>IF(D574="","",VLOOKUP(D574,resource_list,5,FALSE))</f>
        <v/>
      </c>
      <c r="Q574" s="5" t="str">
        <f>IF(C574="", "",  IF(VLOOKUP(C574,locations_outposts,5,FALSE)="No", 1, 1.1))</f>
        <v/>
      </c>
      <c r="R574" s="5" t="str">
        <f t="shared" si="41"/>
        <v/>
      </c>
      <c r="S574" s="5" t="str">
        <f t="shared" si="42"/>
        <v/>
      </c>
      <c r="T574" s="5" t="str">
        <f t="shared" si="43"/>
        <v/>
      </c>
      <c r="U574" s="5" t="str">
        <f t="shared" si="45"/>
        <v/>
      </c>
    </row>
    <row r="575" spans="1:21" x14ac:dyDescent="0.25">
      <c r="A575" s="5" cm="1">
        <f t="array" ref="A575">ROUNDDOWN(
_xlfn.IFS(P575="Crafted",
J575*K575*N575*Q575,
P575="Inorganic",
J575*K575*(L575+M575+N575)*O575*Q575,
P575="Organic",
J575*K575*(L575+M575+N575)*Q575,
TRUE,0),2)</f>
        <v>0</v>
      </c>
      <c r="B575" s="5" t="str">
        <f>IF(D575="","",VLOOKUP(D575,resource_list,7,FALSE))</f>
        <v/>
      </c>
      <c r="E575" s="23">
        <v>0</v>
      </c>
      <c r="F575" s="23">
        <v>0</v>
      </c>
      <c r="G575" s="23">
        <v>0</v>
      </c>
      <c r="H575" s="23">
        <v>0</v>
      </c>
      <c r="J575" s="5">
        <f t="shared" si="44"/>
        <v>1</v>
      </c>
      <c r="K575" s="5">
        <f>IF($B$1="Yes",1.05,1)</f>
        <v>1</v>
      </c>
      <c r="L575" s="5">
        <f>IF(D575="",0,VLOOKUP(D575,resource_list,2,FALSE)*F575)</f>
        <v>0</v>
      </c>
      <c r="M575" s="5">
        <f>IF(D575="",0,VLOOKUP(D575,resource_list,3,FALSE)*G575)</f>
        <v>0</v>
      </c>
      <c r="N575" s="5">
        <f>IF(D575="",0,VLOOKUP(D575,resource_list,4,FALSE)*H575)</f>
        <v>0</v>
      </c>
      <c r="O575" s="5">
        <f>IF($D$1="Yes",2,1)</f>
        <v>2</v>
      </c>
      <c r="P575" s="5" t="str">
        <f>IF(D575="","",VLOOKUP(D575,resource_list,5,FALSE))</f>
        <v/>
      </c>
      <c r="Q575" s="5" t="str">
        <f>IF(C575="", "",  IF(VLOOKUP(C575,locations_outposts,5,FALSE)="No", 1, 1.1))</f>
        <v/>
      </c>
      <c r="R575" s="5" t="str">
        <f t="shared" si="41"/>
        <v/>
      </c>
      <c r="S575" s="5" t="str">
        <f t="shared" si="42"/>
        <v/>
      </c>
      <c r="T575" s="5" t="str">
        <f t="shared" si="43"/>
        <v/>
      </c>
      <c r="U575" s="5" t="str">
        <f t="shared" si="45"/>
        <v/>
      </c>
    </row>
    <row r="576" spans="1:21" x14ac:dyDescent="0.25">
      <c r="A576" s="5" cm="1">
        <f t="array" ref="A576">ROUNDDOWN(
_xlfn.IFS(P576="Crafted",
J576*K576*N576*Q576,
P576="Inorganic",
J576*K576*(L576+M576+N576)*O576*Q576,
P576="Organic",
J576*K576*(L576+M576+N576)*Q576,
TRUE,0),2)</f>
        <v>0</v>
      </c>
      <c r="B576" s="5" t="str">
        <f>IF(D576="","",VLOOKUP(D576,resource_list,7,FALSE))</f>
        <v/>
      </c>
      <c r="E576" s="23">
        <v>0</v>
      </c>
      <c r="F576" s="23">
        <v>0</v>
      </c>
      <c r="G576" s="23">
        <v>0</v>
      </c>
      <c r="H576" s="23">
        <v>0</v>
      </c>
      <c r="J576" s="5">
        <f t="shared" si="44"/>
        <v>1</v>
      </c>
      <c r="K576" s="5">
        <f>IF($B$1="Yes",1.05,1)</f>
        <v>1</v>
      </c>
      <c r="L576" s="5">
        <f>IF(D576="",0,VLOOKUP(D576,resource_list,2,FALSE)*F576)</f>
        <v>0</v>
      </c>
      <c r="M576" s="5">
        <f>IF(D576="",0,VLOOKUP(D576,resource_list,3,FALSE)*G576)</f>
        <v>0</v>
      </c>
      <c r="N576" s="5">
        <f>IF(D576="",0,VLOOKUP(D576,resource_list,4,FALSE)*H576)</f>
        <v>0</v>
      </c>
      <c r="O576" s="5">
        <f>IF($D$1="Yes",2,1)</f>
        <v>2</v>
      </c>
      <c r="P576" s="5" t="str">
        <f>IF(D576="","",VLOOKUP(D576,resource_list,5,FALSE))</f>
        <v/>
      </c>
      <c r="Q576" s="5" t="str">
        <f>IF(C576="", "",  IF(VLOOKUP(C576,locations_outposts,5,FALSE)="No", 1, 1.1))</f>
        <v/>
      </c>
      <c r="R576" s="5" t="str">
        <f t="shared" si="41"/>
        <v/>
      </c>
      <c r="S576" s="5" t="str">
        <f t="shared" si="42"/>
        <v/>
      </c>
      <c r="T576" s="5" t="str">
        <f t="shared" si="43"/>
        <v/>
      </c>
      <c r="U576" s="5" t="str">
        <f t="shared" si="45"/>
        <v/>
      </c>
    </row>
    <row r="577" spans="1:21" x14ac:dyDescent="0.25">
      <c r="A577" s="5" cm="1">
        <f t="array" ref="A577">ROUNDDOWN(
_xlfn.IFS(P577="Crafted",
J577*K577*N577*Q577,
P577="Inorganic",
J577*K577*(L577+M577+N577)*O577*Q577,
P577="Organic",
J577*K577*(L577+M577+N577)*Q577,
TRUE,0),2)</f>
        <v>0</v>
      </c>
      <c r="B577" s="5" t="str">
        <f>IF(D577="","",VLOOKUP(D577,resource_list,7,FALSE))</f>
        <v/>
      </c>
      <c r="E577" s="23">
        <v>0</v>
      </c>
      <c r="F577" s="23">
        <v>0</v>
      </c>
      <c r="G577" s="23">
        <v>0</v>
      </c>
      <c r="H577" s="23">
        <v>0</v>
      </c>
      <c r="J577" s="5">
        <f t="shared" si="44"/>
        <v>1</v>
      </c>
      <c r="K577" s="5">
        <f>IF($B$1="Yes",1.05,1)</f>
        <v>1</v>
      </c>
      <c r="L577" s="5">
        <f>IF(D577="",0,VLOOKUP(D577,resource_list,2,FALSE)*F577)</f>
        <v>0</v>
      </c>
      <c r="M577" s="5">
        <f>IF(D577="",0,VLOOKUP(D577,resource_list,3,FALSE)*G577)</f>
        <v>0</v>
      </c>
      <c r="N577" s="5">
        <f>IF(D577="",0,VLOOKUP(D577,resource_list,4,FALSE)*H577)</f>
        <v>0</v>
      </c>
      <c r="O577" s="5">
        <f>IF($D$1="Yes",2,1)</f>
        <v>2</v>
      </c>
      <c r="P577" s="5" t="str">
        <f>IF(D577="","",VLOOKUP(D577,resource_list,5,FALSE))</f>
        <v/>
      </c>
      <c r="Q577" s="5" t="str">
        <f>IF(C577="", "",  IF(VLOOKUP(C577,locations_outposts,5,FALSE)="No", 1, 1.1))</f>
        <v/>
      </c>
      <c r="R577" s="5" t="str">
        <f t="shared" si="41"/>
        <v/>
      </c>
      <c r="S577" s="5" t="str">
        <f t="shared" si="42"/>
        <v/>
      </c>
      <c r="T577" s="5" t="str">
        <f t="shared" si="43"/>
        <v/>
      </c>
      <c r="U577" s="5" t="str">
        <f t="shared" si="45"/>
        <v/>
      </c>
    </row>
    <row r="578" spans="1:21" x14ac:dyDescent="0.25">
      <c r="A578" s="5" cm="1">
        <f t="array" ref="A578">ROUNDDOWN(
_xlfn.IFS(P578="Crafted",
J578*K578*N578*Q578,
P578="Inorganic",
J578*K578*(L578+M578+N578)*O578*Q578,
P578="Organic",
J578*K578*(L578+M578+N578)*Q578,
TRUE,0),2)</f>
        <v>0</v>
      </c>
      <c r="B578" s="5" t="str">
        <f>IF(D578="","",VLOOKUP(D578,resource_list,7,FALSE))</f>
        <v/>
      </c>
      <c r="E578" s="23">
        <v>0</v>
      </c>
      <c r="F578" s="23">
        <v>0</v>
      </c>
      <c r="G578" s="23">
        <v>0</v>
      </c>
      <c r="H578" s="23">
        <v>0</v>
      </c>
      <c r="J578" s="5">
        <f t="shared" si="44"/>
        <v>1</v>
      </c>
      <c r="K578" s="5">
        <f>IF($B$1="Yes",1.05,1)</f>
        <v>1</v>
      </c>
      <c r="L578" s="5">
        <f>IF(D578="",0,VLOOKUP(D578,resource_list,2,FALSE)*F578)</f>
        <v>0</v>
      </c>
      <c r="M578" s="5">
        <f>IF(D578="",0,VLOOKUP(D578,resource_list,3,FALSE)*G578)</f>
        <v>0</v>
      </c>
      <c r="N578" s="5">
        <f>IF(D578="",0,VLOOKUP(D578,resource_list,4,FALSE)*H578)</f>
        <v>0</v>
      </c>
      <c r="O578" s="5">
        <f>IF($D$1="Yes",2,1)</f>
        <v>2</v>
      </c>
      <c r="P578" s="5" t="str">
        <f>IF(D578="","",VLOOKUP(D578,resource_list,5,FALSE))</f>
        <v/>
      </c>
      <c r="Q578" s="5" t="str">
        <f>IF(C578="", "",  IF(VLOOKUP(C578,locations_outposts,5,FALSE)="No", 1, 1.1))</f>
        <v/>
      </c>
      <c r="R578" s="5" t="str">
        <f t="shared" si="41"/>
        <v/>
      </c>
      <c r="S578" s="5" t="str">
        <f t="shared" si="42"/>
        <v/>
      </c>
      <c r="T578" s="5" t="str">
        <f t="shared" si="43"/>
        <v/>
      </c>
      <c r="U578" s="5" t="str">
        <f t="shared" si="45"/>
        <v/>
      </c>
    </row>
    <row r="579" spans="1:21" x14ac:dyDescent="0.25">
      <c r="A579" s="5" cm="1">
        <f t="array" ref="A579">ROUNDDOWN(
_xlfn.IFS(P579="Crafted",
J579*K579*N579*Q579,
P579="Inorganic",
J579*K579*(L579+M579+N579)*O579*Q579,
P579="Organic",
J579*K579*(L579+M579+N579)*Q579,
TRUE,0),2)</f>
        <v>0</v>
      </c>
      <c r="B579" s="5" t="str">
        <f>IF(D579="","",VLOOKUP(D579,resource_list,7,FALSE))</f>
        <v/>
      </c>
      <c r="E579" s="23">
        <v>0</v>
      </c>
      <c r="F579" s="23">
        <v>0</v>
      </c>
      <c r="G579" s="23">
        <v>0</v>
      </c>
      <c r="H579" s="23">
        <v>0</v>
      </c>
      <c r="J579" s="5">
        <f t="shared" si="44"/>
        <v>1</v>
      </c>
      <c r="K579" s="5">
        <f>IF($B$1="Yes",1.05,1)</f>
        <v>1</v>
      </c>
      <c r="L579" s="5">
        <f>IF(D579="",0,VLOOKUP(D579,resource_list,2,FALSE)*F579)</f>
        <v>0</v>
      </c>
      <c r="M579" s="5">
        <f>IF(D579="",0,VLOOKUP(D579,resource_list,3,FALSE)*G579)</f>
        <v>0</v>
      </c>
      <c r="N579" s="5">
        <f>IF(D579="",0,VLOOKUP(D579,resource_list,4,FALSE)*H579)</f>
        <v>0</v>
      </c>
      <c r="O579" s="5">
        <f>IF($D$1="Yes",2,1)</f>
        <v>2</v>
      </c>
      <c r="P579" s="5" t="str">
        <f>IF(D579="","",VLOOKUP(D579,resource_list,5,FALSE))</f>
        <v/>
      </c>
      <c r="Q579" s="5" t="str">
        <f>IF(C579="", "",  IF(VLOOKUP(C579,locations_outposts,5,FALSE)="No", 1, 1.1))</f>
        <v/>
      </c>
      <c r="R579" s="5" t="str">
        <f t="shared" si="41"/>
        <v/>
      </c>
      <c r="S579" s="5" t="str">
        <f t="shared" si="42"/>
        <v/>
      </c>
      <c r="T579" s="5" t="str">
        <f t="shared" si="43"/>
        <v/>
      </c>
      <c r="U579" s="5" t="str">
        <f t="shared" si="45"/>
        <v/>
      </c>
    </row>
    <row r="580" spans="1:21" x14ac:dyDescent="0.25">
      <c r="A580" s="5" cm="1">
        <f t="array" ref="A580">ROUNDDOWN(
_xlfn.IFS(P580="Crafted",
J580*K580*N580*Q580,
P580="Inorganic",
J580*K580*(L580+M580+N580)*O580*Q580,
P580="Organic",
J580*K580*(L580+M580+N580)*Q580,
TRUE,0),2)</f>
        <v>0</v>
      </c>
      <c r="B580" s="5" t="str">
        <f>IF(D580="","",VLOOKUP(D580,resource_list,7,FALSE))</f>
        <v/>
      </c>
      <c r="E580" s="23">
        <v>0</v>
      </c>
      <c r="F580" s="23">
        <v>0</v>
      </c>
      <c r="G580" s="23">
        <v>0</v>
      </c>
      <c r="H580" s="23">
        <v>0</v>
      </c>
      <c r="J580" s="5">
        <f t="shared" si="44"/>
        <v>1</v>
      </c>
      <c r="K580" s="5">
        <f>IF($B$1="Yes",1.05,1)</f>
        <v>1</v>
      </c>
      <c r="L580" s="5">
        <f>IF(D580="",0,VLOOKUP(D580,resource_list,2,FALSE)*F580)</f>
        <v>0</v>
      </c>
      <c r="M580" s="5">
        <f>IF(D580="",0,VLOOKUP(D580,resource_list,3,FALSE)*G580)</f>
        <v>0</v>
      </c>
      <c r="N580" s="5">
        <f>IF(D580="",0,VLOOKUP(D580,resource_list,4,FALSE)*H580)</f>
        <v>0</v>
      </c>
      <c r="O580" s="5">
        <f>IF($D$1="Yes",2,1)</f>
        <v>2</v>
      </c>
      <c r="P580" s="5" t="str">
        <f>IF(D580="","",VLOOKUP(D580,resource_list,5,FALSE))</f>
        <v/>
      </c>
      <c r="Q580" s="5" t="str">
        <f>IF(C580="", "",  IF(VLOOKUP(C580,locations_outposts,5,FALSE)="No", 1, 1.1))</f>
        <v/>
      </c>
      <c r="R580" s="5" t="str">
        <f t="shared" ref="R580:R606" si="46">IF($C580&lt;&gt;"",VLOOKUP($C580,locations_outposts,2,FALSE),"")</f>
        <v/>
      </c>
      <c r="S580" s="5" t="str">
        <f t="shared" ref="S580:S606" si="47">IF($C580&lt;&gt;"",VLOOKUP($C580,locations_outposts,3,FALSE),"")</f>
        <v/>
      </c>
      <c r="T580" s="5" t="str">
        <f t="shared" ref="T580:T606" si="48">IF($C580&lt;&gt;"",VLOOKUP($C580,locations_outposts,4,FALSE),"")</f>
        <v/>
      </c>
      <c r="U580" s="5" t="str">
        <f t="shared" si="45"/>
        <v/>
      </c>
    </row>
    <row r="581" spans="1:21" x14ac:dyDescent="0.25">
      <c r="A581" s="5" cm="1">
        <f t="array" ref="A581">ROUNDDOWN(
_xlfn.IFS(P581="Crafted",
J581*K581*N581*Q581,
P581="Inorganic",
J581*K581*(L581+M581+N581)*O581*Q581,
P581="Organic",
J581*K581*(L581+M581+N581)*Q581,
TRUE,0),2)</f>
        <v>0</v>
      </c>
      <c r="B581" s="5" t="str">
        <f>IF(D581="","",VLOOKUP(D581,resource_list,7,FALSE))</f>
        <v/>
      </c>
      <c r="E581" s="23">
        <v>0</v>
      </c>
      <c r="F581" s="23">
        <v>0</v>
      </c>
      <c r="G581" s="23">
        <v>0</v>
      </c>
      <c r="H581" s="23">
        <v>0</v>
      </c>
      <c r="J581" s="5">
        <f t="shared" ref="J581:J606" si="49">1.1^E581</f>
        <v>1</v>
      </c>
      <c r="K581" s="5">
        <f>IF($B$1="Yes",1.05,1)</f>
        <v>1</v>
      </c>
      <c r="L581" s="5">
        <f>IF(D581="",0,VLOOKUP(D581,resource_list,2,FALSE)*F581)</f>
        <v>0</v>
      </c>
      <c r="M581" s="5">
        <f>IF(D581="",0,VLOOKUP(D581,resource_list,3,FALSE)*G581)</f>
        <v>0</v>
      </c>
      <c r="N581" s="5">
        <f>IF(D581="",0,VLOOKUP(D581,resource_list,4,FALSE)*H581)</f>
        <v>0</v>
      </c>
      <c r="O581" s="5">
        <f>IF($D$1="Yes",2,1)</f>
        <v>2</v>
      </c>
      <c r="P581" s="5" t="str">
        <f>IF(D581="","",VLOOKUP(D581,resource_list,5,FALSE))</f>
        <v/>
      </c>
      <c r="Q581" s="5" t="str">
        <f>IF(C581="", "",  IF(VLOOKUP(C581,locations_outposts,5,FALSE)="No", 1, 1.1))</f>
        <v/>
      </c>
      <c r="R581" s="5" t="str">
        <f t="shared" si="46"/>
        <v/>
      </c>
      <c r="S581" s="5" t="str">
        <f t="shared" si="47"/>
        <v/>
      </c>
      <c r="T581" s="5" t="str">
        <f t="shared" si="48"/>
        <v/>
      </c>
      <c r="U581" s="5" t="str">
        <f t="shared" si="45"/>
        <v/>
      </c>
    </row>
    <row r="582" spans="1:21" x14ac:dyDescent="0.25">
      <c r="A582" s="5" cm="1">
        <f t="array" ref="A582">ROUNDDOWN(
_xlfn.IFS(P582="Crafted",
J582*K582*N582*Q582,
P582="Inorganic",
J582*K582*(L582+M582+N582)*O582*Q582,
P582="Organic",
J582*K582*(L582+M582+N582)*Q582,
TRUE,0),2)</f>
        <v>0</v>
      </c>
      <c r="B582" s="5" t="str">
        <f>IF(D582="","",VLOOKUP(D582,resource_list,7,FALSE))</f>
        <v/>
      </c>
      <c r="E582" s="23">
        <v>0</v>
      </c>
      <c r="F582" s="23">
        <v>0</v>
      </c>
      <c r="G582" s="23">
        <v>0</v>
      </c>
      <c r="H582" s="23">
        <v>0</v>
      </c>
      <c r="J582" s="5">
        <f t="shared" si="49"/>
        <v>1</v>
      </c>
      <c r="K582" s="5">
        <f>IF($B$1="Yes",1.05,1)</f>
        <v>1</v>
      </c>
      <c r="L582" s="5">
        <f>IF(D582="",0,VLOOKUP(D582,resource_list,2,FALSE)*F582)</f>
        <v>0</v>
      </c>
      <c r="M582" s="5">
        <f>IF(D582="",0,VLOOKUP(D582,resource_list,3,FALSE)*G582)</f>
        <v>0</v>
      </c>
      <c r="N582" s="5">
        <f>IF(D582="",0,VLOOKUP(D582,resource_list,4,FALSE)*H582)</f>
        <v>0</v>
      </c>
      <c r="O582" s="5">
        <f>IF($D$1="Yes",2,1)</f>
        <v>2</v>
      </c>
      <c r="P582" s="5" t="str">
        <f>IF(D582="","",VLOOKUP(D582,resource_list,5,FALSE))</f>
        <v/>
      </c>
      <c r="Q582" s="5" t="str">
        <f>IF(C582="", "",  IF(VLOOKUP(C582,locations_outposts,5,FALSE)="No", 1, 1.1))</f>
        <v/>
      </c>
      <c r="R582" s="5" t="str">
        <f t="shared" si="46"/>
        <v/>
      </c>
      <c r="S582" s="5" t="str">
        <f t="shared" si="47"/>
        <v/>
      </c>
      <c r="T582" s="5" t="str">
        <f t="shared" si="48"/>
        <v/>
      </c>
      <c r="U582" s="5" t="str">
        <f t="shared" si="45"/>
        <v/>
      </c>
    </row>
    <row r="583" spans="1:21" x14ac:dyDescent="0.25">
      <c r="A583" s="5" cm="1">
        <f t="array" ref="A583">ROUNDDOWN(
_xlfn.IFS(P583="Crafted",
J583*K583*N583*Q583,
P583="Inorganic",
J583*K583*(L583+M583+N583)*O583*Q583,
P583="Organic",
J583*K583*(L583+M583+N583)*Q583,
TRUE,0),2)</f>
        <v>0</v>
      </c>
      <c r="B583" s="5" t="str">
        <f>IF(D583="","",VLOOKUP(D583,resource_list,7,FALSE))</f>
        <v/>
      </c>
      <c r="E583" s="23">
        <v>0</v>
      </c>
      <c r="F583" s="23">
        <v>0</v>
      </c>
      <c r="G583" s="23">
        <v>0</v>
      </c>
      <c r="H583" s="23">
        <v>0</v>
      </c>
      <c r="J583" s="5">
        <f t="shared" si="49"/>
        <v>1</v>
      </c>
      <c r="K583" s="5">
        <f>IF($B$1="Yes",1.05,1)</f>
        <v>1</v>
      </c>
      <c r="L583" s="5">
        <f>IF(D583="",0,VLOOKUP(D583,resource_list,2,FALSE)*F583)</f>
        <v>0</v>
      </c>
      <c r="M583" s="5">
        <f>IF(D583="",0,VLOOKUP(D583,resource_list,3,FALSE)*G583)</f>
        <v>0</v>
      </c>
      <c r="N583" s="5">
        <f>IF(D583="",0,VLOOKUP(D583,resource_list,4,FALSE)*H583)</f>
        <v>0</v>
      </c>
      <c r="O583" s="5">
        <f>IF($D$1="Yes",2,1)</f>
        <v>2</v>
      </c>
      <c r="P583" s="5" t="str">
        <f>IF(D583="","",VLOOKUP(D583,resource_list,5,FALSE))</f>
        <v/>
      </c>
      <c r="Q583" s="5" t="str">
        <f>IF(C583="", "",  IF(VLOOKUP(C583,locations_outposts,5,FALSE)="No", 1, 1.1))</f>
        <v/>
      </c>
      <c r="R583" s="5" t="str">
        <f t="shared" si="46"/>
        <v/>
      </c>
      <c r="S583" s="5" t="str">
        <f t="shared" si="47"/>
        <v/>
      </c>
      <c r="T583" s="5" t="str">
        <f t="shared" si="48"/>
        <v/>
      </c>
      <c r="U583" s="5" t="str">
        <f t="shared" si="45"/>
        <v/>
      </c>
    </row>
    <row r="584" spans="1:21" x14ac:dyDescent="0.25">
      <c r="A584" s="5" cm="1">
        <f t="array" ref="A584">ROUNDDOWN(
_xlfn.IFS(P584="Crafted",
J584*K584*N584*Q584,
P584="Inorganic",
J584*K584*(L584+M584+N584)*O584*Q584,
P584="Organic",
J584*K584*(L584+M584+N584)*Q584,
TRUE,0),2)</f>
        <v>0</v>
      </c>
      <c r="B584" s="5" t="str">
        <f>IF(D584="","",VLOOKUP(D584,resource_list,7,FALSE))</f>
        <v/>
      </c>
      <c r="E584" s="23">
        <v>0</v>
      </c>
      <c r="F584" s="23">
        <v>0</v>
      </c>
      <c r="G584" s="23">
        <v>0</v>
      </c>
      <c r="H584" s="23">
        <v>0</v>
      </c>
      <c r="J584" s="5">
        <f t="shared" si="49"/>
        <v>1</v>
      </c>
      <c r="K584" s="5">
        <f>IF($B$1="Yes",1.05,1)</f>
        <v>1</v>
      </c>
      <c r="L584" s="5">
        <f>IF(D584="",0,VLOOKUP(D584,resource_list,2,FALSE)*F584)</f>
        <v>0</v>
      </c>
      <c r="M584" s="5">
        <f>IF(D584="",0,VLOOKUP(D584,resource_list,3,FALSE)*G584)</f>
        <v>0</v>
      </c>
      <c r="N584" s="5">
        <f>IF(D584="",0,VLOOKUP(D584,resource_list,4,FALSE)*H584)</f>
        <v>0</v>
      </c>
      <c r="O584" s="5">
        <f>IF($D$1="Yes",2,1)</f>
        <v>2</v>
      </c>
      <c r="P584" s="5" t="str">
        <f>IF(D584="","",VLOOKUP(D584,resource_list,5,FALSE))</f>
        <v/>
      </c>
      <c r="Q584" s="5" t="str">
        <f>IF(C584="", "",  IF(VLOOKUP(C584,locations_outposts,5,FALSE)="No", 1, 1.1))</f>
        <v/>
      </c>
      <c r="R584" s="5" t="str">
        <f t="shared" si="46"/>
        <v/>
      </c>
      <c r="S584" s="5" t="str">
        <f t="shared" si="47"/>
        <v/>
      </c>
      <c r="T584" s="5" t="str">
        <f t="shared" si="48"/>
        <v/>
      </c>
      <c r="U584" s="5" t="str">
        <f t="shared" si="45"/>
        <v/>
      </c>
    </row>
    <row r="585" spans="1:21" x14ac:dyDescent="0.25">
      <c r="A585" s="5" cm="1">
        <f t="array" ref="A585">ROUNDDOWN(
_xlfn.IFS(P585="Crafted",
J585*K585*N585*Q585,
P585="Inorganic",
J585*K585*(L585+M585+N585)*O585*Q585,
P585="Organic",
J585*K585*(L585+M585+N585)*Q585,
TRUE,0),2)</f>
        <v>0</v>
      </c>
      <c r="B585" s="5" t="str">
        <f>IF(D585="","",VLOOKUP(D585,resource_list,7,FALSE))</f>
        <v/>
      </c>
      <c r="E585" s="23">
        <v>0</v>
      </c>
      <c r="F585" s="23">
        <v>0</v>
      </c>
      <c r="G585" s="23">
        <v>0</v>
      </c>
      <c r="H585" s="23">
        <v>0</v>
      </c>
      <c r="J585" s="5">
        <f t="shared" si="49"/>
        <v>1</v>
      </c>
      <c r="K585" s="5">
        <f>IF($B$1="Yes",1.05,1)</f>
        <v>1</v>
      </c>
      <c r="L585" s="5">
        <f>IF(D585="",0,VLOOKUP(D585,resource_list,2,FALSE)*F585)</f>
        <v>0</v>
      </c>
      <c r="M585" s="5">
        <f>IF(D585="",0,VLOOKUP(D585,resource_list,3,FALSE)*G585)</f>
        <v>0</v>
      </c>
      <c r="N585" s="5">
        <f>IF(D585="",0,VLOOKUP(D585,resource_list,4,FALSE)*H585)</f>
        <v>0</v>
      </c>
      <c r="O585" s="5">
        <f>IF($D$1="Yes",2,1)</f>
        <v>2</v>
      </c>
      <c r="P585" s="5" t="str">
        <f>IF(D585="","",VLOOKUP(D585,resource_list,5,FALSE))</f>
        <v/>
      </c>
      <c r="Q585" s="5" t="str">
        <f>IF(C585="", "",  IF(VLOOKUP(C585,locations_outposts,5,FALSE)="No", 1, 1.1))</f>
        <v/>
      </c>
      <c r="R585" s="5" t="str">
        <f t="shared" si="46"/>
        <v/>
      </c>
      <c r="S585" s="5" t="str">
        <f t="shared" si="47"/>
        <v/>
      </c>
      <c r="T585" s="5" t="str">
        <f t="shared" si="48"/>
        <v/>
      </c>
      <c r="U585" s="5" t="str">
        <f t="shared" si="45"/>
        <v/>
      </c>
    </row>
    <row r="586" spans="1:21" x14ac:dyDescent="0.25">
      <c r="A586" s="5" cm="1">
        <f t="array" ref="A586">ROUNDDOWN(
_xlfn.IFS(P586="Crafted",
J586*K586*N586*Q586,
P586="Inorganic",
J586*K586*(L586+M586+N586)*O586*Q586,
P586="Organic",
J586*K586*(L586+M586+N586)*Q586,
TRUE,0),2)</f>
        <v>0</v>
      </c>
      <c r="B586" s="5" t="str">
        <f>IF(D586="","",VLOOKUP(D586,resource_list,7,FALSE))</f>
        <v/>
      </c>
      <c r="E586" s="23">
        <v>0</v>
      </c>
      <c r="F586" s="23">
        <v>0</v>
      </c>
      <c r="G586" s="23">
        <v>0</v>
      </c>
      <c r="H586" s="23">
        <v>0</v>
      </c>
      <c r="J586" s="5">
        <f t="shared" si="49"/>
        <v>1</v>
      </c>
      <c r="K586" s="5">
        <f>IF($B$1="Yes",1.05,1)</f>
        <v>1</v>
      </c>
      <c r="L586" s="5">
        <f>IF(D586="",0,VLOOKUP(D586,resource_list,2,FALSE)*F586)</f>
        <v>0</v>
      </c>
      <c r="M586" s="5">
        <f>IF(D586="",0,VLOOKUP(D586,resource_list,3,FALSE)*G586)</f>
        <v>0</v>
      </c>
      <c r="N586" s="5">
        <f>IF(D586="",0,VLOOKUP(D586,resource_list,4,FALSE)*H586)</f>
        <v>0</v>
      </c>
      <c r="O586" s="5">
        <f>IF($D$1="Yes",2,1)</f>
        <v>2</v>
      </c>
      <c r="P586" s="5" t="str">
        <f>IF(D586="","",VLOOKUP(D586,resource_list,5,FALSE))</f>
        <v/>
      </c>
      <c r="Q586" s="5" t="str">
        <f>IF(C586="", "",  IF(VLOOKUP(C586,locations_outposts,5,FALSE)="No", 1, 1.1))</f>
        <v/>
      </c>
      <c r="R586" s="5" t="str">
        <f t="shared" si="46"/>
        <v/>
      </c>
      <c r="S586" s="5" t="str">
        <f t="shared" si="47"/>
        <v/>
      </c>
      <c r="T586" s="5" t="str">
        <f t="shared" si="48"/>
        <v/>
      </c>
      <c r="U586" s="5" t="str">
        <f t="shared" si="45"/>
        <v/>
      </c>
    </row>
    <row r="587" spans="1:21" x14ac:dyDescent="0.25">
      <c r="A587" s="5" cm="1">
        <f t="array" ref="A587">ROUNDDOWN(
_xlfn.IFS(P587="Crafted",
J587*K587*N587*Q587,
P587="Inorganic",
J587*K587*(L587+M587+N587)*O587*Q587,
P587="Organic",
J587*K587*(L587+M587+N587)*Q587,
TRUE,0),2)</f>
        <v>0</v>
      </c>
      <c r="B587" s="5" t="str">
        <f>IF(D587="","",VLOOKUP(D587,resource_list,7,FALSE))</f>
        <v/>
      </c>
      <c r="E587" s="23">
        <v>0</v>
      </c>
      <c r="F587" s="23">
        <v>0</v>
      </c>
      <c r="G587" s="23">
        <v>0</v>
      </c>
      <c r="H587" s="23">
        <v>0</v>
      </c>
      <c r="J587" s="5">
        <f t="shared" si="49"/>
        <v>1</v>
      </c>
      <c r="K587" s="5">
        <f>IF($B$1="Yes",1.05,1)</f>
        <v>1</v>
      </c>
      <c r="L587" s="5">
        <f>IF(D587="",0,VLOOKUP(D587,resource_list,2,FALSE)*F587)</f>
        <v>0</v>
      </c>
      <c r="M587" s="5">
        <f>IF(D587="",0,VLOOKUP(D587,resource_list,3,FALSE)*G587)</f>
        <v>0</v>
      </c>
      <c r="N587" s="5">
        <f>IF(D587="",0,VLOOKUP(D587,resource_list,4,FALSE)*H587)</f>
        <v>0</v>
      </c>
      <c r="O587" s="5">
        <f>IF($D$1="Yes",2,1)</f>
        <v>2</v>
      </c>
      <c r="P587" s="5" t="str">
        <f>IF(D587="","",VLOOKUP(D587,resource_list,5,FALSE))</f>
        <v/>
      </c>
      <c r="Q587" s="5" t="str">
        <f>IF(C587="", "",  IF(VLOOKUP(C587,locations_outposts,5,FALSE)="No", 1, 1.1))</f>
        <v/>
      </c>
      <c r="R587" s="5" t="str">
        <f t="shared" si="46"/>
        <v/>
      </c>
      <c r="S587" s="5" t="str">
        <f t="shared" si="47"/>
        <v/>
      </c>
      <c r="T587" s="5" t="str">
        <f t="shared" si="48"/>
        <v/>
      </c>
      <c r="U587" s="5" t="str">
        <f t="shared" si="45"/>
        <v/>
      </c>
    </row>
    <row r="588" spans="1:21" x14ac:dyDescent="0.25">
      <c r="A588" s="5" cm="1">
        <f t="array" ref="A588">ROUNDDOWN(
_xlfn.IFS(P588="Crafted",
J588*K588*N588*Q588,
P588="Inorganic",
J588*K588*(L588+M588+N588)*O588*Q588,
P588="Organic",
J588*K588*(L588+M588+N588)*Q588,
TRUE,0),2)</f>
        <v>0</v>
      </c>
      <c r="B588" s="5" t="str">
        <f>IF(D588="","",VLOOKUP(D588,resource_list,7,FALSE))</f>
        <v/>
      </c>
      <c r="E588" s="23">
        <v>0</v>
      </c>
      <c r="F588" s="23">
        <v>0</v>
      </c>
      <c r="G588" s="23">
        <v>0</v>
      </c>
      <c r="H588" s="23">
        <v>0</v>
      </c>
      <c r="J588" s="5">
        <f t="shared" si="49"/>
        <v>1</v>
      </c>
      <c r="K588" s="5">
        <f>IF($B$1="Yes",1.05,1)</f>
        <v>1</v>
      </c>
      <c r="L588" s="5">
        <f>IF(D588="",0,VLOOKUP(D588,resource_list,2,FALSE)*F588)</f>
        <v>0</v>
      </c>
      <c r="M588" s="5">
        <f>IF(D588="",0,VLOOKUP(D588,resource_list,3,FALSE)*G588)</f>
        <v>0</v>
      </c>
      <c r="N588" s="5">
        <f>IF(D588="",0,VLOOKUP(D588,resource_list,4,FALSE)*H588)</f>
        <v>0</v>
      </c>
      <c r="O588" s="5">
        <f>IF($D$1="Yes",2,1)</f>
        <v>2</v>
      </c>
      <c r="P588" s="5" t="str">
        <f>IF(D588="","",VLOOKUP(D588,resource_list,5,FALSE))</f>
        <v/>
      </c>
      <c r="Q588" s="5" t="str">
        <f>IF(C588="", "",  IF(VLOOKUP(C588,locations_outposts,5,FALSE)="No", 1, 1.1))</f>
        <v/>
      </c>
      <c r="R588" s="5" t="str">
        <f t="shared" si="46"/>
        <v/>
      </c>
      <c r="S588" s="5" t="str">
        <f t="shared" si="47"/>
        <v/>
      </c>
      <c r="T588" s="5" t="str">
        <f t="shared" si="48"/>
        <v/>
      </c>
      <c r="U588" s="5" t="str">
        <f t="shared" si="45"/>
        <v/>
      </c>
    </row>
    <row r="589" spans="1:21" x14ac:dyDescent="0.25">
      <c r="A589" s="5" cm="1">
        <f t="array" ref="A589">ROUNDDOWN(
_xlfn.IFS(P589="Crafted",
J589*K589*N589*Q589,
P589="Inorganic",
J589*K589*(L589+M589+N589)*O589*Q589,
P589="Organic",
J589*K589*(L589+M589+N589)*Q589,
TRUE,0),2)</f>
        <v>0</v>
      </c>
      <c r="B589" s="5" t="str">
        <f>IF(D589="","",VLOOKUP(D589,resource_list,7,FALSE))</f>
        <v/>
      </c>
      <c r="E589" s="23">
        <v>0</v>
      </c>
      <c r="F589" s="23">
        <v>0</v>
      </c>
      <c r="G589" s="23">
        <v>0</v>
      </c>
      <c r="H589" s="23">
        <v>0</v>
      </c>
      <c r="J589" s="5">
        <f t="shared" si="49"/>
        <v>1</v>
      </c>
      <c r="K589" s="5">
        <f>IF($B$1="Yes",1.05,1)</f>
        <v>1</v>
      </c>
      <c r="L589" s="5">
        <f>IF(D589="",0,VLOOKUP(D589,resource_list,2,FALSE)*F589)</f>
        <v>0</v>
      </c>
      <c r="M589" s="5">
        <f>IF(D589="",0,VLOOKUP(D589,resource_list,3,FALSE)*G589)</f>
        <v>0</v>
      </c>
      <c r="N589" s="5">
        <f>IF(D589="",0,VLOOKUP(D589,resource_list,4,FALSE)*H589)</f>
        <v>0</v>
      </c>
      <c r="O589" s="5">
        <f>IF($D$1="Yes",2,1)</f>
        <v>2</v>
      </c>
      <c r="P589" s="5" t="str">
        <f>IF(D589="","",VLOOKUP(D589,resource_list,5,FALSE))</f>
        <v/>
      </c>
      <c r="Q589" s="5" t="str">
        <f>IF(C589="", "",  IF(VLOOKUP(C589,locations_outposts,5,FALSE)="No", 1, 1.1))</f>
        <v/>
      </c>
      <c r="R589" s="5" t="str">
        <f t="shared" si="46"/>
        <v/>
      </c>
      <c r="S589" s="5" t="str">
        <f t="shared" si="47"/>
        <v/>
      </c>
      <c r="T589" s="5" t="str">
        <f t="shared" si="48"/>
        <v/>
      </c>
      <c r="U589" s="5" t="str">
        <f t="shared" si="45"/>
        <v/>
      </c>
    </row>
    <row r="590" spans="1:21" x14ac:dyDescent="0.25">
      <c r="A590" s="5" cm="1">
        <f t="array" ref="A590">ROUNDDOWN(
_xlfn.IFS(P590="Crafted",
J590*K590*N590*Q590,
P590="Inorganic",
J590*K590*(L590+M590+N590)*O590*Q590,
P590="Organic",
J590*K590*(L590+M590+N590)*Q590,
TRUE,0),2)</f>
        <v>0</v>
      </c>
      <c r="B590" s="5" t="str">
        <f>IF(D590="","",VLOOKUP(D590,resource_list,7,FALSE))</f>
        <v/>
      </c>
      <c r="E590" s="23">
        <v>0</v>
      </c>
      <c r="F590" s="23">
        <v>0</v>
      </c>
      <c r="G590" s="23">
        <v>0</v>
      </c>
      <c r="H590" s="23">
        <v>0</v>
      </c>
      <c r="J590" s="5">
        <f t="shared" si="49"/>
        <v>1</v>
      </c>
      <c r="K590" s="5">
        <f>IF($B$1="Yes",1.05,1)</f>
        <v>1</v>
      </c>
      <c r="L590" s="5">
        <f>IF(D590="",0,VLOOKUP(D590,resource_list,2,FALSE)*F590)</f>
        <v>0</v>
      </c>
      <c r="M590" s="5">
        <f>IF(D590="",0,VLOOKUP(D590,resource_list,3,FALSE)*G590)</f>
        <v>0</v>
      </c>
      <c r="N590" s="5">
        <f>IF(D590="",0,VLOOKUP(D590,resource_list,4,FALSE)*H590)</f>
        <v>0</v>
      </c>
      <c r="O590" s="5">
        <f>IF($D$1="Yes",2,1)</f>
        <v>2</v>
      </c>
      <c r="P590" s="5" t="str">
        <f>IF(D590="","",VLOOKUP(D590,resource_list,5,FALSE))</f>
        <v/>
      </c>
      <c r="Q590" s="5" t="str">
        <f>IF(C590="", "",  IF(VLOOKUP(C590,locations_outposts,5,FALSE)="No", 1, 1.1))</f>
        <v/>
      </c>
      <c r="R590" s="5" t="str">
        <f t="shared" si="46"/>
        <v/>
      </c>
      <c r="S590" s="5" t="str">
        <f t="shared" si="47"/>
        <v/>
      </c>
      <c r="T590" s="5" t="str">
        <f t="shared" si="48"/>
        <v/>
      </c>
      <c r="U590" s="5" t="str">
        <f t="shared" si="45"/>
        <v/>
      </c>
    </row>
    <row r="591" spans="1:21" x14ac:dyDescent="0.25">
      <c r="A591" s="5" cm="1">
        <f t="array" ref="A591">ROUNDDOWN(
_xlfn.IFS(P591="Crafted",
J591*K591*N591*Q591,
P591="Inorganic",
J591*K591*(L591+M591+N591)*O591*Q591,
P591="Organic",
J591*K591*(L591+M591+N591)*Q591,
TRUE,0),2)</f>
        <v>0</v>
      </c>
      <c r="B591" s="5" t="str">
        <f>IF(D591="","",VLOOKUP(D591,resource_list,7,FALSE))</f>
        <v/>
      </c>
      <c r="E591" s="23">
        <v>0</v>
      </c>
      <c r="F591" s="23">
        <v>0</v>
      </c>
      <c r="G591" s="23">
        <v>0</v>
      </c>
      <c r="H591" s="23">
        <v>0</v>
      </c>
      <c r="J591" s="5">
        <f t="shared" si="49"/>
        <v>1</v>
      </c>
      <c r="K591" s="5">
        <f>IF($B$1="Yes",1.05,1)</f>
        <v>1</v>
      </c>
      <c r="L591" s="5">
        <f>IF(D591="",0,VLOOKUP(D591,resource_list,2,FALSE)*F591)</f>
        <v>0</v>
      </c>
      <c r="M591" s="5">
        <f>IF(D591="",0,VLOOKUP(D591,resource_list,3,FALSE)*G591)</f>
        <v>0</v>
      </c>
      <c r="N591" s="5">
        <f>IF(D591="",0,VLOOKUP(D591,resource_list,4,FALSE)*H591)</f>
        <v>0</v>
      </c>
      <c r="O591" s="5">
        <f>IF($D$1="Yes",2,1)</f>
        <v>2</v>
      </c>
      <c r="P591" s="5" t="str">
        <f>IF(D591="","",VLOOKUP(D591,resource_list,5,FALSE))</f>
        <v/>
      </c>
      <c r="Q591" s="5" t="str">
        <f>IF(C591="", "",  IF(VLOOKUP(C591,locations_outposts,5,FALSE)="No", 1, 1.1))</f>
        <v/>
      </c>
      <c r="R591" s="5" t="str">
        <f t="shared" si="46"/>
        <v/>
      </c>
      <c r="S591" s="5" t="str">
        <f t="shared" si="47"/>
        <v/>
      </c>
      <c r="T591" s="5" t="str">
        <f t="shared" si="48"/>
        <v/>
      </c>
      <c r="U591" s="5" t="str">
        <f t="shared" si="45"/>
        <v/>
      </c>
    </row>
    <row r="592" spans="1:21" x14ac:dyDescent="0.25">
      <c r="A592" s="5" cm="1">
        <f t="array" ref="A592">ROUNDDOWN(
_xlfn.IFS(P592="Crafted",
J592*K592*N592*Q592,
P592="Inorganic",
J592*K592*(L592+M592+N592)*O592*Q592,
P592="Organic",
J592*K592*(L592+M592+N592)*Q592,
TRUE,0),2)</f>
        <v>0</v>
      </c>
      <c r="B592" s="5" t="str">
        <f>IF(D592="","",VLOOKUP(D592,resource_list,7,FALSE))</f>
        <v/>
      </c>
      <c r="E592" s="23">
        <v>0</v>
      </c>
      <c r="F592" s="23">
        <v>0</v>
      </c>
      <c r="G592" s="23">
        <v>0</v>
      </c>
      <c r="H592" s="23">
        <v>0</v>
      </c>
      <c r="J592" s="5">
        <f t="shared" si="49"/>
        <v>1</v>
      </c>
      <c r="K592" s="5">
        <f>IF($B$1="Yes",1.05,1)</f>
        <v>1</v>
      </c>
      <c r="L592" s="5">
        <f>IF(D592="",0,VLOOKUP(D592,resource_list,2,FALSE)*F592)</f>
        <v>0</v>
      </c>
      <c r="M592" s="5">
        <f>IF(D592="",0,VLOOKUP(D592,resource_list,3,FALSE)*G592)</f>
        <v>0</v>
      </c>
      <c r="N592" s="5">
        <f>IF(D592="",0,VLOOKUP(D592,resource_list,4,FALSE)*H592)</f>
        <v>0</v>
      </c>
      <c r="O592" s="5">
        <f>IF($D$1="Yes",2,1)</f>
        <v>2</v>
      </c>
      <c r="P592" s="5" t="str">
        <f>IF(D592="","",VLOOKUP(D592,resource_list,5,FALSE))</f>
        <v/>
      </c>
      <c r="Q592" s="5" t="str">
        <f>IF(C592="", "",  IF(VLOOKUP(C592,locations_outposts,5,FALSE)="No", 1, 1.1))</f>
        <v/>
      </c>
      <c r="R592" s="5" t="str">
        <f t="shared" si="46"/>
        <v/>
      </c>
      <c r="S592" s="5" t="str">
        <f t="shared" si="47"/>
        <v/>
      </c>
      <c r="T592" s="5" t="str">
        <f t="shared" si="48"/>
        <v/>
      </c>
      <c r="U592" s="5" t="str">
        <f t="shared" si="45"/>
        <v/>
      </c>
    </row>
    <row r="593" spans="1:21" x14ac:dyDescent="0.25">
      <c r="A593" s="5" cm="1">
        <f t="array" ref="A593">ROUNDDOWN(
_xlfn.IFS(P593="Crafted",
J593*K593*N593*Q593,
P593="Inorganic",
J593*K593*(L593+M593+N593)*O593*Q593,
P593="Organic",
J593*K593*(L593+M593+N593)*Q593,
TRUE,0),2)</f>
        <v>0</v>
      </c>
      <c r="B593" s="5" t="str">
        <f>IF(D593="","",VLOOKUP(D593,resource_list,7,FALSE))</f>
        <v/>
      </c>
      <c r="E593" s="23">
        <v>0</v>
      </c>
      <c r="F593" s="23">
        <v>0</v>
      </c>
      <c r="G593" s="23">
        <v>0</v>
      </c>
      <c r="H593" s="23">
        <v>0</v>
      </c>
      <c r="J593" s="5">
        <f t="shared" si="49"/>
        <v>1</v>
      </c>
      <c r="K593" s="5">
        <f>IF($B$1="Yes",1.05,1)</f>
        <v>1</v>
      </c>
      <c r="L593" s="5">
        <f>IF(D593="",0,VLOOKUP(D593,resource_list,2,FALSE)*F593)</f>
        <v>0</v>
      </c>
      <c r="M593" s="5">
        <f>IF(D593="",0,VLOOKUP(D593,resource_list,3,FALSE)*G593)</f>
        <v>0</v>
      </c>
      <c r="N593" s="5">
        <f>IF(D593="",0,VLOOKUP(D593,resource_list,4,FALSE)*H593)</f>
        <v>0</v>
      </c>
      <c r="O593" s="5">
        <f>IF($D$1="Yes",2,1)</f>
        <v>2</v>
      </c>
      <c r="P593" s="5" t="str">
        <f>IF(D593="","",VLOOKUP(D593,resource_list,5,FALSE))</f>
        <v/>
      </c>
      <c r="Q593" s="5" t="str">
        <f>IF(C593="", "",  IF(VLOOKUP(C593,locations_outposts,5,FALSE)="No", 1, 1.1))</f>
        <v/>
      </c>
      <c r="R593" s="5" t="str">
        <f t="shared" si="46"/>
        <v/>
      </c>
      <c r="S593" s="5" t="str">
        <f t="shared" si="47"/>
        <v/>
      </c>
      <c r="T593" s="5" t="str">
        <f t="shared" si="48"/>
        <v/>
      </c>
      <c r="U593" s="5" t="str">
        <f t="shared" si="45"/>
        <v/>
      </c>
    </row>
    <row r="594" spans="1:21" x14ac:dyDescent="0.25">
      <c r="A594" s="5" cm="1">
        <f t="array" ref="A594">ROUNDDOWN(
_xlfn.IFS(P594="Crafted",
J594*K594*N594*Q594,
P594="Inorganic",
J594*K594*(L594+M594+N594)*O594*Q594,
P594="Organic",
J594*K594*(L594+M594+N594)*Q594,
TRUE,0),2)</f>
        <v>0</v>
      </c>
      <c r="B594" s="5" t="str">
        <f>IF(D594="","",VLOOKUP(D594,resource_list,7,FALSE))</f>
        <v/>
      </c>
      <c r="E594" s="23">
        <v>0</v>
      </c>
      <c r="F594" s="23">
        <v>0</v>
      </c>
      <c r="G594" s="23">
        <v>0</v>
      </c>
      <c r="H594" s="23">
        <v>0</v>
      </c>
      <c r="J594" s="5">
        <f t="shared" si="49"/>
        <v>1</v>
      </c>
      <c r="K594" s="5">
        <f>IF($B$1="Yes",1.05,1)</f>
        <v>1</v>
      </c>
      <c r="L594" s="5">
        <f>IF(D594="",0,VLOOKUP(D594,resource_list,2,FALSE)*F594)</f>
        <v>0</v>
      </c>
      <c r="M594" s="5">
        <f>IF(D594="",0,VLOOKUP(D594,resource_list,3,FALSE)*G594)</f>
        <v>0</v>
      </c>
      <c r="N594" s="5">
        <f>IF(D594="",0,VLOOKUP(D594,resource_list,4,FALSE)*H594)</f>
        <v>0</v>
      </c>
      <c r="O594" s="5">
        <f>IF($D$1="Yes",2,1)</f>
        <v>2</v>
      </c>
      <c r="P594" s="5" t="str">
        <f>IF(D594="","",VLOOKUP(D594,resource_list,5,FALSE))</f>
        <v/>
      </c>
      <c r="Q594" s="5" t="str">
        <f>IF(C594="", "",  IF(VLOOKUP(C594,locations_outposts,5,FALSE)="No", 1, 1.1))</f>
        <v/>
      </c>
      <c r="R594" s="5" t="str">
        <f t="shared" si="46"/>
        <v/>
      </c>
      <c r="S594" s="5" t="str">
        <f t="shared" si="47"/>
        <v/>
      </c>
      <c r="T594" s="5" t="str">
        <f t="shared" si="48"/>
        <v/>
      </c>
      <c r="U594" s="5" t="str">
        <f t="shared" si="45"/>
        <v/>
      </c>
    </row>
    <row r="595" spans="1:21" x14ac:dyDescent="0.25">
      <c r="A595" s="5" cm="1">
        <f t="array" ref="A595">ROUNDDOWN(
_xlfn.IFS(P595="Crafted",
J595*K595*N595*Q595,
P595="Inorganic",
J595*K595*(L595+M595+N595)*O595*Q595,
P595="Organic",
J595*K595*(L595+M595+N595)*Q595,
TRUE,0),2)</f>
        <v>0</v>
      </c>
      <c r="B595" s="5" t="str">
        <f>IF(D595="","",VLOOKUP(D595,resource_list,7,FALSE))</f>
        <v/>
      </c>
      <c r="E595" s="23">
        <v>0</v>
      </c>
      <c r="F595" s="23">
        <v>0</v>
      </c>
      <c r="G595" s="23">
        <v>0</v>
      </c>
      <c r="H595" s="23">
        <v>0</v>
      </c>
      <c r="J595" s="5">
        <f t="shared" si="49"/>
        <v>1</v>
      </c>
      <c r="K595" s="5">
        <f>IF($B$1="Yes",1.05,1)</f>
        <v>1</v>
      </c>
      <c r="L595" s="5">
        <f>IF(D595="",0,VLOOKUP(D595,resource_list,2,FALSE)*F595)</f>
        <v>0</v>
      </c>
      <c r="M595" s="5">
        <f>IF(D595="",0,VLOOKUP(D595,resource_list,3,FALSE)*G595)</f>
        <v>0</v>
      </c>
      <c r="N595" s="5">
        <f>IF(D595="",0,VLOOKUP(D595,resource_list,4,FALSE)*H595)</f>
        <v>0</v>
      </c>
      <c r="O595" s="5">
        <f>IF($D$1="Yes",2,1)</f>
        <v>2</v>
      </c>
      <c r="P595" s="5" t="str">
        <f>IF(D595="","",VLOOKUP(D595,resource_list,5,FALSE))</f>
        <v/>
      </c>
      <c r="Q595" s="5" t="str">
        <f>IF(C595="", "",  IF(VLOOKUP(C595,locations_outposts,5,FALSE)="No", 1, 1.1))</f>
        <v/>
      </c>
      <c r="R595" s="5" t="str">
        <f t="shared" si="46"/>
        <v/>
      </c>
      <c r="S595" s="5" t="str">
        <f t="shared" si="47"/>
        <v/>
      </c>
      <c r="T595" s="5" t="str">
        <f t="shared" si="48"/>
        <v/>
      </c>
      <c r="U595" s="5" t="str">
        <f t="shared" si="45"/>
        <v/>
      </c>
    </row>
    <row r="596" spans="1:21" x14ac:dyDescent="0.25">
      <c r="A596" s="5" cm="1">
        <f t="array" ref="A596">ROUNDDOWN(
_xlfn.IFS(P596="Crafted",
J596*K596*N596*Q596,
P596="Inorganic",
J596*K596*(L596+M596+N596)*O596*Q596,
P596="Organic",
J596*K596*(L596+M596+N596)*Q596,
TRUE,0),2)</f>
        <v>0</v>
      </c>
      <c r="B596" s="5" t="str">
        <f>IF(D596="","",VLOOKUP(D596,resource_list,7,FALSE))</f>
        <v/>
      </c>
      <c r="E596" s="23">
        <v>0</v>
      </c>
      <c r="F596" s="23">
        <v>0</v>
      </c>
      <c r="G596" s="23">
        <v>0</v>
      </c>
      <c r="H596" s="23">
        <v>0</v>
      </c>
      <c r="J596" s="5">
        <f t="shared" si="49"/>
        <v>1</v>
      </c>
      <c r="K596" s="5">
        <f>IF($B$1="Yes",1.05,1)</f>
        <v>1</v>
      </c>
      <c r="L596" s="5">
        <f>IF(D596="",0,VLOOKUP(D596,resource_list,2,FALSE)*F596)</f>
        <v>0</v>
      </c>
      <c r="M596" s="5">
        <f>IF(D596="",0,VLOOKUP(D596,resource_list,3,FALSE)*G596)</f>
        <v>0</v>
      </c>
      <c r="N596" s="5">
        <f>IF(D596="",0,VLOOKUP(D596,resource_list,4,FALSE)*H596)</f>
        <v>0</v>
      </c>
      <c r="O596" s="5">
        <f>IF($D$1="Yes",2,1)</f>
        <v>2</v>
      </c>
      <c r="P596" s="5" t="str">
        <f>IF(D596="","",VLOOKUP(D596,resource_list,5,FALSE))</f>
        <v/>
      </c>
      <c r="Q596" s="5" t="str">
        <f>IF(C596="", "",  IF(VLOOKUP(C596,locations_outposts,5,FALSE)="No", 1, 1.1))</f>
        <v/>
      </c>
      <c r="R596" s="5" t="str">
        <f t="shared" si="46"/>
        <v/>
      </c>
      <c r="S596" s="5" t="str">
        <f t="shared" si="47"/>
        <v/>
      </c>
      <c r="T596" s="5" t="str">
        <f t="shared" si="48"/>
        <v/>
      </c>
      <c r="U596" s="5" t="str">
        <f t="shared" si="45"/>
        <v/>
      </c>
    </row>
    <row r="597" spans="1:21" x14ac:dyDescent="0.25">
      <c r="A597" s="5" cm="1">
        <f t="array" ref="A597">ROUNDDOWN(
_xlfn.IFS(P597="Crafted",
J597*K597*N597*Q597,
P597="Inorganic",
J597*K597*(L597+M597+N597)*O597*Q597,
P597="Organic",
J597*K597*(L597+M597+N597)*Q597,
TRUE,0),2)</f>
        <v>0</v>
      </c>
      <c r="B597" s="5" t="str">
        <f>IF(D597="","",VLOOKUP(D597,resource_list,7,FALSE))</f>
        <v/>
      </c>
      <c r="E597" s="23">
        <v>0</v>
      </c>
      <c r="F597" s="23">
        <v>0</v>
      </c>
      <c r="G597" s="23">
        <v>0</v>
      </c>
      <c r="H597" s="23">
        <v>0</v>
      </c>
      <c r="J597" s="5">
        <f t="shared" si="49"/>
        <v>1</v>
      </c>
      <c r="K597" s="5">
        <f>IF($B$1="Yes",1.05,1)</f>
        <v>1</v>
      </c>
      <c r="L597" s="5">
        <f>IF(D597="",0,VLOOKUP(D597,resource_list,2,FALSE)*F597)</f>
        <v>0</v>
      </c>
      <c r="M597" s="5">
        <f>IF(D597="",0,VLOOKUP(D597,resource_list,3,FALSE)*G597)</f>
        <v>0</v>
      </c>
      <c r="N597" s="5">
        <f>IF(D597="",0,VLOOKUP(D597,resource_list,4,FALSE)*H597)</f>
        <v>0</v>
      </c>
      <c r="O597" s="5">
        <f>IF($D$1="Yes",2,1)</f>
        <v>2</v>
      </c>
      <c r="P597" s="5" t="str">
        <f>IF(D597="","",VLOOKUP(D597,resource_list,5,FALSE))</f>
        <v/>
      </c>
      <c r="Q597" s="5" t="str">
        <f>IF(C597="", "",  IF(VLOOKUP(C597,locations_outposts,5,FALSE)="No", 1, 1.1))</f>
        <v/>
      </c>
      <c r="R597" s="5" t="str">
        <f t="shared" si="46"/>
        <v/>
      </c>
      <c r="S597" s="5" t="str">
        <f t="shared" si="47"/>
        <v/>
      </c>
      <c r="T597" s="5" t="str">
        <f t="shared" si="48"/>
        <v/>
      </c>
      <c r="U597" s="5" t="str">
        <f t="shared" si="45"/>
        <v/>
      </c>
    </row>
    <row r="598" spans="1:21" x14ac:dyDescent="0.25">
      <c r="A598" s="5" cm="1">
        <f t="array" ref="A598">ROUNDDOWN(
_xlfn.IFS(P598="Crafted",
J598*K598*N598*Q598,
P598="Inorganic",
J598*K598*(L598+M598+N598)*O598*Q598,
P598="Organic",
J598*K598*(L598+M598+N598)*Q598,
TRUE,0),2)</f>
        <v>0</v>
      </c>
      <c r="B598" s="5" t="str">
        <f>IF(D598="","",VLOOKUP(D598,resource_list,7,FALSE))</f>
        <v/>
      </c>
      <c r="E598" s="23">
        <v>0</v>
      </c>
      <c r="F598" s="23">
        <v>0</v>
      </c>
      <c r="G598" s="23">
        <v>0</v>
      </c>
      <c r="H598" s="23">
        <v>0</v>
      </c>
      <c r="J598" s="5">
        <f t="shared" si="49"/>
        <v>1</v>
      </c>
      <c r="K598" s="5">
        <f>IF($B$1="Yes",1.05,1)</f>
        <v>1</v>
      </c>
      <c r="L598" s="5">
        <f>IF(D598="",0,VLOOKUP(D598,resource_list,2,FALSE)*F598)</f>
        <v>0</v>
      </c>
      <c r="M598" s="5">
        <f>IF(D598="",0,VLOOKUP(D598,resource_list,3,FALSE)*G598)</f>
        <v>0</v>
      </c>
      <c r="N598" s="5">
        <f>IF(D598="",0,VLOOKUP(D598,resource_list,4,FALSE)*H598)</f>
        <v>0</v>
      </c>
      <c r="O598" s="5">
        <f>IF($D$1="Yes",2,1)</f>
        <v>2</v>
      </c>
      <c r="P598" s="5" t="str">
        <f>IF(D598="","",VLOOKUP(D598,resource_list,5,FALSE))</f>
        <v/>
      </c>
      <c r="Q598" s="5" t="str">
        <f>IF(C598="", "",  IF(VLOOKUP(C598,locations_outposts,5,FALSE)="No", 1, 1.1))</f>
        <v/>
      </c>
      <c r="R598" s="5" t="str">
        <f t="shared" si="46"/>
        <v/>
      </c>
      <c r="S598" s="5" t="str">
        <f t="shared" si="47"/>
        <v/>
      </c>
      <c r="T598" s="5" t="str">
        <f t="shared" si="48"/>
        <v/>
      </c>
      <c r="U598" s="5" t="str">
        <f t="shared" si="45"/>
        <v/>
      </c>
    </row>
    <row r="599" spans="1:21" x14ac:dyDescent="0.25">
      <c r="A599" s="5" cm="1">
        <f t="array" ref="A599">ROUNDDOWN(
_xlfn.IFS(P599="Crafted",
J599*K599*N599*Q599,
P599="Inorganic",
J599*K599*(L599+M599+N599)*O599*Q599,
P599="Organic",
J599*K599*(L599+M599+N599)*Q599,
TRUE,0),2)</f>
        <v>0</v>
      </c>
      <c r="B599" s="5" t="str">
        <f>IF(D599="","",VLOOKUP(D599,resource_list,7,FALSE))</f>
        <v/>
      </c>
      <c r="E599" s="23">
        <v>0</v>
      </c>
      <c r="F599" s="23">
        <v>0</v>
      </c>
      <c r="G599" s="23">
        <v>0</v>
      </c>
      <c r="H599" s="23">
        <v>0</v>
      </c>
      <c r="J599" s="5">
        <f t="shared" si="49"/>
        <v>1</v>
      </c>
      <c r="K599" s="5">
        <f>IF($B$1="Yes",1.05,1)</f>
        <v>1</v>
      </c>
      <c r="L599" s="5">
        <f>IF(D599="",0,VLOOKUP(D599,resource_list,2,FALSE)*F599)</f>
        <v>0</v>
      </c>
      <c r="M599" s="5">
        <f>IF(D599="",0,VLOOKUP(D599,resource_list,3,FALSE)*G599)</f>
        <v>0</v>
      </c>
      <c r="N599" s="5">
        <f>IF(D599="",0,VLOOKUP(D599,resource_list,4,FALSE)*H599)</f>
        <v>0</v>
      </c>
      <c r="O599" s="5">
        <f>IF($D$1="Yes",2,1)</f>
        <v>2</v>
      </c>
      <c r="P599" s="5" t="str">
        <f>IF(D599="","",VLOOKUP(D599,resource_list,5,FALSE))</f>
        <v/>
      </c>
      <c r="Q599" s="5" t="str">
        <f>IF(C599="", "",  IF(VLOOKUP(C599,locations_outposts,5,FALSE)="No", 1, 1.1))</f>
        <v/>
      </c>
      <c r="R599" s="5" t="str">
        <f t="shared" si="46"/>
        <v/>
      </c>
      <c r="S599" s="5" t="str">
        <f t="shared" si="47"/>
        <v/>
      </c>
      <c r="T599" s="5" t="str">
        <f t="shared" si="48"/>
        <v/>
      </c>
      <c r="U599" s="5" t="str">
        <f t="shared" ref="U599:U606" si="50">IF(C599&lt;&gt;"",IF(D599&lt;&gt;"",_xlfn.CONCAT(C599," - ",D599),""),"")</f>
        <v/>
      </c>
    </row>
    <row r="600" spans="1:21" x14ac:dyDescent="0.25">
      <c r="A600" s="5" cm="1">
        <f t="array" ref="A600">ROUNDDOWN(
_xlfn.IFS(P600="Crafted",
J600*K600*N600*Q600,
P600="Inorganic",
J600*K600*(L600+M600+N600)*O600*Q600,
P600="Organic",
J600*K600*(L600+M600+N600)*Q600,
TRUE,0),2)</f>
        <v>0</v>
      </c>
      <c r="B600" s="5" t="str">
        <f>IF(D600="","",VLOOKUP(D600,resource_list,7,FALSE))</f>
        <v/>
      </c>
      <c r="E600" s="23">
        <v>0</v>
      </c>
      <c r="F600" s="23">
        <v>0</v>
      </c>
      <c r="G600" s="23">
        <v>0</v>
      </c>
      <c r="H600" s="23">
        <v>0</v>
      </c>
      <c r="J600" s="5">
        <f t="shared" si="49"/>
        <v>1</v>
      </c>
      <c r="K600" s="5">
        <f>IF($B$1="Yes",1.05,1)</f>
        <v>1</v>
      </c>
      <c r="L600" s="5">
        <f>IF(D600="",0,VLOOKUP(D600,resource_list,2,FALSE)*F600)</f>
        <v>0</v>
      </c>
      <c r="M600" s="5">
        <f>IF(D600="",0,VLOOKUP(D600,resource_list,3,FALSE)*G600)</f>
        <v>0</v>
      </c>
      <c r="N600" s="5">
        <f>IF(D600="",0,VLOOKUP(D600,resource_list,4,FALSE)*H600)</f>
        <v>0</v>
      </c>
      <c r="O600" s="5">
        <f>IF($D$1="Yes",2,1)</f>
        <v>2</v>
      </c>
      <c r="P600" s="5" t="str">
        <f>IF(D600="","",VLOOKUP(D600,resource_list,5,FALSE))</f>
        <v/>
      </c>
      <c r="Q600" s="5" t="str">
        <f>IF(C600="", "",  IF(VLOOKUP(C600,locations_outposts,5,FALSE)="No", 1, 1.1))</f>
        <v/>
      </c>
      <c r="R600" s="5" t="str">
        <f t="shared" si="46"/>
        <v/>
      </c>
      <c r="S600" s="5" t="str">
        <f t="shared" si="47"/>
        <v/>
      </c>
      <c r="T600" s="5" t="str">
        <f t="shared" si="48"/>
        <v/>
      </c>
      <c r="U600" s="5" t="str">
        <f t="shared" si="50"/>
        <v/>
      </c>
    </row>
    <row r="601" spans="1:21" x14ac:dyDescent="0.25">
      <c r="A601" s="5" cm="1">
        <f t="array" ref="A601">ROUNDDOWN(
_xlfn.IFS(P601="Crafted",
J601*K601*N601*Q601,
P601="Inorganic",
J601*K601*(L601+M601+N601)*O601*Q601,
P601="Organic",
J601*K601*(L601+M601+N601)*Q601,
TRUE,0),2)</f>
        <v>0</v>
      </c>
      <c r="B601" s="5" t="str">
        <f>IF(D601="","",VLOOKUP(D601,resource_list,7,FALSE))</f>
        <v/>
      </c>
      <c r="E601" s="23">
        <v>0</v>
      </c>
      <c r="F601" s="23">
        <v>0</v>
      </c>
      <c r="G601" s="23">
        <v>0</v>
      </c>
      <c r="H601" s="23">
        <v>0</v>
      </c>
      <c r="J601" s="5">
        <f t="shared" si="49"/>
        <v>1</v>
      </c>
      <c r="K601" s="5">
        <f>IF($B$1="Yes",1.05,1)</f>
        <v>1</v>
      </c>
      <c r="L601" s="5">
        <f>IF(D601="",0,VLOOKUP(D601,resource_list,2,FALSE)*F601)</f>
        <v>0</v>
      </c>
      <c r="M601" s="5">
        <f>IF(D601="",0,VLOOKUP(D601,resource_list,3,FALSE)*G601)</f>
        <v>0</v>
      </c>
      <c r="N601" s="5">
        <f>IF(D601="",0,VLOOKUP(D601,resource_list,4,FALSE)*H601)</f>
        <v>0</v>
      </c>
      <c r="O601" s="5">
        <f>IF($D$1="Yes",2,1)</f>
        <v>2</v>
      </c>
      <c r="P601" s="5" t="str">
        <f>IF(D601="","",VLOOKUP(D601,resource_list,5,FALSE))</f>
        <v/>
      </c>
      <c r="Q601" s="5" t="str">
        <f>IF(C601="", "",  IF(VLOOKUP(C601,locations_outposts,5,FALSE)="No", 1, 1.1))</f>
        <v/>
      </c>
      <c r="R601" s="5" t="str">
        <f t="shared" si="46"/>
        <v/>
      </c>
      <c r="S601" s="5" t="str">
        <f t="shared" si="47"/>
        <v/>
      </c>
      <c r="T601" s="5" t="str">
        <f t="shared" si="48"/>
        <v/>
      </c>
      <c r="U601" s="5" t="str">
        <f t="shared" si="50"/>
        <v/>
      </c>
    </row>
    <row r="602" spans="1:21" x14ac:dyDescent="0.25">
      <c r="A602" s="5" cm="1">
        <f t="array" ref="A602">ROUNDDOWN(
_xlfn.IFS(P602="Crafted",
J602*K602*N602*Q602,
P602="Inorganic",
J602*K602*(L602+M602+N602)*O602*Q602,
P602="Organic",
J602*K602*(L602+M602+N602)*Q602,
TRUE,0),2)</f>
        <v>0</v>
      </c>
      <c r="B602" s="5" t="str">
        <f>IF(D602="","",VLOOKUP(D602,resource_list,7,FALSE))</f>
        <v/>
      </c>
      <c r="E602" s="23">
        <v>0</v>
      </c>
      <c r="F602" s="23">
        <v>0</v>
      </c>
      <c r="G602" s="23">
        <v>0</v>
      </c>
      <c r="H602" s="23">
        <v>0</v>
      </c>
      <c r="J602" s="5">
        <f t="shared" si="49"/>
        <v>1</v>
      </c>
      <c r="K602" s="5">
        <f>IF($B$1="Yes",1.05,1)</f>
        <v>1</v>
      </c>
      <c r="L602" s="5">
        <f>IF(D602="",0,VLOOKUP(D602,resource_list,2,FALSE)*F602)</f>
        <v>0</v>
      </c>
      <c r="M602" s="5">
        <f>IF(D602="",0,VLOOKUP(D602,resource_list,3,FALSE)*G602)</f>
        <v>0</v>
      </c>
      <c r="N602" s="5">
        <f>IF(D602="",0,VLOOKUP(D602,resource_list,4,FALSE)*H602)</f>
        <v>0</v>
      </c>
      <c r="O602" s="5">
        <f>IF($D$1="Yes",2,1)</f>
        <v>2</v>
      </c>
      <c r="P602" s="5" t="str">
        <f>IF(D602="","",VLOOKUP(D602,resource_list,5,FALSE))</f>
        <v/>
      </c>
      <c r="Q602" s="5" t="str">
        <f>IF(C602="", "",  IF(VLOOKUP(C602,locations_outposts,5,FALSE)="No", 1, 1.1))</f>
        <v/>
      </c>
      <c r="R602" s="5" t="str">
        <f t="shared" si="46"/>
        <v/>
      </c>
      <c r="S602" s="5" t="str">
        <f t="shared" si="47"/>
        <v/>
      </c>
      <c r="T602" s="5" t="str">
        <f t="shared" si="48"/>
        <v/>
      </c>
      <c r="U602" s="5" t="str">
        <f t="shared" si="50"/>
        <v/>
      </c>
    </row>
    <row r="603" spans="1:21" x14ac:dyDescent="0.25">
      <c r="A603" s="5" cm="1">
        <f t="array" ref="A603">ROUNDDOWN(
_xlfn.IFS(P603="Crafted",
J603*K603*N603*Q603,
P603="Inorganic",
J603*K603*(L603+M603+N603)*O603*Q603,
P603="Organic",
J603*K603*(L603+M603+N603)*Q603,
TRUE,0),2)</f>
        <v>0</v>
      </c>
      <c r="B603" s="5" t="str">
        <f>IF(D603="","",VLOOKUP(D603,resource_list,7,FALSE))</f>
        <v/>
      </c>
      <c r="E603" s="23">
        <v>0</v>
      </c>
      <c r="F603" s="23">
        <v>0</v>
      </c>
      <c r="G603" s="23">
        <v>0</v>
      </c>
      <c r="H603" s="23">
        <v>0</v>
      </c>
      <c r="J603" s="5">
        <f t="shared" si="49"/>
        <v>1</v>
      </c>
      <c r="K603" s="5">
        <f>IF($B$1="Yes",1.05,1)</f>
        <v>1</v>
      </c>
      <c r="L603" s="5">
        <f>IF(D603="",0,VLOOKUP(D603,resource_list,2,FALSE)*F603)</f>
        <v>0</v>
      </c>
      <c r="M603" s="5">
        <f>IF(D603="",0,VLOOKUP(D603,resource_list,3,FALSE)*G603)</f>
        <v>0</v>
      </c>
      <c r="N603" s="5">
        <f>IF(D603="",0,VLOOKUP(D603,resource_list,4,FALSE)*H603)</f>
        <v>0</v>
      </c>
      <c r="O603" s="5">
        <f>IF($D$1="Yes",2,1)</f>
        <v>2</v>
      </c>
      <c r="P603" s="5" t="str">
        <f>IF(D603="","",VLOOKUP(D603,resource_list,5,FALSE))</f>
        <v/>
      </c>
      <c r="Q603" s="5" t="str">
        <f>IF(C603="", "",  IF(VLOOKUP(C603,locations_outposts,5,FALSE)="No", 1, 1.1))</f>
        <v/>
      </c>
      <c r="R603" s="5" t="str">
        <f t="shared" si="46"/>
        <v/>
      </c>
      <c r="S603" s="5" t="str">
        <f t="shared" si="47"/>
        <v/>
      </c>
      <c r="T603" s="5" t="str">
        <f t="shared" si="48"/>
        <v/>
      </c>
      <c r="U603" s="5" t="str">
        <f t="shared" si="50"/>
        <v/>
      </c>
    </row>
    <row r="604" spans="1:21" x14ac:dyDescent="0.25">
      <c r="A604" s="5" cm="1">
        <f t="array" ref="A604">ROUNDDOWN(
_xlfn.IFS(P604="Crafted",
J604*K604*N604*Q604,
P604="Inorganic",
J604*K604*(L604+M604+N604)*O604*Q604,
P604="Organic",
J604*K604*(L604+M604+N604)*Q604,
TRUE,0),2)</f>
        <v>0</v>
      </c>
      <c r="B604" s="5" t="str">
        <f>IF(D604="","",VLOOKUP(D604,resource_list,7,FALSE))</f>
        <v/>
      </c>
      <c r="E604" s="23">
        <v>0</v>
      </c>
      <c r="F604" s="23">
        <v>0</v>
      </c>
      <c r="G604" s="23">
        <v>0</v>
      </c>
      <c r="H604" s="23">
        <v>0</v>
      </c>
      <c r="J604" s="5">
        <f t="shared" si="49"/>
        <v>1</v>
      </c>
      <c r="K604" s="5">
        <f>IF($B$1="Yes",1.05,1)</f>
        <v>1</v>
      </c>
      <c r="L604" s="5">
        <f>IF(D604="",0,VLOOKUP(D604,resource_list,2,FALSE)*F604)</f>
        <v>0</v>
      </c>
      <c r="M604" s="5">
        <f>IF(D604="",0,VLOOKUP(D604,resource_list,3,FALSE)*G604)</f>
        <v>0</v>
      </c>
      <c r="N604" s="5">
        <f>IF(D604="",0,VLOOKUP(D604,resource_list,4,FALSE)*H604)</f>
        <v>0</v>
      </c>
      <c r="O604" s="5">
        <f>IF($D$1="Yes",2,1)</f>
        <v>2</v>
      </c>
      <c r="P604" s="5" t="str">
        <f>IF(D604="","",VLOOKUP(D604,resource_list,5,FALSE))</f>
        <v/>
      </c>
      <c r="Q604" s="5" t="str">
        <f>IF(C604="", "",  IF(VLOOKUP(C604,locations_outposts,5,FALSE)="No", 1, 1.1))</f>
        <v/>
      </c>
      <c r="R604" s="5" t="str">
        <f t="shared" si="46"/>
        <v/>
      </c>
      <c r="S604" s="5" t="str">
        <f t="shared" si="47"/>
        <v/>
      </c>
      <c r="T604" s="5" t="str">
        <f t="shared" si="48"/>
        <v/>
      </c>
      <c r="U604" s="5" t="str">
        <f t="shared" si="50"/>
        <v/>
      </c>
    </row>
    <row r="605" spans="1:21" x14ac:dyDescent="0.25">
      <c r="A605" s="5" cm="1">
        <f t="array" ref="A605">ROUNDDOWN(
_xlfn.IFS(P605="Crafted",
J605*K605*N605*Q605,
P605="Inorganic",
J605*K605*(L605+M605+N605)*O605*Q605,
P605="Organic",
J605*K605*(L605+M605+N605)*Q605,
TRUE,0),2)</f>
        <v>0</v>
      </c>
      <c r="B605" s="5" t="str">
        <f>IF(D605="","",VLOOKUP(D605,resource_list,7,FALSE))</f>
        <v/>
      </c>
      <c r="E605" s="23">
        <v>0</v>
      </c>
      <c r="F605" s="23">
        <v>0</v>
      </c>
      <c r="G605" s="23">
        <v>0</v>
      </c>
      <c r="H605" s="23">
        <v>0</v>
      </c>
      <c r="J605" s="5">
        <f t="shared" si="49"/>
        <v>1</v>
      </c>
      <c r="K605" s="5">
        <f>IF($B$1="Yes",1.05,1)</f>
        <v>1</v>
      </c>
      <c r="L605" s="5">
        <f>IF(D605="",0,VLOOKUP(D605,resource_list,2,FALSE)*F605)</f>
        <v>0</v>
      </c>
      <c r="M605" s="5">
        <f>IF(D605="",0,VLOOKUP(D605,resource_list,3,FALSE)*G605)</f>
        <v>0</v>
      </c>
      <c r="N605" s="5">
        <f>IF(D605="",0,VLOOKUP(D605,resource_list,4,FALSE)*H605)</f>
        <v>0</v>
      </c>
      <c r="O605" s="5">
        <f>IF($D$1="Yes",2,1)</f>
        <v>2</v>
      </c>
      <c r="P605" s="5" t="str">
        <f>IF(D605="","",VLOOKUP(D605,resource_list,5,FALSE))</f>
        <v/>
      </c>
      <c r="Q605" s="5" t="str">
        <f>IF(C605="", "",  IF(VLOOKUP(C605,locations_outposts,5,FALSE)="No", 1, 1.1))</f>
        <v/>
      </c>
      <c r="R605" s="5" t="str">
        <f t="shared" si="46"/>
        <v/>
      </c>
      <c r="S605" s="5" t="str">
        <f t="shared" si="47"/>
        <v/>
      </c>
      <c r="T605" s="5" t="str">
        <f t="shared" si="48"/>
        <v/>
      </c>
      <c r="U605" s="5" t="str">
        <f t="shared" si="50"/>
        <v/>
      </c>
    </row>
    <row r="606" spans="1:21" x14ac:dyDescent="0.25">
      <c r="A606" s="5" cm="1">
        <f t="array" ref="A606">ROUNDDOWN(
_xlfn.IFS(P606="Crafted",
J606*K606*N606*Q606,
P606="Inorganic",
J606*K606*(L606+M606+N606)*O606*Q606,
P606="Organic",
J606*K606*(L606+M606+N606)*Q606,
TRUE,0),2)</f>
        <v>0</v>
      </c>
      <c r="B606" s="5" t="str">
        <f>IF(D606="","",VLOOKUP(D606,resource_list,7,FALSE))</f>
        <v/>
      </c>
      <c r="E606" s="23">
        <v>0</v>
      </c>
      <c r="F606" s="23">
        <v>0</v>
      </c>
      <c r="G606" s="23">
        <v>0</v>
      </c>
      <c r="H606" s="23">
        <v>0</v>
      </c>
      <c r="J606" s="5">
        <f t="shared" si="49"/>
        <v>1</v>
      </c>
      <c r="K606" s="5">
        <f>IF($B$1="Yes",1.05,1)</f>
        <v>1</v>
      </c>
      <c r="L606" s="5">
        <f>IF(D606="",0,VLOOKUP(D606,resource_list,2,FALSE)*F606)</f>
        <v>0</v>
      </c>
      <c r="M606" s="5">
        <f>IF(D606="",0,VLOOKUP(D606,resource_list,3,FALSE)*G606)</f>
        <v>0</v>
      </c>
      <c r="N606" s="5">
        <f>IF(D606="",0,VLOOKUP(D606,resource_list,4,FALSE)*H606)</f>
        <v>0</v>
      </c>
      <c r="O606" s="5">
        <f>IF($D$1="Yes",2,1)</f>
        <v>2</v>
      </c>
      <c r="P606" s="5" t="str">
        <f>IF(D606="","",VLOOKUP(D606,resource_list,5,FALSE))</f>
        <v/>
      </c>
      <c r="Q606" s="5" t="str">
        <f>IF(C606="", "",  IF(VLOOKUP(C606,locations_outposts,5,FALSE)="No", 1, 1.1))</f>
        <v/>
      </c>
      <c r="R606" s="5" t="str">
        <f t="shared" si="46"/>
        <v/>
      </c>
      <c r="S606" s="5" t="str">
        <f t="shared" si="47"/>
        <v/>
      </c>
      <c r="T606" s="5" t="str">
        <f t="shared" si="48"/>
        <v/>
      </c>
      <c r="U606" s="5" t="str">
        <f t="shared" si="50"/>
        <v/>
      </c>
    </row>
    <row r="607" spans="1:21" x14ac:dyDescent="0.25">
      <c r="A607" s="5" cm="1">
        <f t="array" ref="A607">ROUNDDOWN(
_xlfn.IFS(P607="Crafted",
J607*K607*N607*Q607,
P607="Inorganic",
J607*K607*(L607+M607+N607)*O607*Q607,
P607="Organic",
J607*K607*(L607+M607+N607)*Q607,
TRUE,0),2)</f>
        <v>0</v>
      </c>
      <c r="B607" s="5" t="str">
        <f>IF(D607="","",VLOOKUP(D607,resource_list,7,FALSE))</f>
        <v/>
      </c>
      <c r="E607" s="23">
        <v>0</v>
      </c>
      <c r="F607" s="23">
        <v>0</v>
      </c>
      <c r="G607" s="23">
        <v>0</v>
      </c>
      <c r="H607" s="23">
        <v>0</v>
      </c>
      <c r="J607" s="5">
        <f t="shared" ref="J607:J670" si="51">1.1^E607</f>
        <v>1</v>
      </c>
      <c r="K607" s="5">
        <f t="shared" ref="K607:K670" si="52">IF($B$1="Yes",1.05,1)</f>
        <v>1</v>
      </c>
      <c r="L607" s="5">
        <f>IF(D607="",0,VLOOKUP(D607,resource_list,2,FALSE)*F607)</f>
        <v>0</v>
      </c>
      <c r="M607" s="5">
        <f>IF(D607="",0,VLOOKUP(D607,resource_list,3,FALSE)*G607)</f>
        <v>0</v>
      </c>
      <c r="N607" s="5">
        <f>IF(D607="",0,VLOOKUP(D607,resource_list,4,FALSE)*H607)</f>
        <v>0</v>
      </c>
      <c r="O607" s="5">
        <f t="shared" ref="O607:O670" si="53">IF($D$1="Yes",2,1)</f>
        <v>2</v>
      </c>
      <c r="Q607" s="5" t="str">
        <f>IF(C607="", "",  IF(VLOOKUP(C607,locations_outposts,5,FALSE)="No", 1, 1.1))</f>
        <v/>
      </c>
    </row>
    <row r="608" spans="1:21" x14ac:dyDescent="0.25">
      <c r="A608" s="5" cm="1">
        <f t="array" ref="A608">ROUNDDOWN(
_xlfn.IFS(P608="Crafted",
J608*K608*N608*Q608,
P608="Inorganic",
J608*K608*(L608+M608+N608)*O608*Q608,
P608="Organic",
J608*K608*(L608+M608+N608)*Q608,
TRUE,0),2)</f>
        <v>0</v>
      </c>
      <c r="B608" s="5" t="str">
        <f>IF(D608="","",VLOOKUP(D608,resource_list,7,FALSE))</f>
        <v/>
      </c>
      <c r="E608" s="23">
        <v>0</v>
      </c>
      <c r="F608" s="23">
        <v>0</v>
      </c>
      <c r="G608" s="23">
        <v>0</v>
      </c>
      <c r="H608" s="23">
        <v>0</v>
      </c>
      <c r="J608" s="5">
        <f t="shared" si="51"/>
        <v>1</v>
      </c>
      <c r="K608" s="5">
        <f t="shared" si="52"/>
        <v>1</v>
      </c>
      <c r="L608" s="5">
        <f>IF(D608="",0,VLOOKUP(D608,resource_list,2,FALSE)*F608)</f>
        <v>0</v>
      </c>
      <c r="M608" s="5">
        <f>IF(D608="",0,VLOOKUP(D608,resource_list,3,FALSE)*G608)</f>
        <v>0</v>
      </c>
      <c r="N608" s="5">
        <f>IF(D608="",0,VLOOKUP(D608,resource_list,4,FALSE)*H608)</f>
        <v>0</v>
      </c>
      <c r="O608" s="5">
        <f t="shared" si="53"/>
        <v>2</v>
      </c>
      <c r="Q608" s="5" t="str">
        <f>IF(C608="", "",  IF(VLOOKUP(C608,locations_outposts,5,FALSE)="No", 1, 1.1))</f>
        <v/>
      </c>
    </row>
    <row r="609" spans="1:17" x14ac:dyDescent="0.25">
      <c r="A609" s="5" cm="1">
        <f t="array" ref="A609">ROUNDDOWN(
_xlfn.IFS(P609="Crafted",
J609*K609*N609*Q609,
P609="Inorganic",
J609*K609*(L609+M609+N609)*O609*Q609,
P609="Organic",
J609*K609*(L609+M609+N609)*Q609,
TRUE,0),2)</f>
        <v>0</v>
      </c>
      <c r="B609" s="5" t="str">
        <f>IF(D609="","",VLOOKUP(D609,resource_list,7,FALSE))</f>
        <v/>
      </c>
      <c r="E609" s="23">
        <v>0</v>
      </c>
      <c r="F609" s="23">
        <v>0</v>
      </c>
      <c r="G609" s="23">
        <v>0</v>
      </c>
      <c r="H609" s="23">
        <v>0</v>
      </c>
      <c r="J609" s="5">
        <f t="shared" si="51"/>
        <v>1</v>
      </c>
      <c r="K609" s="5">
        <f t="shared" si="52"/>
        <v>1</v>
      </c>
      <c r="L609" s="5">
        <f>IF(D609="",0,VLOOKUP(D609,resource_list,2,FALSE)*F609)</f>
        <v>0</v>
      </c>
      <c r="M609" s="5">
        <f>IF(D609="",0,VLOOKUP(D609,resource_list,3,FALSE)*G609)</f>
        <v>0</v>
      </c>
      <c r="N609" s="5">
        <f>IF(D609="",0,VLOOKUP(D609,resource_list,4,FALSE)*H609)</f>
        <v>0</v>
      </c>
      <c r="O609" s="5">
        <f t="shared" si="53"/>
        <v>2</v>
      </c>
      <c r="Q609" s="5" t="str">
        <f>IF(C609="", "",  IF(VLOOKUP(C609,locations_outposts,5,FALSE)="No", 1, 1.1))</f>
        <v/>
      </c>
    </row>
    <row r="610" spans="1:17" x14ac:dyDescent="0.25">
      <c r="A610" s="5" cm="1">
        <f t="array" ref="A610">ROUNDDOWN(
_xlfn.IFS(P610="Crafted",
J610*K610*N610*Q610,
P610="Inorganic",
J610*K610*(L610+M610+N610)*O610*Q610,
P610="Organic",
J610*K610*(L610+M610+N610)*Q610,
TRUE,0),2)</f>
        <v>0</v>
      </c>
      <c r="B610" s="5" t="str">
        <f>IF(D610="","",VLOOKUP(D610,resource_list,7,FALSE))</f>
        <v/>
      </c>
      <c r="E610" s="23">
        <v>0</v>
      </c>
      <c r="F610" s="23">
        <v>0</v>
      </c>
      <c r="G610" s="23">
        <v>0</v>
      </c>
      <c r="H610" s="23">
        <v>0</v>
      </c>
      <c r="J610" s="5">
        <f t="shared" si="51"/>
        <v>1</v>
      </c>
      <c r="K610" s="5">
        <f t="shared" si="52"/>
        <v>1</v>
      </c>
      <c r="L610" s="5">
        <f>IF(D610="",0,VLOOKUP(D610,resource_list,2,FALSE)*F610)</f>
        <v>0</v>
      </c>
      <c r="M610" s="5">
        <f>IF(D610="",0,VLOOKUP(D610,resource_list,3,FALSE)*G610)</f>
        <v>0</v>
      </c>
      <c r="N610" s="5">
        <f>IF(D610="",0,VLOOKUP(D610,resource_list,4,FALSE)*H610)</f>
        <v>0</v>
      </c>
      <c r="O610" s="5">
        <f t="shared" si="53"/>
        <v>2</v>
      </c>
      <c r="Q610" s="5" t="str">
        <f>IF(C610="", "",  IF(VLOOKUP(C610,locations_outposts,5,FALSE)="No", 1, 1.1))</f>
        <v/>
      </c>
    </row>
    <row r="611" spans="1:17" x14ac:dyDescent="0.25">
      <c r="A611" s="5" cm="1">
        <f t="array" ref="A611">ROUNDDOWN(
_xlfn.IFS(P611="Crafted",
J611*K611*N611*Q611,
P611="Inorganic",
J611*K611*(L611+M611+N611)*O611*Q611,
P611="Organic",
J611*K611*(L611+M611+N611)*Q611,
TRUE,0),2)</f>
        <v>0</v>
      </c>
      <c r="B611" s="5" t="str">
        <f>IF(D611="","",VLOOKUP(D611,resource_list,7,FALSE))</f>
        <v/>
      </c>
      <c r="E611" s="23">
        <v>0</v>
      </c>
      <c r="F611" s="23">
        <v>0</v>
      </c>
      <c r="G611" s="23">
        <v>0</v>
      </c>
      <c r="H611" s="23">
        <v>0</v>
      </c>
      <c r="J611" s="5">
        <f t="shared" si="51"/>
        <v>1</v>
      </c>
      <c r="K611" s="5">
        <f t="shared" si="52"/>
        <v>1</v>
      </c>
      <c r="L611" s="5">
        <f>IF(D611="",0,VLOOKUP(D611,resource_list,2,FALSE)*F611)</f>
        <v>0</v>
      </c>
      <c r="M611" s="5">
        <f>IF(D611="",0,VLOOKUP(D611,resource_list,3,FALSE)*G611)</f>
        <v>0</v>
      </c>
      <c r="N611" s="5">
        <f>IF(D611="",0,VLOOKUP(D611,resource_list,4,FALSE)*H611)</f>
        <v>0</v>
      </c>
      <c r="O611" s="5">
        <f t="shared" si="53"/>
        <v>2</v>
      </c>
      <c r="Q611" s="5" t="str">
        <f>IF(C611="", "",  IF(VLOOKUP(C611,locations_outposts,5,FALSE)="No", 1, 1.1))</f>
        <v/>
      </c>
    </row>
    <row r="612" spans="1:17" x14ac:dyDescent="0.25">
      <c r="A612" s="5" cm="1">
        <f t="array" ref="A612">ROUNDDOWN(
_xlfn.IFS(P612="Crafted",
J612*K612*N612*Q612,
P612="Inorganic",
J612*K612*(L612+M612+N612)*O612*Q612,
P612="Organic",
J612*K612*(L612+M612+N612)*Q612,
TRUE,0),2)</f>
        <v>0</v>
      </c>
      <c r="B612" s="5" t="str">
        <f>IF(D612="","",VLOOKUP(D612,resource_list,7,FALSE))</f>
        <v/>
      </c>
      <c r="E612" s="23">
        <v>0</v>
      </c>
      <c r="F612" s="23">
        <v>0</v>
      </c>
      <c r="G612" s="23">
        <v>0</v>
      </c>
      <c r="H612" s="23">
        <v>0</v>
      </c>
      <c r="J612" s="5">
        <f t="shared" si="51"/>
        <v>1</v>
      </c>
      <c r="K612" s="5">
        <f t="shared" si="52"/>
        <v>1</v>
      </c>
      <c r="L612" s="5">
        <f>IF(D612="",0,VLOOKUP(D612,resource_list,2,FALSE)*F612)</f>
        <v>0</v>
      </c>
      <c r="M612" s="5">
        <f>IF(D612="",0,VLOOKUP(D612,resource_list,3,FALSE)*G612)</f>
        <v>0</v>
      </c>
      <c r="N612" s="5">
        <f>IF(D612="",0,VLOOKUP(D612,resource_list,4,FALSE)*H612)</f>
        <v>0</v>
      </c>
      <c r="O612" s="5">
        <f t="shared" si="53"/>
        <v>2</v>
      </c>
      <c r="Q612" s="5" t="str">
        <f>IF(C612="", "",  IF(VLOOKUP(C612,locations_outposts,5,FALSE)="No", 1, 1.1))</f>
        <v/>
      </c>
    </row>
    <row r="613" spans="1:17" x14ac:dyDescent="0.25">
      <c r="A613" s="5" cm="1">
        <f t="array" ref="A613">ROUNDDOWN(
_xlfn.IFS(P613="Crafted",
J613*K613*N613*Q613,
P613="Inorganic",
J613*K613*(L613+M613+N613)*O613*Q613,
P613="Organic",
J613*K613*(L613+M613+N613)*Q613,
TRUE,0),2)</f>
        <v>0</v>
      </c>
      <c r="B613" s="5" t="str">
        <f>IF(D613="","",VLOOKUP(D613,resource_list,7,FALSE))</f>
        <v/>
      </c>
      <c r="E613" s="23">
        <v>0</v>
      </c>
      <c r="F613" s="23">
        <v>0</v>
      </c>
      <c r="G613" s="23">
        <v>0</v>
      </c>
      <c r="H613" s="23">
        <v>0</v>
      </c>
      <c r="J613" s="5">
        <f t="shared" si="51"/>
        <v>1</v>
      </c>
      <c r="K613" s="5">
        <f t="shared" si="52"/>
        <v>1</v>
      </c>
      <c r="L613" s="5">
        <f>IF(D613="",0,VLOOKUP(D613,resource_list,2,FALSE)*F613)</f>
        <v>0</v>
      </c>
      <c r="M613" s="5">
        <f>IF(D613="",0,VLOOKUP(D613,resource_list,3,FALSE)*G613)</f>
        <v>0</v>
      </c>
      <c r="N613" s="5">
        <f>IF(D613="",0,VLOOKUP(D613,resource_list,4,FALSE)*H613)</f>
        <v>0</v>
      </c>
      <c r="O613" s="5">
        <f t="shared" si="53"/>
        <v>2</v>
      </c>
      <c r="Q613" s="5" t="str">
        <f>IF(C613="", "",  IF(VLOOKUP(C613,locations_outposts,5,FALSE)="No", 1, 1.1))</f>
        <v/>
      </c>
    </row>
    <row r="614" spans="1:17" x14ac:dyDescent="0.25">
      <c r="A614" s="5" cm="1">
        <f t="array" ref="A614">ROUNDDOWN(
_xlfn.IFS(P614="Crafted",
J614*K614*N614*Q614,
P614="Inorganic",
J614*K614*(L614+M614+N614)*O614*Q614,
P614="Organic",
J614*K614*(L614+M614+N614)*Q614,
TRUE,0),2)</f>
        <v>0</v>
      </c>
      <c r="B614" s="5" t="str">
        <f>IF(D614="","",VLOOKUP(D614,resource_list,7,FALSE))</f>
        <v/>
      </c>
      <c r="E614" s="23">
        <v>0</v>
      </c>
      <c r="F614" s="23">
        <v>0</v>
      </c>
      <c r="G614" s="23">
        <v>0</v>
      </c>
      <c r="H614" s="23">
        <v>0</v>
      </c>
      <c r="J614" s="5">
        <f t="shared" si="51"/>
        <v>1</v>
      </c>
      <c r="K614" s="5">
        <f t="shared" si="52"/>
        <v>1</v>
      </c>
      <c r="L614" s="5">
        <f>IF(D614="",0,VLOOKUP(D614,resource_list,2,FALSE)*F614)</f>
        <v>0</v>
      </c>
      <c r="M614" s="5">
        <f>IF(D614="",0,VLOOKUP(D614,resource_list,3,FALSE)*G614)</f>
        <v>0</v>
      </c>
      <c r="N614" s="5">
        <f>IF(D614="",0,VLOOKUP(D614,resource_list,4,FALSE)*H614)</f>
        <v>0</v>
      </c>
      <c r="O614" s="5">
        <f t="shared" si="53"/>
        <v>2</v>
      </c>
      <c r="Q614" s="5" t="str">
        <f>IF(C614="", "",  IF(VLOOKUP(C614,locations_outposts,5,FALSE)="No", 1, 1.1))</f>
        <v/>
      </c>
    </row>
    <row r="615" spans="1:17" x14ac:dyDescent="0.25">
      <c r="A615" s="5" cm="1">
        <f t="array" ref="A615">ROUNDDOWN(
_xlfn.IFS(P615="Crafted",
J615*K615*N615*Q615,
P615="Inorganic",
J615*K615*(L615+M615+N615)*O615*Q615,
P615="Organic",
J615*K615*(L615+M615+N615)*Q615,
TRUE,0),2)</f>
        <v>0</v>
      </c>
      <c r="B615" s="5" t="str">
        <f>IF(D615="","",VLOOKUP(D615,resource_list,7,FALSE))</f>
        <v/>
      </c>
      <c r="E615" s="23">
        <v>0</v>
      </c>
      <c r="F615" s="23">
        <v>0</v>
      </c>
      <c r="G615" s="23">
        <v>0</v>
      </c>
      <c r="H615" s="23">
        <v>0</v>
      </c>
      <c r="J615" s="5">
        <f t="shared" si="51"/>
        <v>1</v>
      </c>
      <c r="K615" s="5">
        <f t="shared" si="52"/>
        <v>1</v>
      </c>
      <c r="L615" s="5">
        <f>IF(D615="",0,VLOOKUP(D615,resource_list,2,FALSE)*F615)</f>
        <v>0</v>
      </c>
      <c r="M615" s="5">
        <f>IF(D615="",0,VLOOKUP(D615,resource_list,3,FALSE)*G615)</f>
        <v>0</v>
      </c>
      <c r="N615" s="5">
        <f>IF(D615="",0,VLOOKUP(D615,resource_list,4,FALSE)*H615)</f>
        <v>0</v>
      </c>
      <c r="O615" s="5">
        <f t="shared" si="53"/>
        <v>2</v>
      </c>
      <c r="Q615" s="5" t="str">
        <f>IF(C615="", "",  IF(VLOOKUP(C615,locations_outposts,5,FALSE)="No", 1, 1.1))</f>
        <v/>
      </c>
    </row>
    <row r="616" spans="1:17" x14ac:dyDescent="0.25">
      <c r="A616" s="5" cm="1">
        <f t="array" ref="A616">ROUNDDOWN(
_xlfn.IFS(P616="Crafted",
J616*K616*N616*Q616,
P616="Inorganic",
J616*K616*(L616+M616+N616)*O616*Q616,
P616="Organic",
J616*K616*(L616+M616+N616)*Q616,
TRUE,0),2)</f>
        <v>0</v>
      </c>
      <c r="B616" s="5" t="str">
        <f>IF(D616="","",VLOOKUP(D616,resource_list,7,FALSE))</f>
        <v/>
      </c>
      <c r="E616" s="23">
        <v>0</v>
      </c>
      <c r="F616" s="23">
        <v>0</v>
      </c>
      <c r="G616" s="23">
        <v>0</v>
      </c>
      <c r="H616" s="23">
        <v>0</v>
      </c>
      <c r="J616" s="5">
        <f t="shared" si="51"/>
        <v>1</v>
      </c>
      <c r="K616" s="5">
        <f t="shared" si="52"/>
        <v>1</v>
      </c>
      <c r="L616" s="5">
        <f>IF(D616="",0,VLOOKUP(D616,resource_list,2,FALSE)*F616)</f>
        <v>0</v>
      </c>
      <c r="M616" s="5">
        <f>IF(D616="",0,VLOOKUP(D616,resource_list,3,FALSE)*G616)</f>
        <v>0</v>
      </c>
      <c r="N616" s="5">
        <f>IF(D616="",0,VLOOKUP(D616,resource_list,4,FALSE)*H616)</f>
        <v>0</v>
      </c>
      <c r="O616" s="5">
        <f t="shared" si="53"/>
        <v>2</v>
      </c>
      <c r="Q616" s="5" t="str">
        <f>IF(C616="", "",  IF(VLOOKUP(C616,locations_outposts,5,FALSE)="No", 1, 1.1))</f>
        <v/>
      </c>
    </row>
    <row r="617" spans="1:17" x14ac:dyDescent="0.25">
      <c r="A617" s="5" cm="1">
        <f t="array" ref="A617">ROUNDDOWN(
_xlfn.IFS(P617="Crafted",
J617*K617*N617*Q617,
P617="Inorganic",
J617*K617*(L617+M617+N617)*O617*Q617,
P617="Organic",
J617*K617*(L617+M617+N617)*Q617,
TRUE,0),2)</f>
        <v>0</v>
      </c>
      <c r="B617" s="5" t="str">
        <f>IF(D617="","",VLOOKUP(D617,resource_list,7,FALSE))</f>
        <v/>
      </c>
      <c r="E617" s="23">
        <v>0</v>
      </c>
      <c r="F617" s="23">
        <v>0</v>
      </c>
      <c r="G617" s="23">
        <v>0</v>
      </c>
      <c r="H617" s="23">
        <v>0</v>
      </c>
      <c r="J617" s="5">
        <f t="shared" si="51"/>
        <v>1</v>
      </c>
      <c r="K617" s="5">
        <f t="shared" si="52"/>
        <v>1</v>
      </c>
      <c r="L617" s="5">
        <f>IF(D617="",0,VLOOKUP(D617,resource_list,2,FALSE)*F617)</f>
        <v>0</v>
      </c>
      <c r="M617" s="5">
        <f>IF(D617="",0,VLOOKUP(D617,resource_list,3,FALSE)*G617)</f>
        <v>0</v>
      </c>
      <c r="N617" s="5">
        <f>IF(D617="",0,VLOOKUP(D617,resource_list,4,FALSE)*H617)</f>
        <v>0</v>
      </c>
      <c r="O617" s="5">
        <f t="shared" si="53"/>
        <v>2</v>
      </c>
      <c r="Q617" s="5" t="str">
        <f>IF(C617="", "",  IF(VLOOKUP(C617,locations_outposts,5,FALSE)="No", 1, 1.1))</f>
        <v/>
      </c>
    </row>
    <row r="618" spans="1:17" x14ac:dyDescent="0.25">
      <c r="A618" s="5" cm="1">
        <f t="array" ref="A618">ROUNDDOWN(
_xlfn.IFS(P618="Crafted",
J618*K618*N618*Q618,
P618="Inorganic",
J618*K618*(L618+M618+N618)*O618*Q618,
P618="Organic",
J618*K618*(L618+M618+N618)*Q618,
TRUE,0),2)</f>
        <v>0</v>
      </c>
      <c r="B618" s="5" t="str">
        <f>IF(D618="","",VLOOKUP(D618,resource_list,7,FALSE))</f>
        <v/>
      </c>
      <c r="E618" s="23">
        <v>0</v>
      </c>
      <c r="F618" s="23">
        <v>0</v>
      </c>
      <c r="G618" s="23">
        <v>0</v>
      </c>
      <c r="H618" s="23">
        <v>0</v>
      </c>
      <c r="J618" s="5">
        <f t="shared" si="51"/>
        <v>1</v>
      </c>
      <c r="K618" s="5">
        <f t="shared" si="52"/>
        <v>1</v>
      </c>
      <c r="L618" s="5">
        <f>IF(D618="",0,VLOOKUP(D618,resource_list,2,FALSE)*F618)</f>
        <v>0</v>
      </c>
      <c r="M618" s="5">
        <f>IF(D618="",0,VLOOKUP(D618,resource_list,3,FALSE)*G618)</f>
        <v>0</v>
      </c>
      <c r="N618" s="5">
        <f>IF(D618="",0,VLOOKUP(D618,resource_list,4,FALSE)*H618)</f>
        <v>0</v>
      </c>
      <c r="O618" s="5">
        <f t="shared" si="53"/>
        <v>2</v>
      </c>
      <c r="Q618" s="5" t="str">
        <f>IF(C618="", "",  IF(VLOOKUP(C618,locations_outposts,5,FALSE)="No", 1, 1.1))</f>
        <v/>
      </c>
    </row>
    <row r="619" spans="1:17" x14ac:dyDescent="0.25">
      <c r="A619" s="5" cm="1">
        <f t="array" ref="A619">ROUNDDOWN(
_xlfn.IFS(P619="Crafted",
J619*K619*N619*Q619,
P619="Inorganic",
J619*K619*(L619+M619+N619)*O619*Q619,
P619="Organic",
J619*K619*(L619+M619+N619)*Q619,
TRUE,0),2)</f>
        <v>0</v>
      </c>
      <c r="B619" s="5" t="str">
        <f>IF(D619="","",VLOOKUP(D619,resource_list,7,FALSE))</f>
        <v/>
      </c>
      <c r="E619" s="23">
        <v>0</v>
      </c>
      <c r="F619" s="23">
        <v>0</v>
      </c>
      <c r="G619" s="23">
        <v>0</v>
      </c>
      <c r="H619" s="23">
        <v>0</v>
      </c>
      <c r="J619" s="5">
        <f t="shared" si="51"/>
        <v>1</v>
      </c>
      <c r="K619" s="5">
        <f t="shared" si="52"/>
        <v>1</v>
      </c>
      <c r="L619" s="5">
        <f>IF(D619="",0,VLOOKUP(D619,resource_list,2,FALSE)*F619)</f>
        <v>0</v>
      </c>
      <c r="M619" s="5">
        <f>IF(D619="",0,VLOOKUP(D619,resource_list,3,FALSE)*G619)</f>
        <v>0</v>
      </c>
      <c r="N619" s="5">
        <f>IF(D619="",0,VLOOKUP(D619,resource_list,4,FALSE)*H619)</f>
        <v>0</v>
      </c>
      <c r="O619" s="5">
        <f t="shared" si="53"/>
        <v>2</v>
      </c>
      <c r="Q619" s="5" t="str">
        <f>IF(C619="", "",  IF(VLOOKUP(C619,locations_outposts,5,FALSE)="No", 1, 1.1))</f>
        <v/>
      </c>
    </row>
    <row r="620" spans="1:17" x14ac:dyDescent="0.25">
      <c r="A620" s="5" cm="1">
        <f t="array" ref="A620">ROUNDDOWN(
_xlfn.IFS(P620="Crafted",
J620*K620*N620*Q620,
P620="Inorganic",
J620*K620*(L620+M620+N620)*O620*Q620,
P620="Organic",
J620*K620*(L620+M620+N620)*Q620,
TRUE,0),2)</f>
        <v>0</v>
      </c>
      <c r="B620" s="5" t="str">
        <f>IF(D620="","",VLOOKUP(D620,resource_list,7,FALSE))</f>
        <v/>
      </c>
      <c r="E620" s="23">
        <v>0</v>
      </c>
      <c r="F620" s="23">
        <v>0</v>
      </c>
      <c r="G620" s="23">
        <v>0</v>
      </c>
      <c r="H620" s="23">
        <v>0</v>
      </c>
      <c r="J620" s="5">
        <f t="shared" si="51"/>
        <v>1</v>
      </c>
      <c r="K620" s="5">
        <f t="shared" si="52"/>
        <v>1</v>
      </c>
      <c r="L620" s="5">
        <f>IF(D620="",0,VLOOKUP(D620,resource_list,2,FALSE)*F620)</f>
        <v>0</v>
      </c>
      <c r="M620" s="5">
        <f>IF(D620="",0,VLOOKUP(D620,resource_list,3,FALSE)*G620)</f>
        <v>0</v>
      </c>
      <c r="N620" s="5">
        <f>IF(D620="",0,VLOOKUP(D620,resource_list,4,FALSE)*H620)</f>
        <v>0</v>
      </c>
      <c r="O620" s="5">
        <f t="shared" si="53"/>
        <v>2</v>
      </c>
      <c r="Q620" s="5" t="str">
        <f>IF(C620="", "",  IF(VLOOKUP(C620,locations_outposts,5,FALSE)="No", 1, 1.1))</f>
        <v/>
      </c>
    </row>
    <row r="621" spans="1:17" x14ac:dyDescent="0.25">
      <c r="A621" s="5" cm="1">
        <f t="array" ref="A621">ROUNDDOWN(
_xlfn.IFS(P621="Crafted",
J621*K621*N621*Q621,
P621="Inorganic",
J621*K621*(L621+M621+N621)*O621*Q621,
P621="Organic",
J621*K621*(L621+M621+N621)*Q621,
TRUE,0),2)</f>
        <v>0</v>
      </c>
      <c r="B621" s="5" t="str">
        <f>IF(D621="","",VLOOKUP(D621,resource_list,7,FALSE))</f>
        <v/>
      </c>
      <c r="E621" s="23">
        <v>0</v>
      </c>
      <c r="F621" s="23">
        <v>0</v>
      </c>
      <c r="G621" s="23">
        <v>0</v>
      </c>
      <c r="H621" s="23">
        <v>0</v>
      </c>
      <c r="J621" s="5">
        <f t="shared" si="51"/>
        <v>1</v>
      </c>
      <c r="K621" s="5">
        <f t="shared" si="52"/>
        <v>1</v>
      </c>
      <c r="L621" s="5">
        <f>IF(D621="",0,VLOOKUP(D621,resource_list,2,FALSE)*F621)</f>
        <v>0</v>
      </c>
      <c r="M621" s="5">
        <f>IF(D621="",0,VLOOKUP(D621,resource_list,3,FALSE)*G621)</f>
        <v>0</v>
      </c>
      <c r="N621" s="5">
        <f>IF(D621="",0,VLOOKUP(D621,resource_list,4,FALSE)*H621)</f>
        <v>0</v>
      </c>
      <c r="O621" s="5">
        <f t="shared" si="53"/>
        <v>2</v>
      </c>
      <c r="Q621" s="5" t="str">
        <f>IF(C621="", "",  IF(VLOOKUP(C621,locations_outposts,5,FALSE)="No", 1, 1.1))</f>
        <v/>
      </c>
    </row>
    <row r="622" spans="1:17" x14ac:dyDescent="0.25">
      <c r="A622" s="5" cm="1">
        <f t="array" ref="A622">ROUNDDOWN(
_xlfn.IFS(P622="Crafted",
J622*K622*N622*Q622,
P622="Inorganic",
J622*K622*(L622+M622+N622)*O622*Q622,
P622="Organic",
J622*K622*(L622+M622+N622)*Q622,
TRUE,0),2)</f>
        <v>0</v>
      </c>
      <c r="B622" s="5" t="str">
        <f>IF(D622="","",VLOOKUP(D622,resource_list,7,FALSE))</f>
        <v/>
      </c>
      <c r="E622" s="23">
        <v>0</v>
      </c>
      <c r="F622" s="23">
        <v>0</v>
      </c>
      <c r="G622" s="23">
        <v>0</v>
      </c>
      <c r="H622" s="23">
        <v>0</v>
      </c>
      <c r="J622" s="5">
        <f t="shared" si="51"/>
        <v>1</v>
      </c>
      <c r="K622" s="5">
        <f t="shared" si="52"/>
        <v>1</v>
      </c>
      <c r="L622" s="5">
        <f>IF(D622="",0,VLOOKUP(D622,resource_list,2,FALSE)*F622)</f>
        <v>0</v>
      </c>
      <c r="M622" s="5">
        <f>IF(D622="",0,VLOOKUP(D622,resource_list,3,FALSE)*G622)</f>
        <v>0</v>
      </c>
      <c r="N622" s="5">
        <f>IF(D622="",0,VLOOKUP(D622,resource_list,4,FALSE)*H622)</f>
        <v>0</v>
      </c>
      <c r="O622" s="5">
        <f t="shared" si="53"/>
        <v>2</v>
      </c>
      <c r="Q622" s="5" t="str">
        <f>IF(C622="", "",  IF(VLOOKUP(C622,locations_outposts,5,FALSE)="No", 1, 1.1))</f>
        <v/>
      </c>
    </row>
    <row r="623" spans="1:17" x14ac:dyDescent="0.25">
      <c r="A623" s="5" cm="1">
        <f t="array" ref="A623">ROUNDDOWN(
_xlfn.IFS(P623="Crafted",
J623*K623*N623*Q623,
P623="Inorganic",
J623*K623*(L623+M623+N623)*O623*Q623,
P623="Organic",
J623*K623*(L623+M623+N623)*Q623,
TRUE,0),2)</f>
        <v>0</v>
      </c>
      <c r="B623" s="5" t="str">
        <f>IF(D623="","",VLOOKUP(D623,resource_list,7,FALSE))</f>
        <v/>
      </c>
      <c r="E623" s="23">
        <v>0</v>
      </c>
      <c r="F623" s="23">
        <v>0</v>
      </c>
      <c r="G623" s="23">
        <v>0</v>
      </c>
      <c r="H623" s="23">
        <v>0</v>
      </c>
      <c r="J623" s="5">
        <f t="shared" si="51"/>
        <v>1</v>
      </c>
      <c r="K623" s="5">
        <f t="shared" si="52"/>
        <v>1</v>
      </c>
      <c r="L623" s="5">
        <f>IF(D623="",0,VLOOKUP(D623,resource_list,2,FALSE)*F623)</f>
        <v>0</v>
      </c>
      <c r="M623" s="5">
        <f>IF(D623="",0,VLOOKUP(D623,resource_list,3,FALSE)*G623)</f>
        <v>0</v>
      </c>
      <c r="N623" s="5">
        <f>IF(D623="",0,VLOOKUP(D623,resource_list,4,FALSE)*H623)</f>
        <v>0</v>
      </c>
      <c r="O623" s="5">
        <f t="shared" si="53"/>
        <v>2</v>
      </c>
      <c r="Q623" s="5" t="str">
        <f>IF(C623="", "",  IF(VLOOKUP(C623,locations_outposts,5,FALSE)="No", 1, 1.1))</f>
        <v/>
      </c>
    </row>
    <row r="624" spans="1:17" x14ac:dyDescent="0.25">
      <c r="A624" s="5" cm="1">
        <f t="array" ref="A624">ROUNDDOWN(
_xlfn.IFS(P624="Crafted",
J624*K624*N624*Q624,
P624="Inorganic",
J624*K624*(L624+M624+N624)*O624*Q624,
P624="Organic",
J624*K624*(L624+M624+N624)*Q624,
TRUE,0),2)</f>
        <v>0</v>
      </c>
      <c r="B624" s="5" t="str">
        <f>IF(D624="","",VLOOKUP(D624,resource_list,7,FALSE))</f>
        <v/>
      </c>
      <c r="E624" s="23">
        <v>0</v>
      </c>
      <c r="F624" s="23">
        <v>0</v>
      </c>
      <c r="G624" s="23">
        <v>0</v>
      </c>
      <c r="H624" s="23">
        <v>0</v>
      </c>
      <c r="J624" s="5">
        <f t="shared" si="51"/>
        <v>1</v>
      </c>
      <c r="K624" s="5">
        <f t="shared" si="52"/>
        <v>1</v>
      </c>
      <c r="L624" s="5">
        <f>IF(D624="",0,VLOOKUP(D624,resource_list,2,FALSE)*F624)</f>
        <v>0</v>
      </c>
      <c r="M624" s="5">
        <f>IF(D624="",0,VLOOKUP(D624,resource_list,3,FALSE)*G624)</f>
        <v>0</v>
      </c>
      <c r="N624" s="5">
        <f>IF(D624="",0,VLOOKUP(D624,resource_list,4,FALSE)*H624)</f>
        <v>0</v>
      </c>
      <c r="O624" s="5">
        <f t="shared" si="53"/>
        <v>2</v>
      </c>
      <c r="Q624" s="5" t="str">
        <f>IF(C624="", "",  IF(VLOOKUP(C624,locations_outposts,5,FALSE)="No", 1, 1.1))</f>
        <v/>
      </c>
    </row>
    <row r="625" spans="1:17" x14ac:dyDescent="0.25">
      <c r="A625" s="5" cm="1">
        <f t="array" ref="A625">ROUNDDOWN(
_xlfn.IFS(P625="Crafted",
J625*K625*N625*Q625,
P625="Inorganic",
J625*K625*(L625+M625+N625)*O625*Q625,
P625="Organic",
J625*K625*(L625+M625+N625)*Q625,
TRUE,0),2)</f>
        <v>0</v>
      </c>
      <c r="B625" s="5" t="str">
        <f>IF(D625="","",VLOOKUP(D625,resource_list,7,FALSE))</f>
        <v/>
      </c>
      <c r="E625" s="23">
        <v>0</v>
      </c>
      <c r="F625" s="23">
        <v>0</v>
      </c>
      <c r="G625" s="23">
        <v>0</v>
      </c>
      <c r="H625" s="23">
        <v>0</v>
      </c>
      <c r="J625" s="5">
        <f t="shared" si="51"/>
        <v>1</v>
      </c>
      <c r="K625" s="5">
        <f t="shared" si="52"/>
        <v>1</v>
      </c>
      <c r="L625" s="5">
        <f>IF(D625="",0,VLOOKUP(D625,resource_list,2,FALSE)*F625)</f>
        <v>0</v>
      </c>
      <c r="M625" s="5">
        <f>IF(D625="",0,VLOOKUP(D625,resource_list,3,FALSE)*G625)</f>
        <v>0</v>
      </c>
      <c r="N625" s="5">
        <f>IF(D625="",0,VLOOKUP(D625,resource_list,4,FALSE)*H625)</f>
        <v>0</v>
      </c>
      <c r="O625" s="5">
        <f t="shared" si="53"/>
        <v>2</v>
      </c>
      <c r="Q625" s="5" t="str">
        <f>IF(C625="", "",  IF(VLOOKUP(C625,locations_outposts,5,FALSE)="No", 1, 1.1))</f>
        <v/>
      </c>
    </row>
    <row r="626" spans="1:17" x14ac:dyDescent="0.25">
      <c r="A626" s="5" cm="1">
        <f t="array" ref="A626">ROUNDDOWN(
_xlfn.IFS(P626="Crafted",
J626*K626*N626*Q626,
P626="Inorganic",
J626*K626*(L626+M626+N626)*O626*Q626,
P626="Organic",
J626*K626*(L626+M626+N626)*Q626,
TRUE,0),2)</f>
        <v>0</v>
      </c>
      <c r="B626" s="5" t="str">
        <f>IF(D626="","",VLOOKUP(D626,resource_list,7,FALSE))</f>
        <v/>
      </c>
      <c r="E626" s="23">
        <v>0</v>
      </c>
      <c r="F626" s="23">
        <v>0</v>
      </c>
      <c r="G626" s="23">
        <v>0</v>
      </c>
      <c r="H626" s="23">
        <v>0</v>
      </c>
      <c r="J626" s="5">
        <f t="shared" si="51"/>
        <v>1</v>
      </c>
      <c r="K626" s="5">
        <f t="shared" si="52"/>
        <v>1</v>
      </c>
      <c r="L626" s="5">
        <f>IF(D626="",0,VLOOKUP(D626,resource_list,2,FALSE)*F626)</f>
        <v>0</v>
      </c>
      <c r="M626" s="5">
        <f>IF(D626="",0,VLOOKUP(D626,resource_list,3,FALSE)*G626)</f>
        <v>0</v>
      </c>
      <c r="N626" s="5">
        <f>IF(D626="",0,VLOOKUP(D626,resource_list,4,FALSE)*H626)</f>
        <v>0</v>
      </c>
      <c r="O626" s="5">
        <f t="shared" si="53"/>
        <v>2</v>
      </c>
      <c r="Q626" s="5" t="str">
        <f>IF(C626="", "",  IF(VLOOKUP(C626,locations_outposts,5,FALSE)="No", 1, 1.1))</f>
        <v/>
      </c>
    </row>
    <row r="627" spans="1:17" x14ac:dyDescent="0.25">
      <c r="A627" s="5" cm="1">
        <f t="array" ref="A627">ROUNDDOWN(
_xlfn.IFS(P627="Crafted",
J627*K627*N627*Q627,
P627="Inorganic",
J627*K627*(L627+M627+N627)*O627*Q627,
P627="Organic",
J627*K627*(L627+M627+N627)*Q627,
TRUE,0),2)</f>
        <v>0</v>
      </c>
      <c r="B627" s="5" t="str">
        <f>IF(D627="","",VLOOKUP(D627,resource_list,7,FALSE))</f>
        <v/>
      </c>
      <c r="E627" s="23">
        <v>0</v>
      </c>
      <c r="F627" s="23">
        <v>0</v>
      </c>
      <c r="G627" s="23">
        <v>0</v>
      </c>
      <c r="H627" s="23">
        <v>0</v>
      </c>
      <c r="J627" s="5">
        <f t="shared" si="51"/>
        <v>1</v>
      </c>
      <c r="K627" s="5">
        <f t="shared" si="52"/>
        <v>1</v>
      </c>
      <c r="L627" s="5">
        <f>IF(D627="",0,VLOOKUP(D627,resource_list,2,FALSE)*F627)</f>
        <v>0</v>
      </c>
      <c r="M627" s="5">
        <f>IF(D627="",0,VLOOKUP(D627,resource_list,3,FALSE)*G627)</f>
        <v>0</v>
      </c>
      <c r="N627" s="5">
        <f>IF(D627="",0,VLOOKUP(D627,resource_list,4,FALSE)*H627)</f>
        <v>0</v>
      </c>
      <c r="O627" s="5">
        <f t="shared" si="53"/>
        <v>2</v>
      </c>
      <c r="Q627" s="5" t="str">
        <f>IF(C627="", "",  IF(VLOOKUP(C627,locations_outposts,5,FALSE)="No", 1, 1.1))</f>
        <v/>
      </c>
    </row>
    <row r="628" spans="1:17" x14ac:dyDescent="0.25">
      <c r="A628" s="5" cm="1">
        <f t="array" ref="A628">ROUNDDOWN(
_xlfn.IFS(P628="Crafted",
J628*K628*N628*Q628,
P628="Inorganic",
J628*K628*(L628+M628+N628)*O628*Q628,
P628="Organic",
J628*K628*(L628+M628+N628)*Q628,
TRUE,0),2)</f>
        <v>0</v>
      </c>
      <c r="B628" s="5" t="str">
        <f>IF(D628="","",VLOOKUP(D628,resource_list,7,FALSE))</f>
        <v/>
      </c>
      <c r="E628" s="23">
        <v>0</v>
      </c>
      <c r="F628" s="23">
        <v>0</v>
      </c>
      <c r="G628" s="23">
        <v>0</v>
      </c>
      <c r="H628" s="23">
        <v>0</v>
      </c>
      <c r="J628" s="5">
        <f t="shared" si="51"/>
        <v>1</v>
      </c>
      <c r="K628" s="5">
        <f t="shared" si="52"/>
        <v>1</v>
      </c>
      <c r="L628" s="5">
        <f>IF(D628="",0,VLOOKUP(D628,resource_list,2,FALSE)*F628)</f>
        <v>0</v>
      </c>
      <c r="M628" s="5">
        <f>IF(D628="",0,VLOOKUP(D628,resource_list,3,FALSE)*G628)</f>
        <v>0</v>
      </c>
      <c r="N628" s="5">
        <f>IF(D628="",0,VLOOKUP(D628,resource_list,4,FALSE)*H628)</f>
        <v>0</v>
      </c>
      <c r="O628" s="5">
        <f t="shared" si="53"/>
        <v>2</v>
      </c>
      <c r="Q628" s="5" t="str">
        <f>IF(C628="", "",  IF(VLOOKUP(C628,locations_outposts,5,FALSE)="No", 1, 1.1))</f>
        <v/>
      </c>
    </row>
    <row r="629" spans="1:17" x14ac:dyDescent="0.25">
      <c r="A629" s="5" cm="1">
        <f t="array" ref="A629">ROUNDDOWN(
_xlfn.IFS(P629="Crafted",
J629*K629*N629*Q629,
P629="Inorganic",
J629*K629*(L629+M629+N629)*O629*Q629,
P629="Organic",
J629*K629*(L629+M629+N629)*Q629,
TRUE,0),2)</f>
        <v>0</v>
      </c>
      <c r="B629" s="5" t="str">
        <f>IF(D629="","",VLOOKUP(D629,resource_list,7,FALSE))</f>
        <v/>
      </c>
      <c r="E629" s="23">
        <v>0</v>
      </c>
      <c r="F629" s="23">
        <v>0</v>
      </c>
      <c r="G629" s="23">
        <v>0</v>
      </c>
      <c r="H629" s="23">
        <v>0</v>
      </c>
      <c r="J629" s="5">
        <f t="shared" si="51"/>
        <v>1</v>
      </c>
      <c r="K629" s="5">
        <f t="shared" si="52"/>
        <v>1</v>
      </c>
      <c r="L629" s="5">
        <f>IF(D629="",0,VLOOKUP(D629,resource_list,2,FALSE)*F629)</f>
        <v>0</v>
      </c>
      <c r="M629" s="5">
        <f>IF(D629="",0,VLOOKUP(D629,resource_list,3,FALSE)*G629)</f>
        <v>0</v>
      </c>
      <c r="N629" s="5">
        <f>IF(D629="",0,VLOOKUP(D629,resource_list,4,FALSE)*H629)</f>
        <v>0</v>
      </c>
      <c r="O629" s="5">
        <f t="shared" si="53"/>
        <v>2</v>
      </c>
      <c r="Q629" s="5" t="str">
        <f>IF(C629="", "",  IF(VLOOKUP(C629,locations_outposts,5,FALSE)="No", 1, 1.1))</f>
        <v/>
      </c>
    </row>
    <row r="630" spans="1:17" x14ac:dyDescent="0.25">
      <c r="A630" s="5" cm="1">
        <f t="array" ref="A630">ROUNDDOWN(
_xlfn.IFS(P630="Crafted",
J630*K630*N630*Q630,
P630="Inorganic",
J630*K630*(L630+M630+N630)*O630*Q630,
P630="Organic",
J630*K630*(L630+M630+N630)*Q630,
TRUE,0),2)</f>
        <v>0</v>
      </c>
      <c r="B630" s="5" t="str">
        <f>IF(D630="","",VLOOKUP(D630,resource_list,7,FALSE))</f>
        <v/>
      </c>
      <c r="E630" s="23">
        <v>0</v>
      </c>
      <c r="F630" s="23">
        <v>0</v>
      </c>
      <c r="G630" s="23">
        <v>0</v>
      </c>
      <c r="H630" s="23">
        <v>0</v>
      </c>
      <c r="J630" s="5">
        <f t="shared" si="51"/>
        <v>1</v>
      </c>
      <c r="K630" s="5">
        <f t="shared" si="52"/>
        <v>1</v>
      </c>
      <c r="L630" s="5">
        <f>IF(D630="",0,VLOOKUP(D630,resource_list,2,FALSE)*F630)</f>
        <v>0</v>
      </c>
      <c r="M630" s="5">
        <f>IF(D630="",0,VLOOKUP(D630,resource_list,3,FALSE)*G630)</f>
        <v>0</v>
      </c>
      <c r="N630" s="5">
        <f>IF(D630="",0,VLOOKUP(D630,resource_list,4,FALSE)*H630)</f>
        <v>0</v>
      </c>
      <c r="O630" s="5">
        <f t="shared" si="53"/>
        <v>2</v>
      </c>
      <c r="Q630" s="5" t="str">
        <f>IF(C630="", "",  IF(VLOOKUP(C630,locations_outposts,5,FALSE)="No", 1, 1.1))</f>
        <v/>
      </c>
    </row>
    <row r="631" spans="1:17" x14ac:dyDescent="0.25">
      <c r="A631" s="5" cm="1">
        <f t="array" ref="A631">ROUNDDOWN(
_xlfn.IFS(P631="Crafted",
J631*K631*N631*Q631,
P631="Inorganic",
J631*K631*(L631+M631+N631)*O631*Q631,
P631="Organic",
J631*K631*(L631+M631+N631)*Q631,
TRUE,0),2)</f>
        <v>0</v>
      </c>
      <c r="B631" s="5" t="str">
        <f>IF(D631="","",VLOOKUP(D631,resource_list,7,FALSE))</f>
        <v/>
      </c>
      <c r="E631" s="23">
        <v>0</v>
      </c>
      <c r="F631" s="23">
        <v>0</v>
      </c>
      <c r="G631" s="23">
        <v>0</v>
      </c>
      <c r="H631" s="23">
        <v>0</v>
      </c>
      <c r="J631" s="5">
        <f t="shared" si="51"/>
        <v>1</v>
      </c>
      <c r="K631" s="5">
        <f t="shared" si="52"/>
        <v>1</v>
      </c>
      <c r="L631" s="5">
        <f>IF(D631="",0,VLOOKUP(D631,resource_list,2,FALSE)*F631)</f>
        <v>0</v>
      </c>
      <c r="M631" s="5">
        <f>IF(D631="",0,VLOOKUP(D631,resource_list,3,FALSE)*G631)</f>
        <v>0</v>
      </c>
      <c r="N631" s="5">
        <f>IF(D631="",0,VLOOKUP(D631,resource_list,4,FALSE)*H631)</f>
        <v>0</v>
      </c>
      <c r="O631" s="5">
        <f t="shared" si="53"/>
        <v>2</v>
      </c>
      <c r="Q631" s="5" t="str">
        <f>IF(C631="", "",  IF(VLOOKUP(C631,locations_outposts,5,FALSE)="No", 1, 1.1))</f>
        <v/>
      </c>
    </row>
    <row r="632" spans="1:17" x14ac:dyDescent="0.25">
      <c r="A632" s="5" cm="1">
        <f t="array" ref="A632">ROUNDDOWN(
_xlfn.IFS(P632="Crafted",
J632*K632*N632*Q632,
P632="Inorganic",
J632*K632*(L632+M632+N632)*O632*Q632,
P632="Organic",
J632*K632*(L632+M632+N632)*Q632,
TRUE,0),2)</f>
        <v>0</v>
      </c>
      <c r="B632" s="5" t="str">
        <f>IF(D632="","",VLOOKUP(D632,resource_list,7,FALSE))</f>
        <v/>
      </c>
      <c r="E632" s="23">
        <v>0</v>
      </c>
      <c r="F632" s="23">
        <v>0</v>
      </c>
      <c r="G632" s="23">
        <v>0</v>
      </c>
      <c r="H632" s="23">
        <v>0</v>
      </c>
      <c r="J632" s="5">
        <f t="shared" si="51"/>
        <v>1</v>
      </c>
      <c r="K632" s="5">
        <f t="shared" si="52"/>
        <v>1</v>
      </c>
      <c r="L632" s="5">
        <f>IF(D632="",0,VLOOKUP(D632,resource_list,2,FALSE)*F632)</f>
        <v>0</v>
      </c>
      <c r="M632" s="5">
        <f>IF(D632="",0,VLOOKUP(D632,resource_list,3,FALSE)*G632)</f>
        <v>0</v>
      </c>
      <c r="N632" s="5">
        <f>IF(D632="",0,VLOOKUP(D632,resource_list,4,FALSE)*H632)</f>
        <v>0</v>
      </c>
      <c r="O632" s="5">
        <f t="shared" si="53"/>
        <v>2</v>
      </c>
      <c r="Q632" s="5" t="str">
        <f>IF(C632="", "",  IF(VLOOKUP(C632,locations_outposts,5,FALSE)="No", 1, 1.1))</f>
        <v/>
      </c>
    </row>
    <row r="633" spans="1:17" x14ac:dyDescent="0.25">
      <c r="A633" s="5" cm="1">
        <f t="array" ref="A633">ROUNDDOWN(
_xlfn.IFS(P633="Crafted",
J633*K633*N633*Q633,
P633="Inorganic",
J633*K633*(L633+M633+N633)*O633*Q633,
P633="Organic",
J633*K633*(L633+M633+N633)*Q633,
TRUE,0),2)</f>
        <v>0</v>
      </c>
      <c r="B633" s="5" t="str">
        <f>IF(D633="","",VLOOKUP(D633,resource_list,7,FALSE))</f>
        <v/>
      </c>
      <c r="E633" s="23">
        <v>0</v>
      </c>
      <c r="F633" s="23">
        <v>0</v>
      </c>
      <c r="G633" s="23">
        <v>0</v>
      </c>
      <c r="H633" s="23">
        <v>0</v>
      </c>
      <c r="J633" s="5">
        <f t="shared" si="51"/>
        <v>1</v>
      </c>
      <c r="K633" s="5">
        <f t="shared" si="52"/>
        <v>1</v>
      </c>
      <c r="L633" s="5">
        <f>IF(D633="",0,VLOOKUP(D633,resource_list,2,FALSE)*F633)</f>
        <v>0</v>
      </c>
      <c r="M633" s="5">
        <f>IF(D633="",0,VLOOKUP(D633,resource_list,3,FALSE)*G633)</f>
        <v>0</v>
      </c>
      <c r="N633" s="5">
        <f>IF(D633="",0,VLOOKUP(D633,resource_list,4,FALSE)*H633)</f>
        <v>0</v>
      </c>
      <c r="O633" s="5">
        <f t="shared" si="53"/>
        <v>2</v>
      </c>
      <c r="Q633" s="5" t="str">
        <f>IF(C633="", "",  IF(VLOOKUP(C633,locations_outposts,5,FALSE)="No", 1, 1.1))</f>
        <v/>
      </c>
    </row>
    <row r="634" spans="1:17" x14ac:dyDescent="0.25">
      <c r="A634" s="5" cm="1">
        <f t="array" ref="A634">ROUNDDOWN(
_xlfn.IFS(P634="Crafted",
J634*K634*N634*Q634,
P634="Inorganic",
J634*K634*(L634+M634+N634)*O634*Q634,
P634="Organic",
J634*K634*(L634+M634+N634)*Q634,
TRUE,0),2)</f>
        <v>0</v>
      </c>
      <c r="B634" s="5" t="str">
        <f>IF(D634="","",VLOOKUP(D634,resource_list,7,FALSE))</f>
        <v/>
      </c>
      <c r="E634" s="23">
        <v>0</v>
      </c>
      <c r="F634" s="23">
        <v>0</v>
      </c>
      <c r="G634" s="23">
        <v>0</v>
      </c>
      <c r="H634" s="23">
        <v>0</v>
      </c>
      <c r="J634" s="5">
        <f t="shared" si="51"/>
        <v>1</v>
      </c>
      <c r="K634" s="5">
        <f t="shared" si="52"/>
        <v>1</v>
      </c>
      <c r="L634" s="5">
        <f>IF(D634="",0,VLOOKUP(D634,resource_list,2,FALSE)*F634)</f>
        <v>0</v>
      </c>
      <c r="M634" s="5">
        <f>IF(D634="",0,VLOOKUP(D634,resource_list,3,FALSE)*G634)</f>
        <v>0</v>
      </c>
      <c r="N634" s="5">
        <f>IF(D634="",0,VLOOKUP(D634,resource_list,4,FALSE)*H634)</f>
        <v>0</v>
      </c>
      <c r="O634" s="5">
        <f t="shared" si="53"/>
        <v>2</v>
      </c>
      <c r="Q634" s="5" t="str">
        <f>IF(C634="", "",  IF(VLOOKUP(C634,locations_outposts,5,FALSE)="No", 1, 1.1))</f>
        <v/>
      </c>
    </row>
    <row r="635" spans="1:17" x14ac:dyDescent="0.25">
      <c r="A635" s="5" cm="1">
        <f t="array" ref="A635">ROUNDDOWN(
_xlfn.IFS(P635="Crafted",
J635*K635*N635*Q635,
P635="Inorganic",
J635*K635*(L635+M635+N635)*O635*Q635,
P635="Organic",
J635*K635*(L635+M635+N635)*Q635,
TRUE,0),2)</f>
        <v>0</v>
      </c>
      <c r="B635" s="5" t="str">
        <f>IF(D635="","",VLOOKUP(D635,resource_list,7,FALSE))</f>
        <v/>
      </c>
      <c r="E635" s="23">
        <v>0</v>
      </c>
      <c r="F635" s="23">
        <v>0</v>
      </c>
      <c r="G635" s="23">
        <v>0</v>
      </c>
      <c r="H635" s="23">
        <v>0</v>
      </c>
      <c r="J635" s="5">
        <f t="shared" si="51"/>
        <v>1</v>
      </c>
      <c r="K635" s="5">
        <f t="shared" si="52"/>
        <v>1</v>
      </c>
      <c r="L635" s="5">
        <f>IF(D635="",0,VLOOKUP(D635,resource_list,2,FALSE)*F635)</f>
        <v>0</v>
      </c>
      <c r="M635" s="5">
        <f>IF(D635="",0,VLOOKUP(D635,resource_list,3,FALSE)*G635)</f>
        <v>0</v>
      </c>
      <c r="N635" s="5">
        <f>IF(D635="",0,VLOOKUP(D635,resource_list,4,FALSE)*H635)</f>
        <v>0</v>
      </c>
      <c r="O635" s="5">
        <f t="shared" si="53"/>
        <v>2</v>
      </c>
      <c r="Q635" s="5" t="str">
        <f>IF(C635="", "",  IF(VLOOKUP(C635,locations_outposts,5,FALSE)="No", 1, 1.1))</f>
        <v/>
      </c>
    </row>
    <row r="636" spans="1:17" x14ac:dyDescent="0.25">
      <c r="A636" s="5" cm="1">
        <f t="array" ref="A636">ROUNDDOWN(
_xlfn.IFS(P636="Crafted",
J636*K636*N636*Q636,
P636="Inorganic",
J636*K636*(L636+M636+N636)*O636*Q636,
P636="Organic",
J636*K636*(L636+M636+N636)*Q636,
TRUE,0),2)</f>
        <v>0</v>
      </c>
      <c r="B636" s="5" t="str">
        <f>IF(D636="","",VLOOKUP(D636,resource_list,7,FALSE))</f>
        <v/>
      </c>
      <c r="E636" s="23">
        <v>0</v>
      </c>
      <c r="F636" s="23">
        <v>0</v>
      </c>
      <c r="G636" s="23">
        <v>0</v>
      </c>
      <c r="H636" s="23">
        <v>0</v>
      </c>
      <c r="J636" s="5">
        <f t="shared" si="51"/>
        <v>1</v>
      </c>
      <c r="K636" s="5">
        <f t="shared" si="52"/>
        <v>1</v>
      </c>
      <c r="L636" s="5">
        <f>IF(D636="",0,VLOOKUP(D636,resource_list,2,FALSE)*F636)</f>
        <v>0</v>
      </c>
      <c r="M636" s="5">
        <f>IF(D636="",0,VLOOKUP(D636,resource_list,3,FALSE)*G636)</f>
        <v>0</v>
      </c>
      <c r="N636" s="5">
        <f>IF(D636="",0,VLOOKUP(D636,resource_list,4,FALSE)*H636)</f>
        <v>0</v>
      </c>
      <c r="O636" s="5">
        <f t="shared" si="53"/>
        <v>2</v>
      </c>
      <c r="Q636" s="5" t="str">
        <f>IF(C636="", "",  IF(VLOOKUP(C636,locations_outposts,5,FALSE)="No", 1, 1.1))</f>
        <v/>
      </c>
    </row>
    <row r="637" spans="1:17" x14ac:dyDescent="0.25">
      <c r="A637" s="5" cm="1">
        <f t="array" ref="A637">ROUNDDOWN(
_xlfn.IFS(P637="Crafted",
J637*K637*N637*Q637,
P637="Inorganic",
J637*K637*(L637+M637+N637)*O637*Q637,
P637="Organic",
J637*K637*(L637+M637+N637)*Q637,
TRUE,0),2)</f>
        <v>0</v>
      </c>
      <c r="B637" s="5" t="str">
        <f>IF(D637="","",VLOOKUP(D637,resource_list,7,FALSE))</f>
        <v/>
      </c>
      <c r="E637" s="23">
        <v>0</v>
      </c>
      <c r="F637" s="23">
        <v>0</v>
      </c>
      <c r="G637" s="23">
        <v>0</v>
      </c>
      <c r="H637" s="23">
        <v>0</v>
      </c>
      <c r="J637" s="5">
        <f t="shared" si="51"/>
        <v>1</v>
      </c>
      <c r="K637" s="5">
        <f t="shared" si="52"/>
        <v>1</v>
      </c>
      <c r="L637" s="5">
        <f>IF(D637="",0,VLOOKUP(D637,resource_list,2,FALSE)*F637)</f>
        <v>0</v>
      </c>
      <c r="M637" s="5">
        <f>IF(D637="",0,VLOOKUP(D637,resource_list,3,FALSE)*G637)</f>
        <v>0</v>
      </c>
      <c r="N637" s="5">
        <f>IF(D637="",0,VLOOKUP(D637,resource_list,4,FALSE)*H637)</f>
        <v>0</v>
      </c>
      <c r="O637" s="5">
        <f t="shared" si="53"/>
        <v>2</v>
      </c>
      <c r="Q637" s="5" t="str">
        <f>IF(C637="", "",  IF(VLOOKUP(C637,locations_outposts,5,FALSE)="No", 1, 1.1))</f>
        <v/>
      </c>
    </row>
    <row r="638" spans="1:17" x14ac:dyDescent="0.25">
      <c r="A638" s="5" cm="1">
        <f t="array" ref="A638">ROUNDDOWN(
_xlfn.IFS(P638="Crafted",
J638*K638*N638*Q638,
P638="Inorganic",
J638*K638*(L638+M638+N638)*O638*Q638,
P638="Organic",
J638*K638*(L638+M638+N638)*Q638,
TRUE,0),2)</f>
        <v>0</v>
      </c>
      <c r="B638" s="5" t="str">
        <f>IF(D638="","",VLOOKUP(D638,resource_list,7,FALSE))</f>
        <v/>
      </c>
      <c r="E638" s="23">
        <v>0</v>
      </c>
      <c r="F638" s="23">
        <v>0</v>
      </c>
      <c r="G638" s="23">
        <v>0</v>
      </c>
      <c r="H638" s="23">
        <v>0</v>
      </c>
      <c r="J638" s="5">
        <f t="shared" si="51"/>
        <v>1</v>
      </c>
      <c r="K638" s="5">
        <f t="shared" si="52"/>
        <v>1</v>
      </c>
      <c r="L638" s="5">
        <f>IF(D638="",0,VLOOKUP(D638,resource_list,2,FALSE)*F638)</f>
        <v>0</v>
      </c>
      <c r="M638" s="5">
        <f>IF(D638="",0,VLOOKUP(D638,resource_list,3,FALSE)*G638)</f>
        <v>0</v>
      </c>
      <c r="N638" s="5">
        <f>IF(D638="",0,VLOOKUP(D638,resource_list,4,FALSE)*H638)</f>
        <v>0</v>
      </c>
      <c r="O638" s="5">
        <f t="shared" si="53"/>
        <v>2</v>
      </c>
      <c r="Q638" s="5" t="str">
        <f>IF(C638="", "",  IF(VLOOKUP(C638,locations_outposts,5,FALSE)="No", 1, 1.1))</f>
        <v/>
      </c>
    </row>
    <row r="639" spans="1:17" x14ac:dyDescent="0.25">
      <c r="A639" s="5" cm="1">
        <f t="array" ref="A639">ROUNDDOWN(
_xlfn.IFS(P639="Crafted",
J639*K639*N639*Q639,
P639="Inorganic",
J639*K639*(L639+M639+N639)*O639*Q639,
P639="Organic",
J639*K639*(L639+M639+N639)*Q639,
TRUE,0),2)</f>
        <v>0</v>
      </c>
      <c r="B639" s="5" t="str">
        <f>IF(D639="","",VLOOKUP(D639,resource_list,7,FALSE))</f>
        <v/>
      </c>
      <c r="E639" s="23">
        <v>0</v>
      </c>
      <c r="F639" s="23">
        <v>0</v>
      </c>
      <c r="G639" s="23">
        <v>0</v>
      </c>
      <c r="H639" s="23">
        <v>0</v>
      </c>
      <c r="J639" s="5">
        <f t="shared" si="51"/>
        <v>1</v>
      </c>
      <c r="K639" s="5">
        <f t="shared" si="52"/>
        <v>1</v>
      </c>
      <c r="L639" s="5">
        <f>IF(D639="",0,VLOOKUP(D639,resource_list,2,FALSE)*F639)</f>
        <v>0</v>
      </c>
      <c r="M639" s="5">
        <f>IF(D639="",0,VLOOKUP(D639,resource_list,3,FALSE)*G639)</f>
        <v>0</v>
      </c>
      <c r="N639" s="5">
        <f>IF(D639="",0,VLOOKUP(D639,resource_list,4,FALSE)*H639)</f>
        <v>0</v>
      </c>
      <c r="O639" s="5">
        <f t="shared" si="53"/>
        <v>2</v>
      </c>
      <c r="Q639" s="5" t="str">
        <f>IF(C639="", "",  IF(VLOOKUP(C639,locations_outposts,5,FALSE)="No", 1, 1.1))</f>
        <v/>
      </c>
    </row>
    <row r="640" spans="1:17" x14ac:dyDescent="0.25">
      <c r="A640" s="5" cm="1">
        <f t="array" ref="A640">ROUNDDOWN(
_xlfn.IFS(P640="Crafted",
J640*K640*N640*Q640,
P640="Inorganic",
J640*K640*(L640+M640+N640)*O640*Q640,
P640="Organic",
J640*K640*(L640+M640+N640)*Q640,
TRUE,0),2)</f>
        <v>0</v>
      </c>
      <c r="B640" s="5" t="str">
        <f>IF(D640="","",VLOOKUP(D640,resource_list,7,FALSE))</f>
        <v/>
      </c>
      <c r="E640" s="23">
        <v>0</v>
      </c>
      <c r="F640" s="23">
        <v>0</v>
      </c>
      <c r="G640" s="23">
        <v>0</v>
      </c>
      <c r="H640" s="23">
        <v>0</v>
      </c>
      <c r="J640" s="5">
        <f t="shared" si="51"/>
        <v>1</v>
      </c>
      <c r="K640" s="5">
        <f t="shared" si="52"/>
        <v>1</v>
      </c>
      <c r="L640" s="5">
        <f>IF(D640="",0,VLOOKUP(D640,resource_list,2,FALSE)*F640)</f>
        <v>0</v>
      </c>
      <c r="M640" s="5">
        <f>IF(D640="",0,VLOOKUP(D640,resource_list,3,FALSE)*G640)</f>
        <v>0</v>
      </c>
      <c r="N640" s="5">
        <f>IF(D640="",0,VLOOKUP(D640,resource_list,4,FALSE)*H640)</f>
        <v>0</v>
      </c>
      <c r="O640" s="5">
        <f t="shared" si="53"/>
        <v>2</v>
      </c>
      <c r="Q640" s="5" t="str">
        <f>IF(C640="", "",  IF(VLOOKUP(C640,locations_outposts,5,FALSE)="No", 1, 1.1))</f>
        <v/>
      </c>
    </row>
    <row r="641" spans="1:17" x14ac:dyDescent="0.25">
      <c r="A641" s="5" cm="1">
        <f t="array" ref="A641">ROUNDDOWN(
_xlfn.IFS(P641="Crafted",
J641*K641*N641*Q641,
P641="Inorganic",
J641*K641*(L641+M641+N641)*O641*Q641,
P641="Organic",
J641*K641*(L641+M641+N641)*Q641,
TRUE,0),2)</f>
        <v>0</v>
      </c>
      <c r="B641" s="5" t="str">
        <f>IF(D641="","",VLOOKUP(D641,resource_list,7,FALSE))</f>
        <v/>
      </c>
      <c r="E641" s="23">
        <v>0</v>
      </c>
      <c r="F641" s="23">
        <v>0</v>
      </c>
      <c r="G641" s="23">
        <v>0</v>
      </c>
      <c r="H641" s="23">
        <v>0</v>
      </c>
      <c r="J641" s="5">
        <f t="shared" si="51"/>
        <v>1</v>
      </c>
      <c r="K641" s="5">
        <f t="shared" si="52"/>
        <v>1</v>
      </c>
      <c r="L641" s="5">
        <f>IF(D641="",0,VLOOKUP(D641,resource_list,2,FALSE)*F641)</f>
        <v>0</v>
      </c>
      <c r="M641" s="5">
        <f>IF(D641="",0,VLOOKUP(D641,resource_list,3,FALSE)*G641)</f>
        <v>0</v>
      </c>
      <c r="N641" s="5">
        <f>IF(D641="",0,VLOOKUP(D641,resource_list,4,FALSE)*H641)</f>
        <v>0</v>
      </c>
      <c r="O641" s="5">
        <f t="shared" si="53"/>
        <v>2</v>
      </c>
      <c r="Q641" s="5" t="str">
        <f>IF(C641="", "",  IF(VLOOKUP(C641,locations_outposts,5,FALSE)="No", 1, 1.1))</f>
        <v/>
      </c>
    </row>
    <row r="642" spans="1:17" x14ac:dyDescent="0.25">
      <c r="A642" s="5" cm="1">
        <f t="array" ref="A642">ROUNDDOWN(
_xlfn.IFS(P642="Crafted",
J642*K642*N642*Q642,
P642="Inorganic",
J642*K642*(L642+M642+N642)*O642*Q642,
P642="Organic",
J642*K642*(L642+M642+N642)*Q642,
TRUE,0),2)</f>
        <v>0</v>
      </c>
      <c r="B642" s="5" t="str">
        <f>IF(D642="","",VLOOKUP(D642,resource_list,7,FALSE))</f>
        <v/>
      </c>
      <c r="E642" s="23">
        <v>0</v>
      </c>
      <c r="F642" s="23">
        <v>0</v>
      </c>
      <c r="G642" s="23">
        <v>0</v>
      </c>
      <c r="H642" s="23">
        <v>0</v>
      </c>
      <c r="J642" s="5">
        <f t="shared" si="51"/>
        <v>1</v>
      </c>
      <c r="K642" s="5">
        <f t="shared" si="52"/>
        <v>1</v>
      </c>
      <c r="L642" s="5">
        <f>IF(D642="",0,VLOOKUP(D642,resource_list,2,FALSE)*F642)</f>
        <v>0</v>
      </c>
      <c r="M642" s="5">
        <f>IF(D642="",0,VLOOKUP(D642,resource_list,3,FALSE)*G642)</f>
        <v>0</v>
      </c>
      <c r="N642" s="5">
        <f>IF(D642="",0,VLOOKUP(D642,resource_list,4,FALSE)*H642)</f>
        <v>0</v>
      </c>
      <c r="O642" s="5">
        <f t="shared" si="53"/>
        <v>2</v>
      </c>
      <c r="Q642" s="5" t="str">
        <f>IF(C642="", "",  IF(VLOOKUP(C642,locations_outposts,5,FALSE)="No", 1, 1.1))</f>
        <v/>
      </c>
    </row>
    <row r="643" spans="1:17" x14ac:dyDescent="0.25">
      <c r="A643" s="5" cm="1">
        <f t="array" ref="A643">ROUNDDOWN(
_xlfn.IFS(P643="Crafted",
J643*K643*N643*Q643,
P643="Inorganic",
J643*K643*(L643+M643+N643)*O643*Q643,
P643="Organic",
J643*K643*(L643+M643+N643)*Q643,
TRUE,0),2)</f>
        <v>0</v>
      </c>
      <c r="B643" s="5" t="str">
        <f>IF(D643="","",VLOOKUP(D643,resource_list,7,FALSE))</f>
        <v/>
      </c>
      <c r="E643" s="23">
        <v>0</v>
      </c>
      <c r="F643" s="23">
        <v>0</v>
      </c>
      <c r="G643" s="23">
        <v>0</v>
      </c>
      <c r="H643" s="23">
        <v>0</v>
      </c>
      <c r="J643" s="5">
        <f t="shared" si="51"/>
        <v>1</v>
      </c>
      <c r="K643" s="5">
        <f t="shared" si="52"/>
        <v>1</v>
      </c>
      <c r="L643" s="5">
        <f>IF(D643="",0,VLOOKUP(D643,resource_list,2,FALSE)*F643)</f>
        <v>0</v>
      </c>
      <c r="M643" s="5">
        <f>IF(D643="",0,VLOOKUP(D643,resource_list,3,FALSE)*G643)</f>
        <v>0</v>
      </c>
      <c r="N643" s="5">
        <f>IF(D643="",0,VLOOKUP(D643,resource_list,4,FALSE)*H643)</f>
        <v>0</v>
      </c>
      <c r="O643" s="5">
        <f t="shared" si="53"/>
        <v>2</v>
      </c>
      <c r="Q643" s="5" t="str">
        <f>IF(C643="", "",  IF(VLOOKUP(C643,locations_outposts,5,FALSE)="No", 1, 1.1))</f>
        <v/>
      </c>
    </row>
    <row r="644" spans="1:17" x14ac:dyDescent="0.25">
      <c r="A644" s="5" cm="1">
        <f t="array" ref="A644">ROUNDDOWN(
_xlfn.IFS(P644="Crafted",
J644*K644*N644*Q644,
P644="Inorganic",
J644*K644*(L644+M644+N644)*O644*Q644,
P644="Organic",
J644*K644*(L644+M644+N644)*Q644,
TRUE,0),2)</f>
        <v>0</v>
      </c>
      <c r="B644" s="5" t="str">
        <f>IF(D644="","",VLOOKUP(D644,resource_list,7,FALSE))</f>
        <v/>
      </c>
      <c r="E644" s="23">
        <v>0</v>
      </c>
      <c r="F644" s="23">
        <v>0</v>
      </c>
      <c r="G644" s="23">
        <v>0</v>
      </c>
      <c r="H644" s="23">
        <v>0</v>
      </c>
      <c r="J644" s="5">
        <f t="shared" si="51"/>
        <v>1</v>
      </c>
      <c r="K644" s="5">
        <f t="shared" si="52"/>
        <v>1</v>
      </c>
      <c r="L644" s="5">
        <f>IF(D644="",0,VLOOKUP(D644,resource_list,2,FALSE)*F644)</f>
        <v>0</v>
      </c>
      <c r="M644" s="5">
        <f>IF(D644="",0,VLOOKUP(D644,resource_list,3,FALSE)*G644)</f>
        <v>0</v>
      </c>
      <c r="N644" s="5">
        <f>IF(D644="",0,VLOOKUP(D644,resource_list,4,FALSE)*H644)</f>
        <v>0</v>
      </c>
      <c r="O644" s="5">
        <f t="shared" si="53"/>
        <v>2</v>
      </c>
      <c r="Q644" s="5" t="str">
        <f>IF(C644="", "",  IF(VLOOKUP(C644,locations_outposts,5,FALSE)="No", 1, 1.1))</f>
        <v/>
      </c>
    </row>
    <row r="645" spans="1:17" x14ac:dyDescent="0.25">
      <c r="A645" s="5" cm="1">
        <f t="array" ref="A645">ROUNDDOWN(
_xlfn.IFS(P645="Crafted",
J645*K645*N645*Q645,
P645="Inorganic",
J645*K645*(L645+M645+N645)*O645*Q645,
P645="Organic",
J645*K645*(L645+M645+N645)*Q645,
TRUE,0),2)</f>
        <v>0</v>
      </c>
      <c r="B645" s="5" t="str">
        <f>IF(D645="","",VLOOKUP(D645,resource_list,7,FALSE))</f>
        <v/>
      </c>
      <c r="E645" s="23">
        <v>0</v>
      </c>
      <c r="F645" s="23">
        <v>0</v>
      </c>
      <c r="G645" s="23">
        <v>0</v>
      </c>
      <c r="H645" s="23">
        <v>0</v>
      </c>
      <c r="J645" s="5">
        <f t="shared" si="51"/>
        <v>1</v>
      </c>
      <c r="K645" s="5">
        <f t="shared" si="52"/>
        <v>1</v>
      </c>
      <c r="L645" s="5">
        <f>IF(D645="",0,VLOOKUP(D645,resource_list,2,FALSE)*F645)</f>
        <v>0</v>
      </c>
      <c r="M645" s="5">
        <f>IF(D645="",0,VLOOKUP(D645,resource_list,3,FALSE)*G645)</f>
        <v>0</v>
      </c>
      <c r="N645" s="5">
        <f>IF(D645="",0,VLOOKUP(D645,resource_list,4,FALSE)*H645)</f>
        <v>0</v>
      </c>
      <c r="O645" s="5">
        <f t="shared" si="53"/>
        <v>2</v>
      </c>
      <c r="Q645" s="5" t="str">
        <f>IF(C645="", "",  IF(VLOOKUP(C645,locations_outposts,5,FALSE)="No", 1, 1.1))</f>
        <v/>
      </c>
    </row>
    <row r="646" spans="1:17" x14ac:dyDescent="0.25">
      <c r="A646" s="5" cm="1">
        <f t="array" ref="A646">ROUNDDOWN(
_xlfn.IFS(P646="Crafted",
J646*K646*N646*Q646,
P646="Inorganic",
J646*K646*(L646+M646+N646)*O646*Q646,
P646="Organic",
J646*K646*(L646+M646+N646)*Q646,
TRUE,0),2)</f>
        <v>0</v>
      </c>
      <c r="B646" s="5" t="str">
        <f>IF(D646="","",VLOOKUP(D646,resource_list,7,FALSE))</f>
        <v/>
      </c>
      <c r="E646" s="23">
        <v>0</v>
      </c>
      <c r="F646" s="23">
        <v>0</v>
      </c>
      <c r="G646" s="23">
        <v>0</v>
      </c>
      <c r="H646" s="23">
        <v>0</v>
      </c>
      <c r="J646" s="5">
        <f t="shared" si="51"/>
        <v>1</v>
      </c>
      <c r="K646" s="5">
        <f t="shared" si="52"/>
        <v>1</v>
      </c>
      <c r="L646" s="5">
        <f>IF(D646="",0,VLOOKUP(D646,resource_list,2,FALSE)*F646)</f>
        <v>0</v>
      </c>
      <c r="M646" s="5">
        <f>IF(D646="",0,VLOOKUP(D646,resource_list,3,FALSE)*G646)</f>
        <v>0</v>
      </c>
      <c r="N646" s="5">
        <f>IF(D646="",0,VLOOKUP(D646,resource_list,4,FALSE)*H646)</f>
        <v>0</v>
      </c>
      <c r="O646" s="5">
        <f t="shared" si="53"/>
        <v>2</v>
      </c>
      <c r="Q646" s="5" t="str">
        <f>IF(C646="", "",  IF(VLOOKUP(C646,locations_outposts,5,FALSE)="No", 1, 1.1))</f>
        <v/>
      </c>
    </row>
    <row r="647" spans="1:17" x14ac:dyDescent="0.25">
      <c r="A647" s="5" cm="1">
        <f t="array" ref="A647">ROUNDDOWN(
_xlfn.IFS(P647="Crafted",
J647*K647*N647*Q647,
P647="Inorganic",
J647*K647*(L647+M647+N647)*O647*Q647,
P647="Organic",
J647*K647*(L647+M647+N647)*Q647,
TRUE,0),2)</f>
        <v>0</v>
      </c>
      <c r="B647" s="5" t="str">
        <f>IF(D647="","",VLOOKUP(D647,resource_list,7,FALSE))</f>
        <v/>
      </c>
      <c r="E647" s="23">
        <v>0</v>
      </c>
      <c r="F647" s="23">
        <v>0</v>
      </c>
      <c r="G647" s="23">
        <v>0</v>
      </c>
      <c r="H647" s="23">
        <v>0</v>
      </c>
      <c r="J647" s="5">
        <f t="shared" si="51"/>
        <v>1</v>
      </c>
      <c r="K647" s="5">
        <f t="shared" si="52"/>
        <v>1</v>
      </c>
      <c r="L647" s="5">
        <f>IF(D647="",0,VLOOKUP(D647,resource_list,2,FALSE)*F647)</f>
        <v>0</v>
      </c>
      <c r="M647" s="5">
        <f>IF(D647="",0,VLOOKUP(D647,resource_list,3,FALSE)*G647)</f>
        <v>0</v>
      </c>
      <c r="N647" s="5">
        <f>IF(D647="",0,VLOOKUP(D647,resource_list,4,FALSE)*H647)</f>
        <v>0</v>
      </c>
      <c r="O647" s="5">
        <f t="shared" si="53"/>
        <v>2</v>
      </c>
      <c r="Q647" s="5" t="str">
        <f>IF(C647="", "",  IF(VLOOKUP(C647,locations_outposts,5,FALSE)="No", 1, 1.1))</f>
        <v/>
      </c>
    </row>
    <row r="648" spans="1:17" x14ac:dyDescent="0.25">
      <c r="A648" s="5" cm="1">
        <f t="array" ref="A648">ROUNDDOWN(
_xlfn.IFS(P648="Crafted",
J648*K648*N648*Q648,
P648="Inorganic",
J648*K648*(L648+M648+N648)*O648*Q648,
P648="Organic",
J648*K648*(L648+M648+N648)*Q648,
TRUE,0),2)</f>
        <v>0</v>
      </c>
      <c r="B648" s="5" t="str">
        <f>IF(D648="","",VLOOKUP(D648,resource_list,7,FALSE))</f>
        <v/>
      </c>
      <c r="E648" s="23">
        <v>0</v>
      </c>
      <c r="F648" s="23">
        <v>0</v>
      </c>
      <c r="G648" s="23">
        <v>0</v>
      </c>
      <c r="H648" s="23">
        <v>0</v>
      </c>
      <c r="J648" s="5">
        <f t="shared" si="51"/>
        <v>1</v>
      </c>
      <c r="K648" s="5">
        <f t="shared" si="52"/>
        <v>1</v>
      </c>
      <c r="L648" s="5">
        <f>IF(D648="",0,VLOOKUP(D648,resource_list,2,FALSE)*F648)</f>
        <v>0</v>
      </c>
      <c r="M648" s="5">
        <f>IF(D648="",0,VLOOKUP(D648,resource_list,3,FALSE)*G648)</f>
        <v>0</v>
      </c>
      <c r="N648" s="5">
        <f>IF(D648="",0,VLOOKUP(D648,resource_list,4,FALSE)*H648)</f>
        <v>0</v>
      </c>
      <c r="O648" s="5">
        <f t="shared" si="53"/>
        <v>2</v>
      </c>
      <c r="Q648" s="5" t="str">
        <f>IF(C648="", "",  IF(VLOOKUP(C648,locations_outposts,5,FALSE)="No", 1, 1.1))</f>
        <v/>
      </c>
    </row>
    <row r="649" spans="1:17" x14ac:dyDescent="0.25">
      <c r="A649" s="5" cm="1">
        <f t="array" ref="A649">ROUNDDOWN(
_xlfn.IFS(P649="Crafted",
J649*K649*N649*Q649,
P649="Inorganic",
J649*K649*(L649+M649+N649)*O649*Q649,
P649="Organic",
J649*K649*(L649+M649+N649)*Q649,
TRUE,0),2)</f>
        <v>0</v>
      </c>
      <c r="B649" s="5" t="str">
        <f>IF(D649="","",VLOOKUP(D649,resource_list,7,FALSE))</f>
        <v/>
      </c>
      <c r="E649" s="23">
        <v>0</v>
      </c>
      <c r="F649" s="23">
        <v>0</v>
      </c>
      <c r="G649" s="23">
        <v>0</v>
      </c>
      <c r="H649" s="23">
        <v>0</v>
      </c>
      <c r="J649" s="5">
        <f t="shared" si="51"/>
        <v>1</v>
      </c>
      <c r="K649" s="5">
        <f t="shared" si="52"/>
        <v>1</v>
      </c>
      <c r="L649" s="5">
        <f>IF(D649="",0,VLOOKUP(D649,resource_list,2,FALSE)*F649)</f>
        <v>0</v>
      </c>
      <c r="M649" s="5">
        <f>IF(D649="",0,VLOOKUP(D649,resource_list,3,FALSE)*G649)</f>
        <v>0</v>
      </c>
      <c r="N649" s="5">
        <f>IF(D649="",0,VLOOKUP(D649,resource_list,4,FALSE)*H649)</f>
        <v>0</v>
      </c>
      <c r="O649" s="5">
        <f t="shared" si="53"/>
        <v>2</v>
      </c>
      <c r="Q649" s="5" t="str">
        <f>IF(C649="", "",  IF(VLOOKUP(C649,locations_outposts,5,FALSE)="No", 1, 1.1))</f>
        <v/>
      </c>
    </row>
    <row r="650" spans="1:17" x14ac:dyDescent="0.25">
      <c r="A650" s="5" cm="1">
        <f t="array" ref="A650">ROUNDDOWN(
_xlfn.IFS(P650="Crafted",
J650*K650*N650*Q650,
P650="Inorganic",
J650*K650*(L650+M650+N650)*O650*Q650,
P650="Organic",
J650*K650*(L650+M650+N650)*Q650,
TRUE,0),2)</f>
        <v>0</v>
      </c>
      <c r="B650" s="5" t="str">
        <f>IF(D650="","",VLOOKUP(D650,resource_list,7,FALSE))</f>
        <v/>
      </c>
      <c r="E650" s="23">
        <v>0</v>
      </c>
      <c r="F650" s="23">
        <v>0</v>
      </c>
      <c r="G650" s="23">
        <v>0</v>
      </c>
      <c r="H650" s="23">
        <v>0</v>
      </c>
      <c r="J650" s="5">
        <f t="shared" si="51"/>
        <v>1</v>
      </c>
      <c r="K650" s="5">
        <f t="shared" si="52"/>
        <v>1</v>
      </c>
      <c r="L650" s="5">
        <f>IF(D650="",0,VLOOKUP(D650,resource_list,2,FALSE)*F650)</f>
        <v>0</v>
      </c>
      <c r="M650" s="5">
        <f>IF(D650="",0,VLOOKUP(D650,resource_list,3,FALSE)*G650)</f>
        <v>0</v>
      </c>
      <c r="N650" s="5">
        <f>IF(D650="",0,VLOOKUP(D650,resource_list,4,FALSE)*H650)</f>
        <v>0</v>
      </c>
      <c r="O650" s="5">
        <f t="shared" si="53"/>
        <v>2</v>
      </c>
      <c r="Q650" s="5" t="str">
        <f>IF(C650="", "",  IF(VLOOKUP(C650,locations_outposts,5,FALSE)="No", 1, 1.1))</f>
        <v/>
      </c>
    </row>
    <row r="651" spans="1:17" x14ac:dyDescent="0.25">
      <c r="A651" s="5" cm="1">
        <f t="array" ref="A651">ROUNDDOWN(
_xlfn.IFS(P651="Crafted",
J651*K651*N651*Q651,
P651="Inorganic",
J651*K651*(L651+M651+N651)*O651*Q651,
P651="Organic",
J651*K651*(L651+M651+N651)*Q651,
TRUE,0),2)</f>
        <v>0</v>
      </c>
      <c r="B651" s="5" t="str">
        <f>IF(D651="","",VLOOKUP(D651,resource_list,7,FALSE))</f>
        <v/>
      </c>
      <c r="E651" s="23">
        <v>0</v>
      </c>
      <c r="F651" s="23">
        <v>0</v>
      </c>
      <c r="G651" s="23">
        <v>0</v>
      </c>
      <c r="H651" s="23">
        <v>0</v>
      </c>
      <c r="J651" s="5">
        <f t="shared" si="51"/>
        <v>1</v>
      </c>
      <c r="K651" s="5">
        <f t="shared" si="52"/>
        <v>1</v>
      </c>
      <c r="L651" s="5">
        <f>IF(D651="",0,VLOOKUP(D651,resource_list,2,FALSE)*F651)</f>
        <v>0</v>
      </c>
      <c r="M651" s="5">
        <f>IF(D651="",0,VLOOKUP(D651,resource_list,3,FALSE)*G651)</f>
        <v>0</v>
      </c>
      <c r="N651" s="5">
        <f>IF(D651="",0,VLOOKUP(D651,resource_list,4,FALSE)*H651)</f>
        <v>0</v>
      </c>
      <c r="O651" s="5">
        <f t="shared" si="53"/>
        <v>2</v>
      </c>
      <c r="Q651" s="5" t="str">
        <f>IF(C651="", "",  IF(VLOOKUP(C651,locations_outposts,5,FALSE)="No", 1, 1.1))</f>
        <v/>
      </c>
    </row>
    <row r="652" spans="1:17" x14ac:dyDescent="0.25">
      <c r="A652" s="5" cm="1">
        <f t="array" ref="A652">ROUNDDOWN(
_xlfn.IFS(P652="Crafted",
J652*K652*N652*Q652,
P652="Inorganic",
J652*K652*(L652+M652+N652)*O652*Q652,
P652="Organic",
J652*K652*(L652+M652+N652)*Q652,
TRUE,0),2)</f>
        <v>0</v>
      </c>
      <c r="B652" s="5" t="str">
        <f>IF(D652="","",VLOOKUP(D652,resource_list,7,FALSE))</f>
        <v/>
      </c>
      <c r="E652" s="23">
        <v>0</v>
      </c>
      <c r="F652" s="23">
        <v>0</v>
      </c>
      <c r="G652" s="23">
        <v>0</v>
      </c>
      <c r="H652" s="23">
        <v>0</v>
      </c>
      <c r="J652" s="5">
        <f t="shared" si="51"/>
        <v>1</v>
      </c>
      <c r="K652" s="5">
        <f t="shared" si="52"/>
        <v>1</v>
      </c>
      <c r="L652" s="5">
        <f>IF(D652="",0,VLOOKUP(D652,resource_list,2,FALSE)*F652)</f>
        <v>0</v>
      </c>
      <c r="M652" s="5">
        <f>IF(D652="",0,VLOOKUP(D652,resource_list,3,FALSE)*G652)</f>
        <v>0</v>
      </c>
      <c r="N652" s="5">
        <f>IF(D652="",0,VLOOKUP(D652,resource_list,4,FALSE)*H652)</f>
        <v>0</v>
      </c>
      <c r="O652" s="5">
        <f t="shared" si="53"/>
        <v>2</v>
      </c>
      <c r="Q652" s="5" t="str">
        <f>IF(C652="", "",  IF(VLOOKUP(C652,locations_outposts,5,FALSE)="No", 1, 1.1))</f>
        <v/>
      </c>
    </row>
    <row r="653" spans="1:17" x14ac:dyDescent="0.25">
      <c r="A653" s="5" cm="1">
        <f t="array" ref="A653">ROUNDDOWN(
_xlfn.IFS(P653="Crafted",
J653*K653*N653*Q653,
P653="Inorganic",
J653*K653*(L653+M653+N653)*O653*Q653,
P653="Organic",
J653*K653*(L653+M653+N653)*Q653,
TRUE,0),2)</f>
        <v>0</v>
      </c>
      <c r="B653" s="5" t="str">
        <f>IF(D653="","",VLOOKUP(D653,resource_list,7,FALSE))</f>
        <v/>
      </c>
      <c r="E653" s="23">
        <v>0</v>
      </c>
      <c r="F653" s="23">
        <v>0</v>
      </c>
      <c r="G653" s="23">
        <v>0</v>
      </c>
      <c r="H653" s="23">
        <v>0</v>
      </c>
      <c r="J653" s="5">
        <f t="shared" si="51"/>
        <v>1</v>
      </c>
      <c r="K653" s="5">
        <f t="shared" si="52"/>
        <v>1</v>
      </c>
      <c r="L653" s="5">
        <f>IF(D653="",0,VLOOKUP(D653,resource_list,2,FALSE)*F653)</f>
        <v>0</v>
      </c>
      <c r="M653" s="5">
        <f>IF(D653="",0,VLOOKUP(D653,resource_list,3,FALSE)*G653)</f>
        <v>0</v>
      </c>
      <c r="N653" s="5">
        <f>IF(D653="",0,VLOOKUP(D653,resource_list,4,FALSE)*H653)</f>
        <v>0</v>
      </c>
      <c r="O653" s="5">
        <f t="shared" si="53"/>
        <v>2</v>
      </c>
      <c r="Q653" s="5" t="str">
        <f>IF(C653="", "",  IF(VLOOKUP(C653,locations_outposts,5,FALSE)="No", 1, 1.1))</f>
        <v/>
      </c>
    </row>
    <row r="654" spans="1:17" x14ac:dyDescent="0.25">
      <c r="A654" s="5" cm="1">
        <f t="array" ref="A654">ROUNDDOWN(
_xlfn.IFS(P654="Crafted",
J654*K654*N654*Q654,
P654="Inorganic",
J654*K654*(L654+M654+N654)*O654*Q654,
P654="Organic",
J654*K654*(L654+M654+N654)*Q654,
TRUE,0),2)</f>
        <v>0</v>
      </c>
      <c r="B654" s="5" t="str">
        <f>IF(D654="","",VLOOKUP(D654,resource_list,7,FALSE))</f>
        <v/>
      </c>
      <c r="E654" s="23">
        <v>0</v>
      </c>
      <c r="F654" s="23">
        <v>0</v>
      </c>
      <c r="G654" s="23">
        <v>0</v>
      </c>
      <c r="H654" s="23">
        <v>0</v>
      </c>
      <c r="J654" s="5">
        <f t="shared" si="51"/>
        <v>1</v>
      </c>
      <c r="K654" s="5">
        <f t="shared" si="52"/>
        <v>1</v>
      </c>
      <c r="L654" s="5">
        <f>IF(D654="",0,VLOOKUP(D654,resource_list,2,FALSE)*F654)</f>
        <v>0</v>
      </c>
      <c r="M654" s="5">
        <f>IF(D654="",0,VLOOKUP(D654,resource_list,3,FALSE)*G654)</f>
        <v>0</v>
      </c>
      <c r="N654" s="5">
        <f>IF(D654="",0,VLOOKUP(D654,resource_list,4,FALSE)*H654)</f>
        <v>0</v>
      </c>
      <c r="O654" s="5">
        <f t="shared" si="53"/>
        <v>2</v>
      </c>
      <c r="Q654" s="5" t="str">
        <f>IF(C654="", "",  IF(VLOOKUP(C654,locations_outposts,5,FALSE)="No", 1, 1.1))</f>
        <v/>
      </c>
    </row>
    <row r="655" spans="1:17" x14ac:dyDescent="0.25">
      <c r="A655" s="5" cm="1">
        <f t="array" ref="A655">ROUNDDOWN(
_xlfn.IFS(P655="Crafted",
J655*K655*N655*Q655,
P655="Inorganic",
J655*K655*(L655+M655+N655)*O655*Q655,
P655="Organic",
J655*K655*(L655+M655+N655)*Q655,
TRUE,0),2)</f>
        <v>0</v>
      </c>
      <c r="B655" s="5" t="str">
        <f>IF(D655="","",VLOOKUP(D655,resource_list,7,FALSE))</f>
        <v/>
      </c>
      <c r="E655" s="23">
        <v>0</v>
      </c>
      <c r="F655" s="23">
        <v>0</v>
      </c>
      <c r="G655" s="23">
        <v>0</v>
      </c>
      <c r="H655" s="23">
        <v>0</v>
      </c>
      <c r="J655" s="5">
        <f t="shared" si="51"/>
        <v>1</v>
      </c>
      <c r="K655" s="5">
        <f t="shared" si="52"/>
        <v>1</v>
      </c>
      <c r="L655" s="5">
        <f>IF(D655="",0,VLOOKUP(D655,resource_list,2,FALSE)*F655)</f>
        <v>0</v>
      </c>
      <c r="M655" s="5">
        <f>IF(D655="",0,VLOOKUP(D655,resource_list,3,FALSE)*G655)</f>
        <v>0</v>
      </c>
      <c r="N655" s="5">
        <f>IF(D655="",0,VLOOKUP(D655,resource_list,4,FALSE)*H655)</f>
        <v>0</v>
      </c>
      <c r="O655" s="5">
        <f t="shared" si="53"/>
        <v>2</v>
      </c>
      <c r="Q655" s="5" t="str">
        <f>IF(C655="", "",  IF(VLOOKUP(C655,locations_outposts,5,FALSE)="No", 1, 1.1))</f>
        <v/>
      </c>
    </row>
    <row r="656" spans="1:17" x14ac:dyDescent="0.25">
      <c r="A656" s="5" cm="1">
        <f t="array" ref="A656">ROUNDDOWN(
_xlfn.IFS(P656="Crafted",
J656*K656*N656*Q656,
P656="Inorganic",
J656*K656*(L656+M656+N656)*O656*Q656,
P656="Organic",
J656*K656*(L656+M656+N656)*Q656,
TRUE,0),2)</f>
        <v>0</v>
      </c>
      <c r="B656" s="5" t="str">
        <f>IF(D656="","",VLOOKUP(D656,resource_list,7,FALSE))</f>
        <v/>
      </c>
      <c r="E656" s="23">
        <v>0</v>
      </c>
      <c r="F656" s="23">
        <v>0</v>
      </c>
      <c r="G656" s="23">
        <v>0</v>
      </c>
      <c r="H656" s="23">
        <v>0</v>
      </c>
      <c r="J656" s="5">
        <f t="shared" si="51"/>
        <v>1</v>
      </c>
      <c r="K656" s="5">
        <f t="shared" si="52"/>
        <v>1</v>
      </c>
      <c r="L656" s="5">
        <f>IF(D656="",0,VLOOKUP(D656,resource_list,2,FALSE)*F656)</f>
        <v>0</v>
      </c>
      <c r="M656" s="5">
        <f>IF(D656="",0,VLOOKUP(D656,resource_list,3,FALSE)*G656)</f>
        <v>0</v>
      </c>
      <c r="N656" s="5">
        <f>IF(D656="",0,VLOOKUP(D656,resource_list,4,FALSE)*H656)</f>
        <v>0</v>
      </c>
      <c r="O656" s="5">
        <f t="shared" si="53"/>
        <v>2</v>
      </c>
      <c r="Q656" s="5" t="str">
        <f>IF(C656="", "",  IF(VLOOKUP(C656,locations_outposts,5,FALSE)="No", 1, 1.1))</f>
        <v/>
      </c>
    </row>
    <row r="657" spans="1:17" x14ac:dyDescent="0.25">
      <c r="A657" s="5" cm="1">
        <f t="array" ref="A657">ROUNDDOWN(
_xlfn.IFS(P657="Crafted",
J657*K657*N657*Q657,
P657="Inorganic",
J657*K657*(L657+M657+N657)*O657*Q657,
P657="Organic",
J657*K657*(L657+M657+N657)*Q657,
TRUE,0),2)</f>
        <v>0</v>
      </c>
      <c r="B657" s="5" t="str">
        <f>IF(D657="","",VLOOKUP(D657,resource_list,7,FALSE))</f>
        <v/>
      </c>
      <c r="E657" s="23">
        <v>0</v>
      </c>
      <c r="F657" s="23">
        <v>0</v>
      </c>
      <c r="G657" s="23">
        <v>0</v>
      </c>
      <c r="H657" s="23">
        <v>0</v>
      </c>
      <c r="J657" s="5">
        <f t="shared" si="51"/>
        <v>1</v>
      </c>
      <c r="K657" s="5">
        <f t="shared" si="52"/>
        <v>1</v>
      </c>
      <c r="L657" s="5">
        <f>IF(D657="",0,VLOOKUP(D657,resource_list,2,FALSE)*F657)</f>
        <v>0</v>
      </c>
      <c r="M657" s="5">
        <f>IF(D657="",0,VLOOKUP(D657,resource_list,3,FALSE)*G657)</f>
        <v>0</v>
      </c>
      <c r="N657" s="5">
        <f>IF(D657="",0,VLOOKUP(D657,resource_list,4,FALSE)*H657)</f>
        <v>0</v>
      </c>
      <c r="O657" s="5">
        <f t="shared" si="53"/>
        <v>2</v>
      </c>
      <c r="Q657" s="5" t="str">
        <f>IF(C657="", "",  IF(VLOOKUP(C657,locations_outposts,5,FALSE)="No", 1, 1.1))</f>
        <v/>
      </c>
    </row>
    <row r="658" spans="1:17" x14ac:dyDescent="0.25">
      <c r="A658" s="5" cm="1">
        <f t="array" ref="A658">ROUNDDOWN(
_xlfn.IFS(P658="Crafted",
J658*K658*N658*Q658,
P658="Inorganic",
J658*K658*(L658+M658+N658)*O658*Q658,
P658="Organic",
J658*K658*(L658+M658+N658)*Q658,
TRUE,0),2)</f>
        <v>0</v>
      </c>
      <c r="B658" s="5" t="str">
        <f>IF(D658="","",VLOOKUP(D658,resource_list,7,FALSE))</f>
        <v/>
      </c>
      <c r="E658" s="23">
        <v>0</v>
      </c>
      <c r="F658" s="23">
        <v>0</v>
      </c>
      <c r="G658" s="23">
        <v>0</v>
      </c>
      <c r="H658" s="23">
        <v>0</v>
      </c>
      <c r="J658" s="5">
        <f t="shared" si="51"/>
        <v>1</v>
      </c>
      <c r="K658" s="5">
        <f t="shared" si="52"/>
        <v>1</v>
      </c>
      <c r="L658" s="5">
        <f>IF(D658="",0,VLOOKUP(D658,resource_list,2,FALSE)*F658)</f>
        <v>0</v>
      </c>
      <c r="M658" s="5">
        <f>IF(D658="",0,VLOOKUP(D658,resource_list,3,FALSE)*G658)</f>
        <v>0</v>
      </c>
      <c r="N658" s="5">
        <f>IF(D658="",0,VLOOKUP(D658,resource_list,4,FALSE)*H658)</f>
        <v>0</v>
      </c>
      <c r="O658" s="5">
        <f t="shared" si="53"/>
        <v>2</v>
      </c>
      <c r="Q658" s="5" t="str">
        <f>IF(C658="", "",  IF(VLOOKUP(C658,locations_outposts,5,FALSE)="No", 1, 1.1))</f>
        <v/>
      </c>
    </row>
    <row r="659" spans="1:17" x14ac:dyDescent="0.25">
      <c r="A659" s="5" cm="1">
        <f t="array" ref="A659">ROUNDDOWN(
_xlfn.IFS(P659="Crafted",
J659*K659*N659*Q659,
P659="Inorganic",
J659*K659*(L659+M659+N659)*O659*Q659,
P659="Organic",
J659*K659*(L659+M659+N659)*Q659,
TRUE,0),2)</f>
        <v>0</v>
      </c>
      <c r="B659" s="5" t="str">
        <f>IF(D659="","",VLOOKUP(D659,resource_list,7,FALSE))</f>
        <v/>
      </c>
      <c r="E659" s="23">
        <v>0</v>
      </c>
      <c r="F659" s="23">
        <v>0</v>
      </c>
      <c r="G659" s="23">
        <v>0</v>
      </c>
      <c r="H659" s="23">
        <v>0</v>
      </c>
      <c r="J659" s="5">
        <f t="shared" si="51"/>
        <v>1</v>
      </c>
      <c r="K659" s="5">
        <f t="shared" si="52"/>
        <v>1</v>
      </c>
      <c r="L659" s="5">
        <f>IF(D659="",0,VLOOKUP(D659,resource_list,2,FALSE)*F659)</f>
        <v>0</v>
      </c>
      <c r="M659" s="5">
        <f>IF(D659="",0,VLOOKUP(D659,resource_list,3,FALSE)*G659)</f>
        <v>0</v>
      </c>
      <c r="N659" s="5">
        <f>IF(D659="",0,VLOOKUP(D659,resource_list,4,FALSE)*H659)</f>
        <v>0</v>
      </c>
      <c r="O659" s="5">
        <f t="shared" si="53"/>
        <v>2</v>
      </c>
      <c r="Q659" s="5" t="str">
        <f>IF(C659="", "",  IF(VLOOKUP(C659,locations_outposts,5,FALSE)="No", 1, 1.1))</f>
        <v/>
      </c>
    </row>
    <row r="660" spans="1:17" x14ac:dyDescent="0.25">
      <c r="A660" s="5" cm="1">
        <f t="array" ref="A660">ROUNDDOWN(
_xlfn.IFS(P660="Crafted",
J660*K660*N660*Q660,
P660="Inorganic",
J660*K660*(L660+M660+N660)*O660*Q660,
P660="Organic",
J660*K660*(L660+M660+N660)*Q660,
TRUE,0),2)</f>
        <v>0</v>
      </c>
      <c r="B660" s="5" t="str">
        <f>IF(D660="","",VLOOKUP(D660,resource_list,7,FALSE))</f>
        <v/>
      </c>
      <c r="E660" s="23">
        <v>0</v>
      </c>
      <c r="F660" s="23">
        <v>0</v>
      </c>
      <c r="G660" s="23">
        <v>0</v>
      </c>
      <c r="H660" s="23">
        <v>0</v>
      </c>
      <c r="J660" s="5">
        <f t="shared" si="51"/>
        <v>1</v>
      </c>
      <c r="K660" s="5">
        <f t="shared" si="52"/>
        <v>1</v>
      </c>
      <c r="L660" s="5">
        <f>IF(D660="",0,VLOOKUP(D660,resource_list,2,FALSE)*F660)</f>
        <v>0</v>
      </c>
      <c r="M660" s="5">
        <f>IF(D660="",0,VLOOKUP(D660,resource_list,3,FALSE)*G660)</f>
        <v>0</v>
      </c>
      <c r="N660" s="5">
        <f>IF(D660="",0,VLOOKUP(D660,resource_list,4,FALSE)*H660)</f>
        <v>0</v>
      </c>
      <c r="O660" s="5">
        <f t="shared" si="53"/>
        <v>2</v>
      </c>
      <c r="Q660" s="5" t="str">
        <f>IF(C660="", "",  IF(VLOOKUP(C660,locations_outposts,5,FALSE)="No", 1, 1.1))</f>
        <v/>
      </c>
    </row>
    <row r="661" spans="1:17" x14ac:dyDescent="0.25">
      <c r="A661" s="5" cm="1">
        <f t="array" ref="A661">ROUNDDOWN(
_xlfn.IFS(P661="Crafted",
J661*K661*N661*Q661,
P661="Inorganic",
J661*K661*(L661+M661+N661)*O661*Q661,
P661="Organic",
J661*K661*(L661+M661+N661)*Q661,
TRUE,0),2)</f>
        <v>0</v>
      </c>
      <c r="B661" s="5" t="str">
        <f>IF(D661="","",VLOOKUP(D661,resource_list,7,FALSE))</f>
        <v/>
      </c>
      <c r="E661" s="23">
        <v>0</v>
      </c>
      <c r="F661" s="23">
        <v>0</v>
      </c>
      <c r="G661" s="23">
        <v>0</v>
      </c>
      <c r="H661" s="23">
        <v>0</v>
      </c>
      <c r="J661" s="5">
        <f t="shared" si="51"/>
        <v>1</v>
      </c>
      <c r="K661" s="5">
        <f t="shared" si="52"/>
        <v>1</v>
      </c>
      <c r="L661" s="5">
        <f>IF(D661="",0,VLOOKUP(D661,resource_list,2,FALSE)*F661)</f>
        <v>0</v>
      </c>
      <c r="M661" s="5">
        <f>IF(D661="",0,VLOOKUP(D661,resource_list,3,FALSE)*G661)</f>
        <v>0</v>
      </c>
      <c r="N661" s="5">
        <f>IF(D661="",0,VLOOKUP(D661,resource_list,4,FALSE)*H661)</f>
        <v>0</v>
      </c>
      <c r="O661" s="5">
        <f t="shared" si="53"/>
        <v>2</v>
      </c>
      <c r="Q661" s="5" t="str">
        <f>IF(C661="", "",  IF(VLOOKUP(C661,locations_outposts,5,FALSE)="No", 1, 1.1))</f>
        <v/>
      </c>
    </row>
    <row r="662" spans="1:17" x14ac:dyDescent="0.25">
      <c r="A662" s="5" cm="1">
        <f t="array" ref="A662">ROUNDDOWN(
_xlfn.IFS(P662="Crafted",
J662*K662*N662*Q662,
P662="Inorganic",
J662*K662*(L662+M662+N662)*O662*Q662,
P662="Organic",
J662*K662*(L662+M662+N662)*Q662,
TRUE,0),2)</f>
        <v>0</v>
      </c>
      <c r="B662" s="5" t="str">
        <f>IF(D662="","",VLOOKUP(D662,resource_list,7,FALSE))</f>
        <v/>
      </c>
      <c r="E662" s="23">
        <v>0</v>
      </c>
      <c r="F662" s="23">
        <v>0</v>
      </c>
      <c r="G662" s="23">
        <v>0</v>
      </c>
      <c r="H662" s="23">
        <v>0</v>
      </c>
      <c r="J662" s="5">
        <f t="shared" si="51"/>
        <v>1</v>
      </c>
      <c r="K662" s="5">
        <f t="shared" si="52"/>
        <v>1</v>
      </c>
      <c r="L662" s="5">
        <f>IF(D662="",0,VLOOKUP(D662,resource_list,2,FALSE)*F662)</f>
        <v>0</v>
      </c>
      <c r="M662" s="5">
        <f>IF(D662="",0,VLOOKUP(D662,resource_list,3,FALSE)*G662)</f>
        <v>0</v>
      </c>
      <c r="N662" s="5">
        <f>IF(D662="",0,VLOOKUP(D662,resource_list,4,FALSE)*H662)</f>
        <v>0</v>
      </c>
      <c r="O662" s="5">
        <f t="shared" si="53"/>
        <v>2</v>
      </c>
      <c r="Q662" s="5" t="str">
        <f>IF(C662="", "",  IF(VLOOKUP(C662,locations_outposts,5,FALSE)="No", 1, 1.1))</f>
        <v/>
      </c>
    </row>
    <row r="663" spans="1:17" x14ac:dyDescent="0.25">
      <c r="A663" s="5" cm="1">
        <f t="array" ref="A663">ROUNDDOWN(
_xlfn.IFS(P663="Crafted",
J663*K663*N663*Q663,
P663="Inorganic",
J663*K663*(L663+M663+N663)*O663*Q663,
P663="Organic",
J663*K663*(L663+M663+N663)*Q663,
TRUE,0),2)</f>
        <v>0</v>
      </c>
      <c r="B663" s="5" t="str">
        <f>IF(D663="","",VLOOKUP(D663,resource_list,7,FALSE))</f>
        <v/>
      </c>
      <c r="E663" s="23">
        <v>0</v>
      </c>
      <c r="F663" s="23">
        <v>0</v>
      </c>
      <c r="G663" s="23">
        <v>0</v>
      </c>
      <c r="H663" s="23">
        <v>0</v>
      </c>
      <c r="J663" s="5">
        <f t="shared" si="51"/>
        <v>1</v>
      </c>
      <c r="K663" s="5">
        <f t="shared" si="52"/>
        <v>1</v>
      </c>
      <c r="L663" s="5">
        <f>IF(D663="",0,VLOOKUP(D663,resource_list,2,FALSE)*F663)</f>
        <v>0</v>
      </c>
      <c r="M663" s="5">
        <f>IF(D663="",0,VLOOKUP(D663,resource_list,3,FALSE)*G663)</f>
        <v>0</v>
      </c>
      <c r="N663" s="5">
        <f>IF(D663="",0,VLOOKUP(D663,resource_list,4,FALSE)*H663)</f>
        <v>0</v>
      </c>
      <c r="O663" s="5">
        <f t="shared" si="53"/>
        <v>2</v>
      </c>
      <c r="Q663" s="5" t="str">
        <f>IF(C663="", "",  IF(VLOOKUP(C663,locations_outposts,5,FALSE)="No", 1, 1.1))</f>
        <v/>
      </c>
    </row>
    <row r="664" spans="1:17" x14ac:dyDescent="0.25">
      <c r="A664" s="5" cm="1">
        <f t="array" ref="A664">ROUNDDOWN(
_xlfn.IFS(P664="Crafted",
J664*K664*N664*Q664,
P664="Inorganic",
J664*K664*(L664+M664+N664)*O664*Q664,
P664="Organic",
J664*K664*(L664+M664+N664)*Q664,
TRUE,0),2)</f>
        <v>0</v>
      </c>
      <c r="B664" s="5" t="str">
        <f>IF(D664="","",VLOOKUP(D664,resource_list,7,FALSE))</f>
        <v/>
      </c>
      <c r="E664" s="23">
        <v>0</v>
      </c>
      <c r="F664" s="23">
        <v>0</v>
      </c>
      <c r="G664" s="23">
        <v>0</v>
      </c>
      <c r="H664" s="23">
        <v>0</v>
      </c>
      <c r="J664" s="5">
        <f t="shared" si="51"/>
        <v>1</v>
      </c>
      <c r="K664" s="5">
        <f t="shared" si="52"/>
        <v>1</v>
      </c>
      <c r="L664" s="5">
        <f>IF(D664="",0,VLOOKUP(D664,resource_list,2,FALSE)*F664)</f>
        <v>0</v>
      </c>
      <c r="M664" s="5">
        <f>IF(D664="",0,VLOOKUP(D664,resource_list,3,FALSE)*G664)</f>
        <v>0</v>
      </c>
      <c r="N664" s="5">
        <f>IF(D664="",0,VLOOKUP(D664,resource_list,4,FALSE)*H664)</f>
        <v>0</v>
      </c>
      <c r="O664" s="5">
        <f t="shared" si="53"/>
        <v>2</v>
      </c>
      <c r="Q664" s="5" t="str">
        <f>IF(C664="", "",  IF(VLOOKUP(C664,locations_outposts,5,FALSE)="No", 1, 1.1))</f>
        <v/>
      </c>
    </row>
    <row r="665" spans="1:17" x14ac:dyDescent="0.25">
      <c r="A665" s="5" cm="1">
        <f t="array" ref="A665">ROUNDDOWN(
_xlfn.IFS(P665="Crafted",
J665*K665*N665*Q665,
P665="Inorganic",
J665*K665*(L665+M665+N665)*O665*Q665,
P665="Organic",
J665*K665*(L665+M665+N665)*Q665,
TRUE,0),2)</f>
        <v>0</v>
      </c>
      <c r="B665" s="5" t="str">
        <f>IF(D665="","",VLOOKUP(D665,resource_list,7,FALSE))</f>
        <v/>
      </c>
      <c r="E665" s="23">
        <v>0</v>
      </c>
      <c r="F665" s="23">
        <v>0</v>
      </c>
      <c r="G665" s="23">
        <v>0</v>
      </c>
      <c r="H665" s="23">
        <v>0</v>
      </c>
      <c r="J665" s="5">
        <f t="shared" si="51"/>
        <v>1</v>
      </c>
      <c r="K665" s="5">
        <f t="shared" si="52"/>
        <v>1</v>
      </c>
      <c r="L665" s="5">
        <f>IF(D665="",0,VLOOKUP(D665,resource_list,2,FALSE)*F665)</f>
        <v>0</v>
      </c>
      <c r="M665" s="5">
        <f>IF(D665="",0,VLOOKUP(D665,resource_list,3,FALSE)*G665)</f>
        <v>0</v>
      </c>
      <c r="N665" s="5">
        <f>IF(D665="",0,VLOOKUP(D665,resource_list,4,FALSE)*H665)</f>
        <v>0</v>
      </c>
      <c r="O665" s="5">
        <f t="shared" si="53"/>
        <v>2</v>
      </c>
      <c r="Q665" s="5" t="str">
        <f>IF(C665="", "",  IF(VLOOKUP(C665,locations_outposts,5,FALSE)="No", 1, 1.1))</f>
        <v/>
      </c>
    </row>
    <row r="666" spans="1:17" x14ac:dyDescent="0.25">
      <c r="A666" s="5" cm="1">
        <f t="array" ref="A666">ROUNDDOWN(
_xlfn.IFS(P666="Crafted",
J666*K666*N666*Q666,
P666="Inorganic",
J666*K666*(L666+M666+N666)*O666*Q666,
P666="Organic",
J666*K666*(L666+M666+N666)*Q666,
TRUE,0),2)</f>
        <v>0</v>
      </c>
      <c r="B666" s="5" t="str">
        <f>IF(D666="","",VLOOKUP(D666,resource_list,7,FALSE))</f>
        <v/>
      </c>
      <c r="E666" s="23">
        <v>0</v>
      </c>
      <c r="F666" s="23">
        <v>0</v>
      </c>
      <c r="G666" s="23">
        <v>0</v>
      </c>
      <c r="H666" s="23">
        <v>0</v>
      </c>
      <c r="J666" s="5">
        <f t="shared" si="51"/>
        <v>1</v>
      </c>
      <c r="K666" s="5">
        <f t="shared" si="52"/>
        <v>1</v>
      </c>
      <c r="L666" s="5">
        <f>IF(D666="",0,VLOOKUP(D666,resource_list,2,FALSE)*F666)</f>
        <v>0</v>
      </c>
      <c r="M666" s="5">
        <f>IF(D666="",0,VLOOKUP(D666,resource_list,3,FALSE)*G666)</f>
        <v>0</v>
      </c>
      <c r="N666" s="5">
        <f>IF(D666="",0,VLOOKUP(D666,resource_list,4,FALSE)*H666)</f>
        <v>0</v>
      </c>
      <c r="O666" s="5">
        <f t="shared" si="53"/>
        <v>2</v>
      </c>
      <c r="Q666" s="5" t="str">
        <f>IF(C666="", "",  IF(VLOOKUP(C666,locations_outposts,5,FALSE)="No", 1, 1.1))</f>
        <v/>
      </c>
    </row>
    <row r="667" spans="1:17" x14ac:dyDescent="0.25">
      <c r="A667" s="5" cm="1">
        <f t="array" ref="A667">ROUNDDOWN(
_xlfn.IFS(P667="Crafted",
J667*K667*N667*Q667,
P667="Inorganic",
J667*K667*(L667+M667+N667)*O667*Q667,
P667="Organic",
J667*K667*(L667+M667+N667)*Q667,
TRUE,0),2)</f>
        <v>0</v>
      </c>
      <c r="B667" s="5" t="str">
        <f>IF(D667="","",VLOOKUP(D667,resource_list,7,FALSE))</f>
        <v/>
      </c>
      <c r="E667" s="23">
        <v>0</v>
      </c>
      <c r="F667" s="23">
        <v>0</v>
      </c>
      <c r="G667" s="23">
        <v>0</v>
      </c>
      <c r="H667" s="23">
        <v>0</v>
      </c>
      <c r="J667" s="5">
        <f t="shared" si="51"/>
        <v>1</v>
      </c>
      <c r="K667" s="5">
        <f t="shared" si="52"/>
        <v>1</v>
      </c>
      <c r="L667" s="5">
        <f>IF(D667="",0,VLOOKUP(D667,resource_list,2,FALSE)*F667)</f>
        <v>0</v>
      </c>
      <c r="M667" s="5">
        <f>IF(D667="",0,VLOOKUP(D667,resource_list,3,FALSE)*G667)</f>
        <v>0</v>
      </c>
      <c r="N667" s="5">
        <f>IF(D667="",0,VLOOKUP(D667,resource_list,4,FALSE)*H667)</f>
        <v>0</v>
      </c>
      <c r="O667" s="5">
        <f t="shared" si="53"/>
        <v>2</v>
      </c>
      <c r="Q667" s="5" t="str">
        <f>IF(C667="", "",  IF(VLOOKUP(C667,locations_outposts,5,FALSE)="No", 1, 1.1))</f>
        <v/>
      </c>
    </row>
    <row r="668" spans="1:17" x14ac:dyDescent="0.25">
      <c r="A668" s="5" cm="1">
        <f t="array" ref="A668">ROUNDDOWN(
_xlfn.IFS(P668="Crafted",
J668*K668*N668*Q668,
P668="Inorganic",
J668*K668*(L668+M668+N668)*O668*Q668,
P668="Organic",
J668*K668*(L668+M668+N668)*Q668,
TRUE,0),2)</f>
        <v>0</v>
      </c>
      <c r="B668" s="5" t="str">
        <f>IF(D668="","",VLOOKUP(D668,resource_list,7,FALSE))</f>
        <v/>
      </c>
      <c r="E668" s="23">
        <v>0</v>
      </c>
      <c r="F668" s="23">
        <v>0</v>
      </c>
      <c r="G668" s="23">
        <v>0</v>
      </c>
      <c r="H668" s="23">
        <v>0</v>
      </c>
      <c r="J668" s="5">
        <f t="shared" si="51"/>
        <v>1</v>
      </c>
      <c r="K668" s="5">
        <f t="shared" si="52"/>
        <v>1</v>
      </c>
      <c r="L668" s="5">
        <f>IF(D668="",0,VLOOKUP(D668,resource_list,2,FALSE)*F668)</f>
        <v>0</v>
      </c>
      <c r="M668" s="5">
        <f>IF(D668="",0,VLOOKUP(D668,resource_list,3,FALSE)*G668)</f>
        <v>0</v>
      </c>
      <c r="N668" s="5">
        <f>IF(D668="",0,VLOOKUP(D668,resource_list,4,FALSE)*H668)</f>
        <v>0</v>
      </c>
      <c r="O668" s="5">
        <f t="shared" si="53"/>
        <v>2</v>
      </c>
      <c r="Q668" s="5" t="str">
        <f>IF(C668="", "",  IF(VLOOKUP(C668,locations_outposts,5,FALSE)="No", 1, 1.1))</f>
        <v/>
      </c>
    </row>
    <row r="669" spans="1:17" x14ac:dyDescent="0.25">
      <c r="A669" s="5" cm="1">
        <f t="array" ref="A669">ROUNDDOWN(
_xlfn.IFS(P669="Crafted",
J669*K669*N669*Q669,
P669="Inorganic",
J669*K669*(L669+M669+N669)*O669*Q669,
P669="Organic",
J669*K669*(L669+M669+N669)*Q669,
TRUE,0),2)</f>
        <v>0</v>
      </c>
      <c r="B669" s="5" t="str">
        <f>IF(D669="","",VLOOKUP(D669,resource_list,7,FALSE))</f>
        <v/>
      </c>
      <c r="E669" s="23">
        <v>0</v>
      </c>
      <c r="F669" s="23">
        <v>0</v>
      </c>
      <c r="G669" s="23">
        <v>0</v>
      </c>
      <c r="H669" s="23">
        <v>0</v>
      </c>
      <c r="J669" s="5">
        <f t="shared" si="51"/>
        <v>1</v>
      </c>
      <c r="K669" s="5">
        <f t="shared" si="52"/>
        <v>1</v>
      </c>
      <c r="L669" s="5">
        <f>IF(D669="",0,VLOOKUP(D669,resource_list,2,FALSE)*F669)</f>
        <v>0</v>
      </c>
      <c r="M669" s="5">
        <f>IF(D669="",0,VLOOKUP(D669,resource_list,3,FALSE)*G669)</f>
        <v>0</v>
      </c>
      <c r="N669" s="5">
        <f>IF(D669="",0,VLOOKUP(D669,resource_list,4,FALSE)*H669)</f>
        <v>0</v>
      </c>
      <c r="O669" s="5">
        <f t="shared" si="53"/>
        <v>2</v>
      </c>
      <c r="Q669" s="5" t="str">
        <f>IF(C669="", "",  IF(VLOOKUP(C669,locations_outposts,5,FALSE)="No", 1, 1.1))</f>
        <v/>
      </c>
    </row>
    <row r="670" spans="1:17" x14ac:dyDescent="0.25">
      <c r="A670" s="5" cm="1">
        <f t="array" ref="A670">ROUNDDOWN(
_xlfn.IFS(P670="Crafted",
J670*K670*N670*Q670,
P670="Inorganic",
J670*K670*(L670+M670+N670)*O670*Q670,
P670="Organic",
J670*K670*(L670+M670+N670)*Q670,
TRUE,0),2)</f>
        <v>0</v>
      </c>
      <c r="B670" s="5" t="str">
        <f>IF(D670="","",VLOOKUP(D670,resource_list,7,FALSE))</f>
        <v/>
      </c>
      <c r="E670" s="23">
        <v>0</v>
      </c>
      <c r="F670" s="23">
        <v>0</v>
      </c>
      <c r="G670" s="23">
        <v>0</v>
      </c>
      <c r="H670" s="23">
        <v>0</v>
      </c>
      <c r="J670" s="5">
        <f t="shared" si="51"/>
        <v>1</v>
      </c>
      <c r="K670" s="5">
        <f t="shared" si="52"/>
        <v>1</v>
      </c>
      <c r="L670" s="5">
        <f>IF(D670="",0,VLOOKUP(D670,resource_list,2,FALSE)*F670)</f>
        <v>0</v>
      </c>
      <c r="M670" s="5">
        <f>IF(D670="",0,VLOOKUP(D670,resource_list,3,FALSE)*G670)</f>
        <v>0</v>
      </c>
      <c r="N670" s="5">
        <f>IF(D670="",0,VLOOKUP(D670,resource_list,4,FALSE)*H670)</f>
        <v>0</v>
      </c>
      <c r="O670" s="5">
        <f t="shared" si="53"/>
        <v>2</v>
      </c>
      <c r="Q670" s="5" t="str">
        <f>IF(C670="", "",  IF(VLOOKUP(C670,locations_outposts,5,FALSE)="No", 1, 1.1))</f>
        <v/>
      </c>
    </row>
    <row r="671" spans="1:17" x14ac:dyDescent="0.25">
      <c r="A671" s="5" cm="1">
        <f t="array" ref="A671">ROUNDDOWN(
_xlfn.IFS(P671="Crafted",
J671*K671*N671*Q671,
P671="Inorganic",
J671*K671*(L671+M671+N671)*O671*Q671,
P671="Organic",
J671*K671*(L671+M671+N671)*Q671,
TRUE,0),2)</f>
        <v>0</v>
      </c>
      <c r="B671" s="5" t="str">
        <f>IF(D671="","",VLOOKUP(D671,resource_list,7,FALSE))</f>
        <v/>
      </c>
      <c r="E671" s="23">
        <v>0</v>
      </c>
      <c r="F671" s="23">
        <v>0</v>
      </c>
      <c r="G671" s="23">
        <v>0</v>
      </c>
      <c r="H671" s="23">
        <v>0</v>
      </c>
      <c r="J671" s="5">
        <f t="shared" ref="J671:J734" si="54">1.1^E671</f>
        <v>1</v>
      </c>
      <c r="K671" s="5">
        <f t="shared" ref="K671:K734" si="55">IF($B$1="Yes",1.05,1)</f>
        <v>1</v>
      </c>
      <c r="L671" s="5">
        <f>IF(D671="",0,VLOOKUP(D671,resource_list,2,FALSE)*F671)</f>
        <v>0</v>
      </c>
      <c r="M671" s="5">
        <f>IF(D671="",0,VLOOKUP(D671,resource_list,3,FALSE)*G671)</f>
        <v>0</v>
      </c>
      <c r="N671" s="5">
        <f>IF(D671="",0,VLOOKUP(D671,resource_list,4,FALSE)*H671)</f>
        <v>0</v>
      </c>
      <c r="O671" s="5">
        <f t="shared" ref="O671:O734" si="56">IF($D$1="Yes",2,1)</f>
        <v>2</v>
      </c>
      <c r="Q671" s="5" t="str">
        <f>IF(C671="", "",  IF(VLOOKUP(C671,locations_outposts,5,FALSE)="No", 1, 1.1))</f>
        <v/>
      </c>
    </row>
    <row r="672" spans="1:17" x14ac:dyDescent="0.25">
      <c r="A672" s="5" cm="1">
        <f t="array" ref="A672">ROUNDDOWN(
_xlfn.IFS(P672="Crafted",
J672*K672*N672*Q672,
P672="Inorganic",
J672*K672*(L672+M672+N672)*O672*Q672,
P672="Organic",
J672*K672*(L672+M672+N672)*Q672,
TRUE,0),2)</f>
        <v>0</v>
      </c>
      <c r="B672" s="5" t="str">
        <f>IF(D672="","",VLOOKUP(D672,resource_list,7,FALSE))</f>
        <v/>
      </c>
      <c r="E672" s="23">
        <v>0</v>
      </c>
      <c r="F672" s="23">
        <v>0</v>
      </c>
      <c r="G672" s="23">
        <v>0</v>
      </c>
      <c r="H672" s="23">
        <v>0</v>
      </c>
      <c r="J672" s="5">
        <f t="shared" si="54"/>
        <v>1</v>
      </c>
      <c r="K672" s="5">
        <f t="shared" si="55"/>
        <v>1</v>
      </c>
      <c r="L672" s="5">
        <f>IF(D672="",0,VLOOKUP(D672,resource_list,2,FALSE)*F672)</f>
        <v>0</v>
      </c>
      <c r="M672" s="5">
        <f>IF(D672="",0,VLOOKUP(D672,resource_list,3,FALSE)*G672)</f>
        <v>0</v>
      </c>
      <c r="N672" s="5">
        <f>IF(D672="",0,VLOOKUP(D672,resource_list,4,FALSE)*H672)</f>
        <v>0</v>
      </c>
      <c r="O672" s="5">
        <f t="shared" si="56"/>
        <v>2</v>
      </c>
      <c r="Q672" s="5" t="str">
        <f>IF(C672="", "",  IF(VLOOKUP(C672,locations_outposts,5,FALSE)="No", 1, 1.1))</f>
        <v/>
      </c>
    </row>
    <row r="673" spans="1:17" x14ac:dyDescent="0.25">
      <c r="A673" s="5" cm="1">
        <f t="array" ref="A673">ROUNDDOWN(
_xlfn.IFS(P673="Crafted",
J673*K673*N673*Q673,
P673="Inorganic",
J673*K673*(L673+M673+N673)*O673*Q673,
P673="Organic",
J673*K673*(L673+M673+N673)*Q673,
TRUE,0),2)</f>
        <v>0</v>
      </c>
      <c r="B673" s="5" t="str">
        <f>IF(D673="","",VLOOKUP(D673,resource_list,7,FALSE))</f>
        <v/>
      </c>
      <c r="E673" s="23">
        <v>0</v>
      </c>
      <c r="F673" s="23">
        <v>0</v>
      </c>
      <c r="G673" s="23">
        <v>0</v>
      </c>
      <c r="H673" s="23">
        <v>0</v>
      </c>
      <c r="J673" s="5">
        <f t="shared" si="54"/>
        <v>1</v>
      </c>
      <c r="K673" s="5">
        <f t="shared" si="55"/>
        <v>1</v>
      </c>
      <c r="L673" s="5">
        <f>IF(D673="",0,VLOOKUP(D673,resource_list,2,FALSE)*F673)</f>
        <v>0</v>
      </c>
      <c r="M673" s="5">
        <f>IF(D673="",0,VLOOKUP(D673,resource_list,3,FALSE)*G673)</f>
        <v>0</v>
      </c>
      <c r="N673" s="5">
        <f>IF(D673="",0,VLOOKUP(D673,resource_list,4,FALSE)*H673)</f>
        <v>0</v>
      </c>
      <c r="O673" s="5">
        <f t="shared" si="56"/>
        <v>2</v>
      </c>
      <c r="Q673" s="5" t="str">
        <f>IF(C673="", "",  IF(VLOOKUP(C673,locations_outposts,5,FALSE)="No", 1, 1.1))</f>
        <v/>
      </c>
    </row>
    <row r="674" spans="1:17" x14ac:dyDescent="0.25">
      <c r="A674" s="5" cm="1">
        <f t="array" ref="A674">ROUNDDOWN(
_xlfn.IFS(P674="Crafted",
J674*K674*N674*Q674,
P674="Inorganic",
J674*K674*(L674+M674+N674)*O674*Q674,
P674="Organic",
J674*K674*(L674+M674+N674)*Q674,
TRUE,0),2)</f>
        <v>0</v>
      </c>
      <c r="B674" s="5" t="str">
        <f>IF(D674="","",VLOOKUP(D674,resource_list,7,FALSE))</f>
        <v/>
      </c>
      <c r="E674" s="23">
        <v>0</v>
      </c>
      <c r="F674" s="23">
        <v>0</v>
      </c>
      <c r="G674" s="23">
        <v>0</v>
      </c>
      <c r="H674" s="23">
        <v>0</v>
      </c>
      <c r="J674" s="5">
        <f t="shared" si="54"/>
        <v>1</v>
      </c>
      <c r="K674" s="5">
        <f t="shared" si="55"/>
        <v>1</v>
      </c>
      <c r="L674" s="5">
        <f>IF(D674="",0,VLOOKUP(D674,resource_list,2,FALSE)*F674)</f>
        <v>0</v>
      </c>
      <c r="M674" s="5">
        <f>IF(D674="",0,VLOOKUP(D674,resource_list,3,FALSE)*G674)</f>
        <v>0</v>
      </c>
      <c r="N674" s="5">
        <f>IF(D674="",0,VLOOKUP(D674,resource_list,4,FALSE)*H674)</f>
        <v>0</v>
      </c>
      <c r="O674" s="5">
        <f t="shared" si="56"/>
        <v>2</v>
      </c>
      <c r="Q674" s="5" t="str">
        <f>IF(C674="", "",  IF(VLOOKUP(C674,locations_outposts,5,FALSE)="No", 1, 1.1))</f>
        <v/>
      </c>
    </row>
    <row r="675" spans="1:17" x14ac:dyDescent="0.25">
      <c r="A675" s="5" cm="1">
        <f t="array" ref="A675">ROUNDDOWN(
_xlfn.IFS(P675="Crafted",
J675*K675*N675*Q675,
P675="Inorganic",
J675*K675*(L675+M675+N675)*O675*Q675,
P675="Organic",
J675*K675*(L675+M675+N675)*Q675,
TRUE,0),2)</f>
        <v>0</v>
      </c>
      <c r="B675" s="5" t="str">
        <f>IF(D675="","",VLOOKUP(D675,resource_list,7,FALSE))</f>
        <v/>
      </c>
      <c r="E675" s="23">
        <v>0</v>
      </c>
      <c r="F675" s="23">
        <v>0</v>
      </c>
      <c r="G675" s="23">
        <v>0</v>
      </c>
      <c r="H675" s="23">
        <v>0</v>
      </c>
      <c r="J675" s="5">
        <f t="shared" si="54"/>
        <v>1</v>
      </c>
      <c r="K675" s="5">
        <f t="shared" si="55"/>
        <v>1</v>
      </c>
      <c r="L675" s="5">
        <f>IF(D675="",0,VLOOKUP(D675,resource_list,2,FALSE)*F675)</f>
        <v>0</v>
      </c>
      <c r="M675" s="5">
        <f>IF(D675="",0,VLOOKUP(D675,resource_list,3,FALSE)*G675)</f>
        <v>0</v>
      </c>
      <c r="N675" s="5">
        <f>IF(D675="",0,VLOOKUP(D675,resource_list,4,FALSE)*H675)</f>
        <v>0</v>
      </c>
      <c r="O675" s="5">
        <f t="shared" si="56"/>
        <v>2</v>
      </c>
      <c r="Q675" s="5" t="str">
        <f>IF(C675="", "",  IF(VLOOKUP(C675,locations_outposts,5,FALSE)="No", 1, 1.1))</f>
        <v/>
      </c>
    </row>
    <row r="676" spans="1:17" x14ac:dyDescent="0.25">
      <c r="A676" s="5" cm="1">
        <f t="array" ref="A676">ROUNDDOWN(
_xlfn.IFS(P676="Crafted",
J676*K676*N676*Q676,
P676="Inorganic",
J676*K676*(L676+M676+N676)*O676*Q676,
P676="Organic",
J676*K676*(L676+M676+N676)*Q676,
TRUE,0),2)</f>
        <v>0</v>
      </c>
      <c r="B676" s="5" t="str">
        <f>IF(D676="","",VLOOKUP(D676,resource_list,7,FALSE))</f>
        <v/>
      </c>
      <c r="E676" s="23">
        <v>0</v>
      </c>
      <c r="F676" s="23">
        <v>0</v>
      </c>
      <c r="G676" s="23">
        <v>0</v>
      </c>
      <c r="H676" s="23">
        <v>0</v>
      </c>
      <c r="J676" s="5">
        <f t="shared" si="54"/>
        <v>1</v>
      </c>
      <c r="K676" s="5">
        <f t="shared" si="55"/>
        <v>1</v>
      </c>
      <c r="L676" s="5">
        <f>IF(D676="",0,VLOOKUP(D676,resource_list,2,FALSE)*F676)</f>
        <v>0</v>
      </c>
      <c r="M676" s="5">
        <f>IF(D676="",0,VLOOKUP(D676,resource_list,3,FALSE)*G676)</f>
        <v>0</v>
      </c>
      <c r="N676" s="5">
        <f>IF(D676="",0,VLOOKUP(D676,resource_list,4,FALSE)*H676)</f>
        <v>0</v>
      </c>
      <c r="O676" s="5">
        <f t="shared" si="56"/>
        <v>2</v>
      </c>
      <c r="Q676" s="5" t="str">
        <f>IF(C676="", "",  IF(VLOOKUP(C676,locations_outposts,5,FALSE)="No", 1, 1.1))</f>
        <v/>
      </c>
    </row>
    <row r="677" spans="1:17" x14ac:dyDescent="0.25">
      <c r="A677" s="5" cm="1">
        <f t="array" ref="A677">ROUNDDOWN(
_xlfn.IFS(P677="Crafted",
J677*K677*N677*Q677,
P677="Inorganic",
J677*K677*(L677+M677+N677)*O677*Q677,
P677="Organic",
J677*K677*(L677+M677+N677)*Q677,
TRUE,0),2)</f>
        <v>0</v>
      </c>
      <c r="B677" s="5" t="str">
        <f>IF(D677="","",VLOOKUP(D677,resource_list,7,FALSE))</f>
        <v/>
      </c>
      <c r="E677" s="23">
        <v>0</v>
      </c>
      <c r="F677" s="23">
        <v>0</v>
      </c>
      <c r="G677" s="23">
        <v>0</v>
      </c>
      <c r="H677" s="23">
        <v>0</v>
      </c>
      <c r="J677" s="5">
        <f t="shared" si="54"/>
        <v>1</v>
      </c>
      <c r="K677" s="5">
        <f t="shared" si="55"/>
        <v>1</v>
      </c>
      <c r="L677" s="5">
        <f>IF(D677="",0,VLOOKUP(D677,resource_list,2,FALSE)*F677)</f>
        <v>0</v>
      </c>
      <c r="M677" s="5">
        <f>IF(D677="",0,VLOOKUP(D677,resource_list,3,FALSE)*G677)</f>
        <v>0</v>
      </c>
      <c r="N677" s="5">
        <f>IF(D677="",0,VLOOKUP(D677,resource_list,4,FALSE)*H677)</f>
        <v>0</v>
      </c>
      <c r="O677" s="5">
        <f t="shared" si="56"/>
        <v>2</v>
      </c>
      <c r="Q677" s="5" t="str">
        <f>IF(C677="", "",  IF(VLOOKUP(C677,locations_outposts,5,FALSE)="No", 1, 1.1))</f>
        <v/>
      </c>
    </row>
    <row r="678" spans="1:17" x14ac:dyDescent="0.25">
      <c r="A678" s="5" cm="1">
        <f t="array" ref="A678">ROUNDDOWN(
_xlfn.IFS(P678="Crafted",
J678*K678*N678*Q678,
P678="Inorganic",
J678*K678*(L678+M678+N678)*O678*Q678,
P678="Organic",
J678*K678*(L678+M678+N678)*Q678,
TRUE,0),2)</f>
        <v>0</v>
      </c>
      <c r="B678" s="5" t="str">
        <f>IF(D678="","",VLOOKUP(D678,resource_list,7,FALSE))</f>
        <v/>
      </c>
      <c r="E678" s="23">
        <v>0</v>
      </c>
      <c r="F678" s="23">
        <v>0</v>
      </c>
      <c r="G678" s="23">
        <v>0</v>
      </c>
      <c r="H678" s="23">
        <v>0</v>
      </c>
      <c r="J678" s="5">
        <f t="shared" si="54"/>
        <v>1</v>
      </c>
      <c r="K678" s="5">
        <f t="shared" si="55"/>
        <v>1</v>
      </c>
      <c r="L678" s="5">
        <f>IF(D678="",0,VLOOKUP(D678,resource_list,2,FALSE)*F678)</f>
        <v>0</v>
      </c>
      <c r="M678" s="5">
        <f>IF(D678="",0,VLOOKUP(D678,resource_list,3,FALSE)*G678)</f>
        <v>0</v>
      </c>
      <c r="N678" s="5">
        <f>IF(D678="",0,VLOOKUP(D678,resource_list,4,FALSE)*H678)</f>
        <v>0</v>
      </c>
      <c r="O678" s="5">
        <f t="shared" si="56"/>
        <v>2</v>
      </c>
      <c r="Q678" s="5" t="str">
        <f>IF(C678="", "",  IF(VLOOKUP(C678,locations_outposts,5,FALSE)="No", 1, 1.1))</f>
        <v/>
      </c>
    </row>
    <row r="679" spans="1:17" x14ac:dyDescent="0.25">
      <c r="A679" s="5" cm="1">
        <f t="array" ref="A679">ROUNDDOWN(
_xlfn.IFS(P679="Crafted",
J679*K679*N679*Q679,
P679="Inorganic",
J679*K679*(L679+M679+N679)*O679*Q679,
P679="Organic",
J679*K679*(L679+M679+N679)*Q679,
TRUE,0),2)</f>
        <v>0</v>
      </c>
      <c r="B679" s="5" t="str">
        <f>IF(D679="","",VLOOKUP(D679,resource_list,7,FALSE))</f>
        <v/>
      </c>
      <c r="E679" s="23">
        <v>0</v>
      </c>
      <c r="F679" s="23">
        <v>0</v>
      </c>
      <c r="G679" s="23">
        <v>0</v>
      </c>
      <c r="H679" s="23">
        <v>0</v>
      </c>
      <c r="J679" s="5">
        <f t="shared" si="54"/>
        <v>1</v>
      </c>
      <c r="K679" s="5">
        <f t="shared" si="55"/>
        <v>1</v>
      </c>
      <c r="L679" s="5">
        <f>IF(D679="",0,VLOOKUP(D679,resource_list,2,FALSE)*F679)</f>
        <v>0</v>
      </c>
      <c r="M679" s="5">
        <f>IF(D679="",0,VLOOKUP(D679,resource_list,3,FALSE)*G679)</f>
        <v>0</v>
      </c>
      <c r="N679" s="5">
        <f>IF(D679="",0,VLOOKUP(D679,resource_list,4,FALSE)*H679)</f>
        <v>0</v>
      </c>
      <c r="O679" s="5">
        <f t="shared" si="56"/>
        <v>2</v>
      </c>
      <c r="Q679" s="5" t="str">
        <f>IF(C679="", "",  IF(VLOOKUP(C679,locations_outposts,5,FALSE)="No", 1, 1.1))</f>
        <v/>
      </c>
    </row>
    <row r="680" spans="1:17" x14ac:dyDescent="0.25">
      <c r="A680" s="5" cm="1">
        <f t="array" ref="A680">ROUNDDOWN(
_xlfn.IFS(P680="Crafted",
J680*K680*N680*Q680,
P680="Inorganic",
J680*K680*(L680+M680+N680)*O680*Q680,
P680="Organic",
J680*K680*(L680+M680+N680)*Q680,
TRUE,0),2)</f>
        <v>0</v>
      </c>
      <c r="B680" s="5" t="str">
        <f>IF(D680="","",VLOOKUP(D680,resource_list,7,FALSE))</f>
        <v/>
      </c>
      <c r="E680" s="23">
        <v>0</v>
      </c>
      <c r="F680" s="23">
        <v>0</v>
      </c>
      <c r="G680" s="23">
        <v>0</v>
      </c>
      <c r="H680" s="23">
        <v>0</v>
      </c>
      <c r="J680" s="5">
        <f t="shared" si="54"/>
        <v>1</v>
      </c>
      <c r="K680" s="5">
        <f t="shared" si="55"/>
        <v>1</v>
      </c>
      <c r="L680" s="5">
        <f>IF(D680="",0,VLOOKUP(D680,resource_list,2,FALSE)*F680)</f>
        <v>0</v>
      </c>
      <c r="M680" s="5">
        <f>IF(D680="",0,VLOOKUP(D680,resource_list,3,FALSE)*G680)</f>
        <v>0</v>
      </c>
      <c r="N680" s="5">
        <f>IF(D680="",0,VLOOKUP(D680,resource_list,4,FALSE)*H680)</f>
        <v>0</v>
      </c>
      <c r="O680" s="5">
        <f t="shared" si="56"/>
        <v>2</v>
      </c>
      <c r="Q680" s="5" t="str">
        <f>IF(C680="", "",  IF(VLOOKUP(C680,locations_outposts,5,FALSE)="No", 1, 1.1))</f>
        <v/>
      </c>
    </row>
    <row r="681" spans="1:17" x14ac:dyDescent="0.25">
      <c r="A681" s="5" cm="1">
        <f t="array" ref="A681">ROUNDDOWN(
_xlfn.IFS(P681="Crafted",
J681*K681*N681*Q681,
P681="Inorganic",
J681*K681*(L681+M681+N681)*O681*Q681,
P681="Organic",
J681*K681*(L681+M681+N681)*Q681,
TRUE,0),2)</f>
        <v>0</v>
      </c>
      <c r="B681" s="5" t="str">
        <f>IF(D681="","",VLOOKUP(D681,resource_list,7,FALSE))</f>
        <v/>
      </c>
      <c r="E681" s="23">
        <v>0</v>
      </c>
      <c r="F681" s="23">
        <v>0</v>
      </c>
      <c r="G681" s="23">
        <v>0</v>
      </c>
      <c r="H681" s="23">
        <v>0</v>
      </c>
      <c r="J681" s="5">
        <f t="shared" si="54"/>
        <v>1</v>
      </c>
      <c r="K681" s="5">
        <f t="shared" si="55"/>
        <v>1</v>
      </c>
      <c r="L681" s="5">
        <f>IF(D681="",0,VLOOKUP(D681,resource_list,2,FALSE)*F681)</f>
        <v>0</v>
      </c>
      <c r="M681" s="5">
        <f>IF(D681="",0,VLOOKUP(D681,resource_list,3,FALSE)*G681)</f>
        <v>0</v>
      </c>
      <c r="N681" s="5">
        <f>IF(D681="",0,VLOOKUP(D681,resource_list,4,FALSE)*H681)</f>
        <v>0</v>
      </c>
      <c r="O681" s="5">
        <f t="shared" si="56"/>
        <v>2</v>
      </c>
      <c r="Q681" s="5" t="str">
        <f>IF(C681="", "",  IF(VLOOKUP(C681,locations_outposts,5,FALSE)="No", 1, 1.1))</f>
        <v/>
      </c>
    </row>
    <row r="682" spans="1:17" x14ac:dyDescent="0.25">
      <c r="A682" s="5" cm="1">
        <f t="array" ref="A682">ROUNDDOWN(
_xlfn.IFS(P682="Crafted",
J682*K682*N682*Q682,
P682="Inorganic",
J682*K682*(L682+M682+N682)*O682*Q682,
P682="Organic",
J682*K682*(L682+M682+N682)*Q682,
TRUE,0),2)</f>
        <v>0</v>
      </c>
      <c r="B682" s="5" t="str">
        <f>IF(D682="","",VLOOKUP(D682,resource_list,7,FALSE))</f>
        <v/>
      </c>
      <c r="E682" s="23">
        <v>0</v>
      </c>
      <c r="F682" s="23">
        <v>0</v>
      </c>
      <c r="G682" s="23">
        <v>0</v>
      </c>
      <c r="H682" s="23">
        <v>0</v>
      </c>
      <c r="J682" s="5">
        <f t="shared" si="54"/>
        <v>1</v>
      </c>
      <c r="K682" s="5">
        <f t="shared" si="55"/>
        <v>1</v>
      </c>
      <c r="L682" s="5">
        <f>IF(D682="",0,VLOOKUP(D682,resource_list,2,FALSE)*F682)</f>
        <v>0</v>
      </c>
      <c r="M682" s="5">
        <f>IF(D682="",0,VLOOKUP(D682,resource_list,3,FALSE)*G682)</f>
        <v>0</v>
      </c>
      <c r="N682" s="5">
        <f>IF(D682="",0,VLOOKUP(D682,resource_list,4,FALSE)*H682)</f>
        <v>0</v>
      </c>
      <c r="O682" s="5">
        <f t="shared" si="56"/>
        <v>2</v>
      </c>
      <c r="Q682" s="5" t="str">
        <f>IF(C682="", "",  IF(VLOOKUP(C682,locations_outposts,5,FALSE)="No", 1, 1.1))</f>
        <v/>
      </c>
    </row>
    <row r="683" spans="1:17" x14ac:dyDescent="0.25">
      <c r="A683" s="5" cm="1">
        <f t="array" ref="A683">ROUNDDOWN(
_xlfn.IFS(P683="Crafted",
J683*K683*N683*Q683,
P683="Inorganic",
J683*K683*(L683+M683+N683)*O683*Q683,
P683="Organic",
J683*K683*(L683+M683+N683)*Q683,
TRUE,0),2)</f>
        <v>0</v>
      </c>
      <c r="B683" s="5" t="str">
        <f>IF(D683="","",VLOOKUP(D683,resource_list,7,FALSE))</f>
        <v/>
      </c>
      <c r="E683" s="23">
        <v>0</v>
      </c>
      <c r="F683" s="23">
        <v>0</v>
      </c>
      <c r="G683" s="23">
        <v>0</v>
      </c>
      <c r="H683" s="23">
        <v>0</v>
      </c>
      <c r="J683" s="5">
        <f t="shared" si="54"/>
        <v>1</v>
      </c>
      <c r="K683" s="5">
        <f t="shared" si="55"/>
        <v>1</v>
      </c>
      <c r="L683" s="5">
        <f>IF(D683="",0,VLOOKUP(D683,resource_list,2,FALSE)*F683)</f>
        <v>0</v>
      </c>
      <c r="M683" s="5">
        <f>IF(D683="",0,VLOOKUP(D683,resource_list,3,FALSE)*G683)</f>
        <v>0</v>
      </c>
      <c r="N683" s="5">
        <f>IF(D683="",0,VLOOKUP(D683,resource_list,4,FALSE)*H683)</f>
        <v>0</v>
      </c>
      <c r="O683" s="5">
        <f t="shared" si="56"/>
        <v>2</v>
      </c>
      <c r="Q683" s="5" t="str">
        <f>IF(C683="", "",  IF(VLOOKUP(C683,locations_outposts,5,FALSE)="No", 1, 1.1))</f>
        <v/>
      </c>
    </row>
    <row r="684" spans="1:17" x14ac:dyDescent="0.25">
      <c r="A684" s="5" cm="1">
        <f t="array" ref="A684">ROUNDDOWN(
_xlfn.IFS(P684="Crafted",
J684*K684*N684*Q684,
P684="Inorganic",
J684*K684*(L684+M684+N684)*O684*Q684,
P684="Organic",
J684*K684*(L684+M684+N684)*Q684,
TRUE,0),2)</f>
        <v>0</v>
      </c>
      <c r="B684" s="5" t="str">
        <f>IF(D684="","",VLOOKUP(D684,resource_list,7,FALSE))</f>
        <v/>
      </c>
      <c r="E684" s="23">
        <v>0</v>
      </c>
      <c r="F684" s="23">
        <v>0</v>
      </c>
      <c r="G684" s="23">
        <v>0</v>
      </c>
      <c r="H684" s="23">
        <v>0</v>
      </c>
      <c r="J684" s="5">
        <f t="shared" si="54"/>
        <v>1</v>
      </c>
      <c r="K684" s="5">
        <f t="shared" si="55"/>
        <v>1</v>
      </c>
      <c r="L684" s="5">
        <f>IF(D684="",0,VLOOKUP(D684,resource_list,2,FALSE)*F684)</f>
        <v>0</v>
      </c>
      <c r="M684" s="5">
        <f>IF(D684="",0,VLOOKUP(D684,resource_list,3,FALSE)*G684)</f>
        <v>0</v>
      </c>
      <c r="N684" s="5">
        <f>IF(D684="",0,VLOOKUP(D684,resource_list,4,FALSE)*H684)</f>
        <v>0</v>
      </c>
      <c r="O684" s="5">
        <f t="shared" si="56"/>
        <v>2</v>
      </c>
      <c r="Q684" s="5" t="str">
        <f>IF(C684="", "",  IF(VLOOKUP(C684,locations_outposts,5,FALSE)="No", 1, 1.1))</f>
        <v/>
      </c>
    </row>
    <row r="685" spans="1:17" x14ac:dyDescent="0.25">
      <c r="A685" s="5" cm="1">
        <f t="array" ref="A685">ROUNDDOWN(
_xlfn.IFS(P685="Crafted",
J685*K685*N685*Q685,
P685="Inorganic",
J685*K685*(L685+M685+N685)*O685*Q685,
P685="Organic",
J685*K685*(L685+M685+N685)*Q685,
TRUE,0),2)</f>
        <v>0</v>
      </c>
      <c r="B685" s="5" t="str">
        <f>IF(D685="","",VLOOKUP(D685,resource_list,7,FALSE))</f>
        <v/>
      </c>
      <c r="E685" s="23">
        <v>0</v>
      </c>
      <c r="F685" s="23">
        <v>0</v>
      </c>
      <c r="G685" s="23">
        <v>0</v>
      </c>
      <c r="H685" s="23">
        <v>0</v>
      </c>
      <c r="J685" s="5">
        <f t="shared" si="54"/>
        <v>1</v>
      </c>
      <c r="K685" s="5">
        <f t="shared" si="55"/>
        <v>1</v>
      </c>
      <c r="L685" s="5">
        <f>IF(D685="",0,VLOOKUP(D685,resource_list,2,FALSE)*F685)</f>
        <v>0</v>
      </c>
      <c r="M685" s="5">
        <f>IF(D685="",0,VLOOKUP(D685,resource_list,3,FALSE)*G685)</f>
        <v>0</v>
      </c>
      <c r="N685" s="5">
        <f>IF(D685="",0,VLOOKUP(D685,resource_list,4,FALSE)*H685)</f>
        <v>0</v>
      </c>
      <c r="O685" s="5">
        <f t="shared" si="56"/>
        <v>2</v>
      </c>
      <c r="Q685" s="5" t="str">
        <f>IF(C685="", "",  IF(VLOOKUP(C685,locations_outposts,5,FALSE)="No", 1, 1.1))</f>
        <v/>
      </c>
    </row>
    <row r="686" spans="1:17" x14ac:dyDescent="0.25">
      <c r="A686" s="5" cm="1">
        <f t="array" ref="A686">ROUNDDOWN(
_xlfn.IFS(P686="Crafted",
J686*K686*N686*Q686,
P686="Inorganic",
J686*K686*(L686+M686+N686)*O686*Q686,
P686="Organic",
J686*K686*(L686+M686+N686)*Q686,
TRUE,0),2)</f>
        <v>0</v>
      </c>
      <c r="B686" s="5" t="str">
        <f>IF(D686="","",VLOOKUP(D686,resource_list,7,FALSE))</f>
        <v/>
      </c>
      <c r="E686" s="23">
        <v>0</v>
      </c>
      <c r="F686" s="23">
        <v>0</v>
      </c>
      <c r="G686" s="23">
        <v>0</v>
      </c>
      <c r="H686" s="23">
        <v>0</v>
      </c>
      <c r="J686" s="5">
        <f t="shared" si="54"/>
        <v>1</v>
      </c>
      <c r="K686" s="5">
        <f t="shared" si="55"/>
        <v>1</v>
      </c>
      <c r="L686" s="5">
        <f>IF(D686="",0,VLOOKUP(D686,resource_list,2,FALSE)*F686)</f>
        <v>0</v>
      </c>
      <c r="M686" s="5">
        <f>IF(D686="",0,VLOOKUP(D686,resource_list,3,FALSE)*G686)</f>
        <v>0</v>
      </c>
      <c r="N686" s="5">
        <f>IF(D686="",0,VLOOKUP(D686,resource_list,4,FALSE)*H686)</f>
        <v>0</v>
      </c>
      <c r="O686" s="5">
        <f t="shared" si="56"/>
        <v>2</v>
      </c>
      <c r="Q686" s="5" t="str">
        <f>IF(C686="", "",  IF(VLOOKUP(C686,locations_outposts,5,FALSE)="No", 1, 1.1))</f>
        <v/>
      </c>
    </row>
    <row r="687" spans="1:17" x14ac:dyDescent="0.25">
      <c r="A687" s="5" cm="1">
        <f t="array" ref="A687">ROUNDDOWN(
_xlfn.IFS(P687="Crafted",
J687*K687*N687*Q687,
P687="Inorganic",
J687*K687*(L687+M687+N687)*O687*Q687,
P687="Organic",
J687*K687*(L687+M687+N687)*Q687,
TRUE,0),2)</f>
        <v>0</v>
      </c>
      <c r="B687" s="5" t="str">
        <f>IF(D687="","",VLOOKUP(D687,resource_list,7,FALSE))</f>
        <v/>
      </c>
      <c r="E687" s="23">
        <v>0</v>
      </c>
      <c r="F687" s="23">
        <v>0</v>
      </c>
      <c r="G687" s="23">
        <v>0</v>
      </c>
      <c r="H687" s="23">
        <v>0</v>
      </c>
      <c r="J687" s="5">
        <f t="shared" si="54"/>
        <v>1</v>
      </c>
      <c r="K687" s="5">
        <f t="shared" si="55"/>
        <v>1</v>
      </c>
      <c r="L687" s="5">
        <f>IF(D687="",0,VLOOKUP(D687,resource_list,2,FALSE)*F687)</f>
        <v>0</v>
      </c>
      <c r="M687" s="5">
        <f>IF(D687="",0,VLOOKUP(D687,resource_list,3,FALSE)*G687)</f>
        <v>0</v>
      </c>
      <c r="N687" s="5">
        <f>IF(D687="",0,VLOOKUP(D687,resource_list,4,FALSE)*H687)</f>
        <v>0</v>
      </c>
      <c r="O687" s="5">
        <f t="shared" si="56"/>
        <v>2</v>
      </c>
      <c r="Q687" s="5" t="str">
        <f>IF(C687="", "",  IF(VLOOKUP(C687,locations_outposts,5,FALSE)="No", 1, 1.1))</f>
        <v/>
      </c>
    </row>
    <row r="688" spans="1:17" x14ac:dyDescent="0.25">
      <c r="A688" s="5" cm="1">
        <f t="array" ref="A688">ROUNDDOWN(
_xlfn.IFS(P688="Crafted",
J688*K688*N688*Q688,
P688="Inorganic",
J688*K688*(L688+M688+N688)*O688*Q688,
P688="Organic",
J688*K688*(L688+M688+N688)*Q688,
TRUE,0),2)</f>
        <v>0</v>
      </c>
      <c r="B688" s="5" t="str">
        <f>IF(D688="","",VLOOKUP(D688,resource_list,7,FALSE))</f>
        <v/>
      </c>
      <c r="E688" s="23">
        <v>0</v>
      </c>
      <c r="F688" s="23">
        <v>0</v>
      </c>
      <c r="G688" s="23">
        <v>0</v>
      </c>
      <c r="H688" s="23">
        <v>0</v>
      </c>
      <c r="J688" s="5">
        <f t="shared" si="54"/>
        <v>1</v>
      </c>
      <c r="K688" s="5">
        <f t="shared" si="55"/>
        <v>1</v>
      </c>
      <c r="L688" s="5">
        <f>IF(D688="",0,VLOOKUP(D688,resource_list,2,FALSE)*F688)</f>
        <v>0</v>
      </c>
      <c r="M688" s="5">
        <f>IF(D688="",0,VLOOKUP(D688,resource_list,3,FALSE)*G688)</f>
        <v>0</v>
      </c>
      <c r="N688" s="5">
        <f>IF(D688="",0,VLOOKUP(D688,resource_list,4,FALSE)*H688)</f>
        <v>0</v>
      </c>
      <c r="O688" s="5">
        <f t="shared" si="56"/>
        <v>2</v>
      </c>
      <c r="Q688" s="5" t="str">
        <f>IF(C688="", "",  IF(VLOOKUP(C688,locations_outposts,5,FALSE)="No", 1, 1.1))</f>
        <v/>
      </c>
    </row>
    <row r="689" spans="1:17" x14ac:dyDescent="0.25">
      <c r="A689" s="5" cm="1">
        <f t="array" ref="A689">ROUNDDOWN(
_xlfn.IFS(P689="Crafted",
J689*K689*N689*Q689,
P689="Inorganic",
J689*K689*(L689+M689+N689)*O689*Q689,
P689="Organic",
J689*K689*(L689+M689+N689)*Q689,
TRUE,0),2)</f>
        <v>0</v>
      </c>
      <c r="B689" s="5" t="str">
        <f>IF(D689="","",VLOOKUP(D689,resource_list,7,FALSE))</f>
        <v/>
      </c>
      <c r="E689" s="23">
        <v>0</v>
      </c>
      <c r="F689" s="23">
        <v>0</v>
      </c>
      <c r="G689" s="23">
        <v>0</v>
      </c>
      <c r="H689" s="23">
        <v>0</v>
      </c>
      <c r="J689" s="5">
        <f t="shared" si="54"/>
        <v>1</v>
      </c>
      <c r="K689" s="5">
        <f t="shared" si="55"/>
        <v>1</v>
      </c>
      <c r="L689" s="5">
        <f>IF(D689="",0,VLOOKUP(D689,resource_list,2,FALSE)*F689)</f>
        <v>0</v>
      </c>
      <c r="M689" s="5">
        <f>IF(D689="",0,VLOOKUP(D689,resource_list,3,FALSE)*G689)</f>
        <v>0</v>
      </c>
      <c r="N689" s="5">
        <f>IF(D689="",0,VLOOKUP(D689,resource_list,4,FALSE)*H689)</f>
        <v>0</v>
      </c>
      <c r="O689" s="5">
        <f t="shared" si="56"/>
        <v>2</v>
      </c>
      <c r="Q689" s="5" t="str">
        <f>IF(C689="", "",  IF(VLOOKUP(C689,locations_outposts,5,FALSE)="No", 1, 1.1))</f>
        <v/>
      </c>
    </row>
    <row r="690" spans="1:17" x14ac:dyDescent="0.25">
      <c r="A690" s="5" cm="1">
        <f t="array" ref="A690">ROUNDDOWN(
_xlfn.IFS(P690="Crafted",
J690*K690*N690*Q690,
P690="Inorganic",
J690*K690*(L690+M690+N690)*O690*Q690,
P690="Organic",
J690*K690*(L690+M690+N690)*Q690,
TRUE,0),2)</f>
        <v>0</v>
      </c>
      <c r="B690" s="5" t="str">
        <f>IF(D690="","",VLOOKUP(D690,resource_list,7,FALSE))</f>
        <v/>
      </c>
      <c r="E690" s="23">
        <v>0</v>
      </c>
      <c r="F690" s="23">
        <v>0</v>
      </c>
      <c r="G690" s="23">
        <v>0</v>
      </c>
      <c r="H690" s="23">
        <v>0</v>
      </c>
      <c r="J690" s="5">
        <f t="shared" si="54"/>
        <v>1</v>
      </c>
      <c r="K690" s="5">
        <f t="shared" si="55"/>
        <v>1</v>
      </c>
      <c r="L690" s="5">
        <f>IF(D690="",0,VLOOKUP(D690,resource_list,2,FALSE)*F690)</f>
        <v>0</v>
      </c>
      <c r="M690" s="5">
        <f>IF(D690="",0,VLOOKUP(D690,resource_list,3,FALSE)*G690)</f>
        <v>0</v>
      </c>
      <c r="N690" s="5">
        <f>IF(D690="",0,VLOOKUP(D690,resource_list,4,FALSE)*H690)</f>
        <v>0</v>
      </c>
      <c r="O690" s="5">
        <f t="shared" si="56"/>
        <v>2</v>
      </c>
      <c r="Q690" s="5" t="str">
        <f>IF(C690="", "",  IF(VLOOKUP(C690,locations_outposts,5,FALSE)="No", 1, 1.1))</f>
        <v/>
      </c>
    </row>
    <row r="691" spans="1:17" x14ac:dyDescent="0.25">
      <c r="A691" s="5" cm="1">
        <f t="array" ref="A691">ROUNDDOWN(
_xlfn.IFS(P691="Crafted",
J691*K691*N691*Q691,
P691="Inorganic",
J691*K691*(L691+M691+N691)*O691*Q691,
P691="Organic",
J691*K691*(L691+M691+N691)*Q691,
TRUE,0),2)</f>
        <v>0</v>
      </c>
      <c r="B691" s="5" t="str">
        <f>IF(D691="","",VLOOKUP(D691,resource_list,7,FALSE))</f>
        <v/>
      </c>
      <c r="E691" s="23">
        <v>0</v>
      </c>
      <c r="F691" s="23">
        <v>0</v>
      </c>
      <c r="G691" s="23">
        <v>0</v>
      </c>
      <c r="H691" s="23">
        <v>0</v>
      </c>
      <c r="J691" s="5">
        <f t="shared" si="54"/>
        <v>1</v>
      </c>
      <c r="K691" s="5">
        <f t="shared" si="55"/>
        <v>1</v>
      </c>
      <c r="L691" s="5">
        <f>IF(D691="",0,VLOOKUP(D691,resource_list,2,FALSE)*F691)</f>
        <v>0</v>
      </c>
      <c r="M691" s="5">
        <f>IF(D691="",0,VLOOKUP(D691,resource_list,3,FALSE)*G691)</f>
        <v>0</v>
      </c>
      <c r="N691" s="5">
        <f>IF(D691="",0,VLOOKUP(D691,resource_list,4,FALSE)*H691)</f>
        <v>0</v>
      </c>
      <c r="O691" s="5">
        <f t="shared" si="56"/>
        <v>2</v>
      </c>
      <c r="Q691" s="5" t="str">
        <f>IF(C691="", "",  IF(VLOOKUP(C691,locations_outposts,5,FALSE)="No", 1, 1.1))</f>
        <v/>
      </c>
    </row>
    <row r="692" spans="1:17" x14ac:dyDescent="0.25">
      <c r="A692" s="5" cm="1">
        <f t="array" ref="A692">ROUNDDOWN(
_xlfn.IFS(P692="Crafted",
J692*K692*N692*Q692,
P692="Inorganic",
J692*K692*(L692+M692+N692)*O692*Q692,
P692="Organic",
J692*K692*(L692+M692+N692)*Q692,
TRUE,0),2)</f>
        <v>0</v>
      </c>
      <c r="B692" s="5" t="str">
        <f>IF(D692="","",VLOOKUP(D692,resource_list,7,FALSE))</f>
        <v/>
      </c>
      <c r="E692" s="23">
        <v>0</v>
      </c>
      <c r="F692" s="23">
        <v>0</v>
      </c>
      <c r="G692" s="23">
        <v>0</v>
      </c>
      <c r="H692" s="23">
        <v>0</v>
      </c>
      <c r="J692" s="5">
        <f t="shared" si="54"/>
        <v>1</v>
      </c>
      <c r="K692" s="5">
        <f t="shared" si="55"/>
        <v>1</v>
      </c>
      <c r="L692" s="5">
        <f>IF(D692="",0,VLOOKUP(D692,resource_list,2,FALSE)*F692)</f>
        <v>0</v>
      </c>
      <c r="M692" s="5">
        <f>IF(D692="",0,VLOOKUP(D692,resource_list,3,FALSE)*G692)</f>
        <v>0</v>
      </c>
      <c r="N692" s="5">
        <f>IF(D692="",0,VLOOKUP(D692,resource_list,4,FALSE)*H692)</f>
        <v>0</v>
      </c>
      <c r="O692" s="5">
        <f t="shared" si="56"/>
        <v>2</v>
      </c>
      <c r="Q692" s="5" t="str">
        <f>IF(C692="", "",  IF(VLOOKUP(C692,locations_outposts,5,FALSE)="No", 1, 1.1))</f>
        <v/>
      </c>
    </row>
    <row r="693" spans="1:17" x14ac:dyDescent="0.25">
      <c r="A693" s="5" cm="1">
        <f t="array" ref="A693">ROUNDDOWN(
_xlfn.IFS(P693="Crafted",
J693*K693*N693*Q693,
P693="Inorganic",
J693*K693*(L693+M693+N693)*O693*Q693,
P693="Organic",
J693*K693*(L693+M693+N693)*Q693,
TRUE,0),2)</f>
        <v>0</v>
      </c>
      <c r="B693" s="5" t="str">
        <f>IF(D693="","",VLOOKUP(D693,resource_list,7,FALSE))</f>
        <v/>
      </c>
      <c r="E693" s="23">
        <v>0</v>
      </c>
      <c r="F693" s="23">
        <v>0</v>
      </c>
      <c r="G693" s="23">
        <v>0</v>
      </c>
      <c r="H693" s="23">
        <v>0</v>
      </c>
      <c r="J693" s="5">
        <f t="shared" si="54"/>
        <v>1</v>
      </c>
      <c r="K693" s="5">
        <f t="shared" si="55"/>
        <v>1</v>
      </c>
      <c r="L693" s="5">
        <f>IF(D693="",0,VLOOKUP(D693,resource_list,2,FALSE)*F693)</f>
        <v>0</v>
      </c>
      <c r="M693" s="5">
        <f>IF(D693="",0,VLOOKUP(D693,resource_list,3,FALSE)*G693)</f>
        <v>0</v>
      </c>
      <c r="N693" s="5">
        <f>IF(D693="",0,VLOOKUP(D693,resource_list,4,FALSE)*H693)</f>
        <v>0</v>
      </c>
      <c r="O693" s="5">
        <f t="shared" si="56"/>
        <v>2</v>
      </c>
      <c r="Q693" s="5" t="str">
        <f>IF(C693="", "",  IF(VLOOKUP(C693,locations_outposts,5,FALSE)="No", 1, 1.1))</f>
        <v/>
      </c>
    </row>
    <row r="694" spans="1:17" x14ac:dyDescent="0.25">
      <c r="A694" s="5" cm="1">
        <f t="array" ref="A694">ROUNDDOWN(
_xlfn.IFS(P694="Crafted",
J694*K694*N694*Q694,
P694="Inorganic",
J694*K694*(L694+M694+N694)*O694*Q694,
P694="Organic",
J694*K694*(L694+M694+N694)*Q694,
TRUE,0),2)</f>
        <v>0</v>
      </c>
      <c r="B694" s="5" t="str">
        <f>IF(D694="","",VLOOKUP(D694,resource_list,7,FALSE))</f>
        <v/>
      </c>
      <c r="E694" s="23">
        <v>0</v>
      </c>
      <c r="F694" s="23">
        <v>0</v>
      </c>
      <c r="G694" s="23">
        <v>0</v>
      </c>
      <c r="H694" s="23">
        <v>0</v>
      </c>
      <c r="J694" s="5">
        <f t="shared" si="54"/>
        <v>1</v>
      </c>
      <c r="K694" s="5">
        <f t="shared" si="55"/>
        <v>1</v>
      </c>
      <c r="L694" s="5">
        <f>IF(D694="",0,VLOOKUP(D694,resource_list,2,FALSE)*F694)</f>
        <v>0</v>
      </c>
      <c r="M694" s="5">
        <f>IF(D694="",0,VLOOKUP(D694,resource_list,3,FALSE)*G694)</f>
        <v>0</v>
      </c>
      <c r="N694" s="5">
        <f>IF(D694="",0,VLOOKUP(D694,resource_list,4,FALSE)*H694)</f>
        <v>0</v>
      </c>
      <c r="O694" s="5">
        <f t="shared" si="56"/>
        <v>2</v>
      </c>
      <c r="Q694" s="5" t="str">
        <f>IF(C694="", "",  IF(VLOOKUP(C694,locations_outposts,5,FALSE)="No", 1, 1.1))</f>
        <v/>
      </c>
    </row>
    <row r="695" spans="1:17" x14ac:dyDescent="0.25">
      <c r="A695" s="5" cm="1">
        <f t="array" ref="A695">ROUNDDOWN(
_xlfn.IFS(P695="Crafted",
J695*K695*N695*Q695,
P695="Inorganic",
J695*K695*(L695+M695+N695)*O695*Q695,
P695="Organic",
J695*K695*(L695+M695+N695)*Q695,
TRUE,0),2)</f>
        <v>0</v>
      </c>
      <c r="B695" s="5" t="str">
        <f>IF(D695="","",VLOOKUP(D695,resource_list,7,FALSE))</f>
        <v/>
      </c>
      <c r="E695" s="23">
        <v>0</v>
      </c>
      <c r="F695" s="23">
        <v>0</v>
      </c>
      <c r="G695" s="23">
        <v>0</v>
      </c>
      <c r="H695" s="23">
        <v>0</v>
      </c>
      <c r="J695" s="5">
        <f t="shared" si="54"/>
        <v>1</v>
      </c>
      <c r="K695" s="5">
        <f t="shared" si="55"/>
        <v>1</v>
      </c>
      <c r="L695" s="5">
        <f>IF(D695="",0,VLOOKUP(D695,resource_list,2,FALSE)*F695)</f>
        <v>0</v>
      </c>
      <c r="M695" s="5">
        <f>IF(D695="",0,VLOOKUP(D695,resource_list,3,FALSE)*G695)</f>
        <v>0</v>
      </c>
      <c r="N695" s="5">
        <f>IF(D695="",0,VLOOKUP(D695,resource_list,4,FALSE)*H695)</f>
        <v>0</v>
      </c>
      <c r="O695" s="5">
        <f t="shared" si="56"/>
        <v>2</v>
      </c>
      <c r="Q695" s="5" t="str">
        <f>IF(C695="", "",  IF(VLOOKUP(C695,locations_outposts,5,FALSE)="No", 1, 1.1))</f>
        <v/>
      </c>
    </row>
    <row r="696" spans="1:17" x14ac:dyDescent="0.25">
      <c r="A696" s="5" cm="1">
        <f t="array" ref="A696">ROUNDDOWN(
_xlfn.IFS(P696="Crafted",
J696*K696*N696*Q696,
P696="Inorganic",
J696*K696*(L696+M696+N696)*O696*Q696,
P696="Organic",
J696*K696*(L696+M696+N696)*Q696,
TRUE,0),2)</f>
        <v>0</v>
      </c>
      <c r="B696" s="5" t="str">
        <f>IF(D696="","",VLOOKUP(D696,resource_list,7,FALSE))</f>
        <v/>
      </c>
      <c r="E696" s="23">
        <v>0</v>
      </c>
      <c r="F696" s="23">
        <v>0</v>
      </c>
      <c r="G696" s="23">
        <v>0</v>
      </c>
      <c r="H696" s="23">
        <v>0</v>
      </c>
      <c r="J696" s="5">
        <f t="shared" si="54"/>
        <v>1</v>
      </c>
      <c r="K696" s="5">
        <f t="shared" si="55"/>
        <v>1</v>
      </c>
      <c r="L696" s="5">
        <f>IF(D696="",0,VLOOKUP(D696,resource_list,2,FALSE)*F696)</f>
        <v>0</v>
      </c>
      <c r="M696" s="5">
        <f>IF(D696="",0,VLOOKUP(D696,resource_list,3,FALSE)*G696)</f>
        <v>0</v>
      </c>
      <c r="N696" s="5">
        <f>IF(D696="",0,VLOOKUP(D696,resource_list,4,FALSE)*H696)</f>
        <v>0</v>
      </c>
      <c r="O696" s="5">
        <f t="shared" si="56"/>
        <v>2</v>
      </c>
      <c r="Q696" s="5" t="str">
        <f>IF(C696="", "",  IF(VLOOKUP(C696,locations_outposts,5,FALSE)="No", 1, 1.1))</f>
        <v/>
      </c>
    </row>
    <row r="697" spans="1:17" x14ac:dyDescent="0.25">
      <c r="A697" s="5" cm="1">
        <f t="array" ref="A697">ROUNDDOWN(
_xlfn.IFS(P697="Crafted",
J697*K697*N697*Q697,
P697="Inorganic",
J697*K697*(L697+M697+N697)*O697*Q697,
P697="Organic",
J697*K697*(L697+M697+N697)*Q697,
TRUE,0),2)</f>
        <v>0</v>
      </c>
      <c r="B697" s="5" t="str">
        <f>IF(D697="","",VLOOKUP(D697,resource_list,7,FALSE))</f>
        <v/>
      </c>
      <c r="E697" s="23">
        <v>0</v>
      </c>
      <c r="F697" s="23">
        <v>0</v>
      </c>
      <c r="G697" s="23">
        <v>0</v>
      </c>
      <c r="H697" s="23">
        <v>0</v>
      </c>
      <c r="J697" s="5">
        <f t="shared" si="54"/>
        <v>1</v>
      </c>
      <c r="K697" s="5">
        <f t="shared" si="55"/>
        <v>1</v>
      </c>
      <c r="L697" s="5">
        <f>IF(D697="",0,VLOOKUP(D697,resource_list,2,FALSE)*F697)</f>
        <v>0</v>
      </c>
      <c r="M697" s="5">
        <f>IF(D697="",0,VLOOKUP(D697,resource_list,3,FALSE)*G697)</f>
        <v>0</v>
      </c>
      <c r="N697" s="5">
        <f>IF(D697="",0,VLOOKUP(D697,resource_list,4,FALSE)*H697)</f>
        <v>0</v>
      </c>
      <c r="O697" s="5">
        <f t="shared" si="56"/>
        <v>2</v>
      </c>
      <c r="Q697" s="5" t="str">
        <f>IF(C697="", "",  IF(VLOOKUP(C697,locations_outposts,5,FALSE)="No", 1, 1.1))</f>
        <v/>
      </c>
    </row>
    <row r="698" spans="1:17" x14ac:dyDescent="0.25">
      <c r="A698" s="5" cm="1">
        <f t="array" ref="A698">ROUNDDOWN(
_xlfn.IFS(P698="Crafted",
J698*K698*N698*Q698,
P698="Inorganic",
J698*K698*(L698+M698+N698)*O698*Q698,
P698="Organic",
J698*K698*(L698+M698+N698)*Q698,
TRUE,0),2)</f>
        <v>0</v>
      </c>
      <c r="B698" s="5" t="str">
        <f>IF(D698="","",VLOOKUP(D698,resource_list,7,FALSE))</f>
        <v/>
      </c>
      <c r="E698" s="23">
        <v>0</v>
      </c>
      <c r="F698" s="23">
        <v>0</v>
      </c>
      <c r="G698" s="23">
        <v>0</v>
      </c>
      <c r="H698" s="23">
        <v>0</v>
      </c>
      <c r="J698" s="5">
        <f t="shared" si="54"/>
        <v>1</v>
      </c>
      <c r="K698" s="5">
        <f t="shared" si="55"/>
        <v>1</v>
      </c>
      <c r="L698" s="5">
        <f>IF(D698="",0,VLOOKUP(D698,resource_list,2,FALSE)*F698)</f>
        <v>0</v>
      </c>
      <c r="M698" s="5">
        <f>IF(D698="",0,VLOOKUP(D698,resource_list,3,FALSE)*G698)</f>
        <v>0</v>
      </c>
      <c r="N698" s="5">
        <f>IF(D698="",0,VLOOKUP(D698,resource_list,4,FALSE)*H698)</f>
        <v>0</v>
      </c>
      <c r="O698" s="5">
        <f t="shared" si="56"/>
        <v>2</v>
      </c>
      <c r="Q698" s="5" t="str">
        <f>IF(C698="", "",  IF(VLOOKUP(C698,locations_outposts,5,FALSE)="No", 1, 1.1))</f>
        <v/>
      </c>
    </row>
    <row r="699" spans="1:17" x14ac:dyDescent="0.25">
      <c r="A699" s="5" cm="1">
        <f t="array" ref="A699">ROUNDDOWN(
_xlfn.IFS(P699="Crafted",
J699*K699*N699*Q699,
P699="Inorganic",
J699*K699*(L699+M699+N699)*O699*Q699,
P699="Organic",
J699*K699*(L699+M699+N699)*Q699,
TRUE,0),2)</f>
        <v>0</v>
      </c>
      <c r="B699" s="5" t="str">
        <f>IF(D699="","",VLOOKUP(D699,resource_list,7,FALSE))</f>
        <v/>
      </c>
      <c r="E699" s="23">
        <v>0</v>
      </c>
      <c r="F699" s="23">
        <v>0</v>
      </c>
      <c r="G699" s="23">
        <v>0</v>
      </c>
      <c r="H699" s="23">
        <v>0</v>
      </c>
      <c r="J699" s="5">
        <f t="shared" si="54"/>
        <v>1</v>
      </c>
      <c r="K699" s="5">
        <f t="shared" si="55"/>
        <v>1</v>
      </c>
      <c r="L699" s="5">
        <f>IF(D699="",0,VLOOKUP(D699,resource_list,2,FALSE)*F699)</f>
        <v>0</v>
      </c>
      <c r="M699" s="5">
        <f>IF(D699="",0,VLOOKUP(D699,resource_list,3,FALSE)*G699)</f>
        <v>0</v>
      </c>
      <c r="N699" s="5">
        <f>IF(D699="",0,VLOOKUP(D699,resource_list,4,FALSE)*H699)</f>
        <v>0</v>
      </c>
      <c r="O699" s="5">
        <f t="shared" si="56"/>
        <v>2</v>
      </c>
      <c r="Q699" s="5" t="str">
        <f>IF(C699="", "",  IF(VLOOKUP(C699,locations_outposts,5,FALSE)="No", 1, 1.1))</f>
        <v/>
      </c>
    </row>
    <row r="700" spans="1:17" x14ac:dyDescent="0.25">
      <c r="A700" s="5" cm="1">
        <f t="array" ref="A700">ROUNDDOWN(
_xlfn.IFS(P700="Crafted",
J700*K700*N700*Q700,
P700="Inorganic",
J700*K700*(L700+M700+N700)*O700*Q700,
P700="Organic",
J700*K700*(L700+M700+N700)*Q700,
TRUE,0),2)</f>
        <v>0</v>
      </c>
      <c r="B700" s="5" t="str">
        <f>IF(D700="","",VLOOKUP(D700,resource_list,7,FALSE))</f>
        <v/>
      </c>
      <c r="E700" s="23">
        <v>0</v>
      </c>
      <c r="F700" s="23">
        <v>0</v>
      </c>
      <c r="G700" s="23">
        <v>0</v>
      </c>
      <c r="H700" s="23">
        <v>0</v>
      </c>
      <c r="J700" s="5">
        <f t="shared" si="54"/>
        <v>1</v>
      </c>
      <c r="K700" s="5">
        <f t="shared" si="55"/>
        <v>1</v>
      </c>
      <c r="L700" s="5">
        <f>IF(D700="",0,VLOOKUP(D700,resource_list,2,FALSE)*F700)</f>
        <v>0</v>
      </c>
      <c r="M700" s="5">
        <f>IF(D700="",0,VLOOKUP(D700,resource_list,3,FALSE)*G700)</f>
        <v>0</v>
      </c>
      <c r="N700" s="5">
        <f>IF(D700="",0,VLOOKUP(D700,resource_list,4,FALSE)*H700)</f>
        <v>0</v>
      </c>
      <c r="O700" s="5">
        <f t="shared" si="56"/>
        <v>2</v>
      </c>
      <c r="Q700" s="5" t="str">
        <f>IF(C700="", "",  IF(VLOOKUP(C700,locations_outposts,5,FALSE)="No", 1, 1.1))</f>
        <v/>
      </c>
    </row>
    <row r="701" spans="1:17" x14ac:dyDescent="0.25">
      <c r="A701" s="5" cm="1">
        <f t="array" ref="A701">ROUNDDOWN(
_xlfn.IFS(P701="Crafted",
J701*K701*N701*Q701,
P701="Inorganic",
J701*K701*(L701+M701+N701)*O701*Q701,
P701="Organic",
J701*K701*(L701+M701+N701)*Q701,
TRUE,0),2)</f>
        <v>0</v>
      </c>
      <c r="B701" s="5" t="str">
        <f>IF(D701="","",VLOOKUP(D701,resource_list,7,FALSE))</f>
        <v/>
      </c>
      <c r="E701" s="23">
        <v>0</v>
      </c>
      <c r="F701" s="23">
        <v>0</v>
      </c>
      <c r="G701" s="23">
        <v>0</v>
      </c>
      <c r="H701" s="23">
        <v>0</v>
      </c>
      <c r="J701" s="5">
        <f t="shared" si="54"/>
        <v>1</v>
      </c>
      <c r="K701" s="5">
        <f t="shared" si="55"/>
        <v>1</v>
      </c>
      <c r="L701" s="5">
        <f>IF(D701="",0,VLOOKUP(D701,resource_list,2,FALSE)*F701)</f>
        <v>0</v>
      </c>
      <c r="M701" s="5">
        <f>IF(D701="",0,VLOOKUP(D701,resource_list,3,FALSE)*G701)</f>
        <v>0</v>
      </c>
      <c r="N701" s="5">
        <f>IF(D701="",0,VLOOKUP(D701,resource_list,4,FALSE)*H701)</f>
        <v>0</v>
      </c>
      <c r="O701" s="5">
        <f t="shared" si="56"/>
        <v>2</v>
      </c>
      <c r="Q701" s="5" t="str">
        <f>IF(C701="", "",  IF(VLOOKUP(C701,locations_outposts,5,FALSE)="No", 1, 1.1))</f>
        <v/>
      </c>
    </row>
    <row r="702" spans="1:17" x14ac:dyDescent="0.25">
      <c r="A702" s="5" cm="1">
        <f t="array" ref="A702">ROUNDDOWN(
_xlfn.IFS(P702="Crafted",
J702*K702*N702*Q702,
P702="Inorganic",
J702*K702*(L702+M702+N702)*O702*Q702,
P702="Organic",
J702*K702*(L702+M702+N702)*Q702,
TRUE,0),2)</f>
        <v>0</v>
      </c>
      <c r="B702" s="5" t="str">
        <f>IF(D702="","",VLOOKUP(D702,resource_list,7,FALSE))</f>
        <v/>
      </c>
      <c r="E702" s="23">
        <v>0</v>
      </c>
      <c r="F702" s="23">
        <v>0</v>
      </c>
      <c r="G702" s="23">
        <v>0</v>
      </c>
      <c r="H702" s="23">
        <v>0</v>
      </c>
      <c r="J702" s="5">
        <f t="shared" si="54"/>
        <v>1</v>
      </c>
      <c r="K702" s="5">
        <f t="shared" si="55"/>
        <v>1</v>
      </c>
      <c r="L702" s="5">
        <f>IF(D702="",0,VLOOKUP(D702,resource_list,2,FALSE)*F702)</f>
        <v>0</v>
      </c>
      <c r="M702" s="5">
        <f>IF(D702="",0,VLOOKUP(D702,resource_list,3,FALSE)*G702)</f>
        <v>0</v>
      </c>
      <c r="N702" s="5">
        <f>IF(D702="",0,VLOOKUP(D702,resource_list,4,FALSE)*H702)</f>
        <v>0</v>
      </c>
      <c r="O702" s="5">
        <f t="shared" si="56"/>
        <v>2</v>
      </c>
      <c r="Q702" s="5" t="str">
        <f>IF(C702="", "",  IF(VLOOKUP(C702,locations_outposts,5,FALSE)="No", 1, 1.1))</f>
        <v/>
      </c>
    </row>
    <row r="703" spans="1:17" x14ac:dyDescent="0.25">
      <c r="A703" s="5" cm="1">
        <f t="array" ref="A703">ROUNDDOWN(
_xlfn.IFS(P703="Crafted",
J703*K703*N703*Q703,
P703="Inorganic",
J703*K703*(L703+M703+N703)*O703*Q703,
P703="Organic",
J703*K703*(L703+M703+N703)*Q703,
TRUE,0),2)</f>
        <v>0</v>
      </c>
      <c r="B703" s="5" t="str">
        <f>IF(D703="","",VLOOKUP(D703,resource_list,7,FALSE))</f>
        <v/>
      </c>
      <c r="E703" s="23">
        <v>0</v>
      </c>
      <c r="F703" s="23">
        <v>0</v>
      </c>
      <c r="G703" s="23">
        <v>0</v>
      </c>
      <c r="H703" s="23">
        <v>0</v>
      </c>
      <c r="J703" s="5">
        <f t="shared" si="54"/>
        <v>1</v>
      </c>
      <c r="K703" s="5">
        <f t="shared" si="55"/>
        <v>1</v>
      </c>
      <c r="L703" s="5">
        <f>IF(D703="",0,VLOOKUP(D703,resource_list,2,FALSE)*F703)</f>
        <v>0</v>
      </c>
      <c r="M703" s="5">
        <f>IF(D703="",0,VLOOKUP(D703,resource_list,3,FALSE)*G703)</f>
        <v>0</v>
      </c>
      <c r="N703" s="5">
        <f>IF(D703="",0,VLOOKUP(D703,resource_list,4,FALSE)*H703)</f>
        <v>0</v>
      </c>
      <c r="O703" s="5">
        <f t="shared" si="56"/>
        <v>2</v>
      </c>
      <c r="Q703" s="5" t="str">
        <f>IF(C703="", "",  IF(VLOOKUP(C703,locations_outposts,5,FALSE)="No", 1, 1.1))</f>
        <v/>
      </c>
    </row>
    <row r="704" spans="1:17" x14ac:dyDescent="0.25">
      <c r="A704" s="5" cm="1">
        <f t="array" ref="A704">ROUNDDOWN(
_xlfn.IFS(P704="Crafted",
J704*K704*N704*Q704,
P704="Inorganic",
J704*K704*(L704+M704+N704)*O704*Q704,
P704="Organic",
J704*K704*(L704+M704+N704)*Q704,
TRUE,0),2)</f>
        <v>0</v>
      </c>
      <c r="B704" s="5" t="str">
        <f>IF(D704="","",VLOOKUP(D704,resource_list,7,FALSE))</f>
        <v/>
      </c>
      <c r="E704" s="23">
        <v>0</v>
      </c>
      <c r="F704" s="23">
        <v>0</v>
      </c>
      <c r="G704" s="23">
        <v>0</v>
      </c>
      <c r="H704" s="23">
        <v>0</v>
      </c>
      <c r="J704" s="5">
        <f t="shared" si="54"/>
        <v>1</v>
      </c>
      <c r="K704" s="5">
        <f t="shared" si="55"/>
        <v>1</v>
      </c>
      <c r="L704" s="5">
        <f>IF(D704="",0,VLOOKUP(D704,resource_list,2,FALSE)*F704)</f>
        <v>0</v>
      </c>
      <c r="M704" s="5">
        <f>IF(D704="",0,VLOOKUP(D704,resource_list,3,FALSE)*G704)</f>
        <v>0</v>
      </c>
      <c r="N704" s="5">
        <f>IF(D704="",0,VLOOKUP(D704,resource_list,4,FALSE)*H704)</f>
        <v>0</v>
      </c>
      <c r="O704" s="5">
        <f t="shared" si="56"/>
        <v>2</v>
      </c>
      <c r="Q704" s="5" t="str">
        <f>IF(C704="", "",  IF(VLOOKUP(C704,locations_outposts,5,FALSE)="No", 1, 1.1))</f>
        <v/>
      </c>
    </row>
    <row r="705" spans="1:17" x14ac:dyDescent="0.25">
      <c r="A705" s="5" cm="1">
        <f t="array" ref="A705">ROUNDDOWN(
_xlfn.IFS(P705="Crafted",
J705*K705*N705*Q705,
P705="Inorganic",
J705*K705*(L705+M705+N705)*O705*Q705,
P705="Organic",
J705*K705*(L705+M705+N705)*Q705,
TRUE,0),2)</f>
        <v>0</v>
      </c>
      <c r="B705" s="5" t="str">
        <f>IF(D705="","",VLOOKUP(D705,resource_list,7,FALSE))</f>
        <v/>
      </c>
      <c r="E705" s="23">
        <v>0</v>
      </c>
      <c r="F705" s="23">
        <v>0</v>
      </c>
      <c r="G705" s="23">
        <v>0</v>
      </c>
      <c r="H705" s="23">
        <v>0</v>
      </c>
      <c r="J705" s="5">
        <f t="shared" si="54"/>
        <v>1</v>
      </c>
      <c r="K705" s="5">
        <f t="shared" si="55"/>
        <v>1</v>
      </c>
      <c r="L705" s="5">
        <f>IF(D705="",0,VLOOKUP(D705,resource_list,2,FALSE)*F705)</f>
        <v>0</v>
      </c>
      <c r="M705" s="5">
        <f>IF(D705="",0,VLOOKUP(D705,resource_list,3,FALSE)*G705)</f>
        <v>0</v>
      </c>
      <c r="N705" s="5">
        <f>IF(D705="",0,VLOOKUP(D705,resource_list,4,FALSE)*H705)</f>
        <v>0</v>
      </c>
      <c r="O705" s="5">
        <f t="shared" si="56"/>
        <v>2</v>
      </c>
      <c r="Q705" s="5" t="str">
        <f>IF(C705="", "",  IF(VLOOKUP(C705,locations_outposts,5,FALSE)="No", 1, 1.1))</f>
        <v/>
      </c>
    </row>
    <row r="706" spans="1:17" x14ac:dyDescent="0.25">
      <c r="A706" s="5" cm="1">
        <f t="array" ref="A706">ROUNDDOWN(
_xlfn.IFS(P706="Crafted",
J706*K706*N706*Q706,
P706="Inorganic",
J706*K706*(L706+M706+N706)*O706*Q706,
P706="Organic",
J706*K706*(L706+M706+N706)*Q706,
TRUE,0),2)</f>
        <v>0</v>
      </c>
      <c r="B706" s="5" t="str">
        <f>IF(D706="","",VLOOKUP(D706,resource_list,7,FALSE))</f>
        <v/>
      </c>
      <c r="E706" s="23">
        <v>0</v>
      </c>
      <c r="F706" s="23">
        <v>0</v>
      </c>
      <c r="G706" s="23">
        <v>0</v>
      </c>
      <c r="H706" s="23">
        <v>0</v>
      </c>
      <c r="J706" s="5">
        <f t="shared" si="54"/>
        <v>1</v>
      </c>
      <c r="K706" s="5">
        <f t="shared" si="55"/>
        <v>1</v>
      </c>
      <c r="L706" s="5">
        <f>IF(D706="",0,VLOOKUP(D706,resource_list,2,FALSE)*F706)</f>
        <v>0</v>
      </c>
      <c r="M706" s="5">
        <f>IF(D706="",0,VLOOKUP(D706,resource_list,3,FALSE)*G706)</f>
        <v>0</v>
      </c>
      <c r="N706" s="5">
        <f>IF(D706="",0,VLOOKUP(D706,resource_list,4,FALSE)*H706)</f>
        <v>0</v>
      </c>
      <c r="O706" s="5">
        <f t="shared" si="56"/>
        <v>2</v>
      </c>
      <c r="Q706" s="5" t="str">
        <f>IF(C706="", "",  IF(VLOOKUP(C706,locations_outposts,5,FALSE)="No", 1, 1.1))</f>
        <v/>
      </c>
    </row>
    <row r="707" spans="1:17" x14ac:dyDescent="0.25">
      <c r="A707" s="5" cm="1">
        <f t="array" ref="A707">ROUNDDOWN(
_xlfn.IFS(P707="Crafted",
J707*K707*N707*Q707,
P707="Inorganic",
J707*K707*(L707+M707+N707)*O707*Q707,
P707="Organic",
J707*K707*(L707+M707+N707)*Q707,
TRUE,0),2)</f>
        <v>0</v>
      </c>
      <c r="B707" s="5" t="str">
        <f>IF(D707="","",VLOOKUP(D707,resource_list,7,FALSE))</f>
        <v/>
      </c>
      <c r="E707" s="23">
        <v>0</v>
      </c>
      <c r="F707" s="23">
        <v>0</v>
      </c>
      <c r="G707" s="23">
        <v>0</v>
      </c>
      <c r="H707" s="23">
        <v>0</v>
      </c>
      <c r="J707" s="5">
        <f t="shared" si="54"/>
        <v>1</v>
      </c>
      <c r="K707" s="5">
        <f t="shared" si="55"/>
        <v>1</v>
      </c>
      <c r="L707" s="5">
        <f>IF(D707="",0,VLOOKUP(D707,resource_list,2,FALSE)*F707)</f>
        <v>0</v>
      </c>
      <c r="M707" s="5">
        <f>IF(D707="",0,VLOOKUP(D707,resource_list,3,FALSE)*G707)</f>
        <v>0</v>
      </c>
      <c r="N707" s="5">
        <f>IF(D707="",0,VLOOKUP(D707,resource_list,4,FALSE)*H707)</f>
        <v>0</v>
      </c>
      <c r="O707" s="5">
        <f t="shared" si="56"/>
        <v>2</v>
      </c>
      <c r="Q707" s="5" t="str">
        <f>IF(C707="", "",  IF(VLOOKUP(C707,locations_outposts,5,FALSE)="No", 1, 1.1))</f>
        <v/>
      </c>
    </row>
    <row r="708" spans="1:17" x14ac:dyDescent="0.25">
      <c r="A708" s="5" cm="1">
        <f t="array" ref="A708">ROUNDDOWN(
_xlfn.IFS(P708="Crafted",
J708*K708*N708*Q708,
P708="Inorganic",
J708*K708*(L708+M708+N708)*O708*Q708,
P708="Organic",
J708*K708*(L708+M708+N708)*Q708,
TRUE,0),2)</f>
        <v>0</v>
      </c>
      <c r="B708" s="5" t="str">
        <f>IF(D708="","",VLOOKUP(D708,resource_list,7,FALSE))</f>
        <v/>
      </c>
      <c r="E708" s="23">
        <v>0</v>
      </c>
      <c r="F708" s="23">
        <v>0</v>
      </c>
      <c r="G708" s="23">
        <v>0</v>
      </c>
      <c r="H708" s="23">
        <v>0</v>
      </c>
      <c r="J708" s="5">
        <f t="shared" si="54"/>
        <v>1</v>
      </c>
      <c r="K708" s="5">
        <f t="shared" si="55"/>
        <v>1</v>
      </c>
      <c r="L708" s="5">
        <f>IF(D708="",0,VLOOKUP(D708,resource_list,2,FALSE)*F708)</f>
        <v>0</v>
      </c>
      <c r="M708" s="5">
        <f>IF(D708="",0,VLOOKUP(D708,resource_list,3,FALSE)*G708)</f>
        <v>0</v>
      </c>
      <c r="N708" s="5">
        <f>IF(D708="",0,VLOOKUP(D708,resource_list,4,FALSE)*H708)</f>
        <v>0</v>
      </c>
      <c r="O708" s="5">
        <f t="shared" si="56"/>
        <v>2</v>
      </c>
      <c r="Q708" s="5" t="str">
        <f>IF(C708="", "",  IF(VLOOKUP(C708,locations_outposts,5,FALSE)="No", 1, 1.1))</f>
        <v/>
      </c>
    </row>
    <row r="709" spans="1:17" x14ac:dyDescent="0.25">
      <c r="A709" s="5" cm="1">
        <f t="array" ref="A709">ROUNDDOWN(
_xlfn.IFS(P709="Crafted",
J709*K709*N709*Q709,
P709="Inorganic",
J709*K709*(L709+M709+N709)*O709*Q709,
P709="Organic",
J709*K709*(L709+M709+N709)*Q709,
TRUE,0),2)</f>
        <v>0</v>
      </c>
      <c r="B709" s="5" t="str">
        <f>IF(D709="","",VLOOKUP(D709,resource_list,7,FALSE))</f>
        <v/>
      </c>
      <c r="E709" s="23">
        <v>0</v>
      </c>
      <c r="F709" s="23">
        <v>0</v>
      </c>
      <c r="G709" s="23">
        <v>0</v>
      </c>
      <c r="H709" s="23">
        <v>0</v>
      </c>
      <c r="J709" s="5">
        <f t="shared" si="54"/>
        <v>1</v>
      </c>
      <c r="K709" s="5">
        <f t="shared" si="55"/>
        <v>1</v>
      </c>
      <c r="L709" s="5">
        <f>IF(D709="",0,VLOOKUP(D709,resource_list,2,FALSE)*F709)</f>
        <v>0</v>
      </c>
      <c r="M709" s="5">
        <f>IF(D709="",0,VLOOKUP(D709,resource_list,3,FALSE)*G709)</f>
        <v>0</v>
      </c>
      <c r="N709" s="5">
        <f>IF(D709="",0,VLOOKUP(D709,resource_list,4,FALSE)*H709)</f>
        <v>0</v>
      </c>
      <c r="O709" s="5">
        <f t="shared" si="56"/>
        <v>2</v>
      </c>
      <c r="Q709" s="5" t="str">
        <f>IF(C709="", "",  IF(VLOOKUP(C709,locations_outposts,5,FALSE)="No", 1, 1.1))</f>
        <v/>
      </c>
    </row>
    <row r="710" spans="1:17" x14ac:dyDescent="0.25">
      <c r="A710" s="5" cm="1">
        <f t="array" ref="A710">ROUNDDOWN(
_xlfn.IFS(P710="Crafted",
J710*K710*N710*Q710,
P710="Inorganic",
J710*K710*(L710+M710+N710)*O710*Q710,
P710="Organic",
J710*K710*(L710+M710+N710)*Q710,
TRUE,0),2)</f>
        <v>0</v>
      </c>
      <c r="B710" s="5" t="str">
        <f>IF(D710="","",VLOOKUP(D710,resource_list,7,FALSE))</f>
        <v/>
      </c>
      <c r="E710" s="23">
        <v>0</v>
      </c>
      <c r="F710" s="23">
        <v>0</v>
      </c>
      <c r="G710" s="23">
        <v>0</v>
      </c>
      <c r="H710" s="23">
        <v>0</v>
      </c>
      <c r="J710" s="5">
        <f t="shared" si="54"/>
        <v>1</v>
      </c>
      <c r="K710" s="5">
        <f t="shared" si="55"/>
        <v>1</v>
      </c>
      <c r="L710" s="5">
        <f>IF(D710="",0,VLOOKUP(D710,resource_list,2,FALSE)*F710)</f>
        <v>0</v>
      </c>
      <c r="M710" s="5">
        <f>IF(D710="",0,VLOOKUP(D710,resource_list,3,FALSE)*G710)</f>
        <v>0</v>
      </c>
      <c r="N710" s="5">
        <f>IF(D710="",0,VLOOKUP(D710,resource_list,4,FALSE)*H710)</f>
        <v>0</v>
      </c>
      <c r="O710" s="5">
        <f t="shared" si="56"/>
        <v>2</v>
      </c>
      <c r="Q710" s="5" t="str">
        <f>IF(C710="", "",  IF(VLOOKUP(C710,locations_outposts,5,FALSE)="No", 1, 1.1))</f>
        <v/>
      </c>
    </row>
    <row r="711" spans="1:17" x14ac:dyDescent="0.25">
      <c r="A711" s="5" cm="1">
        <f t="array" ref="A711">ROUNDDOWN(
_xlfn.IFS(P711="Crafted",
J711*K711*N711*Q711,
P711="Inorganic",
J711*K711*(L711+M711+N711)*O711*Q711,
P711="Organic",
J711*K711*(L711+M711+N711)*Q711,
TRUE,0),2)</f>
        <v>0</v>
      </c>
      <c r="B711" s="5" t="str">
        <f>IF(D711="","",VLOOKUP(D711,resource_list,7,FALSE))</f>
        <v/>
      </c>
      <c r="E711" s="23">
        <v>0</v>
      </c>
      <c r="F711" s="23">
        <v>0</v>
      </c>
      <c r="G711" s="23">
        <v>0</v>
      </c>
      <c r="H711" s="23">
        <v>0</v>
      </c>
      <c r="J711" s="5">
        <f t="shared" si="54"/>
        <v>1</v>
      </c>
      <c r="K711" s="5">
        <f t="shared" si="55"/>
        <v>1</v>
      </c>
      <c r="L711" s="5">
        <f>IF(D711="",0,VLOOKUP(D711,resource_list,2,FALSE)*F711)</f>
        <v>0</v>
      </c>
      <c r="M711" s="5">
        <f>IF(D711="",0,VLOOKUP(D711,resource_list,3,FALSE)*G711)</f>
        <v>0</v>
      </c>
      <c r="N711" s="5">
        <f>IF(D711="",0,VLOOKUP(D711,resource_list,4,FALSE)*H711)</f>
        <v>0</v>
      </c>
      <c r="O711" s="5">
        <f t="shared" si="56"/>
        <v>2</v>
      </c>
      <c r="Q711" s="5" t="str">
        <f>IF(C711="", "",  IF(VLOOKUP(C711,locations_outposts,5,FALSE)="No", 1, 1.1))</f>
        <v/>
      </c>
    </row>
    <row r="712" spans="1:17" x14ac:dyDescent="0.25">
      <c r="A712" s="5" cm="1">
        <f t="array" ref="A712">ROUNDDOWN(
_xlfn.IFS(P712="Crafted",
J712*K712*N712*Q712,
P712="Inorganic",
J712*K712*(L712+M712+N712)*O712*Q712,
P712="Organic",
J712*K712*(L712+M712+N712)*Q712,
TRUE,0),2)</f>
        <v>0</v>
      </c>
      <c r="B712" s="5" t="str">
        <f>IF(D712="","",VLOOKUP(D712,resource_list,7,FALSE))</f>
        <v/>
      </c>
      <c r="E712" s="23">
        <v>0</v>
      </c>
      <c r="F712" s="23">
        <v>0</v>
      </c>
      <c r="G712" s="23">
        <v>0</v>
      </c>
      <c r="H712" s="23">
        <v>0</v>
      </c>
      <c r="J712" s="5">
        <f t="shared" si="54"/>
        <v>1</v>
      </c>
      <c r="K712" s="5">
        <f t="shared" si="55"/>
        <v>1</v>
      </c>
      <c r="L712" s="5">
        <f>IF(D712="",0,VLOOKUP(D712,resource_list,2,FALSE)*F712)</f>
        <v>0</v>
      </c>
      <c r="M712" s="5">
        <f>IF(D712="",0,VLOOKUP(D712,resource_list,3,FALSE)*G712)</f>
        <v>0</v>
      </c>
      <c r="N712" s="5">
        <f>IF(D712="",0,VLOOKUP(D712,resource_list,4,FALSE)*H712)</f>
        <v>0</v>
      </c>
      <c r="O712" s="5">
        <f t="shared" si="56"/>
        <v>2</v>
      </c>
      <c r="Q712" s="5" t="str">
        <f>IF(C712="", "",  IF(VLOOKUP(C712,locations_outposts,5,FALSE)="No", 1, 1.1))</f>
        <v/>
      </c>
    </row>
    <row r="713" spans="1:17" x14ac:dyDescent="0.25">
      <c r="A713" s="5" cm="1">
        <f t="array" ref="A713">ROUNDDOWN(
_xlfn.IFS(P713="Crafted",
J713*K713*N713*Q713,
P713="Inorganic",
J713*K713*(L713+M713+N713)*O713*Q713,
P713="Organic",
J713*K713*(L713+M713+N713)*Q713,
TRUE,0),2)</f>
        <v>0</v>
      </c>
      <c r="B713" s="5" t="str">
        <f>IF(D713="","",VLOOKUP(D713,resource_list,7,FALSE))</f>
        <v/>
      </c>
      <c r="E713" s="23">
        <v>0</v>
      </c>
      <c r="F713" s="23">
        <v>0</v>
      </c>
      <c r="G713" s="23">
        <v>0</v>
      </c>
      <c r="H713" s="23">
        <v>0</v>
      </c>
      <c r="J713" s="5">
        <f t="shared" si="54"/>
        <v>1</v>
      </c>
      <c r="K713" s="5">
        <f t="shared" si="55"/>
        <v>1</v>
      </c>
      <c r="L713" s="5">
        <f>IF(D713="",0,VLOOKUP(D713,resource_list,2,FALSE)*F713)</f>
        <v>0</v>
      </c>
      <c r="M713" s="5">
        <f>IF(D713="",0,VLOOKUP(D713,resource_list,3,FALSE)*G713)</f>
        <v>0</v>
      </c>
      <c r="N713" s="5">
        <f>IF(D713="",0,VLOOKUP(D713,resource_list,4,FALSE)*H713)</f>
        <v>0</v>
      </c>
      <c r="O713" s="5">
        <f t="shared" si="56"/>
        <v>2</v>
      </c>
      <c r="Q713" s="5" t="str">
        <f>IF(C713="", "",  IF(VLOOKUP(C713,locations_outposts,5,FALSE)="No", 1, 1.1))</f>
        <v/>
      </c>
    </row>
    <row r="714" spans="1:17" x14ac:dyDescent="0.25">
      <c r="A714" s="5" cm="1">
        <f t="array" ref="A714">ROUNDDOWN(
_xlfn.IFS(P714="Crafted",
J714*K714*N714*Q714,
P714="Inorganic",
J714*K714*(L714+M714+N714)*O714*Q714,
P714="Organic",
J714*K714*(L714+M714+N714)*Q714,
TRUE,0),2)</f>
        <v>0</v>
      </c>
      <c r="B714" s="5" t="str">
        <f>IF(D714="","",VLOOKUP(D714,resource_list,7,FALSE))</f>
        <v/>
      </c>
      <c r="E714" s="23">
        <v>0</v>
      </c>
      <c r="F714" s="23">
        <v>0</v>
      </c>
      <c r="G714" s="23">
        <v>0</v>
      </c>
      <c r="H714" s="23">
        <v>0</v>
      </c>
      <c r="J714" s="5">
        <f t="shared" si="54"/>
        <v>1</v>
      </c>
      <c r="K714" s="5">
        <f t="shared" si="55"/>
        <v>1</v>
      </c>
      <c r="L714" s="5">
        <f>IF(D714="",0,VLOOKUP(D714,resource_list,2,FALSE)*F714)</f>
        <v>0</v>
      </c>
      <c r="M714" s="5">
        <f>IF(D714="",0,VLOOKUP(D714,resource_list,3,FALSE)*G714)</f>
        <v>0</v>
      </c>
      <c r="N714" s="5">
        <f>IF(D714="",0,VLOOKUP(D714,resource_list,4,FALSE)*H714)</f>
        <v>0</v>
      </c>
      <c r="O714" s="5">
        <f t="shared" si="56"/>
        <v>2</v>
      </c>
      <c r="Q714" s="5" t="str">
        <f>IF(C714="", "",  IF(VLOOKUP(C714,locations_outposts,5,FALSE)="No", 1, 1.1))</f>
        <v/>
      </c>
    </row>
    <row r="715" spans="1:17" x14ac:dyDescent="0.25">
      <c r="A715" s="5" cm="1">
        <f t="array" ref="A715">ROUNDDOWN(
_xlfn.IFS(P715="Crafted",
J715*K715*N715*Q715,
P715="Inorganic",
J715*K715*(L715+M715+N715)*O715*Q715,
P715="Organic",
J715*K715*(L715+M715+N715)*Q715,
TRUE,0),2)</f>
        <v>0</v>
      </c>
      <c r="B715" s="5" t="str">
        <f>IF(D715="","",VLOOKUP(D715,resource_list,7,FALSE))</f>
        <v/>
      </c>
      <c r="E715" s="23">
        <v>0</v>
      </c>
      <c r="F715" s="23">
        <v>0</v>
      </c>
      <c r="G715" s="23">
        <v>0</v>
      </c>
      <c r="H715" s="23">
        <v>0</v>
      </c>
      <c r="J715" s="5">
        <f t="shared" si="54"/>
        <v>1</v>
      </c>
      <c r="K715" s="5">
        <f t="shared" si="55"/>
        <v>1</v>
      </c>
      <c r="L715" s="5">
        <f>IF(D715="",0,VLOOKUP(D715,resource_list,2,FALSE)*F715)</f>
        <v>0</v>
      </c>
      <c r="M715" s="5">
        <f>IF(D715="",0,VLOOKUP(D715,resource_list,3,FALSE)*G715)</f>
        <v>0</v>
      </c>
      <c r="N715" s="5">
        <f>IF(D715="",0,VLOOKUP(D715,resource_list,4,FALSE)*H715)</f>
        <v>0</v>
      </c>
      <c r="O715" s="5">
        <f t="shared" si="56"/>
        <v>2</v>
      </c>
      <c r="Q715" s="5" t="str">
        <f>IF(C715="", "",  IF(VLOOKUP(C715,locations_outposts,5,FALSE)="No", 1, 1.1))</f>
        <v/>
      </c>
    </row>
    <row r="716" spans="1:17" x14ac:dyDescent="0.25">
      <c r="A716" s="5" cm="1">
        <f t="array" ref="A716">ROUNDDOWN(
_xlfn.IFS(P716="Crafted",
J716*K716*N716*Q716,
P716="Inorganic",
J716*K716*(L716+M716+N716)*O716*Q716,
P716="Organic",
J716*K716*(L716+M716+N716)*Q716,
TRUE,0),2)</f>
        <v>0</v>
      </c>
      <c r="B716" s="5" t="str">
        <f>IF(D716="","",VLOOKUP(D716,resource_list,7,FALSE))</f>
        <v/>
      </c>
      <c r="E716" s="23">
        <v>0</v>
      </c>
      <c r="F716" s="23">
        <v>0</v>
      </c>
      <c r="G716" s="23">
        <v>0</v>
      </c>
      <c r="H716" s="23">
        <v>0</v>
      </c>
      <c r="J716" s="5">
        <f t="shared" si="54"/>
        <v>1</v>
      </c>
      <c r="K716" s="5">
        <f t="shared" si="55"/>
        <v>1</v>
      </c>
      <c r="L716" s="5">
        <f>IF(D716="",0,VLOOKUP(D716,resource_list,2,FALSE)*F716)</f>
        <v>0</v>
      </c>
      <c r="M716" s="5">
        <f>IF(D716="",0,VLOOKUP(D716,resource_list,3,FALSE)*G716)</f>
        <v>0</v>
      </c>
      <c r="N716" s="5">
        <f>IF(D716="",0,VLOOKUP(D716,resource_list,4,FALSE)*H716)</f>
        <v>0</v>
      </c>
      <c r="O716" s="5">
        <f t="shared" si="56"/>
        <v>2</v>
      </c>
      <c r="Q716" s="5" t="str">
        <f>IF(C716="", "",  IF(VLOOKUP(C716,locations_outposts,5,FALSE)="No", 1, 1.1))</f>
        <v/>
      </c>
    </row>
    <row r="717" spans="1:17" x14ac:dyDescent="0.25">
      <c r="A717" s="5" cm="1">
        <f t="array" ref="A717">ROUNDDOWN(
_xlfn.IFS(P717="Crafted",
J717*K717*N717*Q717,
P717="Inorganic",
J717*K717*(L717+M717+N717)*O717*Q717,
P717="Organic",
J717*K717*(L717+M717+N717)*Q717,
TRUE,0),2)</f>
        <v>0</v>
      </c>
      <c r="B717" s="5" t="str">
        <f>IF(D717="","",VLOOKUP(D717,resource_list,7,FALSE))</f>
        <v/>
      </c>
      <c r="E717" s="23">
        <v>0</v>
      </c>
      <c r="F717" s="23">
        <v>0</v>
      </c>
      <c r="G717" s="23">
        <v>0</v>
      </c>
      <c r="H717" s="23">
        <v>0</v>
      </c>
      <c r="J717" s="5">
        <f t="shared" si="54"/>
        <v>1</v>
      </c>
      <c r="K717" s="5">
        <f t="shared" si="55"/>
        <v>1</v>
      </c>
      <c r="L717" s="5">
        <f>IF(D717="",0,VLOOKUP(D717,resource_list,2,FALSE)*F717)</f>
        <v>0</v>
      </c>
      <c r="M717" s="5">
        <f>IF(D717="",0,VLOOKUP(D717,resource_list,3,FALSE)*G717)</f>
        <v>0</v>
      </c>
      <c r="N717" s="5">
        <f>IF(D717="",0,VLOOKUP(D717,resource_list,4,FALSE)*H717)</f>
        <v>0</v>
      </c>
      <c r="O717" s="5">
        <f t="shared" si="56"/>
        <v>2</v>
      </c>
      <c r="Q717" s="5" t="str">
        <f>IF(C717="", "",  IF(VLOOKUP(C717,locations_outposts,5,FALSE)="No", 1, 1.1))</f>
        <v/>
      </c>
    </row>
    <row r="718" spans="1:17" x14ac:dyDescent="0.25">
      <c r="A718" s="5" cm="1">
        <f t="array" ref="A718">ROUNDDOWN(
_xlfn.IFS(P718="Crafted",
J718*K718*N718*Q718,
P718="Inorganic",
J718*K718*(L718+M718+N718)*O718*Q718,
P718="Organic",
J718*K718*(L718+M718+N718)*Q718,
TRUE,0),2)</f>
        <v>0</v>
      </c>
      <c r="B718" s="5" t="str">
        <f>IF(D718="","",VLOOKUP(D718,resource_list,7,FALSE))</f>
        <v/>
      </c>
      <c r="E718" s="23">
        <v>0</v>
      </c>
      <c r="F718" s="23">
        <v>0</v>
      </c>
      <c r="G718" s="23">
        <v>0</v>
      </c>
      <c r="H718" s="23">
        <v>0</v>
      </c>
      <c r="J718" s="5">
        <f t="shared" si="54"/>
        <v>1</v>
      </c>
      <c r="K718" s="5">
        <f t="shared" si="55"/>
        <v>1</v>
      </c>
      <c r="L718" s="5">
        <f>IF(D718="",0,VLOOKUP(D718,resource_list,2,FALSE)*F718)</f>
        <v>0</v>
      </c>
      <c r="M718" s="5">
        <f>IF(D718="",0,VLOOKUP(D718,resource_list,3,FALSE)*G718)</f>
        <v>0</v>
      </c>
      <c r="N718" s="5">
        <f>IF(D718="",0,VLOOKUP(D718,resource_list,4,FALSE)*H718)</f>
        <v>0</v>
      </c>
      <c r="O718" s="5">
        <f t="shared" si="56"/>
        <v>2</v>
      </c>
      <c r="Q718" s="5" t="str">
        <f>IF(C718="", "",  IF(VLOOKUP(C718,locations_outposts,5,FALSE)="No", 1, 1.1))</f>
        <v/>
      </c>
    </row>
    <row r="719" spans="1:17" x14ac:dyDescent="0.25">
      <c r="A719" s="5" cm="1">
        <f t="array" ref="A719">ROUNDDOWN(
_xlfn.IFS(P719="Crafted",
J719*K719*N719*Q719,
P719="Inorganic",
J719*K719*(L719+M719+N719)*O719*Q719,
P719="Organic",
J719*K719*(L719+M719+N719)*Q719,
TRUE,0),2)</f>
        <v>0</v>
      </c>
      <c r="B719" s="5" t="str">
        <f>IF(D719="","",VLOOKUP(D719,resource_list,7,FALSE))</f>
        <v/>
      </c>
      <c r="E719" s="23">
        <v>0</v>
      </c>
      <c r="F719" s="23">
        <v>0</v>
      </c>
      <c r="G719" s="23">
        <v>0</v>
      </c>
      <c r="H719" s="23">
        <v>0</v>
      </c>
      <c r="J719" s="5">
        <f t="shared" si="54"/>
        <v>1</v>
      </c>
      <c r="K719" s="5">
        <f t="shared" si="55"/>
        <v>1</v>
      </c>
      <c r="L719" s="5">
        <f>IF(D719="",0,VLOOKUP(D719,resource_list,2,FALSE)*F719)</f>
        <v>0</v>
      </c>
      <c r="M719" s="5">
        <f>IF(D719="",0,VLOOKUP(D719,resource_list,3,FALSE)*G719)</f>
        <v>0</v>
      </c>
      <c r="N719" s="5">
        <f>IF(D719="",0,VLOOKUP(D719,resource_list,4,FALSE)*H719)</f>
        <v>0</v>
      </c>
      <c r="O719" s="5">
        <f t="shared" si="56"/>
        <v>2</v>
      </c>
      <c r="Q719" s="5" t="str">
        <f>IF(C719="", "",  IF(VLOOKUP(C719,locations_outposts,5,FALSE)="No", 1, 1.1))</f>
        <v/>
      </c>
    </row>
    <row r="720" spans="1:17" x14ac:dyDescent="0.25">
      <c r="A720" s="5" cm="1">
        <f t="array" ref="A720">ROUNDDOWN(
_xlfn.IFS(P720="Crafted",
J720*K720*N720*Q720,
P720="Inorganic",
J720*K720*(L720+M720+N720)*O720*Q720,
P720="Organic",
J720*K720*(L720+M720+N720)*Q720,
TRUE,0),2)</f>
        <v>0</v>
      </c>
      <c r="B720" s="5" t="str">
        <f>IF(D720="","",VLOOKUP(D720,resource_list,7,FALSE))</f>
        <v/>
      </c>
      <c r="E720" s="23">
        <v>0</v>
      </c>
      <c r="F720" s="23">
        <v>0</v>
      </c>
      <c r="G720" s="23">
        <v>0</v>
      </c>
      <c r="H720" s="23">
        <v>0</v>
      </c>
      <c r="J720" s="5">
        <f t="shared" si="54"/>
        <v>1</v>
      </c>
      <c r="K720" s="5">
        <f t="shared" si="55"/>
        <v>1</v>
      </c>
      <c r="L720" s="5">
        <f>IF(D720="",0,VLOOKUP(D720,resource_list,2,FALSE)*F720)</f>
        <v>0</v>
      </c>
      <c r="M720" s="5">
        <f>IF(D720="",0,VLOOKUP(D720,resource_list,3,FALSE)*G720)</f>
        <v>0</v>
      </c>
      <c r="N720" s="5">
        <f>IF(D720="",0,VLOOKUP(D720,resource_list,4,FALSE)*H720)</f>
        <v>0</v>
      </c>
      <c r="O720" s="5">
        <f t="shared" si="56"/>
        <v>2</v>
      </c>
      <c r="Q720" s="5" t="str">
        <f>IF(C720="", "",  IF(VLOOKUP(C720,locations_outposts,5,FALSE)="No", 1, 1.1))</f>
        <v/>
      </c>
    </row>
    <row r="721" spans="1:17" x14ac:dyDescent="0.25">
      <c r="A721" s="5" cm="1">
        <f t="array" ref="A721">ROUNDDOWN(
_xlfn.IFS(P721="Crafted",
J721*K721*N721*Q721,
P721="Inorganic",
J721*K721*(L721+M721+N721)*O721*Q721,
P721="Organic",
J721*K721*(L721+M721+N721)*Q721,
TRUE,0),2)</f>
        <v>0</v>
      </c>
      <c r="B721" s="5" t="str">
        <f>IF(D721="","",VLOOKUP(D721,resource_list,7,FALSE))</f>
        <v/>
      </c>
      <c r="E721" s="23">
        <v>0</v>
      </c>
      <c r="F721" s="23">
        <v>0</v>
      </c>
      <c r="G721" s="23">
        <v>0</v>
      </c>
      <c r="H721" s="23">
        <v>0</v>
      </c>
      <c r="J721" s="5">
        <f t="shared" si="54"/>
        <v>1</v>
      </c>
      <c r="K721" s="5">
        <f t="shared" si="55"/>
        <v>1</v>
      </c>
      <c r="L721" s="5">
        <f>IF(D721="",0,VLOOKUP(D721,resource_list,2,FALSE)*F721)</f>
        <v>0</v>
      </c>
      <c r="M721" s="5">
        <f>IF(D721="",0,VLOOKUP(D721,resource_list,3,FALSE)*G721)</f>
        <v>0</v>
      </c>
      <c r="N721" s="5">
        <f>IF(D721="",0,VLOOKUP(D721,resource_list,4,FALSE)*H721)</f>
        <v>0</v>
      </c>
      <c r="O721" s="5">
        <f t="shared" si="56"/>
        <v>2</v>
      </c>
      <c r="Q721" s="5" t="str">
        <f>IF(C721="", "",  IF(VLOOKUP(C721,locations_outposts,5,FALSE)="No", 1, 1.1))</f>
        <v/>
      </c>
    </row>
    <row r="722" spans="1:17" x14ac:dyDescent="0.25">
      <c r="A722" s="5" cm="1">
        <f t="array" ref="A722">ROUNDDOWN(
_xlfn.IFS(P722="Crafted",
J722*K722*N722*Q722,
P722="Inorganic",
J722*K722*(L722+M722+N722)*O722*Q722,
P722="Organic",
J722*K722*(L722+M722+N722)*Q722,
TRUE,0),2)</f>
        <v>0</v>
      </c>
      <c r="B722" s="5" t="str">
        <f>IF(D722="","",VLOOKUP(D722,resource_list,7,FALSE))</f>
        <v/>
      </c>
      <c r="E722" s="23">
        <v>0</v>
      </c>
      <c r="F722" s="23">
        <v>0</v>
      </c>
      <c r="G722" s="23">
        <v>0</v>
      </c>
      <c r="H722" s="23">
        <v>0</v>
      </c>
      <c r="J722" s="5">
        <f t="shared" si="54"/>
        <v>1</v>
      </c>
      <c r="K722" s="5">
        <f t="shared" si="55"/>
        <v>1</v>
      </c>
      <c r="L722" s="5">
        <f>IF(D722="",0,VLOOKUP(D722,resource_list,2,FALSE)*F722)</f>
        <v>0</v>
      </c>
      <c r="M722" s="5">
        <f>IF(D722="",0,VLOOKUP(D722,resource_list,3,FALSE)*G722)</f>
        <v>0</v>
      </c>
      <c r="N722" s="5">
        <f>IF(D722="",0,VLOOKUP(D722,resource_list,4,FALSE)*H722)</f>
        <v>0</v>
      </c>
      <c r="O722" s="5">
        <f t="shared" si="56"/>
        <v>2</v>
      </c>
      <c r="Q722" s="5" t="str">
        <f>IF(C722="", "",  IF(VLOOKUP(C722,locations_outposts,5,FALSE)="No", 1, 1.1))</f>
        <v/>
      </c>
    </row>
    <row r="723" spans="1:17" x14ac:dyDescent="0.25">
      <c r="A723" s="5" cm="1">
        <f t="array" ref="A723">ROUNDDOWN(
_xlfn.IFS(P723="Crafted",
J723*K723*N723*Q723,
P723="Inorganic",
J723*K723*(L723+M723+N723)*O723*Q723,
P723="Organic",
J723*K723*(L723+M723+N723)*Q723,
TRUE,0),2)</f>
        <v>0</v>
      </c>
      <c r="B723" s="5" t="str">
        <f>IF(D723="","",VLOOKUP(D723,resource_list,7,FALSE))</f>
        <v/>
      </c>
      <c r="E723" s="23">
        <v>0</v>
      </c>
      <c r="F723" s="23">
        <v>0</v>
      </c>
      <c r="G723" s="23">
        <v>0</v>
      </c>
      <c r="H723" s="23">
        <v>0</v>
      </c>
      <c r="J723" s="5">
        <f t="shared" si="54"/>
        <v>1</v>
      </c>
      <c r="K723" s="5">
        <f t="shared" si="55"/>
        <v>1</v>
      </c>
      <c r="L723" s="5">
        <f>IF(D723="",0,VLOOKUP(D723,resource_list,2,FALSE)*F723)</f>
        <v>0</v>
      </c>
      <c r="M723" s="5">
        <f>IF(D723="",0,VLOOKUP(D723,resource_list,3,FALSE)*G723)</f>
        <v>0</v>
      </c>
      <c r="N723" s="5">
        <f>IF(D723="",0,VLOOKUP(D723,resource_list,4,FALSE)*H723)</f>
        <v>0</v>
      </c>
      <c r="O723" s="5">
        <f t="shared" si="56"/>
        <v>2</v>
      </c>
      <c r="Q723" s="5" t="str">
        <f>IF(C723="", "",  IF(VLOOKUP(C723,locations_outposts,5,FALSE)="No", 1, 1.1))</f>
        <v/>
      </c>
    </row>
    <row r="724" spans="1:17" x14ac:dyDescent="0.25">
      <c r="A724" s="5" cm="1">
        <f t="array" ref="A724">ROUNDDOWN(
_xlfn.IFS(P724="Crafted",
J724*K724*N724*Q724,
P724="Inorganic",
J724*K724*(L724+M724+N724)*O724*Q724,
P724="Organic",
J724*K724*(L724+M724+N724)*Q724,
TRUE,0),2)</f>
        <v>0</v>
      </c>
      <c r="B724" s="5" t="str">
        <f>IF(D724="","",VLOOKUP(D724,resource_list,7,FALSE))</f>
        <v/>
      </c>
      <c r="E724" s="23">
        <v>0</v>
      </c>
      <c r="F724" s="23">
        <v>0</v>
      </c>
      <c r="G724" s="23">
        <v>0</v>
      </c>
      <c r="H724" s="23">
        <v>0</v>
      </c>
      <c r="J724" s="5">
        <f t="shared" si="54"/>
        <v>1</v>
      </c>
      <c r="K724" s="5">
        <f t="shared" si="55"/>
        <v>1</v>
      </c>
      <c r="L724" s="5">
        <f>IF(D724="",0,VLOOKUP(D724,resource_list,2,FALSE)*F724)</f>
        <v>0</v>
      </c>
      <c r="M724" s="5">
        <f>IF(D724="",0,VLOOKUP(D724,resource_list,3,FALSE)*G724)</f>
        <v>0</v>
      </c>
      <c r="N724" s="5">
        <f>IF(D724="",0,VLOOKUP(D724,resource_list,4,FALSE)*H724)</f>
        <v>0</v>
      </c>
      <c r="O724" s="5">
        <f t="shared" si="56"/>
        <v>2</v>
      </c>
      <c r="Q724" s="5" t="str">
        <f>IF(C724="", "",  IF(VLOOKUP(C724,locations_outposts,5,FALSE)="No", 1, 1.1))</f>
        <v/>
      </c>
    </row>
    <row r="725" spans="1:17" x14ac:dyDescent="0.25">
      <c r="A725" s="5" cm="1">
        <f t="array" ref="A725">ROUNDDOWN(
_xlfn.IFS(P725="Crafted",
J725*K725*N725*Q725,
P725="Inorganic",
J725*K725*(L725+M725+N725)*O725*Q725,
P725="Organic",
J725*K725*(L725+M725+N725)*Q725,
TRUE,0),2)</f>
        <v>0</v>
      </c>
      <c r="B725" s="5" t="str">
        <f>IF(D725="","",VLOOKUP(D725,resource_list,7,FALSE))</f>
        <v/>
      </c>
      <c r="E725" s="23">
        <v>0</v>
      </c>
      <c r="F725" s="23">
        <v>0</v>
      </c>
      <c r="G725" s="23">
        <v>0</v>
      </c>
      <c r="H725" s="23">
        <v>0</v>
      </c>
      <c r="J725" s="5">
        <f t="shared" si="54"/>
        <v>1</v>
      </c>
      <c r="K725" s="5">
        <f t="shared" si="55"/>
        <v>1</v>
      </c>
      <c r="L725" s="5">
        <f>IF(D725="",0,VLOOKUP(D725,resource_list,2,FALSE)*F725)</f>
        <v>0</v>
      </c>
      <c r="M725" s="5">
        <f>IF(D725="",0,VLOOKUP(D725,resource_list,3,FALSE)*G725)</f>
        <v>0</v>
      </c>
      <c r="N725" s="5">
        <f>IF(D725="",0,VLOOKUP(D725,resource_list,4,FALSE)*H725)</f>
        <v>0</v>
      </c>
      <c r="O725" s="5">
        <f t="shared" si="56"/>
        <v>2</v>
      </c>
      <c r="Q725" s="5" t="str">
        <f>IF(C725="", "",  IF(VLOOKUP(C725,locations_outposts,5,FALSE)="No", 1, 1.1))</f>
        <v/>
      </c>
    </row>
    <row r="726" spans="1:17" x14ac:dyDescent="0.25">
      <c r="A726" s="5" cm="1">
        <f t="array" ref="A726">ROUNDDOWN(
_xlfn.IFS(P726="Crafted",
J726*K726*N726*Q726,
P726="Inorganic",
J726*K726*(L726+M726+N726)*O726*Q726,
P726="Organic",
J726*K726*(L726+M726+N726)*Q726,
TRUE,0),2)</f>
        <v>0</v>
      </c>
      <c r="B726" s="5" t="str">
        <f>IF(D726="","",VLOOKUP(D726,resource_list,7,FALSE))</f>
        <v/>
      </c>
      <c r="E726" s="23">
        <v>0</v>
      </c>
      <c r="F726" s="23">
        <v>0</v>
      </c>
      <c r="G726" s="23">
        <v>0</v>
      </c>
      <c r="H726" s="23">
        <v>0</v>
      </c>
      <c r="J726" s="5">
        <f t="shared" si="54"/>
        <v>1</v>
      </c>
      <c r="K726" s="5">
        <f t="shared" si="55"/>
        <v>1</v>
      </c>
      <c r="L726" s="5">
        <f>IF(D726="",0,VLOOKUP(D726,resource_list,2,FALSE)*F726)</f>
        <v>0</v>
      </c>
      <c r="M726" s="5">
        <f>IF(D726="",0,VLOOKUP(D726,resource_list,3,FALSE)*G726)</f>
        <v>0</v>
      </c>
      <c r="N726" s="5">
        <f>IF(D726="",0,VLOOKUP(D726,resource_list,4,FALSE)*H726)</f>
        <v>0</v>
      </c>
      <c r="O726" s="5">
        <f t="shared" si="56"/>
        <v>2</v>
      </c>
      <c r="Q726" s="5" t="str">
        <f>IF(C726="", "",  IF(VLOOKUP(C726,locations_outposts,5,FALSE)="No", 1, 1.1))</f>
        <v/>
      </c>
    </row>
    <row r="727" spans="1:17" x14ac:dyDescent="0.25">
      <c r="A727" s="5" cm="1">
        <f t="array" ref="A727">ROUNDDOWN(
_xlfn.IFS(P727="Crafted",
J727*K727*N727*Q727,
P727="Inorganic",
J727*K727*(L727+M727+N727)*O727*Q727,
P727="Organic",
J727*K727*(L727+M727+N727)*Q727,
TRUE,0),2)</f>
        <v>0</v>
      </c>
      <c r="B727" s="5" t="str">
        <f>IF(D727="","",VLOOKUP(D727,resource_list,7,FALSE))</f>
        <v/>
      </c>
      <c r="E727" s="23">
        <v>0</v>
      </c>
      <c r="F727" s="23">
        <v>0</v>
      </c>
      <c r="G727" s="23">
        <v>0</v>
      </c>
      <c r="H727" s="23">
        <v>0</v>
      </c>
      <c r="J727" s="5">
        <f t="shared" si="54"/>
        <v>1</v>
      </c>
      <c r="K727" s="5">
        <f t="shared" si="55"/>
        <v>1</v>
      </c>
      <c r="L727" s="5">
        <f>IF(D727="",0,VLOOKUP(D727,resource_list,2,FALSE)*F727)</f>
        <v>0</v>
      </c>
      <c r="M727" s="5">
        <f>IF(D727="",0,VLOOKUP(D727,resource_list,3,FALSE)*G727)</f>
        <v>0</v>
      </c>
      <c r="N727" s="5">
        <f>IF(D727="",0,VLOOKUP(D727,resource_list,4,FALSE)*H727)</f>
        <v>0</v>
      </c>
      <c r="O727" s="5">
        <f t="shared" si="56"/>
        <v>2</v>
      </c>
      <c r="Q727" s="5" t="str">
        <f>IF(C727="", "",  IF(VLOOKUP(C727,locations_outposts,5,FALSE)="No", 1, 1.1))</f>
        <v/>
      </c>
    </row>
    <row r="728" spans="1:17" x14ac:dyDescent="0.25">
      <c r="A728" s="5" cm="1">
        <f t="array" ref="A728">ROUNDDOWN(
_xlfn.IFS(P728="Crafted",
J728*K728*N728*Q728,
P728="Inorganic",
J728*K728*(L728+M728+N728)*O728*Q728,
P728="Organic",
J728*K728*(L728+M728+N728)*Q728,
TRUE,0),2)</f>
        <v>0</v>
      </c>
      <c r="B728" s="5" t="str">
        <f>IF(D728="","",VLOOKUP(D728,resource_list,7,FALSE))</f>
        <v/>
      </c>
      <c r="E728" s="23">
        <v>0</v>
      </c>
      <c r="F728" s="23">
        <v>0</v>
      </c>
      <c r="G728" s="23">
        <v>0</v>
      </c>
      <c r="H728" s="23">
        <v>0</v>
      </c>
      <c r="J728" s="5">
        <f t="shared" si="54"/>
        <v>1</v>
      </c>
      <c r="K728" s="5">
        <f t="shared" si="55"/>
        <v>1</v>
      </c>
      <c r="L728" s="5">
        <f>IF(D728="",0,VLOOKUP(D728,resource_list,2,FALSE)*F728)</f>
        <v>0</v>
      </c>
      <c r="M728" s="5">
        <f>IF(D728="",0,VLOOKUP(D728,resource_list,3,FALSE)*G728)</f>
        <v>0</v>
      </c>
      <c r="N728" s="5">
        <f>IF(D728="",0,VLOOKUP(D728,resource_list,4,FALSE)*H728)</f>
        <v>0</v>
      </c>
      <c r="O728" s="5">
        <f t="shared" si="56"/>
        <v>2</v>
      </c>
      <c r="Q728" s="5" t="str">
        <f>IF(C728="", "",  IF(VLOOKUP(C728,locations_outposts,5,FALSE)="No", 1, 1.1))</f>
        <v/>
      </c>
    </row>
    <row r="729" spans="1:17" x14ac:dyDescent="0.25">
      <c r="A729" s="5" cm="1">
        <f t="array" ref="A729">ROUNDDOWN(
_xlfn.IFS(P729="Crafted",
J729*K729*N729*Q729,
P729="Inorganic",
J729*K729*(L729+M729+N729)*O729*Q729,
P729="Organic",
J729*K729*(L729+M729+N729)*Q729,
TRUE,0),2)</f>
        <v>0</v>
      </c>
      <c r="B729" s="5" t="str">
        <f>IF(D729="","",VLOOKUP(D729,resource_list,7,FALSE))</f>
        <v/>
      </c>
      <c r="E729" s="23">
        <v>0</v>
      </c>
      <c r="F729" s="23">
        <v>0</v>
      </c>
      <c r="G729" s="23">
        <v>0</v>
      </c>
      <c r="H729" s="23">
        <v>0</v>
      </c>
      <c r="J729" s="5">
        <f t="shared" si="54"/>
        <v>1</v>
      </c>
      <c r="K729" s="5">
        <f t="shared" si="55"/>
        <v>1</v>
      </c>
      <c r="L729" s="5">
        <f>IF(D729="",0,VLOOKUP(D729,resource_list,2,FALSE)*F729)</f>
        <v>0</v>
      </c>
      <c r="M729" s="5">
        <f>IF(D729="",0,VLOOKUP(D729,resource_list,3,FALSE)*G729)</f>
        <v>0</v>
      </c>
      <c r="N729" s="5">
        <f>IF(D729="",0,VLOOKUP(D729,resource_list,4,FALSE)*H729)</f>
        <v>0</v>
      </c>
      <c r="O729" s="5">
        <f t="shared" si="56"/>
        <v>2</v>
      </c>
      <c r="Q729" s="5" t="str">
        <f>IF(C729="", "",  IF(VLOOKUP(C729,locations_outposts,5,FALSE)="No", 1, 1.1))</f>
        <v/>
      </c>
    </row>
    <row r="730" spans="1:17" x14ac:dyDescent="0.25">
      <c r="A730" s="5" cm="1">
        <f t="array" ref="A730">ROUNDDOWN(
_xlfn.IFS(P730="Crafted",
J730*K730*N730*Q730,
P730="Inorganic",
J730*K730*(L730+M730+N730)*O730*Q730,
P730="Organic",
J730*K730*(L730+M730+N730)*Q730,
TRUE,0),2)</f>
        <v>0</v>
      </c>
      <c r="B730" s="5" t="str">
        <f>IF(D730="","",VLOOKUP(D730,resource_list,7,FALSE))</f>
        <v/>
      </c>
      <c r="E730" s="23">
        <v>0</v>
      </c>
      <c r="F730" s="23">
        <v>0</v>
      </c>
      <c r="G730" s="23">
        <v>0</v>
      </c>
      <c r="H730" s="23">
        <v>0</v>
      </c>
      <c r="J730" s="5">
        <f t="shared" si="54"/>
        <v>1</v>
      </c>
      <c r="K730" s="5">
        <f t="shared" si="55"/>
        <v>1</v>
      </c>
      <c r="L730" s="5">
        <f>IF(D730="",0,VLOOKUP(D730,resource_list,2,FALSE)*F730)</f>
        <v>0</v>
      </c>
      <c r="M730" s="5">
        <f>IF(D730="",0,VLOOKUP(D730,resource_list,3,FALSE)*G730)</f>
        <v>0</v>
      </c>
      <c r="N730" s="5">
        <f>IF(D730="",0,VLOOKUP(D730,resource_list,4,FALSE)*H730)</f>
        <v>0</v>
      </c>
      <c r="O730" s="5">
        <f t="shared" si="56"/>
        <v>2</v>
      </c>
      <c r="Q730" s="5" t="str">
        <f>IF(C730="", "",  IF(VLOOKUP(C730,locations_outposts,5,FALSE)="No", 1, 1.1))</f>
        <v/>
      </c>
    </row>
    <row r="731" spans="1:17" x14ac:dyDescent="0.25">
      <c r="A731" s="5" cm="1">
        <f t="array" ref="A731">ROUNDDOWN(
_xlfn.IFS(P731="Crafted",
J731*K731*N731*Q731,
P731="Inorganic",
J731*K731*(L731+M731+N731)*O731*Q731,
P731="Organic",
J731*K731*(L731+M731+N731)*Q731,
TRUE,0),2)</f>
        <v>0</v>
      </c>
      <c r="B731" s="5" t="str">
        <f>IF(D731="","",VLOOKUP(D731,resource_list,7,FALSE))</f>
        <v/>
      </c>
      <c r="E731" s="23">
        <v>0</v>
      </c>
      <c r="F731" s="23">
        <v>0</v>
      </c>
      <c r="G731" s="23">
        <v>0</v>
      </c>
      <c r="H731" s="23">
        <v>0</v>
      </c>
      <c r="J731" s="5">
        <f t="shared" si="54"/>
        <v>1</v>
      </c>
      <c r="K731" s="5">
        <f t="shared" si="55"/>
        <v>1</v>
      </c>
      <c r="L731" s="5">
        <f>IF(D731="",0,VLOOKUP(D731,resource_list,2,FALSE)*F731)</f>
        <v>0</v>
      </c>
      <c r="M731" s="5">
        <f>IF(D731="",0,VLOOKUP(D731,resource_list,3,FALSE)*G731)</f>
        <v>0</v>
      </c>
      <c r="N731" s="5">
        <f>IF(D731="",0,VLOOKUP(D731,resource_list,4,FALSE)*H731)</f>
        <v>0</v>
      </c>
      <c r="O731" s="5">
        <f t="shared" si="56"/>
        <v>2</v>
      </c>
      <c r="Q731" s="5" t="str">
        <f>IF(C731="", "",  IF(VLOOKUP(C731,locations_outposts,5,FALSE)="No", 1, 1.1))</f>
        <v/>
      </c>
    </row>
    <row r="732" spans="1:17" x14ac:dyDescent="0.25">
      <c r="A732" s="5" cm="1">
        <f t="array" ref="A732">ROUNDDOWN(
_xlfn.IFS(P732="Crafted",
J732*K732*N732*Q732,
P732="Inorganic",
J732*K732*(L732+M732+N732)*O732*Q732,
P732="Organic",
J732*K732*(L732+M732+N732)*Q732,
TRUE,0),2)</f>
        <v>0</v>
      </c>
      <c r="B732" s="5" t="str">
        <f>IF(D732="","",VLOOKUP(D732,resource_list,7,FALSE))</f>
        <v/>
      </c>
      <c r="E732" s="23">
        <v>0</v>
      </c>
      <c r="F732" s="23">
        <v>0</v>
      </c>
      <c r="G732" s="23">
        <v>0</v>
      </c>
      <c r="H732" s="23">
        <v>0</v>
      </c>
      <c r="J732" s="5">
        <f t="shared" si="54"/>
        <v>1</v>
      </c>
      <c r="K732" s="5">
        <f t="shared" si="55"/>
        <v>1</v>
      </c>
      <c r="L732" s="5">
        <f>IF(D732="",0,VLOOKUP(D732,resource_list,2,FALSE)*F732)</f>
        <v>0</v>
      </c>
      <c r="M732" s="5">
        <f>IF(D732="",0,VLOOKUP(D732,resource_list,3,FALSE)*G732)</f>
        <v>0</v>
      </c>
      <c r="N732" s="5">
        <f>IF(D732="",0,VLOOKUP(D732,resource_list,4,FALSE)*H732)</f>
        <v>0</v>
      </c>
      <c r="O732" s="5">
        <f t="shared" si="56"/>
        <v>2</v>
      </c>
      <c r="Q732" s="5" t="str">
        <f>IF(C732="", "",  IF(VLOOKUP(C732,locations_outposts,5,FALSE)="No", 1, 1.1))</f>
        <v/>
      </c>
    </row>
    <row r="733" spans="1:17" x14ac:dyDescent="0.25">
      <c r="A733" s="5" cm="1">
        <f t="array" ref="A733">ROUNDDOWN(
_xlfn.IFS(P733="Crafted",
J733*K733*N733*Q733,
P733="Inorganic",
J733*K733*(L733+M733+N733)*O733*Q733,
P733="Organic",
J733*K733*(L733+M733+N733)*Q733,
TRUE,0),2)</f>
        <v>0</v>
      </c>
      <c r="B733" s="5" t="str">
        <f>IF(D733="","",VLOOKUP(D733,resource_list,7,FALSE))</f>
        <v/>
      </c>
      <c r="E733" s="23">
        <v>0</v>
      </c>
      <c r="F733" s="23">
        <v>0</v>
      </c>
      <c r="G733" s="23">
        <v>0</v>
      </c>
      <c r="H733" s="23">
        <v>0</v>
      </c>
      <c r="J733" s="5">
        <f t="shared" si="54"/>
        <v>1</v>
      </c>
      <c r="K733" s="5">
        <f t="shared" si="55"/>
        <v>1</v>
      </c>
      <c r="L733" s="5">
        <f>IF(D733="",0,VLOOKUP(D733,resource_list,2,FALSE)*F733)</f>
        <v>0</v>
      </c>
      <c r="M733" s="5">
        <f>IF(D733="",0,VLOOKUP(D733,resource_list,3,FALSE)*G733)</f>
        <v>0</v>
      </c>
      <c r="N733" s="5">
        <f>IF(D733="",0,VLOOKUP(D733,resource_list,4,FALSE)*H733)</f>
        <v>0</v>
      </c>
      <c r="O733" s="5">
        <f t="shared" si="56"/>
        <v>2</v>
      </c>
      <c r="Q733" s="5" t="str">
        <f>IF(C733="", "",  IF(VLOOKUP(C733,locations_outposts,5,FALSE)="No", 1, 1.1))</f>
        <v/>
      </c>
    </row>
    <row r="734" spans="1:17" x14ac:dyDescent="0.25">
      <c r="A734" s="5" cm="1">
        <f t="array" ref="A734">ROUNDDOWN(
_xlfn.IFS(P734="Crafted",
J734*K734*N734*Q734,
P734="Inorganic",
J734*K734*(L734+M734+N734)*O734*Q734,
P734="Organic",
J734*K734*(L734+M734+N734)*Q734,
TRUE,0),2)</f>
        <v>0</v>
      </c>
      <c r="B734" s="5" t="str">
        <f>IF(D734="","",VLOOKUP(D734,resource_list,7,FALSE))</f>
        <v/>
      </c>
      <c r="E734" s="23">
        <v>0</v>
      </c>
      <c r="F734" s="23">
        <v>0</v>
      </c>
      <c r="G734" s="23">
        <v>0</v>
      </c>
      <c r="H734" s="23">
        <v>0</v>
      </c>
      <c r="J734" s="5">
        <f t="shared" si="54"/>
        <v>1</v>
      </c>
      <c r="K734" s="5">
        <f t="shared" si="55"/>
        <v>1</v>
      </c>
      <c r="L734" s="5">
        <f>IF(D734="",0,VLOOKUP(D734,resource_list,2,FALSE)*F734)</f>
        <v>0</v>
      </c>
      <c r="M734" s="5">
        <f>IF(D734="",0,VLOOKUP(D734,resource_list,3,FALSE)*G734)</f>
        <v>0</v>
      </c>
      <c r="N734" s="5">
        <f>IF(D734="",0,VLOOKUP(D734,resource_list,4,FALSE)*H734)</f>
        <v>0</v>
      </c>
      <c r="O734" s="5">
        <f t="shared" si="56"/>
        <v>2</v>
      </c>
      <c r="Q734" s="5" t="str">
        <f>IF(C734="", "",  IF(VLOOKUP(C734,locations_outposts,5,FALSE)="No", 1, 1.1))</f>
        <v/>
      </c>
    </row>
    <row r="735" spans="1:17" x14ac:dyDescent="0.25">
      <c r="A735" s="5" cm="1">
        <f t="array" ref="A735">ROUNDDOWN(
_xlfn.IFS(P735="Crafted",
J735*K735*N735*Q735,
P735="Inorganic",
J735*K735*(L735+M735+N735)*O735*Q735,
P735="Organic",
J735*K735*(L735+M735+N735)*Q735,
TRUE,0),2)</f>
        <v>0</v>
      </c>
      <c r="B735" s="5" t="str">
        <f>IF(D735="","",VLOOKUP(D735,resource_list,7,FALSE))</f>
        <v/>
      </c>
      <c r="E735" s="23">
        <v>0</v>
      </c>
      <c r="F735" s="23">
        <v>0</v>
      </c>
      <c r="G735" s="23">
        <v>0</v>
      </c>
      <c r="H735" s="23">
        <v>0</v>
      </c>
      <c r="J735" s="5">
        <f t="shared" ref="J735:J798" si="57">1.1^E735</f>
        <v>1</v>
      </c>
      <c r="K735" s="5">
        <f t="shared" ref="K735:K798" si="58">IF($B$1="Yes",1.05,1)</f>
        <v>1</v>
      </c>
      <c r="L735" s="5">
        <f>IF(D735="",0,VLOOKUP(D735,resource_list,2,FALSE)*F735)</f>
        <v>0</v>
      </c>
      <c r="M735" s="5">
        <f>IF(D735="",0,VLOOKUP(D735,resource_list,3,FALSE)*G735)</f>
        <v>0</v>
      </c>
      <c r="N735" s="5">
        <f>IF(D735="",0,VLOOKUP(D735,resource_list,4,FALSE)*H735)</f>
        <v>0</v>
      </c>
      <c r="O735" s="5">
        <f t="shared" ref="O735:O798" si="59">IF($D$1="Yes",2,1)</f>
        <v>2</v>
      </c>
      <c r="Q735" s="5" t="str">
        <f>IF(C735="", "",  IF(VLOOKUP(C735,locations_outposts,5,FALSE)="No", 1, 1.1))</f>
        <v/>
      </c>
    </row>
    <row r="736" spans="1:17" x14ac:dyDescent="0.25">
      <c r="A736" s="5" cm="1">
        <f t="array" ref="A736">ROUNDDOWN(
_xlfn.IFS(P736="Crafted",
J736*K736*N736*Q736,
P736="Inorganic",
J736*K736*(L736+M736+N736)*O736*Q736,
P736="Organic",
J736*K736*(L736+M736+N736)*Q736,
TRUE,0),2)</f>
        <v>0</v>
      </c>
      <c r="B736" s="5" t="str">
        <f>IF(D736="","",VLOOKUP(D736,resource_list,7,FALSE))</f>
        <v/>
      </c>
      <c r="E736" s="23">
        <v>0</v>
      </c>
      <c r="F736" s="23">
        <v>0</v>
      </c>
      <c r="G736" s="23">
        <v>0</v>
      </c>
      <c r="H736" s="23">
        <v>0</v>
      </c>
      <c r="J736" s="5">
        <f t="shared" si="57"/>
        <v>1</v>
      </c>
      <c r="K736" s="5">
        <f t="shared" si="58"/>
        <v>1</v>
      </c>
      <c r="L736" s="5">
        <f>IF(D736="",0,VLOOKUP(D736,resource_list,2,FALSE)*F736)</f>
        <v>0</v>
      </c>
      <c r="M736" s="5">
        <f>IF(D736="",0,VLOOKUP(D736,resource_list,3,FALSE)*G736)</f>
        <v>0</v>
      </c>
      <c r="N736" s="5">
        <f>IF(D736="",0,VLOOKUP(D736,resource_list,4,FALSE)*H736)</f>
        <v>0</v>
      </c>
      <c r="O736" s="5">
        <f t="shared" si="59"/>
        <v>2</v>
      </c>
      <c r="Q736" s="5" t="str">
        <f>IF(C736="", "",  IF(VLOOKUP(C736,locations_outposts,5,FALSE)="No", 1, 1.1))</f>
        <v/>
      </c>
    </row>
    <row r="737" spans="1:17" x14ac:dyDescent="0.25">
      <c r="A737" s="5" cm="1">
        <f t="array" ref="A737">ROUNDDOWN(
_xlfn.IFS(P737="Crafted",
J737*K737*N737*Q737,
P737="Inorganic",
J737*K737*(L737+M737+N737)*O737*Q737,
P737="Organic",
J737*K737*(L737+M737+N737)*Q737,
TRUE,0),2)</f>
        <v>0</v>
      </c>
      <c r="B737" s="5" t="str">
        <f>IF(D737="","",VLOOKUP(D737,resource_list,7,FALSE))</f>
        <v/>
      </c>
      <c r="E737" s="23">
        <v>0</v>
      </c>
      <c r="F737" s="23">
        <v>0</v>
      </c>
      <c r="G737" s="23">
        <v>0</v>
      </c>
      <c r="H737" s="23">
        <v>0</v>
      </c>
      <c r="J737" s="5">
        <f t="shared" si="57"/>
        <v>1</v>
      </c>
      <c r="K737" s="5">
        <f t="shared" si="58"/>
        <v>1</v>
      </c>
      <c r="L737" s="5">
        <f>IF(D737="",0,VLOOKUP(D737,resource_list,2,FALSE)*F737)</f>
        <v>0</v>
      </c>
      <c r="M737" s="5">
        <f>IF(D737="",0,VLOOKUP(D737,resource_list,3,FALSE)*G737)</f>
        <v>0</v>
      </c>
      <c r="N737" s="5">
        <f>IF(D737="",0,VLOOKUP(D737,resource_list,4,FALSE)*H737)</f>
        <v>0</v>
      </c>
      <c r="O737" s="5">
        <f t="shared" si="59"/>
        <v>2</v>
      </c>
      <c r="Q737" s="5" t="str">
        <f>IF(C737="", "",  IF(VLOOKUP(C737,locations_outposts,5,FALSE)="No", 1, 1.1))</f>
        <v/>
      </c>
    </row>
    <row r="738" spans="1:17" x14ac:dyDescent="0.25">
      <c r="A738" s="5" cm="1">
        <f t="array" ref="A738">ROUNDDOWN(
_xlfn.IFS(P738="Crafted",
J738*K738*N738*Q738,
P738="Inorganic",
J738*K738*(L738+M738+N738)*O738*Q738,
P738="Organic",
J738*K738*(L738+M738+N738)*Q738,
TRUE,0),2)</f>
        <v>0</v>
      </c>
      <c r="B738" s="5" t="str">
        <f>IF(D738="","",VLOOKUP(D738,resource_list,7,FALSE))</f>
        <v/>
      </c>
      <c r="E738" s="23">
        <v>0</v>
      </c>
      <c r="F738" s="23">
        <v>0</v>
      </c>
      <c r="G738" s="23">
        <v>0</v>
      </c>
      <c r="H738" s="23">
        <v>0</v>
      </c>
      <c r="J738" s="5">
        <f t="shared" si="57"/>
        <v>1</v>
      </c>
      <c r="K738" s="5">
        <f t="shared" si="58"/>
        <v>1</v>
      </c>
      <c r="L738" s="5">
        <f>IF(D738="",0,VLOOKUP(D738,resource_list,2,FALSE)*F738)</f>
        <v>0</v>
      </c>
      <c r="M738" s="5">
        <f>IF(D738="",0,VLOOKUP(D738,resource_list,3,FALSE)*G738)</f>
        <v>0</v>
      </c>
      <c r="N738" s="5">
        <f>IF(D738="",0,VLOOKUP(D738,resource_list,4,FALSE)*H738)</f>
        <v>0</v>
      </c>
      <c r="O738" s="5">
        <f t="shared" si="59"/>
        <v>2</v>
      </c>
      <c r="Q738" s="5" t="str">
        <f>IF(C738="", "",  IF(VLOOKUP(C738,locations_outposts,5,FALSE)="No", 1, 1.1))</f>
        <v/>
      </c>
    </row>
    <row r="739" spans="1:17" x14ac:dyDescent="0.25">
      <c r="A739" s="5" cm="1">
        <f t="array" ref="A739">ROUNDDOWN(
_xlfn.IFS(P739="Crafted",
J739*K739*N739*Q739,
P739="Inorganic",
J739*K739*(L739+M739+N739)*O739*Q739,
P739="Organic",
J739*K739*(L739+M739+N739)*Q739,
TRUE,0),2)</f>
        <v>0</v>
      </c>
      <c r="B739" s="5" t="str">
        <f>IF(D739="","",VLOOKUP(D739,resource_list,7,FALSE))</f>
        <v/>
      </c>
      <c r="E739" s="23">
        <v>0</v>
      </c>
      <c r="F739" s="23">
        <v>0</v>
      </c>
      <c r="G739" s="23">
        <v>0</v>
      </c>
      <c r="H739" s="23">
        <v>0</v>
      </c>
      <c r="J739" s="5">
        <f t="shared" si="57"/>
        <v>1</v>
      </c>
      <c r="K739" s="5">
        <f t="shared" si="58"/>
        <v>1</v>
      </c>
      <c r="L739" s="5">
        <f>IF(D739="",0,VLOOKUP(D739,resource_list,2,FALSE)*F739)</f>
        <v>0</v>
      </c>
      <c r="M739" s="5">
        <f>IF(D739="",0,VLOOKUP(D739,resource_list,3,FALSE)*G739)</f>
        <v>0</v>
      </c>
      <c r="N739" s="5">
        <f>IF(D739="",0,VLOOKUP(D739,resource_list,4,FALSE)*H739)</f>
        <v>0</v>
      </c>
      <c r="O739" s="5">
        <f t="shared" si="59"/>
        <v>2</v>
      </c>
      <c r="Q739" s="5" t="str">
        <f>IF(C739="", "",  IF(VLOOKUP(C739,locations_outposts,5,FALSE)="No", 1, 1.1))</f>
        <v/>
      </c>
    </row>
    <row r="740" spans="1:17" x14ac:dyDescent="0.25">
      <c r="A740" s="5" cm="1">
        <f t="array" ref="A740">ROUNDDOWN(
_xlfn.IFS(P740="Crafted",
J740*K740*N740*Q740,
P740="Inorganic",
J740*K740*(L740+M740+N740)*O740*Q740,
P740="Organic",
J740*K740*(L740+M740+N740)*Q740,
TRUE,0),2)</f>
        <v>0</v>
      </c>
      <c r="B740" s="5" t="str">
        <f>IF(D740="","",VLOOKUP(D740,resource_list,7,FALSE))</f>
        <v/>
      </c>
      <c r="E740" s="23">
        <v>0</v>
      </c>
      <c r="F740" s="23">
        <v>0</v>
      </c>
      <c r="G740" s="23">
        <v>0</v>
      </c>
      <c r="H740" s="23">
        <v>0</v>
      </c>
      <c r="J740" s="5">
        <f t="shared" si="57"/>
        <v>1</v>
      </c>
      <c r="K740" s="5">
        <f t="shared" si="58"/>
        <v>1</v>
      </c>
      <c r="L740" s="5">
        <f>IF(D740="",0,VLOOKUP(D740,resource_list,2,FALSE)*F740)</f>
        <v>0</v>
      </c>
      <c r="M740" s="5">
        <f>IF(D740="",0,VLOOKUP(D740,resource_list,3,FALSE)*G740)</f>
        <v>0</v>
      </c>
      <c r="N740" s="5">
        <f>IF(D740="",0,VLOOKUP(D740,resource_list,4,FALSE)*H740)</f>
        <v>0</v>
      </c>
      <c r="O740" s="5">
        <f t="shared" si="59"/>
        <v>2</v>
      </c>
      <c r="Q740" s="5" t="str">
        <f>IF(C740="", "",  IF(VLOOKUP(C740,locations_outposts,5,FALSE)="No", 1, 1.1))</f>
        <v/>
      </c>
    </row>
    <row r="741" spans="1:17" x14ac:dyDescent="0.25">
      <c r="A741" s="5" cm="1">
        <f t="array" ref="A741">ROUNDDOWN(
_xlfn.IFS(P741="Crafted",
J741*K741*N741*Q741,
P741="Inorganic",
J741*K741*(L741+M741+N741)*O741*Q741,
P741="Organic",
J741*K741*(L741+M741+N741)*Q741,
TRUE,0),2)</f>
        <v>0</v>
      </c>
      <c r="B741" s="5" t="str">
        <f>IF(D741="","",VLOOKUP(D741,resource_list,7,FALSE))</f>
        <v/>
      </c>
      <c r="E741" s="23">
        <v>0</v>
      </c>
      <c r="F741" s="23">
        <v>0</v>
      </c>
      <c r="G741" s="23">
        <v>0</v>
      </c>
      <c r="H741" s="23">
        <v>0</v>
      </c>
      <c r="J741" s="5">
        <f t="shared" si="57"/>
        <v>1</v>
      </c>
      <c r="K741" s="5">
        <f t="shared" si="58"/>
        <v>1</v>
      </c>
      <c r="L741" s="5">
        <f>IF(D741="",0,VLOOKUP(D741,resource_list,2,FALSE)*F741)</f>
        <v>0</v>
      </c>
      <c r="M741" s="5">
        <f>IF(D741="",0,VLOOKUP(D741,resource_list,3,FALSE)*G741)</f>
        <v>0</v>
      </c>
      <c r="N741" s="5">
        <f>IF(D741="",0,VLOOKUP(D741,resource_list,4,FALSE)*H741)</f>
        <v>0</v>
      </c>
      <c r="O741" s="5">
        <f t="shared" si="59"/>
        <v>2</v>
      </c>
      <c r="Q741" s="5" t="str">
        <f>IF(C741="", "",  IF(VLOOKUP(C741,locations_outposts,5,FALSE)="No", 1, 1.1))</f>
        <v/>
      </c>
    </row>
    <row r="742" spans="1:17" x14ac:dyDescent="0.25">
      <c r="A742" s="5" cm="1">
        <f t="array" ref="A742">ROUNDDOWN(
_xlfn.IFS(P742="Crafted",
J742*K742*N742*Q742,
P742="Inorganic",
J742*K742*(L742+M742+N742)*O742*Q742,
P742="Organic",
J742*K742*(L742+M742+N742)*Q742,
TRUE,0),2)</f>
        <v>0</v>
      </c>
      <c r="B742" s="5" t="str">
        <f>IF(D742="","",VLOOKUP(D742,resource_list,7,FALSE))</f>
        <v/>
      </c>
      <c r="E742" s="23">
        <v>0</v>
      </c>
      <c r="F742" s="23">
        <v>0</v>
      </c>
      <c r="G742" s="23">
        <v>0</v>
      </c>
      <c r="H742" s="23">
        <v>0</v>
      </c>
      <c r="J742" s="5">
        <f t="shared" si="57"/>
        <v>1</v>
      </c>
      <c r="K742" s="5">
        <f t="shared" si="58"/>
        <v>1</v>
      </c>
      <c r="L742" s="5">
        <f>IF(D742="",0,VLOOKUP(D742,resource_list,2,FALSE)*F742)</f>
        <v>0</v>
      </c>
      <c r="M742" s="5">
        <f>IF(D742="",0,VLOOKUP(D742,resource_list,3,FALSE)*G742)</f>
        <v>0</v>
      </c>
      <c r="N742" s="5">
        <f>IF(D742="",0,VLOOKUP(D742,resource_list,4,FALSE)*H742)</f>
        <v>0</v>
      </c>
      <c r="O742" s="5">
        <f t="shared" si="59"/>
        <v>2</v>
      </c>
      <c r="Q742" s="5" t="str">
        <f>IF(C742="", "",  IF(VLOOKUP(C742,locations_outposts,5,FALSE)="No", 1, 1.1))</f>
        <v/>
      </c>
    </row>
    <row r="743" spans="1:17" x14ac:dyDescent="0.25">
      <c r="A743" s="5" cm="1">
        <f t="array" ref="A743">ROUNDDOWN(
_xlfn.IFS(P743="Crafted",
J743*K743*N743*Q743,
P743="Inorganic",
J743*K743*(L743+M743+N743)*O743*Q743,
P743="Organic",
J743*K743*(L743+M743+N743)*Q743,
TRUE,0),2)</f>
        <v>0</v>
      </c>
      <c r="B743" s="5" t="str">
        <f>IF(D743="","",VLOOKUP(D743,resource_list,7,FALSE))</f>
        <v/>
      </c>
      <c r="E743" s="23">
        <v>0</v>
      </c>
      <c r="F743" s="23">
        <v>0</v>
      </c>
      <c r="G743" s="23">
        <v>0</v>
      </c>
      <c r="H743" s="23">
        <v>0</v>
      </c>
      <c r="J743" s="5">
        <f t="shared" si="57"/>
        <v>1</v>
      </c>
      <c r="K743" s="5">
        <f t="shared" si="58"/>
        <v>1</v>
      </c>
      <c r="L743" s="5">
        <f>IF(D743="",0,VLOOKUP(D743,resource_list,2,FALSE)*F743)</f>
        <v>0</v>
      </c>
      <c r="M743" s="5">
        <f>IF(D743="",0,VLOOKUP(D743,resource_list,3,FALSE)*G743)</f>
        <v>0</v>
      </c>
      <c r="N743" s="5">
        <f>IF(D743="",0,VLOOKUP(D743,resource_list,4,FALSE)*H743)</f>
        <v>0</v>
      </c>
      <c r="O743" s="5">
        <f t="shared" si="59"/>
        <v>2</v>
      </c>
      <c r="Q743" s="5" t="str">
        <f>IF(C743="", "",  IF(VLOOKUP(C743,locations_outposts,5,FALSE)="No", 1, 1.1))</f>
        <v/>
      </c>
    </row>
    <row r="744" spans="1:17" x14ac:dyDescent="0.25">
      <c r="A744" s="5" cm="1">
        <f t="array" ref="A744">ROUNDDOWN(
_xlfn.IFS(P744="Crafted",
J744*K744*N744*Q744,
P744="Inorganic",
J744*K744*(L744+M744+N744)*O744*Q744,
P744="Organic",
J744*K744*(L744+M744+N744)*Q744,
TRUE,0),2)</f>
        <v>0</v>
      </c>
      <c r="B744" s="5" t="str">
        <f>IF(D744="","",VLOOKUP(D744,resource_list,7,FALSE))</f>
        <v/>
      </c>
      <c r="E744" s="23">
        <v>0</v>
      </c>
      <c r="F744" s="23">
        <v>0</v>
      </c>
      <c r="G744" s="23">
        <v>0</v>
      </c>
      <c r="H744" s="23">
        <v>0</v>
      </c>
      <c r="J744" s="5">
        <f t="shared" si="57"/>
        <v>1</v>
      </c>
      <c r="K744" s="5">
        <f t="shared" si="58"/>
        <v>1</v>
      </c>
      <c r="L744" s="5">
        <f>IF(D744="",0,VLOOKUP(D744,resource_list,2,FALSE)*F744)</f>
        <v>0</v>
      </c>
      <c r="M744" s="5">
        <f>IF(D744="",0,VLOOKUP(D744,resource_list,3,FALSE)*G744)</f>
        <v>0</v>
      </c>
      <c r="N744" s="5">
        <f>IF(D744="",0,VLOOKUP(D744,resource_list,4,FALSE)*H744)</f>
        <v>0</v>
      </c>
      <c r="O744" s="5">
        <f t="shared" si="59"/>
        <v>2</v>
      </c>
      <c r="Q744" s="5" t="str">
        <f>IF(C744="", "",  IF(VLOOKUP(C744,locations_outposts,5,FALSE)="No", 1, 1.1))</f>
        <v/>
      </c>
    </row>
    <row r="745" spans="1:17" x14ac:dyDescent="0.25">
      <c r="A745" s="5" cm="1">
        <f t="array" ref="A745">ROUNDDOWN(
_xlfn.IFS(P745="Crafted",
J745*K745*N745*Q745,
P745="Inorganic",
J745*K745*(L745+M745+N745)*O745*Q745,
P745="Organic",
J745*K745*(L745+M745+N745)*Q745,
TRUE,0),2)</f>
        <v>0</v>
      </c>
      <c r="B745" s="5" t="str">
        <f>IF(D745="","",VLOOKUP(D745,resource_list,7,FALSE))</f>
        <v/>
      </c>
      <c r="E745" s="23">
        <v>0</v>
      </c>
      <c r="F745" s="23">
        <v>0</v>
      </c>
      <c r="G745" s="23">
        <v>0</v>
      </c>
      <c r="H745" s="23">
        <v>0</v>
      </c>
      <c r="J745" s="5">
        <f t="shared" si="57"/>
        <v>1</v>
      </c>
      <c r="K745" s="5">
        <f t="shared" si="58"/>
        <v>1</v>
      </c>
      <c r="L745" s="5">
        <f>IF(D745="",0,VLOOKUP(D745,resource_list,2,FALSE)*F745)</f>
        <v>0</v>
      </c>
      <c r="M745" s="5">
        <f>IF(D745="",0,VLOOKUP(D745,resource_list,3,FALSE)*G745)</f>
        <v>0</v>
      </c>
      <c r="N745" s="5">
        <f>IF(D745="",0,VLOOKUP(D745,resource_list,4,FALSE)*H745)</f>
        <v>0</v>
      </c>
      <c r="O745" s="5">
        <f t="shared" si="59"/>
        <v>2</v>
      </c>
      <c r="Q745" s="5" t="str">
        <f>IF(C745="", "",  IF(VLOOKUP(C745,locations_outposts,5,FALSE)="No", 1, 1.1))</f>
        <v/>
      </c>
    </row>
    <row r="746" spans="1:17" x14ac:dyDescent="0.25">
      <c r="A746" s="5" cm="1">
        <f t="array" ref="A746">ROUNDDOWN(
_xlfn.IFS(P746="Crafted",
J746*K746*N746*Q746,
P746="Inorganic",
J746*K746*(L746+M746+N746)*O746*Q746,
P746="Organic",
J746*K746*(L746+M746+N746)*Q746,
TRUE,0),2)</f>
        <v>0</v>
      </c>
      <c r="B746" s="5" t="str">
        <f>IF(D746="","",VLOOKUP(D746,resource_list,7,FALSE))</f>
        <v/>
      </c>
      <c r="E746" s="23">
        <v>0</v>
      </c>
      <c r="F746" s="23">
        <v>0</v>
      </c>
      <c r="G746" s="23">
        <v>0</v>
      </c>
      <c r="H746" s="23">
        <v>0</v>
      </c>
      <c r="J746" s="5">
        <f t="shared" si="57"/>
        <v>1</v>
      </c>
      <c r="K746" s="5">
        <f t="shared" si="58"/>
        <v>1</v>
      </c>
      <c r="L746" s="5">
        <f>IF(D746="",0,VLOOKUP(D746,resource_list,2,FALSE)*F746)</f>
        <v>0</v>
      </c>
      <c r="M746" s="5">
        <f>IF(D746="",0,VLOOKUP(D746,resource_list,3,FALSE)*G746)</f>
        <v>0</v>
      </c>
      <c r="N746" s="5">
        <f>IF(D746="",0,VLOOKUP(D746,resource_list,4,FALSE)*H746)</f>
        <v>0</v>
      </c>
      <c r="O746" s="5">
        <f t="shared" si="59"/>
        <v>2</v>
      </c>
      <c r="Q746" s="5" t="str">
        <f>IF(C746="", "",  IF(VLOOKUP(C746,locations_outposts,5,FALSE)="No", 1, 1.1))</f>
        <v/>
      </c>
    </row>
    <row r="747" spans="1:17" x14ac:dyDescent="0.25">
      <c r="A747" s="5" cm="1">
        <f t="array" ref="A747">ROUNDDOWN(
_xlfn.IFS(P747="Crafted",
J747*K747*N747*Q747,
P747="Inorganic",
J747*K747*(L747+M747+N747)*O747*Q747,
P747="Organic",
J747*K747*(L747+M747+N747)*Q747,
TRUE,0),2)</f>
        <v>0</v>
      </c>
      <c r="B747" s="5" t="str">
        <f>IF(D747="","",VLOOKUP(D747,resource_list,7,FALSE))</f>
        <v/>
      </c>
      <c r="E747" s="23">
        <v>0</v>
      </c>
      <c r="F747" s="23">
        <v>0</v>
      </c>
      <c r="G747" s="23">
        <v>0</v>
      </c>
      <c r="H747" s="23">
        <v>0</v>
      </c>
      <c r="J747" s="5">
        <f t="shared" si="57"/>
        <v>1</v>
      </c>
      <c r="K747" s="5">
        <f t="shared" si="58"/>
        <v>1</v>
      </c>
      <c r="L747" s="5">
        <f>IF(D747="",0,VLOOKUP(D747,resource_list,2,FALSE)*F747)</f>
        <v>0</v>
      </c>
      <c r="M747" s="5">
        <f>IF(D747="",0,VLOOKUP(D747,resource_list,3,FALSE)*G747)</f>
        <v>0</v>
      </c>
      <c r="N747" s="5">
        <f>IF(D747="",0,VLOOKUP(D747,resource_list,4,FALSE)*H747)</f>
        <v>0</v>
      </c>
      <c r="O747" s="5">
        <f t="shared" si="59"/>
        <v>2</v>
      </c>
      <c r="Q747" s="5" t="str">
        <f>IF(C747="", "",  IF(VLOOKUP(C747,locations_outposts,5,FALSE)="No", 1, 1.1))</f>
        <v/>
      </c>
    </row>
    <row r="748" spans="1:17" x14ac:dyDescent="0.25">
      <c r="A748" s="5" cm="1">
        <f t="array" ref="A748">ROUNDDOWN(
_xlfn.IFS(P748="Crafted",
J748*K748*N748*Q748,
P748="Inorganic",
J748*K748*(L748+M748+N748)*O748*Q748,
P748="Organic",
J748*K748*(L748+M748+N748)*Q748,
TRUE,0),2)</f>
        <v>0</v>
      </c>
      <c r="B748" s="5" t="str">
        <f>IF(D748="","",VLOOKUP(D748,resource_list,7,FALSE))</f>
        <v/>
      </c>
      <c r="E748" s="23">
        <v>0</v>
      </c>
      <c r="F748" s="23">
        <v>0</v>
      </c>
      <c r="G748" s="23">
        <v>0</v>
      </c>
      <c r="H748" s="23">
        <v>0</v>
      </c>
      <c r="J748" s="5">
        <f t="shared" si="57"/>
        <v>1</v>
      </c>
      <c r="K748" s="5">
        <f t="shared" si="58"/>
        <v>1</v>
      </c>
      <c r="L748" s="5">
        <f>IF(D748="",0,VLOOKUP(D748,resource_list,2,FALSE)*F748)</f>
        <v>0</v>
      </c>
      <c r="M748" s="5">
        <f>IF(D748="",0,VLOOKUP(D748,resource_list,3,FALSE)*G748)</f>
        <v>0</v>
      </c>
      <c r="N748" s="5">
        <f>IF(D748="",0,VLOOKUP(D748,resource_list,4,FALSE)*H748)</f>
        <v>0</v>
      </c>
      <c r="O748" s="5">
        <f t="shared" si="59"/>
        <v>2</v>
      </c>
      <c r="Q748" s="5" t="str">
        <f>IF(C748="", "",  IF(VLOOKUP(C748,locations_outposts,5,FALSE)="No", 1, 1.1))</f>
        <v/>
      </c>
    </row>
    <row r="749" spans="1:17" x14ac:dyDescent="0.25">
      <c r="A749" s="5" cm="1">
        <f t="array" ref="A749">ROUNDDOWN(
_xlfn.IFS(P749="Crafted",
J749*K749*N749*Q749,
P749="Inorganic",
J749*K749*(L749+M749+N749)*O749*Q749,
P749="Organic",
J749*K749*(L749+M749+N749)*Q749,
TRUE,0),2)</f>
        <v>0</v>
      </c>
      <c r="B749" s="5" t="str">
        <f>IF(D749="","",VLOOKUP(D749,resource_list,7,FALSE))</f>
        <v/>
      </c>
      <c r="E749" s="23">
        <v>0</v>
      </c>
      <c r="F749" s="23">
        <v>0</v>
      </c>
      <c r="G749" s="23">
        <v>0</v>
      </c>
      <c r="H749" s="23">
        <v>0</v>
      </c>
      <c r="J749" s="5">
        <f t="shared" si="57"/>
        <v>1</v>
      </c>
      <c r="K749" s="5">
        <f t="shared" si="58"/>
        <v>1</v>
      </c>
      <c r="L749" s="5">
        <f>IF(D749="",0,VLOOKUP(D749,resource_list,2,FALSE)*F749)</f>
        <v>0</v>
      </c>
      <c r="M749" s="5">
        <f>IF(D749="",0,VLOOKUP(D749,resource_list,3,FALSE)*G749)</f>
        <v>0</v>
      </c>
      <c r="N749" s="5">
        <f>IF(D749="",0,VLOOKUP(D749,resource_list,4,FALSE)*H749)</f>
        <v>0</v>
      </c>
      <c r="O749" s="5">
        <f t="shared" si="59"/>
        <v>2</v>
      </c>
      <c r="Q749" s="5" t="str">
        <f>IF(C749="", "",  IF(VLOOKUP(C749,locations_outposts,5,FALSE)="No", 1, 1.1))</f>
        <v/>
      </c>
    </row>
    <row r="750" spans="1:17" x14ac:dyDescent="0.25">
      <c r="A750" s="5" cm="1">
        <f t="array" ref="A750">ROUNDDOWN(
_xlfn.IFS(P750="Crafted",
J750*K750*N750*Q750,
P750="Inorganic",
J750*K750*(L750+M750+N750)*O750*Q750,
P750="Organic",
J750*K750*(L750+M750+N750)*Q750,
TRUE,0),2)</f>
        <v>0</v>
      </c>
      <c r="B750" s="5" t="str">
        <f>IF(D750="","",VLOOKUP(D750,resource_list,7,FALSE))</f>
        <v/>
      </c>
      <c r="E750" s="23">
        <v>0</v>
      </c>
      <c r="F750" s="23">
        <v>0</v>
      </c>
      <c r="G750" s="23">
        <v>0</v>
      </c>
      <c r="H750" s="23">
        <v>0</v>
      </c>
      <c r="J750" s="5">
        <f t="shared" si="57"/>
        <v>1</v>
      </c>
      <c r="K750" s="5">
        <f t="shared" si="58"/>
        <v>1</v>
      </c>
      <c r="L750" s="5">
        <f>IF(D750="",0,VLOOKUP(D750,resource_list,2,FALSE)*F750)</f>
        <v>0</v>
      </c>
      <c r="M750" s="5">
        <f>IF(D750="",0,VLOOKUP(D750,resource_list,3,FALSE)*G750)</f>
        <v>0</v>
      </c>
      <c r="N750" s="5">
        <f>IF(D750="",0,VLOOKUP(D750,resource_list,4,FALSE)*H750)</f>
        <v>0</v>
      </c>
      <c r="O750" s="5">
        <f t="shared" si="59"/>
        <v>2</v>
      </c>
      <c r="Q750" s="5" t="str">
        <f>IF(C750="", "",  IF(VLOOKUP(C750,locations_outposts,5,FALSE)="No", 1, 1.1))</f>
        <v/>
      </c>
    </row>
    <row r="751" spans="1:17" x14ac:dyDescent="0.25">
      <c r="A751" s="5" cm="1">
        <f t="array" ref="A751">ROUNDDOWN(
_xlfn.IFS(P751="Crafted",
J751*K751*N751*Q751,
P751="Inorganic",
J751*K751*(L751+M751+N751)*O751*Q751,
P751="Organic",
J751*K751*(L751+M751+N751)*Q751,
TRUE,0),2)</f>
        <v>0</v>
      </c>
      <c r="B751" s="5" t="str">
        <f>IF(D751="","",VLOOKUP(D751,resource_list,7,FALSE))</f>
        <v/>
      </c>
      <c r="E751" s="23">
        <v>0</v>
      </c>
      <c r="F751" s="23">
        <v>0</v>
      </c>
      <c r="G751" s="23">
        <v>0</v>
      </c>
      <c r="H751" s="23">
        <v>0</v>
      </c>
      <c r="J751" s="5">
        <f t="shared" si="57"/>
        <v>1</v>
      </c>
      <c r="K751" s="5">
        <f t="shared" si="58"/>
        <v>1</v>
      </c>
      <c r="L751" s="5">
        <f>IF(D751="",0,VLOOKUP(D751,resource_list,2,FALSE)*F751)</f>
        <v>0</v>
      </c>
      <c r="M751" s="5">
        <f>IF(D751="",0,VLOOKUP(D751,resource_list,3,FALSE)*G751)</f>
        <v>0</v>
      </c>
      <c r="N751" s="5">
        <f>IF(D751="",0,VLOOKUP(D751,resource_list,4,FALSE)*H751)</f>
        <v>0</v>
      </c>
      <c r="O751" s="5">
        <f t="shared" si="59"/>
        <v>2</v>
      </c>
      <c r="Q751" s="5" t="str">
        <f>IF(C751="", "",  IF(VLOOKUP(C751,locations_outposts,5,FALSE)="No", 1, 1.1))</f>
        <v/>
      </c>
    </row>
    <row r="752" spans="1:17" x14ac:dyDescent="0.25">
      <c r="A752" s="5" cm="1">
        <f t="array" ref="A752">ROUNDDOWN(
_xlfn.IFS(P752="Crafted",
J752*K752*N752*Q752,
P752="Inorganic",
J752*K752*(L752+M752+N752)*O752*Q752,
P752="Organic",
J752*K752*(L752+M752+N752)*Q752,
TRUE,0),2)</f>
        <v>0</v>
      </c>
      <c r="B752" s="5" t="str">
        <f>IF(D752="","",VLOOKUP(D752,resource_list,7,FALSE))</f>
        <v/>
      </c>
      <c r="E752" s="23">
        <v>0</v>
      </c>
      <c r="F752" s="23">
        <v>0</v>
      </c>
      <c r="G752" s="23">
        <v>0</v>
      </c>
      <c r="H752" s="23">
        <v>0</v>
      </c>
      <c r="J752" s="5">
        <f t="shared" si="57"/>
        <v>1</v>
      </c>
      <c r="K752" s="5">
        <f t="shared" si="58"/>
        <v>1</v>
      </c>
      <c r="L752" s="5">
        <f>IF(D752="",0,VLOOKUP(D752,resource_list,2,FALSE)*F752)</f>
        <v>0</v>
      </c>
      <c r="M752" s="5">
        <f>IF(D752="",0,VLOOKUP(D752,resource_list,3,FALSE)*G752)</f>
        <v>0</v>
      </c>
      <c r="N752" s="5">
        <f>IF(D752="",0,VLOOKUP(D752,resource_list,4,FALSE)*H752)</f>
        <v>0</v>
      </c>
      <c r="O752" s="5">
        <f t="shared" si="59"/>
        <v>2</v>
      </c>
      <c r="Q752" s="5" t="str">
        <f>IF(C752="", "",  IF(VLOOKUP(C752,locations_outposts,5,FALSE)="No", 1, 1.1))</f>
        <v/>
      </c>
    </row>
    <row r="753" spans="1:17" x14ac:dyDescent="0.25">
      <c r="A753" s="5" cm="1">
        <f t="array" ref="A753">ROUNDDOWN(
_xlfn.IFS(P753="Crafted",
J753*K753*N753*Q753,
P753="Inorganic",
J753*K753*(L753+M753+N753)*O753*Q753,
P753="Organic",
J753*K753*(L753+M753+N753)*Q753,
TRUE,0),2)</f>
        <v>0</v>
      </c>
      <c r="B753" s="5" t="str">
        <f>IF(D753="","",VLOOKUP(D753,resource_list,7,FALSE))</f>
        <v/>
      </c>
      <c r="E753" s="23">
        <v>0</v>
      </c>
      <c r="F753" s="23">
        <v>0</v>
      </c>
      <c r="G753" s="23">
        <v>0</v>
      </c>
      <c r="H753" s="23">
        <v>0</v>
      </c>
      <c r="J753" s="5">
        <f t="shared" si="57"/>
        <v>1</v>
      </c>
      <c r="K753" s="5">
        <f t="shared" si="58"/>
        <v>1</v>
      </c>
      <c r="L753" s="5">
        <f>IF(D753="",0,VLOOKUP(D753,resource_list,2,FALSE)*F753)</f>
        <v>0</v>
      </c>
      <c r="M753" s="5">
        <f>IF(D753="",0,VLOOKUP(D753,resource_list,3,FALSE)*G753)</f>
        <v>0</v>
      </c>
      <c r="N753" s="5">
        <f>IF(D753="",0,VLOOKUP(D753,resource_list,4,FALSE)*H753)</f>
        <v>0</v>
      </c>
      <c r="O753" s="5">
        <f t="shared" si="59"/>
        <v>2</v>
      </c>
      <c r="Q753" s="5" t="str">
        <f>IF(C753="", "",  IF(VLOOKUP(C753,locations_outposts,5,FALSE)="No", 1, 1.1))</f>
        <v/>
      </c>
    </row>
    <row r="754" spans="1:17" x14ac:dyDescent="0.25">
      <c r="A754" s="5" cm="1">
        <f t="array" ref="A754">ROUNDDOWN(
_xlfn.IFS(P754="Crafted",
J754*K754*N754*Q754,
P754="Inorganic",
J754*K754*(L754+M754+N754)*O754*Q754,
P754="Organic",
J754*K754*(L754+M754+N754)*Q754,
TRUE,0),2)</f>
        <v>0</v>
      </c>
      <c r="B754" s="5" t="str">
        <f>IF(D754="","",VLOOKUP(D754,resource_list,7,FALSE))</f>
        <v/>
      </c>
      <c r="E754" s="23">
        <v>0</v>
      </c>
      <c r="F754" s="23">
        <v>0</v>
      </c>
      <c r="G754" s="23">
        <v>0</v>
      </c>
      <c r="H754" s="23">
        <v>0</v>
      </c>
      <c r="J754" s="5">
        <f t="shared" si="57"/>
        <v>1</v>
      </c>
      <c r="K754" s="5">
        <f t="shared" si="58"/>
        <v>1</v>
      </c>
      <c r="L754" s="5">
        <f>IF(D754="",0,VLOOKUP(D754,resource_list,2,FALSE)*F754)</f>
        <v>0</v>
      </c>
      <c r="M754" s="5">
        <f>IF(D754="",0,VLOOKUP(D754,resource_list,3,FALSE)*G754)</f>
        <v>0</v>
      </c>
      <c r="N754" s="5">
        <f>IF(D754="",0,VLOOKUP(D754,resource_list,4,FALSE)*H754)</f>
        <v>0</v>
      </c>
      <c r="O754" s="5">
        <f t="shared" si="59"/>
        <v>2</v>
      </c>
      <c r="Q754" s="5" t="str">
        <f>IF(C754="", "",  IF(VLOOKUP(C754,locations_outposts,5,FALSE)="No", 1, 1.1))</f>
        <v/>
      </c>
    </row>
    <row r="755" spans="1:17" x14ac:dyDescent="0.25">
      <c r="A755" s="5" cm="1">
        <f t="array" ref="A755">ROUNDDOWN(
_xlfn.IFS(P755="Crafted",
J755*K755*N755*Q755,
P755="Inorganic",
J755*K755*(L755+M755+N755)*O755*Q755,
P755="Organic",
J755*K755*(L755+M755+N755)*Q755,
TRUE,0),2)</f>
        <v>0</v>
      </c>
      <c r="B755" s="5" t="str">
        <f>IF(D755="","",VLOOKUP(D755,resource_list,7,FALSE))</f>
        <v/>
      </c>
      <c r="E755" s="23">
        <v>0</v>
      </c>
      <c r="F755" s="23">
        <v>0</v>
      </c>
      <c r="G755" s="23">
        <v>0</v>
      </c>
      <c r="H755" s="23">
        <v>0</v>
      </c>
      <c r="J755" s="5">
        <f t="shared" si="57"/>
        <v>1</v>
      </c>
      <c r="K755" s="5">
        <f t="shared" si="58"/>
        <v>1</v>
      </c>
      <c r="L755" s="5">
        <f>IF(D755="",0,VLOOKUP(D755,resource_list,2,FALSE)*F755)</f>
        <v>0</v>
      </c>
      <c r="M755" s="5">
        <f>IF(D755="",0,VLOOKUP(D755,resource_list,3,FALSE)*G755)</f>
        <v>0</v>
      </c>
      <c r="N755" s="5">
        <f>IF(D755="",0,VLOOKUP(D755,resource_list,4,FALSE)*H755)</f>
        <v>0</v>
      </c>
      <c r="O755" s="5">
        <f t="shared" si="59"/>
        <v>2</v>
      </c>
      <c r="Q755" s="5" t="str">
        <f>IF(C755="", "",  IF(VLOOKUP(C755,locations_outposts,5,FALSE)="No", 1, 1.1))</f>
        <v/>
      </c>
    </row>
    <row r="756" spans="1:17" x14ac:dyDescent="0.25">
      <c r="A756" s="5" cm="1">
        <f t="array" ref="A756">ROUNDDOWN(
_xlfn.IFS(P756="Crafted",
J756*K756*N756*Q756,
P756="Inorganic",
J756*K756*(L756+M756+N756)*O756*Q756,
P756="Organic",
J756*K756*(L756+M756+N756)*Q756,
TRUE,0),2)</f>
        <v>0</v>
      </c>
      <c r="B756" s="5" t="str">
        <f>IF(D756="","",VLOOKUP(D756,resource_list,7,FALSE))</f>
        <v/>
      </c>
      <c r="E756" s="23">
        <v>0</v>
      </c>
      <c r="F756" s="23">
        <v>0</v>
      </c>
      <c r="G756" s="23">
        <v>0</v>
      </c>
      <c r="H756" s="23">
        <v>0</v>
      </c>
      <c r="J756" s="5">
        <f t="shared" si="57"/>
        <v>1</v>
      </c>
      <c r="K756" s="5">
        <f t="shared" si="58"/>
        <v>1</v>
      </c>
      <c r="L756" s="5">
        <f>IF(D756="",0,VLOOKUP(D756,resource_list,2,FALSE)*F756)</f>
        <v>0</v>
      </c>
      <c r="M756" s="5">
        <f>IF(D756="",0,VLOOKUP(D756,resource_list,3,FALSE)*G756)</f>
        <v>0</v>
      </c>
      <c r="N756" s="5">
        <f>IF(D756="",0,VLOOKUP(D756,resource_list,4,FALSE)*H756)</f>
        <v>0</v>
      </c>
      <c r="O756" s="5">
        <f t="shared" si="59"/>
        <v>2</v>
      </c>
      <c r="Q756" s="5" t="str">
        <f>IF(C756="", "",  IF(VLOOKUP(C756,locations_outposts,5,FALSE)="No", 1, 1.1))</f>
        <v/>
      </c>
    </row>
    <row r="757" spans="1:17" x14ac:dyDescent="0.25">
      <c r="A757" s="5" cm="1">
        <f t="array" ref="A757">ROUNDDOWN(
_xlfn.IFS(P757="Crafted",
J757*K757*N757*Q757,
P757="Inorganic",
J757*K757*(L757+M757+N757)*O757*Q757,
P757="Organic",
J757*K757*(L757+M757+N757)*Q757,
TRUE,0),2)</f>
        <v>0</v>
      </c>
      <c r="B757" s="5" t="str">
        <f>IF(D757="","",VLOOKUP(D757,resource_list,7,FALSE))</f>
        <v/>
      </c>
      <c r="E757" s="23">
        <v>0</v>
      </c>
      <c r="F757" s="23">
        <v>0</v>
      </c>
      <c r="G757" s="23">
        <v>0</v>
      </c>
      <c r="H757" s="23">
        <v>0</v>
      </c>
      <c r="J757" s="5">
        <f t="shared" si="57"/>
        <v>1</v>
      </c>
      <c r="K757" s="5">
        <f t="shared" si="58"/>
        <v>1</v>
      </c>
      <c r="L757" s="5">
        <f>IF(D757="",0,VLOOKUP(D757,resource_list,2,FALSE)*F757)</f>
        <v>0</v>
      </c>
      <c r="M757" s="5">
        <f>IF(D757="",0,VLOOKUP(D757,resource_list,3,FALSE)*G757)</f>
        <v>0</v>
      </c>
      <c r="N757" s="5">
        <f>IF(D757="",0,VLOOKUP(D757,resource_list,4,FALSE)*H757)</f>
        <v>0</v>
      </c>
      <c r="O757" s="5">
        <f t="shared" si="59"/>
        <v>2</v>
      </c>
      <c r="Q757" s="5" t="str">
        <f>IF(C757="", "",  IF(VLOOKUP(C757,locations_outposts,5,FALSE)="No", 1, 1.1))</f>
        <v/>
      </c>
    </row>
    <row r="758" spans="1:17" x14ac:dyDescent="0.25">
      <c r="A758" s="5" cm="1">
        <f t="array" ref="A758">ROUNDDOWN(
_xlfn.IFS(P758="Crafted",
J758*K758*N758*Q758,
P758="Inorganic",
J758*K758*(L758+M758+N758)*O758*Q758,
P758="Organic",
J758*K758*(L758+M758+N758)*Q758,
TRUE,0),2)</f>
        <v>0</v>
      </c>
      <c r="B758" s="5" t="str">
        <f>IF(D758="","",VLOOKUP(D758,resource_list,7,FALSE))</f>
        <v/>
      </c>
      <c r="E758" s="23">
        <v>0</v>
      </c>
      <c r="F758" s="23">
        <v>0</v>
      </c>
      <c r="G758" s="23">
        <v>0</v>
      </c>
      <c r="H758" s="23">
        <v>0</v>
      </c>
      <c r="J758" s="5">
        <f t="shared" si="57"/>
        <v>1</v>
      </c>
      <c r="K758" s="5">
        <f t="shared" si="58"/>
        <v>1</v>
      </c>
      <c r="L758" s="5">
        <f>IF(D758="",0,VLOOKUP(D758,resource_list,2,FALSE)*F758)</f>
        <v>0</v>
      </c>
      <c r="M758" s="5">
        <f>IF(D758="",0,VLOOKUP(D758,resource_list,3,FALSE)*G758)</f>
        <v>0</v>
      </c>
      <c r="N758" s="5">
        <f>IF(D758="",0,VLOOKUP(D758,resource_list,4,FALSE)*H758)</f>
        <v>0</v>
      </c>
      <c r="O758" s="5">
        <f t="shared" si="59"/>
        <v>2</v>
      </c>
      <c r="Q758" s="5" t="str">
        <f>IF(C758="", "",  IF(VLOOKUP(C758,locations_outposts,5,FALSE)="No", 1, 1.1))</f>
        <v/>
      </c>
    </row>
    <row r="759" spans="1:17" x14ac:dyDescent="0.25">
      <c r="A759" s="5" cm="1">
        <f t="array" ref="A759">ROUNDDOWN(
_xlfn.IFS(P759="Crafted",
J759*K759*N759*Q759,
P759="Inorganic",
J759*K759*(L759+M759+N759)*O759*Q759,
P759="Organic",
J759*K759*(L759+M759+N759)*Q759,
TRUE,0),2)</f>
        <v>0</v>
      </c>
      <c r="B759" s="5" t="str">
        <f>IF(D759="","",VLOOKUP(D759,resource_list,7,FALSE))</f>
        <v/>
      </c>
      <c r="E759" s="23">
        <v>0</v>
      </c>
      <c r="F759" s="23">
        <v>0</v>
      </c>
      <c r="G759" s="23">
        <v>0</v>
      </c>
      <c r="H759" s="23">
        <v>0</v>
      </c>
      <c r="J759" s="5">
        <f t="shared" si="57"/>
        <v>1</v>
      </c>
      <c r="K759" s="5">
        <f t="shared" si="58"/>
        <v>1</v>
      </c>
      <c r="L759" s="5">
        <f>IF(D759="",0,VLOOKUP(D759,resource_list,2,FALSE)*F759)</f>
        <v>0</v>
      </c>
      <c r="M759" s="5">
        <f>IF(D759="",0,VLOOKUP(D759,resource_list,3,FALSE)*G759)</f>
        <v>0</v>
      </c>
      <c r="N759" s="5">
        <f>IF(D759="",0,VLOOKUP(D759,resource_list,4,FALSE)*H759)</f>
        <v>0</v>
      </c>
      <c r="O759" s="5">
        <f t="shared" si="59"/>
        <v>2</v>
      </c>
      <c r="Q759" s="5" t="str">
        <f>IF(C759="", "",  IF(VLOOKUP(C759,locations_outposts,5,FALSE)="No", 1, 1.1))</f>
        <v/>
      </c>
    </row>
    <row r="760" spans="1:17" x14ac:dyDescent="0.25">
      <c r="A760" s="5" cm="1">
        <f t="array" ref="A760">ROUNDDOWN(
_xlfn.IFS(P760="Crafted",
J760*K760*N760*Q760,
P760="Inorganic",
J760*K760*(L760+M760+N760)*O760*Q760,
P760="Organic",
J760*K760*(L760+M760+N760)*Q760,
TRUE,0),2)</f>
        <v>0</v>
      </c>
      <c r="B760" s="5" t="str">
        <f>IF(D760="","",VLOOKUP(D760,resource_list,7,FALSE))</f>
        <v/>
      </c>
      <c r="E760" s="23">
        <v>0</v>
      </c>
      <c r="F760" s="23">
        <v>0</v>
      </c>
      <c r="G760" s="23">
        <v>0</v>
      </c>
      <c r="H760" s="23">
        <v>0</v>
      </c>
      <c r="J760" s="5">
        <f t="shared" si="57"/>
        <v>1</v>
      </c>
      <c r="K760" s="5">
        <f t="shared" si="58"/>
        <v>1</v>
      </c>
      <c r="L760" s="5">
        <f>IF(D760="",0,VLOOKUP(D760,resource_list,2,FALSE)*F760)</f>
        <v>0</v>
      </c>
      <c r="M760" s="5">
        <f>IF(D760="",0,VLOOKUP(D760,resource_list,3,FALSE)*G760)</f>
        <v>0</v>
      </c>
      <c r="N760" s="5">
        <f>IF(D760="",0,VLOOKUP(D760,resource_list,4,FALSE)*H760)</f>
        <v>0</v>
      </c>
      <c r="O760" s="5">
        <f t="shared" si="59"/>
        <v>2</v>
      </c>
      <c r="Q760" s="5" t="str">
        <f>IF(C760="", "",  IF(VLOOKUP(C760,locations_outposts,5,FALSE)="No", 1, 1.1))</f>
        <v/>
      </c>
    </row>
    <row r="761" spans="1:17" x14ac:dyDescent="0.25">
      <c r="A761" s="5" cm="1">
        <f t="array" ref="A761">ROUNDDOWN(
_xlfn.IFS(P761="Crafted",
J761*K761*N761*Q761,
P761="Inorganic",
J761*K761*(L761+M761+N761)*O761*Q761,
P761="Organic",
J761*K761*(L761+M761+N761)*Q761,
TRUE,0),2)</f>
        <v>0</v>
      </c>
      <c r="B761" s="5" t="str">
        <f>IF(D761="","",VLOOKUP(D761,resource_list,7,FALSE))</f>
        <v/>
      </c>
      <c r="E761" s="23">
        <v>0</v>
      </c>
      <c r="F761" s="23">
        <v>0</v>
      </c>
      <c r="G761" s="23">
        <v>0</v>
      </c>
      <c r="H761" s="23">
        <v>0</v>
      </c>
      <c r="J761" s="5">
        <f t="shared" si="57"/>
        <v>1</v>
      </c>
      <c r="K761" s="5">
        <f t="shared" si="58"/>
        <v>1</v>
      </c>
      <c r="L761" s="5">
        <f>IF(D761="",0,VLOOKUP(D761,resource_list,2,FALSE)*F761)</f>
        <v>0</v>
      </c>
      <c r="M761" s="5">
        <f>IF(D761="",0,VLOOKUP(D761,resource_list,3,FALSE)*G761)</f>
        <v>0</v>
      </c>
      <c r="N761" s="5">
        <f>IF(D761="",0,VLOOKUP(D761,resource_list,4,FALSE)*H761)</f>
        <v>0</v>
      </c>
      <c r="O761" s="5">
        <f t="shared" si="59"/>
        <v>2</v>
      </c>
      <c r="Q761" s="5" t="str">
        <f>IF(C761="", "",  IF(VLOOKUP(C761,locations_outposts,5,FALSE)="No", 1, 1.1))</f>
        <v/>
      </c>
    </row>
    <row r="762" spans="1:17" x14ac:dyDescent="0.25">
      <c r="A762" s="5" cm="1">
        <f t="array" ref="A762">ROUNDDOWN(
_xlfn.IFS(P762="Crafted",
J762*K762*N762*Q762,
P762="Inorganic",
J762*K762*(L762+M762+N762)*O762*Q762,
P762="Organic",
J762*K762*(L762+M762+N762)*Q762,
TRUE,0),2)</f>
        <v>0</v>
      </c>
      <c r="B762" s="5" t="str">
        <f>IF(D762="","",VLOOKUP(D762,resource_list,7,FALSE))</f>
        <v/>
      </c>
      <c r="E762" s="23">
        <v>0</v>
      </c>
      <c r="F762" s="23">
        <v>0</v>
      </c>
      <c r="G762" s="23">
        <v>0</v>
      </c>
      <c r="H762" s="23">
        <v>0</v>
      </c>
      <c r="J762" s="5">
        <f t="shared" si="57"/>
        <v>1</v>
      </c>
      <c r="K762" s="5">
        <f t="shared" si="58"/>
        <v>1</v>
      </c>
      <c r="L762" s="5">
        <f>IF(D762="",0,VLOOKUP(D762,resource_list,2,FALSE)*F762)</f>
        <v>0</v>
      </c>
      <c r="M762" s="5">
        <f>IF(D762="",0,VLOOKUP(D762,resource_list,3,FALSE)*G762)</f>
        <v>0</v>
      </c>
      <c r="N762" s="5">
        <f>IF(D762="",0,VLOOKUP(D762,resource_list,4,FALSE)*H762)</f>
        <v>0</v>
      </c>
      <c r="O762" s="5">
        <f t="shared" si="59"/>
        <v>2</v>
      </c>
      <c r="Q762" s="5" t="str">
        <f>IF(C762="", "",  IF(VLOOKUP(C762,locations_outposts,5,FALSE)="No", 1, 1.1))</f>
        <v/>
      </c>
    </row>
    <row r="763" spans="1:17" x14ac:dyDescent="0.25">
      <c r="A763" s="5" cm="1">
        <f t="array" ref="A763">ROUNDDOWN(
_xlfn.IFS(P763="Crafted",
J763*K763*N763*Q763,
P763="Inorganic",
J763*K763*(L763+M763+N763)*O763*Q763,
P763="Organic",
J763*K763*(L763+M763+N763)*Q763,
TRUE,0),2)</f>
        <v>0</v>
      </c>
      <c r="B763" s="5" t="str">
        <f>IF(D763="","",VLOOKUP(D763,resource_list,7,FALSE))</f>
        <v/>
      </c>
      <c r="E763" s="23">
        <v>0</v>
      </c>
      <c r="F763" s="23">
        <v>0</v>
      </c>
      <c r="G763" s="23">
        <v>0</v>
      </c>
      <c r="H763" s="23">
        <v>0</v>
      </c>
      <c r="J763" s="5">
        <f t="shared" si="57"/>
        <v>1</v>
      </c>
      <c r="K763" s="5">
        <f t="shared" si="58"/>
        <v>1</v>
      </c>
      <c r="L763" s="5">
        <f>IF(D763="",0,VLOOKUP(D763,resource_list,2,FALSE)*F763)</f>
        <v>0</v>
      </c>
      <c r="M763" s="5">
        <f>IF(D763="",0,VLOOKUP(D763,resource_list,3,FALSE)*G763)</f>
        <v>0</v>
      </c>
      <c r="N763" s="5">
        <f>IF(D763="",0,VLOOKUP(D763,resource_list,4,FALSE)*H763)</f>
        <v>0</v>
      </c>
      <c r="O763" s="5">
        <f t="shared" si="59"/>
        <v>2</v>
      </c>
      <c r="Q763" s="5" t="str">
        <f>IF(C763="", "",  IF(VLOOKUP(C763,locations_outposts,5,FALSE)="No", 1, 1.1))</f>
        <v/>
      </c>
    </row>
    <row r="764" spans="1:17" x14ac:dyDescent="0.25">
      <c r="A764" s="5" cm="1">
        <f t="array" ref="A764">ROUNDDOWN(
_xlfn.IFS(P764="Crafted",
J764*K764*N764*Q764,
P764="Inorganic",
J764*K764*(L764+M764+N764)*O764*Q764,
P764="Organic",
J764*K764*(L764+M764+N764)*Q764,
TRUE,0),2)</f>
        <v>0</v>
      </c>
      <c r="B764" s="5" t="str">
        <f>IF(D764="","",VLOOKUP(D764,resource_list,7,FALSE))</f>
        <v/>
      </c>
      <c r="E764" s="23">
        <v>0</v>
      </c>
      <c r="F764" s="23">
        <v>0</v>
      </c>
      <c r="G764" s="23">
        <v>0</v>
      </c>
      <c r="H764" s="23">
        <v>0</v>
      </c>
      <c r="J764" s="5">
        <f t="shared" si="57"/>
        <v>1</v>
      </c>
      <c r="K764" s="5">
        <f t="shared" si="58"/>
        <v>1</v>
      </c>
      <c r="L764" s="5">
        <f>IF(D764="",0,VLOOKUP(D764,resource_list,2,FALSE)*F764)</f>
        <v>0</v>
      </c>
      <c r="M764" s="5">
        <f>IF(D764="",0,VLOOKUP(D764,resource_list,3,FALSE)*G764)</f>
        <v>0</v>
      </c>
      <c r="N764" s="5">
        <f>IF(D764="",0,VLOOKUP(D764,resource_list,4,FALSE)*H764)</f>
        <v>0</v>
      </c>
      <c r="O764" s="5">
        <f t="shared" si="59"/>
        <v>2</v>
      </c>
      <c r="Q764" s="5" t="str">
        <f>IF(C764="", "",  IF(VLOOKUP(C764,locations_outposts,5,FALSE)="No", 1, 1.1))</f>
        <v/>
      </c>
    </row>
    <row r="765" spans="1:17" x14ac:dyDescent="0.25">
      <c r="A765" s="5" cm="1">
        <f t="array" ref="A765">ROUNDDOWN(
_xlfn.IFS(P765="Crafted",
J765*K765*N765*Q765,
P765="Inorganic",
J765*K765*(L765+M765+N765)*O765*Q765,
P765="Organic",
J765*K765*(L765+M765+N765)*Q765,
TRUE,0),2)</f>
        <v>0</v>
      </c>
      <c r="B765" s="5" t="str">
        <f>IF(D765="","",VLOOKUP(D765,resource_list,7,FALSE))</f>
        <v/>
      </c>
      <c r="E765" s="23">
        <v>0</v>
      </c>
      <c r="F765" s="23">
        <v>0</v>
      </c>
      <c r="G765" s="23">
        <v>0</v>
      </c>
      <c r="H765" s="23">
        <v>0</v>
      </c>
      <c r="J765" s="5">
        <f t="shared" si="57"/>
        <v>1</v>
      </c>
      <c r="K765" s="5">
        <f t="shared" si="58"/>
        <v>1</v>
      </c>
      <c r="L765" s="5">
        <f>IF(D765="",0,VLOOKUP(D765,resource_list,2,FALSE)*F765)</f>
        <v>0</v>
      </c>
      <c r="M765" s="5">
        <f>IF(D765="",0,VLOOKUP(D765,resource_list,3,FALSE)*G765)</f>
        <v>0</v>
      </c>
      <c r="N765" s="5">
        <f>IF(D765="",0,VLOOKUP(D765,resource_list,4,FALSE)*H765)</f>
        <v>0</v>
      </c>
      <c r="O765" s="5">
        <f t="shared" si="59"/>
        <v>2</v>
      </c>
      <c r="Q765" s="5" t="str">
        <f>IF(C765="", "",  IF(VLOOKUP(C765,locations_outposts,5,FALSE)="No", 1, 1.1))</f>
        <v/>
      </c>
    </row>
    <row r="766" spans="1:17" x14ac:dyDescent="0.25">
      <c r="A766" s="5" cm="1">
        <f t="array" ref="A766">ROUNDDOWN(
_xlfn.IFS(P766="Crafted",
J766*K766*N766*Q766,
P766="Inorganic",
J766*K766*(L766+M766+N766)*O766*Q766,
P766="Organic",
J766*K766*(L766+M766+N766)*Q766,
TRUE,0),2)</f>
        <v>0</v>
      </c>
      <c r="B766" s="5" t="str">
        <f>IF(D766="","",VLOOKUP(D766,resource_list,7,FALSE))</f>
        <v/>
      </c>
      <c r="E766" s="23">
        <v>0</v>
      </c>
      <c r="F766" s="23">
        <v>0</v>
      </c>
      <c r="G766" s="23">
        <v>0</v>
      </c>
      <c r="H766" s="23">
        <v>0</v>
      </c>
      <c r="J766" s="5">
        <f t="shared" si="57"/>
        <v>1</v>
      </c>
      <c r="K766" s="5">
        <f t="shared" si="58"/>
        <v>1</v>
      </c>
      <c r="L766" s="5">
        <f>IF(D766="",0,VLOOKUP(D766,resource_list,2,FALSE)*F766)</f>
        <v>0</v>
      </c>
      <c r="M766" s="5">
        <f>IF(D766="",0,VLOOKUP(D766,resource_list,3,FALSE)*G766)</f>
        <v>0</v>
      </c>
      <c r="N766" s="5">
        <f>IF(D766="",0,VLOOKUP(D766,resource_list,4,FALSE)*H766)</f>
        <v>0</v>
      </c>
      <c r="O766" s="5">
        <f t="shared" si="59"/>
        <v>2</v>
      </c>
      <c r="Q766" s="5" t="str">
        <f>IF(C766="", "",  IF(VLOOKUP(C766,locations_outposts,5,FALSE)="No", 1, 1.1))</f>
        <v/>
      </c>
    </row>
    <row r="767" spans="1:17" x14ac:dyDescent="0.25">
      <c r="A767" s="5" cm="1">
        <f t="array" ref="A767">ROUNDDOWN(
_xlfn.IFS(P767="Crafted",
J767*K767*N767*Q767,
P767="Inorganic",
J767*K767*(L767+M767+N767)*O767*Q767,
P767="Organic",
J767*K767*(L767+M767+N767)*Q767,
TRUE,0),2)</f>
        <v>0</v>
      </c>
      <c r="B767" s="5" t="str">
        <f>IF(D767="","",VLOOKUP(D767,resource_list,7,FALSE))</f>
        <v/>
      </c>
      <c r="E767" s="23">
        <v>0</v>
      </c>
      <c r="F767" s="23">
        <v>0</v>
      </c>
      <c r="G767" s="23">
        <v>0</v>
      </c>
      <c r="H767" s="23">
        <v>0</v>
      </c>
      <c r="J767" s="5">
        <f t="shared" si="57"/>
        <v>1</v>
      </c>
      <c r="K767" s="5">
        <f t="shared" si="58"/>
        <v>1</v>
      </c>
      <c r="L767" s="5">
        <f>IF(D767="",0,VLOOKUP(D767,resource_list,2,FALSE)*F767)</f>
        <v>0</v>
      </c>
      <c r="M767" s="5">
        <f>IF(D767="",0,VLOOKUP(D767,resource_list,3,FALSE)*G767)</f>
        <v>0</v>
      </c>
      <c r="N767" s="5">
        <f>IF(D767="",0,VLOOKUP(D767,resource_list,4,FALSE)*H767)</f>
        <v>0</v>
      </c>
      <c r="O767" s="5">
        <f t="shared" si="59"/>
        <v>2</v>
      </c>
      <c r="Q767" s="5" t="str">
        <f>IF(C767="", "",  IF(VLOOKUP(C767,locations_outposts,5,FALSE)="No", 1, 1.1))</f>
        <v/>
      </c>
    </row>
    <row r="768" spans="1:17" x14ac:dyDescent="0.25">
      <c r="A768" s="5" cm="1">
        <f t="array" ref="A768">ROUNDDOWN(
_xlfn.IFS(P768="Crafted",
J768*K768*N768*Q768,
P768="Inorganic",
J768*K768*(L768+M768+N768)*O768*Q768,
P768="Organic",
J768*K768*(L768+M768+N768)*Q768,
TRUE,0),2)</f>
        <v>0</v>
      </c>
      <c r="B768" s="5" t="str">
        <f>IF(D768="","",VLOOKUP(D768,resource_list,7,FALSE))</f>
        <v/>
      </c>
      <c r="E768" s="23">
        <v>0</v>
      </c>
      <c r="F768" s="23">
        <v>0</v>
      </c>
      <c r="G768" s="23">
        <v>0</v>
      </c>
      <c r="H768" s="23">
        <v>0</v>
      </c>
      <c r="J768" s="5">
        <f t="shared" si="57"/>
        <v>1</v>
      </c>
      <c r="K768" s="5">
        <f t="shared" si="58"/>
        <v>1</v>
      </c>
      <c r="L768" s="5">
        <f>IF(D768="",0,VLOOKUP(D768,resource_list,2,FALSE)*F768)</f>
        <v>0</v>
      </c>
      <c r="M768" s="5">
        <f>IF(D768="",0,VLOOKUP(D768,resource_list,3,FALSE)*G768)</f>
        <v>0</v>
      </c>
      <c r="N768" s="5">
        <f>IF(D768="",0,VLOOKUP(D768,resource_list,4,FALSE)*H768)</f>
        <v>0</v>
      </c>
      <c r="O768" s="5">
        <f t="shared" si="59"/>
        <v>2</v>
      </c>
      <c r="Q768" s="5" t="str">
        <f>IF(C768="", "",  IF(VLOOKUP(C768,locations_outposts,5,FALSE)="No", 1, 1.1))</f>
        <v/>
      </c>
    </row>
    <row r="769" spans="1:17" x14ac:dyDescent="0.25">
      <c r="A769" s="5" cm="1">
        <f t="array" ref="A769">ROUNDDOWN(
_xlfn.IFS(P769="Crafted",
J769*K769*N769*Q769,
P769="Inorganic",
J769*K769*(L769+M769+N769)*O769*Q769,
P769="Organic",
J769*K769*(L769+M769+N769)*Q769,
TRUE,0),2)</f>
        <v>0</v>
      </c>
      <c r="B769" s="5" t="str">
        <f>IF(D769="","",VLOOKUP(D769,resource_list,7,FALSE))</f>
        <v/>
      </c>
      <c r="E769" s="23">
        <v>0</v>
      </c>
      <c r="F769" s="23">
        <v>0</v>
      </c>
      <c r="G769" s="23">
        <v>0</v>
      </c>
      <c r="H769" s="23">
        <v>0</v>
      </c>
      <c r="J769" s="5">
        <f t="shared" si="57"/>
        <v>1</v>
      </c>
      <c r="K769" s="5">
        <f t="shared" si="58"/>
        <v>1</v>
      </c>
      <c r="L769" s="5">
        <f>IF(D769="",0,VLOOKUP(D769,resource_list,2,FALSE)*F769)</f>
        <v>0</v>
      </c>
      <c r="M769" s="5">
        <f>IF(D769="",0,VLOOKUP(D769,resource_list,3,FALSE)*G769)</f>
        <v>0</v>
      </c>
      <c r="N769" s="5">
        <f>IF(D769="",0,VLOOKUP(D769,resource_list,4,FALSE)*H769)</f>
        <v>0</v>
      </c>
      <c r="O769" s="5">
        <f t="shared" si="59"/>
        <v>2</v>
      </c>
      <c r="Q769" s="5" t="str">
        <f>IF(C769="", "",  IF(VLOOKUP(C769,locations_outposts,5,FALSE)="No", 1, 1.1))</f>
        <v/>
      </c>
    </row>
    <row r="770" spans="1:17" x14ac:dyDescent="0.25">
      <c r="A770" s="5" cm="1">
        <f t="array" ref="A770">ROUNDDOWN(
_xlfn.IFS(P770="Crafted",
J770*K770*N770*Q770,
P770="Inorganic",
J770*K770*(L770+M770+N770)*O770*Q770,
P770="Organic",
J770*K770*(L770+M770+N770)*Q770,
TRUE,0),2)</f>
        <v>0</v>
      </c>
      <c r="B770" s="5" t="str">
        <f>IF(D770="","",VLOOKUP(D770,resource_list,7,FALSE))</f>
        <v/>
      </c>
      <c r="E770" s="23">
        <v>0</v>
      </c>
      <c r="F770" s="23">
        <v>0</v>
      </c>
      <c r="G770" s="23">
        <v>0</v>
      </c>
      <c r="H770" s="23">
        <v>0</v>
      </c>
      <c r="J770" s="5">
        <f t="shared" si="57"/>
        <v>1</v>
      </c>
      <c r="K770" s="5">
        <f t="shared" si="58"/>
        <v>1</v>
      </c>
      <c r="L770" s="5">
        <f>IF(D770="",0,VLOOKUP(D770,resource_list,2,FALSE)*F770)</f>
        <v>0</v>
      </c>
      <c r="M770" s="5">
        <f>IF(D770="",0,VLOOKUP(D770,resource_list,3,FALSE)*G770)</f>
        <v>0</v>
      </c>
      <c r="N770" s="5">
        <f>IF(D770="",0,VLOOKUP(D770,resource_list,4,FALSE)*H770)</f>
        <v>0</v>
      </c>
      <c r="O770" s="5">
        <f t="shared" si="59"/>
        <v>2</v>
      </c>
      <c r="Q770" s="5" t="str">
        <f>IF(C770="", "",  IF(VLOOKUP(C770,locations_outposts,5,FALSE)="No", 1, 1.1))</f>
        <v/>
      </c>
    </row>
    <row r="771" spans="1:17" x14ac:dyDescent="0.25">
      <c r="A771" s="5" cm="1">
        <f t="array" ref="A771">ROUNDDOWN(
_xlfn.IFS(P771="Crafted",
J771*K771*N771*Q771,
P771="Inorganic",
J771*K771*(L771+M771+N771)*O771*Q771,
P771="Organic",
J771*K771*(L771+M771+N771)*Q771,
TRUE,0),2)</f>
        <v>0</v>
      </c>
      <c r="B771" s="5" t="str">
        <f>IF(D771="","",VLOOKUP(D771,resource_list,7,FALSE))</f>
        <v/>
      </c>
      <c r="E771" s="23">
        <v>0</v>
      </c>
      <c r="F771" s="23">
        <v>0</v>
      </c>
      <c r="G771" s="23">
        <v>0</v>
      </c>
      <c r="H771" s="23">
        <v>0</v>
      </c>
      <c r="J771" s="5">
        <f t="shared" si="57"/>
        <v>1</v>
      </c>
      <c r="K771" s="5">
        <f t="shared" si="58"/>
        <v>1</v>
      </c>
      <c r="L771" s="5">
        <f>IF(D771="",0,VLOOKUP(D771,resource_list,2,FALSE)*F771)</f>
        <v>0</v>
      </c>
      <c r="M771" s="5">
        <f>IF(D771="",0,VLOOKUP(D771,resource_list,3,FALSE)*G771)</f>
        <v>0</v>
      </c>
      <c r="N771" s="5">
        <f>IF(D771="",0,VLOOKUP(D771,resource_list,4,FALSE)*H771)</f>
        <v>0</v>
      </c>
      <c r="O771" s="5">
        <f t="shared" si="59"/>
        <v>2</v>
      </c>
      <c r="Q771" s="5" t="str">
        <f>IF(C771="", "",  IF(VLOOKUP(C771,locations_outposts,5,FALSE)="No", 1, 1.1))</f>
        <v/>
      </c>
    </row>
    <row r="772" spans="1:17" x14ac:dyDescent="0.25">
      <c r="A772" s="5" cm="1">
        <f t="array" ref="A772">ROUNDDOWN(
_xlfn.IFS(P772="Crafted",
J772*K772*N772*Q772,
P772="Inorganic",
J772*K772*(L772+M772+N772)*O772*Q772,
P772="Organic",
J772*K772*(L772+M772+N772)*Q772,
TRUE,0),2)</f>
        <v>0</v>
      </c>
      <c r="B772" s="5" t="str">
        <f>IF(D772="","",VLOOKUP(D772,resource_list,7,FALSE))</f>
        <v/>
      </c>
      <c r="E772" s="23">
        <v>0</v>
      </c>
      <c r="F772" s="23">
        <v>0</v>
      </c>
      <c r="G772" s="23">
        <v>0</v>
      </c>
      <c r="H772" s="23">
        <v>0</v>
      </c>
      <c r="J772" s="5">
        <f t="shared" si="57"/>
        <v>1</v>
      </c>
      <c r="K772" s="5">
        <f t="shared" si="58"/>
        <v>1</v>
      </c>
      <c r="L772" s="5">
        <f>IF(D772="",0,VLOOKUP(D772,resource_list,2,FALSE)*F772)</f>
        <v>0</v>
      </c>
      <c r="M772" s="5">
        <f>IF(D772="",0,VLOOKUP(D772,resource_list,3,FALSE)*G772)</f>
        <v>0</v>
      </c>
      <c r="N772" s="5">
        <f>IF(D772="",0,VLOOKUP(D772,resource_list,4,FALSE)*H772)</f>
        <v>0</v>
      </c>
      <c r="O772" s="5">
        <f t="shared" si="59"/>
        <v>2</v>
      </c>
      <c r="Q772" s="5" t="str">
        <f>IF(C772="", "",  IF(VLOOKUP(C772,locations_outposts,5,FALSE)="No", 1, 1.1))</f>
        <v/>
      </c>
    </row>
    <row r="773" spans="1:17" x14ac:dyDescent="0.25">
      <c r="A773" s="5" cm="1">
        <f t="array" ref="A773">ROUNDDOWN(
_xlfn.IFS(P773="Crafted",
J773*K773*N773*Q773,
P773="Inorganic",
J773*K773*(L773+M773+N773)*O773*Q773,
P773="Organic",
J773*K773*(L773+M773+N773)*Q773,
TRUE,0),2)</f>
        <v>0</v>
      </c>
      <c r="B773" s="5" t="str">
        <f>IF(D773="","",VLOOKUP(D773,resource_list,7,FALSE))</f>
        <v/>
      </c>
      <c r="E773" s="23">
        <v>0</v>
      </c>
      <c r="F773" s="23">
        <v>0</v>
      </c>
      <c r="G773" s="23">
        <v>0</v>
      </c>
      <c r="H773" s="23">
        <v>0</v>
      </c>
      <c r="J773" s="5">
        <f t="shared" si="57"/>
        <v>1</v>
      </c>
      <c r="K773" s="5">
        <f t="shared" si="58"/>
        <v>1</v>
      </c>
      <c r="L773" s="5">
        <f>IF(D773="",0,VLOOKUP(D773,resource_list,2,FALSE)*F773)</f>
        <v>0</v>
      </c>
      <c r="M773" s="5">
        <f>IF(D773="",0,VLOOKUP(D773,resource_list,3,FALSE)*G773)</f>
        <v>0</v>
      </c>
      <c r="N773" s="5">
        <f>IF(D773="",0,VLOOKUP(D773,resource_list,4,FALSE)*H773)</f>
        <v>0</v>
      </c>
      <c r="O773" s="5">
        <f t="shared" si="59"/>
        <v>2</v>
      </c>
      <c r="Q773" s="5" t="str">
        <f>IF(C773="", "",  IF(VLOOKUP(C773,locations_outposts,5,FALSE)="No", 1, 1.1))</f>
        <v/>
      </c>
    </row>
    <row r="774" spans="1:17" x14ac:dyDescent="0.25">
      <c r="A774" s="5" cm="1">
        <f t="array" ref="A774">ROUNDDOWN(
_xlfn.IFS(P774="Crafted",
J774*K774*N774*Q774,
P774="Inorganic",
J774*K774*(L774+M774+N774)*O774*Q774,
P774="Organic",
J774*K774*(L774+M774+N774)*Q774,
TRUE,0),2)</f>
        <v>0</v>
      </c>
      <c r="B774" s="5" t="str">
        <f>IF(D774="","",VLOOKUP(D774,resource_list,7,FALSE))</f>
        <v/>
      </c>
      <c r="E774" s="23">
        <v>0</v>
      </c>
      <c r="F774" s="23">
        <v>0</v>
      </c>
      <c r="G774" s="23">
        <v>0</v>
      </c>
      <c r="H774" s="23">
        <v>0</v>
      </c>
      <c r="J774" s="5">
        <f t="shared" si="57"/>
        <v>1</v>
      </c>
      <c r="K774" s="5">
        <f t="shared" si="58"/>
        <v>1</v>
      </c>
      <c r="L774" s="5">
        <f>IF(D774="",0,VLOOKUP(D774,resource_list,2,FALSE)*F774)</f>
        <v>0</v>
      </c>
      <c r="M774" s="5">
        <f>IF(D774="",0,VLOOKUP(D774,resource_list,3,FALSE)*G774)</f>
        <v>0</v>
      </c>
      <c r="N774" s="5">
        <f>IF(D774="",0,VLOOKUP(D774,resource_list,4,FALSE)*H774)</f>
        <v>0</v>
      </c>
      <c r="O774" s="5">
        <f t="shared" si="59"/>
        <v>2</v>
      </c>
      <c r="Q774" s="5" t="str">
        <f>IF(C774="", "",  IF(VLOOKUP(C774,locations_outposts,5,FALSE)="No", 1, 1.1))</f>
        <v/>
      </c>
    </row>
    <row r="775" spans="1:17" x14ac:dyDescent="0.25">
      <c r="A775" s="5" cm="1">
        <f t="array" ref="A775">ROUNDDOWN(
_xlfn.IFS(P775="Crafted",
J775*K775*N775*Q775,
P775="Inorganic",
J775*K775*(L775+M775+N775)*O775*Q775,
P775="Organic",
J775*K775*(L775+M775+N775)*Q775,
TRUE,0),2)</f>
        <v>0</v>
      </c>
      <c r="B775" s="5" t="str">
        <f>IF(D775="","",VLOOKUP(D775,resource_list,7,FALSE))</f>
        <v/>
      </c>
      <c r="E775" s="23">
        <v>0</v>
      </c>
      <c r="F775" s="23">
        <v>0</v>
      </c>
      <c r="G775" s="23">
        <v>0</v>
      </c>
      <c r="H775" s="23">
        <v>0</v>
      </c>
      <c r="J775" s="5">
        <f t="shared" si="57"/>
        <v>1</v>
      </c>
      <c r="K775" s="5">
        <f t="shared" si="58"/>
        <v>1</v>
      </c>
      <c r="L775" s="5">
        <f>IF(D775="",0,VLOOKUP(D775,resource_list,2,FALSE)*F775)</f>
        <v>0</v>
      </c>
      <c r="M775" s="5">
        <f>IF(D775="",0,VLOOKUP(D775,resource_list,3,FALSE)*G775)</f>
        <v>0</v>
      </c>
      <c r="N775" s="5">
        <f>IF(D775="",0,VLOOKUP(D775,resource_list,4,FALSE)*H775)</f>
        <v>0</v>
      </c>
      <c r="O775" s="5">
        <f t="shared" si="59"/>
        <v>2</v>
      </c>
      <c r="Q775" s="5" t="str">
        <f>IF(C775="", "",  IF(VLOOKUP(C775,locations_outposts,5,FALSE)="No", 1, 1.1))</f>
        <v/>
      </c>
    </row>
    <row r="776" spans="1:17" x14ac:dyDescent="0.25">
      <c r="A776" s="5" cm="1">
        <f t="array" ref="A776">ROUNDDOWN(
_xlfn.IFS(P776="Crafted",
J776*K776*N776*Q776,
P776="Inorganic",
J776*K776*(L776+M776+N776)*O776*Q776,
P776="Organic",
J776*K776*(L776+M776+N776)*Q776,
TRUE,0),2)</f>
        <v>0</v>
      </c>
      <c r="B776" s="5" t="str">
        <f>IF(D776="","",VLOOKUP(D776,resource_list,7,FALSE))</f>
        <v/>
      </c>
      <c r="E776" s="23">
        <v>0</v>
      </c>
      <c r="F776" s="23">
        <v>0</v>
      </c>
      <c r="G776" s="23">
        <v>0</v>
      </c>
      <c r="H776" s="23">
        <v>0</v>
      </c>
      <c r="J776" s="5">
        <f t="shared" si="57"/>
        <v>1</v>
      </c>
      <c r="K776" s="5">
        <f t="shared" si="58"/>
        <v>1</v>
      </c>
      <c r="L776" s="5">
        <f>IF(D776="",0,VLOOKUP(D776,resource_list,2,FALSE)*F776)</f>
        <v>0</v>
      </c>
      <c r="M776" s="5">
        <f>IF(D776="",0,VLOOKUP(D776,resource_list,3,FALSE)*G776)</f>
        <v>0</v>
      </c>
      <c r="N776" s="5">
        <f>IF(D776="",0,VLOOKUP(D776,resource_list,4,FALSE)*H776)</f>
        <v>0</v>
      </c>
      <c r="O776" s="5">
        <f t="shared" si="59"/>
        <v>2</v>
      </c>
      <c r="Q776" s="5" t="str">
        <f>IF(C776="", "",  IF(VLOOKUP(C776,locations_outposts,5,FALSE)="No", 1, 1.1))</f>
        <v/>
      </c>
    </row>
    <row r="777" spans="1:17" x14ac:dyDescent="0.25">
      <c r="A777" s="5" cm="1">
        <f t="array" ref="A777">ROUNDDOWN(
_xlfn.IFS(P777="Crafted",
J777*K777*N777*Q777,
P777="Inorganic",
J777*K777*(L777+M777+N777)*O777*Q777,
P777="Organic",
J777*K777*(L777+M777+N777)*Q777,
TRUE,0),2)</f>
        <v>0</v>
      </c>
      <c r="B777" s="5" t="str">
        <f>IF(D777="","",VLOOKUP(D777,resource_list,7,FALSE))</f>
        <v/>
      </c>
      <c r="E777" s="23">
        <v>0</v>
      </c>
      <c r="F777" s="23">
        <v>0</v>
      </c>
      <c r="G777" s="23">
        <v>0</v>
      </c>
      <c r="H777" s="23">
        <v>0</v>
      </c>
      <c r="J777" s="5">
        <f t="shared" si="57"/>
        <v>1</v>
      </c>
      <c r="K777" s="5">
        <f t="shared" si="58"/>
        <v>1</v>
      </c>
      <c r="L777" s="5">
        <f>IF(D777="",0,VLOOKUP(D777,resource_list,2,FALSE)*F777)</f>
        <v>0</v>
      </c>
      <c r="M777" s="5">
        <f>IF(D777="",0,VLOOKUP(D777,resource_list,3,FALSE)*G777)</f>
        <v>0</v>
      </c>
      <c r="N777" s="5">
        <f>IF(D777="",0,VLOOKUP(D777,resource_list,4,FALSE)*H777)</f>
        <v>0</v>
      </c>
      <c r="O777" s="5">
        <f t="shared" si="59"/>
        <v>2</v>
      </c>
      <c r="Q777" s="5" t="str">
        <f>IF(C777="", "",  IF(VLOOKUP(C777,locations_outposts,5,FALSE)="No", 1, 1.1))</f>
        <v/>
      </c>
    </row>
    <row r="778" spans="1:17" x14ac:dyDescent="0.25">
      <c r="A778" s="5" cm="1">
        <f t="array" ref="A778">ROUNDDOWN(
_xlfn.IFS(P778="Crafted",
J778*K778*N778*Q778,
P778="Inorganic",
J778*K778*(L778+M778+N778)*O778*Q778,
P778="Organic",
J778*K778*(L778+M778+N778)*Q778,
TRUE,0),2)</f>
        <v>0</v>
      </c>
      <c r="B778" s="5" t="str">
        <f>IF(D778="","",VLOOKUP(D778,resource_list,7,FALSE))</f>
        <v/>
      </c>
      <c r="E778" s="23">
        <v>0</v>
      </c>
      <c r="F778" s="23">
        <v>0</v>
      </c>
      <c r="G778" s="23">
        <v>0</v>
      </c>
      <c r="H778" s="23">
        <v>0</v>
      </c>
      <c r="J778" s="5">
        <f t="shared" si="57"/>
        <v>1</v>
      </c>
      <c r="K778" s="5">
        <f t="shared" si="58"/>
        <v>1</v>
      </c>
      <c r="L778" s="5">
        <f>IF(D778="",0,VLOOKUP(D778,resource_list,2,FALSE)*F778)</f>
        <v>0</v>
      </c>
      <c r="M778" s="5">
        <f>IF(D778="",0,VLOOKUP(D778,resource_list,3,FALSE)*G778)</f>
        <v>0</v>
      </c>
      <c r="N778" s="5">
        <f>IF(D778="",0,VLOOKUP(D778,resource_list,4,FALSE)*H778)</f>
        <v>0</v>
      </c>
      <c r="O778" s="5">
        <f t="shared" si="59"/>
        <v>2</v>
      </c>
      <c r="Q778" s="5" t="str">
        <f>IF(C778="", "",  IF(VLOOKUP(C778,locations_outposts,5,FALSE)="No", 1, 1.1))</f>
        <v/>
      </c>
    </row>
    <row r="779" spans="1:17" x14ac:dyDescent="0.25">
      <c r="A779" s="5" cm="1">
        <f t="array" ref="A779">ROUNDDOWN(
_xlfn.IFS(P779="Crafted",
J779*K779*N779*Q779,
P779="Inorganic",
J779*K779*(L779+M779+N779)*O779*Q779,
P779="Organic",
J779*K779*(L779+M779+N779)*Q779,
TRUE,0),2)</f>
        <v>0</v>
      </c>
      <c r="B779" s="5" t="str">
        <f>IF(D779="","",VLOOKUP(D779,resource_list,7,FALSE))</f>
        <v/>
      </c>
      <c r="E779" s="23">
        <v>0</v>
      </c>
      <c r="F779" s="23">
        <v>0</v>
      </c>
      <c r="G779" s="23">
        <v>0</v>
      </c>
      <c r="H779" s="23">
        <v>0</v>
      </c>
      <c r="J779" s="5">
        <f t="shared" si="57"/>
        <v>1</v>
      </c>
      <c r="K779" s="5">
        <f t="shared" si="58"/>
        <v>1</v>
      </c>
      <c r="L779" s="5">
        <f>IF(D779="",0,VLOOKUP(D779,resource_list,2,FALSE)*F779)</f>
        <v>0</v>
      </c>
      <c r="M779" s="5">
        <f>IF(D779="",0,VLOOKUP(D779,resource_list,3,FALSE)*G779)</f>
        <v>0</v>
      </c>
      <c r="N779" s="5">
        <f>IF(D779="",0,VLOOKUP(D779,resource_list,4,FALSE)*H779)</f>
        <v>0</v>
      </c>
      <c r="O779" s="5">
        <f t="shared" si="59"/>
        <v>2</v>
      </c>
      <c r="Q779" s="5" t="str">
        <f>IF(C779="", "",  IF(VLOOKUP(C779,locations_outposts,5,FALSE)="No", 1, 1.1))</f>
        <v/>
      </c>
    </row>
    <row r="780" spans="1:17" x14ac:dyDescent="0.25">
      <c r="A780" s="5" cm="1">
        <f t="array" ref="A780">ROUNDDOWN(
_xlfn.IFS(P780="Crafted",
J780*K780*N780*Q780,
P780="Inorganic",
J780*K780*(L780+M780+N780)*O780*Q780,
P780="Organic",
J780*K780*(L780+M780+N780)*Q780,
TRUE,0),2)</f>
        <v>0</v>
      </c>
      <c r="B780" s="5" t="str">
        <f>IF(D780="","",VLOOKUP(D780,resource_list,7,FALSE))</f>
        <v/>
      </c>
      <c r="E780" s="23">
        <v>0</v>
      </c>
      <c r="F780" s="23">
        <v>0</v>
      </c>
      <c r="G780" s="23">
        <v>0</v>
      </c>
      <c r="H780" s="23">
        <v>0</v>
      </c>
      <c r="J780" s="5">
        <f t="shared" si="57"/>
        <v>1</v>
      </c>
      <c r="K780" s="5">
        <f t="shared" si="58"/>
        <v>1</v>
      </c>
      <c r="L780" s="5">
        <f>IF(D780="",0,VLOOKUP(D780,resource_list,2,FALSE)*F780)</f>
        <v>0</v>
      </c>
      <c r="M780" s="5">
        <f>IF(D780="",0,VLOOKUP(D780,resource_list,3,FALSE)*G780)</f>
        <v>0</v>
      </c>
      <c r="N780" s="5">
        <f>IF(D780="",0,VLOOKUP(D780,resource_list,4,FALSE)*H780)</f>
        <v>0</v>
      </c>
      <c r="O780" s="5">
        <f t="shared" si="59"/>
        <v>2</v>
      </c>
      <c r="Q780" s="5" t="str">
        <f>IF(C780="", "",  IF(VLOOKUP(C780,locations_outposts,5,FALSE)="No", 1, 1.1))</f>
        <v/>
      </c>
    </row>
    <row r="781" spans="1:17" x14ac:dyDescent="0.25">
      <c r="A781" s="5" cm="1">
        <f t="array" ref="A781">ROUNDDOWN(
_xlfn.IFS(P781="Crafted",
J781*K781*N781*Q781,
P781="Inorganic",
J781*K781*(L781+M781+N781)*O781*Q781,
P781="Organic",
J781*K781*(L781+M781+N781)*Q781,
TRUE,0),2)</f>
        <v>0</v>
      </c>
      <c r="B781" s="5" t="str">
        <f>IF(D781="","",VLOOKUP(D781,resource_list,7,FALSE))</f>
        <v/>
      </c>
      <c r="E781" s="23">
        <v>0</v>
      </c>
      <c r="F781" s="23">
        <v>0</v>
      </c>
      <c r="G781" s="23">
        <v>0</v>
      </c>
      <c r="H781" s="23">
        <v>0</v>
      </c>
      <c r="J781" s="5">
        <f t="shared" si="57"/>
        <v>1</v>
      </c>
      <c r="K781" s="5">
        <f t="shared" si="58"/>
        <v>1</v>
      </c>
      <c r="L781" s="5">
        <f>IF(D781="",0,VLOOKUP(D781,resource_list,2,FALSE)*F781)</f>
        <v>0</v>
      </c>
      <c r="M781" s="5">
        <f>IF(D781="",0,VLOOKUP(D781,resource_list,3,FALSE)*G781)</f>
        <v>0</v>
      </c>
      <c r="N781" s="5">
        <f>IF(D781="",0,VLOOKUP(D781,resource_list,4,FALSE)*H781)</f>
        <v>0</v>
      </c>
      <c r="O781" s="5">
        <f t="shared" si="59"/>
        <v>2</v>
      </c>
      <c r="Q781" s="5" t="str">
        <f>IF(C781="", "",  IF(VLOOKUP(C781,locations_outposts,5,FALSE)="No", 1, 1.1))</f>
        <v/>
      </c>
    </row>
    <row r="782" spans="1:17" x14ac:dyDescent="0.25">
      <c r="A782" s="5" cm="1">
        <f t="array" ref="A782">ROUNDDOWN(
_xlfn.IFS(P782="Crafted",
J782*K782*N782*Q782,
P782="Inorganic",
J782*K782*(L782+M782+N782)*O782*Q782,
P782="Organic",
J782*K782*(L782+M782+N782)*Q782,
TRUE,0),2)</f>
        <v>0</v>
      </c>
      <c r="B782" s="5" t="str">
        <f>IF(D782="","",VLOOKUP(D782,resource_list,7,FALSE))</f>
        <v/>
      </c>
      <c r="E782" s="23">
        <v>0</v>
      </c>
      <c r="F782" s="23">
        <v>0</v>
      </c>
      <c r="G782" s="23">
        <v>0</v>
      </c>
      <c r="H782" s="23">
        <v>0</v>
      </c>
      <c r="J782" s="5">
        <f t="shared" si="57"/>
        <v>1</v>
      </c>
      <c r="K782" s="5">
        <f t="shared" si="58"/>
        <v>1</v>
      </c>
      <c r="L782" s="5">
        <f>IF(D782="",0,VLOOKUP(D782,resource_list,2,FALSE)*F782)</f>
        <v>0</v>
      </c>
      <c r="M782" s="5">
        <f>IF(D782="",0,VLOOKUP(D782,resource_list,3,FALSE)*G782)</f>
        <v>0</v>
      </c>
      <c r="N782" s="5">
        <f>IF(D782="",0,VLOOKUP(D782,resource_list,4,FALSE)*H782)</f>
        <v>0</v>
      </c>
      <c r="O782" s="5">
        <f t="shared" si="59"/>
        <v>2</v>
      </c>
      <c r="Q782" s="5" t="str">
        <f>IF(C782="", "",  IF(VLOOKUP(C782,locations_outposts,5,FALSE)="No", 1, 1.1))</f>
        <v/>
      </c>
    </row>
    <row r="783" spans="1:17" x14ac:dyDescent="0.25">
      <c r="A783" s="5" cm="1">
        <f t="array" ref="A783">ROUNDDOWN(
_xlfn.IFS(P783="Crafted",
J783*K783*N783*Q783,
P783="Inorganic",
J783*K783*(L783+M783+N783)*O783*Q783,
P783="Organic",
J783*K783*(L783+M783+N783)*Q783,
TRUE,0),2)</f>
        <v>0</v>
      </c>
      <c r="B783" s="5" t="str">
        <f>IF(D783="","",VLOOKUP(D783,resource_list,7,FALSE))</f>
        <v/>
      </c>
      <c r="E783" s="23">
        <v>0</v>
      </c>
      <c r="F783" s="23">
        <v>0</v>
      </c>
      <c r="G783" s="23">
        <v>0</v>
      </c>
      <c r="H783" s="23">
        <v>0</v>
      </c>
      <c r="J783" s="5">
        <f t="shared" si="57"/>
        <v>1</v>
      </c>
      <c r="K783" s="5">
        <f t="shared" si="58"/>
        <v>1</v>
      </c>
      <c r="L783" s="5">
        <f>IF(D783="",0,VLOOKUP(D783,resource_list,2,FALSE)*F783)</f>
        <v>0</v>
      </c>
      <c r="M783" s="5">
        <f>IF(D783="",0,VLOOKUP(D783,resource_list,3,FALSE)*G783)</f>
        <v>0</v>
      </c>
      <c r="N783" s="5">
        <f>IF(D783="",0,VLOOKUP(D783,resource_list,4,FALSE)*H783)</f>
        <v>0</v>
      </c>
      <c r="O783" s="5">
        <f t="shared" si="59"/>
        <v>2</v>
      </c>
      <c r="Q783" s="5" t="str">
        <f>IF(C783="", "",  IF(VLOOKUP(C783,locations_outposts,5,FALSE)="No", 1, 1.1))</f>
        <v/>
      </c>
    </row>
    <row r="784" spans="1:17" x14ac:dyDescent="0.25">
      <c r="A784" s="5" cm="1">
        <f t="array" ref="A784">ROUNDDOWN(
_xlfn.IFS(P784="Crafted",
J784*K784*N784*Q784,
P784="Inorganic",
J784*K784*(L784+M784+N784)*O784*Q784,
P784="Organic",
J784*K784*(L784+M784+N784)*Q784,
TRUE,0),2)</f>
        <v>0</v>
      </c>
      <c r="B784" s="5" t="str">
        <f>IF(D784="","",VLOOKUP(D784,resource_list,7,FALSE))</f>
        <v/>
      </c>
      <c r="E784" s="23">
        <v>0</v>
      </c>
      <c r="F784" s="23">
        <v>0</v>
      </c>
      <c r="G784" s="23">
        <v>0</v>
      </c>
      <c r="H784" s="23">
        <v>0</v>
      </c>
      <c r="J784" s="5">
        <f t="shared" si="57"/>
        <v>1</v>
      </c>
      <c r="K784" s="5">
        <f t="shared" si="58"/>
        <v>1</v>
      </c>
      <c r="L784" s="5">
        <f>IF(D784="",0,VLOOKUP(D784,resource_list,2,FALSE)*F784)</f>
        <v>0</v>
      </c>
      <c r="M784" s="5">
        <f>IF(D784="",0,VLOOKUP(D784,resource_list,3,FALSE)*G784)</f>
        <v>0</v>
      </c>
      <c r="N784" s="5">
        <f>IF(D784="",0,VLOOKUP(D784,resource_list,4,FALSE)*H784)</f>
        <v>0</v>
      </c>
      <c r="O784" s="5">
        <f t="shared" si="59"/>
        <v>2</v>
      </c>
      <c r="Q784" s="5" t="str">
        <f>IF(C784="", "",  IF(VLOOKUP(C784,locations_outposts,5,FALSE)="No", 1, 1.1))</f>
        <v/>
      </c>
    </row>
    <row r="785" spans="1:17" x14ac:dyDescent="0.25">
      <c r="A785" s="5" cm="1">
        <f t="array" ref="A785">ROUNDDOWN(
_xlfn.IFS(P785="Crafted",
J785*K785*N785*Q785,
P785="Inorganic",
J785*K785*(L785+M785+N785)*O785*Q785,
P785="Organic",
J785*K785*(L785+M785+N785)*Q785,
TRUE,0),2)</f>
        <v>0</v>
      </c>
      <c r="B785" s="5" t="str">
        <f>IF(D785="","",VLOOKUP(D785,resource_list,7,FALSE))</f>
        <v/>
      </c>
      <c r="E785" s="23">
        <v>0</v>
      </c>
      <c r="F785" s="23">
        <v>0</v>
      </c>
      <c r="G785" s="23">
        <v>0</v>
      </c>
      <c r="H785" s="23">
        <v>0</v>
      </c>
      <c r="J785" s="5">
        <f t="shared" si="57"/>
        <v>1</v>
      </c>
      <c r="K785" s="5">
        <f t="shared" si="58"/>
        <v>1</v>
      </c>
      <c r="L785" s="5">
        <f>IF(D785="",0,VLOOKUP(D785,resource_list,2,FALSE)*F785)</f>
        <v>0</v>
      </c>
      <c r="M785" s="5">
        <f>IF(D785="",0,VLOOKUP(D785,resource_list,3,FALSE)*G785)</f>
        <v>0</v>
      </c>
      <c r="N785" s="5">
        <f>IF(D785="",0,VLOOKUP(D785,resource_list,4,FALSE)*H785)</f>
        <v>0</v>
      </c>
      <c r="O785" s="5">
        <f t="shared" si="59"/>
        <v>2</v>
      </c>
      <c r="Q785" s="5" t="str">
        <f>IF(C785="", "",  IF(VLOOKUP(C785,locations_outposts,5,FALSE)="No", 1, 1.1))</f>
        <v/>
      </c>
    </row>
    <row r="786" spans="1:17" x14ac:dyDescent="0.25">
      <c r="A786" s="5" cm="1">
        <f t="array" ref="A786">ROUNDDOWN(
_xlfn.IFS(P786="Crafted",
J786*K786*N786*Q786,
P786="Inorganic",
J786*K786*(L786+M786+N786)*O786*Q786,
P786="Organic",
J786*K786*(L786+M786+N786)*Q786,
TRUE,0),2)</f>
        <v>0</v>
      </c>
      <c r="B786" s="5" t="str">
        <f>IF(D786="","",VLOOKUP(D786,resource_list,7,FALSE))</f>
        <v/>
      </c>
      <c r="E786" s="23">
        <v>0</v>
      </c>
      <c r="F786" s="23">
        <v>0</v>
      </c>
      <c r="G786" s="23">
        <v>0</v>
      </c>
      <c r="H786" s="23">
        <v>0</v>
      </c>
      <c r="J786" s="5">
        <f t="shared" si="57"/>
        <v>1</v>
      </c>
      <c r="K786" s="5">
        <f t="shared" si="58"/>
        <v>1</v>
      </c>
      <c r="L786" s="5">
        <f>IF(D786="",0,VLOOKUP(D786,resource_list,2,FALSE)*F786)</f>
        <v>0</v>
      </c>
      <c r="M786" s="5">
        <f>IF(D786="",0,VLOOKUP(D786,resource_list,3,FALSE)*G786)</f>
        <v>0</v>
      </c>
      <c r="N786" s="5">
        <f>IF(D786="",0,VLOOKUP(D786,resource_list,4,FALSE)*H786)</f>
        <v>0</v>
      </c>
      <c r="O786" s="5">
        <f t="shared" si="59"/>
        <v>2</v>
      </c>
      <c r="Q786" s="5" t="str">
        <f>IF(C786="", "",  IF(VLOOKUP(C786,locations_outposts,5,FALSE)="No", 1, 1.1))</f>
        <v/>
      </c>
    </row>
    <row r="787" spans="1:17" x14ac:dyDescent="0.25">
      <c r="A787" s="5" cm="1">
        <f t="array" ref="A787">ROUNDDOWN(
_xlfn.IFS(P787="Crafted",
J787*K787*N787*Q787,
P787="Inorganic",
J787*K787*(L787+M787+N787)*O787*Q787,
P787="Organic",
J787*K787*(L787+M787+N787)*Q787,
TRUE,0),2)</f>
        <v>0</v>
      </c>
      <c r="B787" s="5" t="str">
        <f>IF(D787="","",VLOOKUP(D787,resource_list,7,FALSE))</f>
        <v/>
      </c>
      <c r="E787" s="23">
        <v>0</v>
      </c>
      <c r="F787" s="23">
        <v>0</v>
      </c>
      <c r="G787" s="23">
        <v>0</v>
      </c>
      <c r="H787" s="23">
        <v>0</v>
      </c>
      <c r="J787" s="5">
        <f t="shared" si="57"/>
        <v>1</v>
      </c>
      <c r="K787" s="5">
        <f t="shared" si="58"/>
        <v>1</v>
      </c>
      <c r="L787" s="5">
        <f>IF(D787="",0,VLOOKUP(D787,resource_list,2,FALSE)*F787)</f>
        <v>0</v>
      </c>
      <c r="M787" s="5">
        <f>IF(D787="",0,VLOOKUP(D787,resource_list,3,FALSE)*G787)</f>
        <v>0</v>
      </c>
      <c r="N787" s="5">
        <f>IF(D787="",0,VLOOKUP(D787,resource_list,4,FALSE)*H787)</f>
        <v>0</v>
      </c>
      <c r="O787" s="5">
        <f t="shared" si="59"/>
        <v>2</v>
      </c>
      <c r="Q787" s="5" t="str">
        <f>IF(C787="", "",  IF(VLOOKUP(C787,locations_outposts,5,FALSE)="No", 1, 1.1))</f>
        <v/>
      </c>
    </row>
    <row r="788" spans="1:17" x14ac:dyDescent="0.25">
      <c r="A788" s="5" cm="1">
        <f t="array" ref="A788">ROUNDDOWN(
_xlfn.IFS(P788="Crafted",
J788*K788*N788*Q788,
P788="Inorganic",
J788*K788*(L788+M788+N788)*O788*Q788,
P788="Organic",
J788*K788*(L788+M788+N788)*Q788,
TRUE,0),2)</f>
        <v>0</v>
      </c>
      <c r="B788" s="5" t="str">
        <f>IF(D788="","",VLOOKUP(D788,resource_list,7,FALSE))</f>
        <v/>
      </c>
      <c r="E788" s="23">
        <v>0</v>
      </c>
      <c r="F788" s="23">
        <v>0</v>
      </c>
      <c r="G788" s="23">
        <v>0</v>
      </c>
      <c r="H788" s="23">
        <v>0</v>
      </c>
      <c r="J788" s="5">
        <f t="shared" si="57"/>
        <v>1</v>
      </c>
      <c r="K788" s="5">
        <f t="shared" si="58"/>
        <v>1</v>
      </c>
      <c r="L788" s="5">
        <f>IF(D788="",0,VLOOKUP(D788,resource_list,2,FALSE)*F788)</f>
        <v>0</v>
      </c>
      <c r="M788" s="5">
        <f>IF(D788="",0,VLOOKUP(D788,resource_list,3,FALSE)*G788)</f>
        <v>0</v>
      </c>
      <c r="N788" s="5">
        <f>IF(D788="",0,VLOOKUP(D788,resource_list,4,FALSE)*H788)</f>
        <v>0</v>
      </c>
      <c r="O788" s="5">
        <f t="shared" si="59"/>
        <v>2</v>
      </c>
      <c r="Q788" s="5" t="str">
        <f>IF(C788="", "",  IF(VLOOKUP(C788,locations_outposts,5,FALSE)="No", 1, 1.1))</f>
        <v/>
      </c>
    </row>
    <row r="789" spans="1:17" x14ac:dyDescent="0.25">
      <c r="A789" s="5" cm="1">
        <f t="array" ref="A789">ROUNDDOWN(
_xlfn.IFS(P789="Crafted",
J789*K789*N789*Q789,
P789="Inorganic",
J789*K789*(L789+M789+N789)*O789*Q789,
P789="Organic",
J789*K789*(L789+M789+N789)*Q789,
TRUE,0),2)</f>
        <v>0</v>
      </c>
      <c r="B789" s="5" t="str">
        <f>IF(D789="","",VLOOKUP(D789,resource_list,7,FALSE))</f>
        <v/>
      </c>
      <c r="E789" s="23">
        <v>0</v>
      </c>
      <c r="F789" s="23">
        <v>0</v>
      </c>
      <c r="G789" s="23">
        <v>0</v>
      </c>
      <c r="H789" s="23">
        <v>0</v>
      </c>
      <c r="J789" s="5">
        <f t="shared" si="57"/>
        <v>1</v>
      </c>
      <c r="K789" s="5">
        <f t="shared" si="58"/>
        <v>1</v>
      </c>
      <c r="L789" s="5">
        <f>IF(D789="",0,VLOOKUP(D789,resource_list,2,FALSE)*F789)</f>
        <v>0</v>
      </c>
      <c r="M789" s="5">
        <f>IF(D789="",0,VLOOKUP(D789,resource_list,3,FALSE)*G789)</f>
        <v>0</v>
      </c>
      <c r="N789" s="5">
        <f>IF(D789="",0,VLOOKUP(D789,resource_list,4,FALSE)*H789)</f>
        <v>0</v>
      </c>
      <c r="O789" s="5">
        <f t="shared" si="59"/>
        <v>2</v>
      </c>
      <c r="Q789" s="5" t="str">
        <f>IF(C789="", "",  IF(VLOOKUP(C789,locations_outposts,5,FALSE)="No", 1, 1.1))</f>
        <v/>
      </c>
    </row>
    <row r="790" spans="1:17" x14ac:dyDescent="0.25">
      <c r="A790" s="5" cm="1">
        <f t="array" ref="A790">ROUNDDOWN(
_xlfn.IFS(P790="Crafted",
J790*K790*N790*Q790,
P790="Inorganic",
J790*K790*(L790+M790+N790)*O790*Q790,
P790="Organic",
J790*K790*(L790+M790+N790)*Q790,
TRUE,0),2)</f>
        <v>0</v>
      </c>
      <c r="B790" s="5" t="str">
        <f>IF(D790="","",VLOOKUP(D790,resource_list,7,FALSE))</f>
        <v/>
      </c>
      <c r="E790" s="23">
        <v>0</v>
      </c>
      <c r="F790" s="23">
        <v>0</v>
      </c>
      <c r="G790" s="23">
        <v>0</v>
      </c>
      <c r="H790" s="23">
        <v>0</v>
      </c>
      <c r="J790" s="5">
        <f t="shared" si="57"/>
        <v>1</v>
      </c>
      <c r="K790" s="5">
        <f t="shared" si="58"/>
        <v>1</v>
      </c>
      <c r="L790" s="5">
        <f>IF(D790="",0,VLOOKUP(D790,resource_list,2,FALSE)*F790)</f>
        <v>0</v>
      </c>
      <c r="M790" s="5">
        <f>IF(D790="",0,VLOOKUP(D790,resource_list,3,FALSE)*G790)</f>
        <v>0</v>
      </c>
      <c r="N790" s="5">
        <f>IF(D790="",0,VLOOKUP(D790,resource_list,4,FALSE)*H790)</f>
        <v>0</v>
      </c>
      <c r="O790" s="5">
        <f t="shared" si="59"/>
        <v>2</v>
      </c>
      <c r="Q790" s="5" t="str">
        <f>IF(C790="", "",  IF(VLOOKUP(C790,locations_outposts,5,FALSE)="No", 1, 1.1))</f>
        <v/>
      </c>
    </row>
    <row r="791" spans="1:17" x14ac:dyDescent="0.25">
      <c r="A791" s="5" cm="1">
        <f t="array" ref="A791">ROUNDDOWN(
_xlfn.IFS(P791="Crafted",
J791*K791*N791*Q791,
P791="Inorganic",
J791*K791*(L791+M791+N791)*O791*Q791,
P791="Organic",
J791*K791*(L791+M791+N791)*Q791,
TRUE,0),2)</f>
        <v>0</v>
      </c>
      <c r="B791" s="5" t="str">
        <f>IF(D791="","",VLOOKUP(D791,resource_list,7,FALSE))</f>
        <v/>
      </c>
      <c r="E791" s="23">
        <v>0</v>
      </c>
      <c r="F791" s="23">
        <v>0</v>
      </c>
      <c r="G791" s="23">
        <v>0</v>
      </c>
      <c r="H791" s="23">
        <v>0</v>
      </c>
      <c r="J791" s="5">
        <f t="shared" si="57"/>
        <v>1</v>
      </c>
      <c r="K791" s="5">
        <f t="shared" si="58"/>
        <v>1</v>
      </c>
      <c r="L791" s="5">
        <f>IF(D791="",0,VLOOKUP(D791,resource_list,2,FALSE)*F791)</f>
        <v>0</v>
      </c>
      <c r="M791" s="5">
        <f>IF(D791="",0,VLOOKUP(D791,resource_list,3,FALSE)*G791)</f>
        <v>0</v>
      </c>
      <c r="N791" s="5">
        <f>IF(D791="",0,VLOOKUP(D791,resource_list,4,FALSE)*H791)</f>
        <v>0</v>
      </c>
      <c r="O791" s="5">
        <f t="shared" si="59"/>
        <v>2</v>
      </c>
      <c r="Q791" s="5" t="str">
        <f>IF(C791="", "",  IF(VLOOKUP(C791,locations_outposts,5,FALSE)="No", 1, 1.1))</f>
        <v/>
      </c>
    </row>
    <row r="792" spans="1:17" x14ac:dyDescent="0.25">
      <c r="A792" s="5" cm="1">
        <f t="array" ref="A792">ROUNDDOWN(
_xlfn.IFS(P792="Crafted",
J792*K792*N792*Q792,
P792="Inorganic",
J792*K792*(L792+M792+N792)*O792*Q792,
P792="Organic",
J792*K792*(L792+M792+N792)*Q792,
TRUE,0),2)</f>
        <v>0</v>
      </c>
      <c r="B792" s="5" t="str">
        <f>IF(D792="","",VLOOKUP(D792,resource_list,7,FALSE))</f>
        <v/>
      </c>
      <c r="E792" s="23">
        <v>0</v>
      </c>
      <c r="F792" s="23">
        <v>0</v>
      </c>
      <c r="G792" s="23">
        <v>0</v>
      </c>
      <c r="H792" s="23">
        <v>0</v>
      </c>
      <c r="J792" s="5">
        <f t="shared" si="57"/>
        <v>1</v>
      </c>
      <c r="K792" s="5">
        <f t="shared" si="58"/>
        <v>1</v>
      </c>
      <c r="L792" s="5">
        <f>IF(D792="",0,VLOOKUP(D792,resource_list,2,FALSE)*F792)</f>
        <v>0</v>
      </c>
      <c r="M792" s="5">
        <f>IF(D792="",0,VLOOKUP(D792,resource_list,3,FALSE)*G792)</f>
        <v>0</v>
      </c>
      <c r="N792" s="5">
        <f>IF(D792="",0,VLOOKUP(D792,resource_list,4,FALSE)*H792)</f>
        <v>0</v>
      </c>
      <c r="O792" s="5">
        <f t="shared" si="59"/>
        <v>2</v>
      </c>
      <c r="Q792" s="5" t="str">
        <f>IF(C792="", "",  IF(VLOOKUP(C792,locations_outposts,5,FALSE)="No", 1, 1.1))</f>
        <v/>
      </c>
    </row>
    <row r="793" spans="1:17" x14ac:dyDescent="0.25">
      <c r="A793" s="5" cm="1">
        <f t="array" ref="A793">ROUNDDOWN(
_xlfn.IFS(P793="Crafted",
J793*K793*N793*Q793,
P793="Inorganic",
J793*K793*(L793+M793+N793)*O793*Q793,
P793="Organic",
J793*K793*(L793+M793+N793)*Q793,
TRUE,0),2)</f>
        <v>0</v>
      </c>
      <c r="B793" s="5" t="str">
        <f>IF(D793="","",VLOOKUP(D793,resource_list,7,FALSE))</f>
        <v/>
      </c>
      <c r="E793" s="23">
        <v>0</v>
      </c>
      <c r="F793" s="23">
        <v>0</v>
      </c>
      <c r="G793" s="23">
        <v>0</v>
      </c>
      <c r="H793" s="23">
        <v>0</v>
      </c>
      <c r="J793" s="5">
        <f t="shared" si="57"/>
        <v>1</v>
      </c>
      <c r="K793" s="5">
        <f t="shared" si="58"/>
        <v>1</v>
      </c>
      <c r="L793" s="5">
        <f>IF(D793="",0,VLOOKUP(D793,resource_list,2,FALSE)*F793)</f>
        <v>0</v>
      </c>
      <c r="M793" s="5">
        <f>IF(D793="",0,VLOOKUP(D793,resource_list,3,FALSE)*G793)</f>
        <v>0</v>
      </c>
      <c r="N793" s="5">
        <f>IF(D793="",0,VLOOKUP(D793,resource_list,4,FALSE)*H793)</f>
        <v>0</v>
      </c>
      <c r="O793" s="5">
        <f t="shared" si="59"/>
        <v>2</v>
      </c>
      <c r="Q793" s="5" t="str">
        <f>IF(C793="", "",  IF(VLOOKUP(C793,locations_outposts,5,FALSE)="No", 1, 1.1))</f>
        <v/>
      </c>
    </row>
    <row r="794" spans="1:17" x14ac:dyDescent="0.25">
      <c r="A794" s="5" cm="1">
        <f t="array" ref="A794">ROUNDDOWN(
_xlfn.IFS(P794="Crafted",
J794*K794*N794*Q794,
P794="Inorganic",
J794*K794*(L794+M794+N794)*O794*Q794,
P794="Organic",
J794*K794*(L794+M794+N794)*Q794,
TRUE,0),2)</f>
        <v>0</v>
      </c>
      <c r="B794" s="5" t="str">
        <f>IF(D794="","",VLOOKUP(D794,resource_list,7,FALSE))</f>
        <v/>
      </c>
      <c r="E794" s="23">
        <v>0</v>
      </c>
      <c r="F794" s="23">
        <v>0</v>
      </c>
      <c r="G794" s="23">
        <v>0</v>
      </c>
      <c r="H794" s="23">
        <v>0</v>
      </c>
      <c r="J794" s="5">
        <f t="shared" si="57"/>
        <v>1</v>
      </c>
      <c r="K794" s="5">
        <f t="shared" si="58"/>
        <v>1</v>
      </c>
      <c r="L794" s="5">
        <f>IF(D794="",0,VLOOKUP(D794,resource_list,2,FALSE)*F794)</f>
        <v>0</v>
      </c>
      <c r="M794" s="5">
        <f>IF(D794="",0,VLOOKUP(D794,resource_list,3,FALSE)*G794)</f>
        <v>0</v>
      </c>
      <c r="N794" s="5">
        <f>IF(D794="",0,VLOOKUP(D794,resource_list,4,FALSE)*H794)</f>
        <v>0</v>
      </c>
      <c r="O794" s="5">
        <f t="shared" si="59"/>
        <v>2</v>
      </c>
      <c r="Q794" s="5" t="str">
        <f>IF(C794="", "",  IF(VLOOKUP(C794,locations_outposts,5,FALSE)="No", 1, 1.1))</f>
        <v/>
      </c>
    </row>
    <row r="795" spans="1:17" x14ac:dyDescent="0.25">
      <c r="A795" s="5" cm="1">
        <f t="array" ref="A795">ROUNDDOWN(
_xlfn.IFS(P795="Crafted",
J795*K795*N795*Q795,
P795="Inorganic",
J795*K795*(L795+M795+N795)*O795*Q795,
P795="Organic",
J795*K795*(L795+M795+N795)*Q795,
TRUE,0),2)</f>
        <v>0</v>
      </c>
      <c r="B795" s="5" t="str">
        <f>IF(D795="","",VLOOKUP(D795,resource_list,7,FALSE))</f>
        <v/>
      </c>
      <c r="E795" s="23">
        <v>0</v>
      </c>
      <c r="F795" s="23">
        <v>0</v>
      </c>
      <c r="G795" s="23">
        <v>0</v>
      </c>
      <c r="H795" s="23">
        <v>0</v>
      </c>
      <c r="J795" s="5">
        <f t="shared" si="57"/>
        <v>1</v>
      </c>
      <c r="K795" s="5">
        <f t="shared" si="58"/>
        <v>1</v>
      </c>
      <c r="L795" s="5">
        <f>IF(D795="",0,VLOOKUP(D795,resource_list,2,FALSE)*F795)</f>
        <v>0</v>
      </c>
      <c r="M795" s="5">
        <f>IF(D795="",0,VLOOKUP(D795,resource_list,3,FALSE)*G795)</f>
        <v>0</v>
      </c>
      <c r="N795" s="5">
        <f>IF(D795="",0,VLOOKUP(D795,resource_list,4,FALSE)*H795)</f>
        <v>0</v>
      </c>
      <c r="O795" s="5">
        <f t="shared" si="59"/>
        <v>2</v>
      </c>
      <c r="Q795" s="5" t="str">
        <f>IF(C795="", "",  IF(VLOOKUP(C795,locations_outposts,5,FALSE)="No", 1, 1.1))</f>
        <v/>
      </c>
    </row>
    <row r="796" spans="1:17" x14ac:dyDescent="0.25">
      <c r="A796" s="5" cm="1">
        <f t="array" ref="A796">ROUNDDOWN(
_xlfn.IFS(P796="Crafted",
J796*K796*N796*Q796,
P796="Inorganic",
J796*K796*(L796+M796+N796)*O796*Q796,
P796="Organic",
J796*K796*(L796+M796+N796)*Q796,
TRUE,0),2)</f>
        <v>0</v>
      </c>
      <c r="B796" s="5" t="str">
        <f>IF(D796="","",VLOOKUP(D796,resource_list,7,FALSE))</f>
        <v/>
      </c>
      <c r="E796" s="23">
        <v>0</v>
      </c>
      <c r="F796" s="23">
        <v>0</v>
      </c>
      <c r="G796" s="23">
        <v>0</v>
      </c>
      <c r="H796" s="23">
        <v>0</v>
      </c>
      <c r="J796" s="5">
        <f t="shared" si="57"/>
        <v>1</v>
      </c>
      <c r="K796" s="5">
        <f t="shared" si="58"/>
        <v>1</v>
      </c>
      <c r="L796" s="5">
        <f>IF(D796="",0,VLOOKUP(D796,resource_list,2,FALSE)*F796)</f>
        <v>0</v>
      </c>
      <c r="M796" s="5">
        <f>IF(D796="",0,VLOOKUP(D796,resource_list,3,FALSE)*G796)</f>
        <v>0</v>
      </c>
      <c r="N796" s="5">
        <f>IF(D796="",0,VLOOKUP(D796,resource_list,4,FALSE)*H796)</f>
        <v>0</v>
      </c>
      <c r="O796" s="5">
        <f t="shared" si="59"/>
        <v>2</v>
      </c>
      <c r="Q796" s="5" t="str">
        <f>IF(C796="", "",  IF(VLOOKUP(C796,locations_outposts,5,FALSE)="No", 1, 1.1))</f>
        <v/>
      </c>
    </row>
    <row r="797" spans="1:17" x14ac:dyDescent="0.25">
      <c r="A797" s="5" cm="1">
        <f t="array" ref="A797">ROUNDDOWN(
_xlfn.IFS(P797="Crafted",
J797*K797*N797*Q797,
P797="Inorganic",
J797*K797*(L797+M797+N797)*O797*Q797,
P797="Organic",
J797*K797*(L797+M797+N797)*Q797,
TRUE,0),2)</f>
        <v>0</v>
      </c>
      <c r="B797" s="5" t="str">
        <f>IF(D797="","",VLOOKUP(D797,resource_list,7,FALSE))</f>
        <v/>
      </c>
      <c r="E797" s="23">
        <v>0</v>
      </c>
      <c r="F797" s="23">
        <v>0</v>
      </c>
      <c r="G797" s="23">
        <v>0</v>
      </c>
      <c r="H797" s="23">
        <v>0</v>
      </c>
      <c r="J797" s="5">
        <f t="shared" si="57"/>
        <v>1</v>
      </c>
      <c r="K797" s="5">
        <f t="shared" si="58"/>
        <v>1</v>
      </c>
      <c r="L797" s="5">
        <f>IF(D797="",0,VLOOKUP(D797,resource_list,2,FALSE)*F797)</f>
        <v>0</v>
      </c>
      <c r="M797" s="5">
        <f>IF(D797="",0,VLOOKUP(D797,resource_list,3,FALSE)*G797)</f>
        <v>0</v>
      </c>
      <c r="N797" s="5">
        <f>IF(D797="",0,VLOOKUP(D797,resource_list,4,FALSE)*H797)</f>
        <v>0</v>
      </c>
      <c r="O797" s="5">
        <f t="shared" si="59"/>
        <v>2</v>
      </c>
      <c r="Q797" s="5" t="str">
        <f>IF(C797="", "",  IF(VLOOKUP(C797,locations_outposts,5,FALSE)="No", 1, 1.1))</f>
        <v/>
      </c>
    </row>
    <row r="798" spans="1:17" x14ac:dyDescent="0.25">
      <c r="A798" s="5" cm="1">
        <f t="array" ref="A798">ROUNDDOWN(
_xlfn.IFS(P798="Crafted",
J798*K798*N798*Q798,
P798="Inorganic",
J798*K798*(L798+M798+N798)*O798*Q798,
P798="Organic",
J798*K798*(L798+M798+N798)*Q798,
TRUE,0),2)</f>
        <v>0</v>
      </c>
      <c r="B798" s="5" t="str">
        <f>IF(D798="","",VLOOKUP(D798,resource_list,7,FALSE))</f>
        <v/>
      </c>
      <c r="E798" s="23">
        <v>0</v>
      </c>
      <c r="F798" s="23">
        <v>0</v>
      </c>
      <c r="G798" s="23">
        <v>0</v>
      </c>
      <c r="H798" s="23">
        <v>0</v>
      </c>
      <c r="J798" s="5">
        <f t="shared" si="57"/>
        <v>1</v>
      </c>
      <c r="K798" s="5">
        <f t="shared" si="58"/>
        <v>1</v>
      </c>
      <c r="L798" s="5">
        <f>IF(D798="",0,VLOOKUP(D798,resource_list,2,FALSE)*F798)</f>
        <v>0</v>
      </c>
      <c r="M798" s="5">
        <f>IF(D798="",0,VLOOKUP(D798,resource_list,3,FALSE)*G798)</f>
        <v>0</v>
      </c>
      <c r="N798" s="5">
        <f>IF(D798="",0,VLOOKUP(D798,resource_list,4,FALSE)*H798)</f>
        <v>0</v>
      </c>
      <c r="O798" s="5">
        <f t="shared" si="59"/>
        <v>2</v>
      </c>
      <c r="Q798" s="5" t="str">
        <f>IF(C798="", "",  IF(VLOOKUP(C798,locations_outposts,5,FALSE)="No", 1, 1.1))</f>
        <v/>
      </c>
    </row>
    <row r="799" spans="1:17" x14ac:dyDescent="0.25">
      <c r="A799" s="5" cm="1">
        <f t="array" ref="A799">ROUNDDOWN(
_xlfn.IFS(P799="Crafted",
J799*K799*N799*Q799,
P799="Inorganic",
J799*K799*(L799+M799+N799)*O799*Q799,
P799="Organic",
J799*K799*(L799+M799+N799)*Q799,
TRUE,0),2)</f>
        <v>0</v>
      </c>
      <c r="B799" s="5" t="str">
        <f>IF(D799="","",VLOOKUP(D799,resource_list,7,FALSE))</f>
        <v/>
      </c>
      <c r="E799" s="23">
        <v>0</v>
      </c>
      <c r="F799" s="23">
        <v>0</v>
      </c>
      <c r="G799" s="23">
        <v>0</v>
      </c>
      <c r="H799" s="23">
        <v>0</v>
      </c>
      <c r="J799" s="5">
        <f t="shared" ref="J799:J862" si="60">1.1^E799</f>
        <v>1</v>
      </c>
      <c r="K799" s="5">
        <f t="shared" ref="K799:K862" si="61">IF($B$1="Yes",1.05,1)</f>
        <v>1</v>
      </c>
      <c r="L799" s="5">
        <f>IF(D799="",0,VLOOKUP(D799,resource_list,2,FALSE)*F799)</f>
        <v>0</v>
      </c>
      <c r="M799" s="5">
        <f>IF(D799="",0,VLOOKUP(D799,resource_list,3,FALSE)*G799)</f>
        <v>0</v>
      </c>
      <c r="N799" s="5">
        <f>IF(D799="",0,VLOOKUP(D799,resource_list,4,FALSE)*H799)</f>
        <v>0</v>
      </c>
      <c r="O799" s="5">
        <f t="shared" ref="O799:O862" si="62">IF($D$1="Yes",2,1)</f>
        <v>2</v>
      </c>
      <c r="Q799" s="5" t="str">
        <f>IF(C799="", "",  IF(VLOOKUP(C799,locations_outposts,5,FALSE)="No", 1, 1.1))</f>
        <v/>
      </c>
    </row>
    <row r="800" spans="1:17" x14ac:dyDescent="0.25">
      <c r="A800" s="5" cm="1">
        <f t="array" ref="A800">ROUNDDOWN(
_xlfn.IFS(P800="Crafted",
J800*K800*N800*Q800,
P800="Inorganic",
J800*K800*(L800+M800+N800)*O800*Q800,
P800="Organic",
J800*K800*(L800+M800+N800)*Q800,
TRUE,0),2)</f>
        <v>0</v>
      </c>
      <c r="B800" s="5" t="str">
        <f>IF(D800="","",VLOOKUP(D800,resource_list,7,FALSE))</f>
        <v/>
      </c>
      <c r="E800" s="23">
        <v>0</v>
      </c>
      <c r="F800" s="23">
        <v>0</v>
      </c>
      <c r="G800" s="23">
        <v>0</v>
      </c>
      <c r="H800" s="23">
        <v>0</v>
      </c>
      <c r="J800" s="5">
        <f t="shared" si="60"/>
        <v>1</v>
      </c>
      <c r="K800" s="5">
        <f t="shared" si="61"/>
        <v>1</v>
      </c>
      <c r="L800" s="5">
        <f>IF(D800="",0,VLOOKUP(D800,resource_list,2,FALSE)*F800)</f>
        <v>0</v>
      </c>
      <c r="M800" s="5">
        <f>IF(D800="",0,VLOOKUP(D800,resource_list,3,FALSE)*G800)</f>
        <v>0</v>
      </c>
      <c r="N800" s="5">
        <f>IF(D800="",0,VLOOKUP(D800,resource_list,4,FALSE)*H800)</f>
        <v>0</v>
      </c>
      <c r="O800" s="5">
        <f t="shared" si="62"/>
        <v>2</v>
      </c>
      <c r="Q800" s="5" t="str">
        <f>IF(C800="", "",  IF(VLOOKUP(C800,locations_outposts,5,FALSE)="No", 1, 1.1))</f>
        <v/>
      </c>
    </row>
    <row r="801" spans="1:17" x14ac:dyDescent="0.25">
      <c r="A801" s="5" cm="1">
        <f t="array" ref="A801">ROUNDDOWN(
_xlfn.IFS(P801="Crafted",
J801*K801*N801*Q801,
P801="Inorganic",
J801*K801*(L801+M801+N801)*O801*Q801,
P801="Organic",
J801*K801*(L801+M801+N801)*Q801,
TRUE,0),2)</f>
        <v>0</v>
      </c>
      <c r="B801" s="5" t="str">
        <f>IF(D801="","",VLOOKUP(D801,resource_list,7,FALSE))</f>
        <v/>
      </c>
      <c r="E801" s="23">
        <v>0</v>
      </c>
      <c r="F801" s="23">
        <v>0</v>
      </c>
      <c r="G801" s="23">
        <v>0</v>
      </c>
      <c r="H801" s="23">
        <v>0</v>
      </c>
      <c r="J801" s="5">
        <f t="shared" si="60"/>
        <v>1</v>
      </c>
      <c r="K801" s="5">
        <f t="shared" si="61"/>
        <v>1</v>
      </c>
      <c r="L801" s="5">
        <f>IF(D801="",0,VLOOKUP(D801,resource_list,2,FALSE)*F801)</f>
        <v>0</v>
      </c>
      <c r="M801" s="5">
        <f>IF(D801="",0,VLOOKUP(D801,resource_list,3,FALSE)*G801)</f>
        <v>0</v>
      </c>
      <c r="N801" s="5">
        <f>IF(D801="",0,VLOOKUP(D801,resource_list,4,FALSE)*H801)</f>
        <v>0</v>
      </c>
      <c r="O801" s="5">
        <f t="shared" si="62"/>
        <v>2</v>
      </c>
      <c r="Q801" s="5" t="str">
        <f>IF(C801="", "",  IF(VLOOKUP(C801,locations_outposts,5,FALSE)="No", 1, 1.1))</f>
        <v/>
      </c>
    </row>
    <row r="802" spans="1:17" x14ac:dyDescent="0.25">
      <c r="A802" s="5" cm="1">
        <f t="array" ref="A802">ROUNDDOWN(
_xlfn.IFS(P802="Crafted",
J802*K802*N802*Q802,
P802="Inorganic",
J802*K802*(L802+M802+N802)*O802*Q802,
P802="Organic",
J802*K802*(L802+M802+N802)*Q802,
TRUE,0),2)</f>
        <v>0</v>
      </c>
      <c r="B802" s="5" t="str">
        <f>IF(D802="","",VLOOKUP(D802,resource_list,7,FALSE))</f>
        <v/>
      </c>
      <c r="E802" s="23">
        <v>0</v>
      </c>
      <c r="F802" s="23">
        <v>0</v>
      </c>
      <c r="G802" s="23">
        <v>0</v>
      </c>
      <c r="H802" s="23">
        <v>0</v>
      </c>
      <c r="J802" s="5">
        <f t="shared" si="60"/>
        <v>1</v>
      </c>
      <c r="K802" s="5">
        <f t="shared" si="61"/>
        <v>1</v>
      </c>
      <c r="L802" s="5">
        <f>IF(D802="",0,VLOOKUP(D802,resource_list,2,FALSE)*F802)</f>
        <v>0</v>
      </c>
      <c r="M802" s="5">
        <f>IF(D802="",0,VLOOKUP(D802,resource_list,3,FALSE)*G802)</f>
        <v>0</v>
      </c>
      <c r="N802" s="5">
        <f>IF(D802="",0,VLOOKUP(D802,resource_list,4,FALSE)*H802)</f>
        <v>0</v>
      </c>
      <c r="O802" s="5">
        <f t="shared" si="62"/>
        <v>2</v>
      </c>
      <c r="Q802" s="5" t="str">
        <f>IF(C802="", "",  IF(VLOOKUP(C802,locations_outposts,5,FALSE)="No", 1, 1.1))</f>
        <v/>
      </c>
    </row>
    <row r="803" spans="1:17" x14ac:dyDescent="0.25">
      <c r="A803" s="5" cm="1">
        <f t="array" ref="A803">ROUNDDOWN(
_xlfn.IFS(P803="Crafted",
J803*K803*N803*Q803,
P803="Inorganic",
J803*K803*(L803+M803+N803)*O803*Q803,
P803="Organic",
J803*K803*(L803+M803+N803)*Q803,
TRUE,0),2)</f>
        <v>0</v>
      </c>
      <c r="B803" s="5" t="str">
        <f>IF(D803="","",VLOOKUP(D803,resource_list,7,FALSE))</f>
        <v/>
      </c>
      <c r="E803" s="23">
        <v>0</v>
      </c>
      <c r="F803" s="23">
        <v>0</v>
      </c>
      <c r="G803" s="23">
        <v>0</v>
      </c>
      <c r="H803" s="23">
        <v>0</v>
      </c>
      <c r="J803" s="5">
        <f t="shared" si="60"/>
        <v>1</v>
      </c>
      <c r="K803" s="5">
        <f t="shared" si="61"/>
        <v>1</v>
      </c>
      <c r="L803" s="5">
        <f>IF(D803="",0,VLOOKUP(D803,resource_list,2,FALSE)*F803)</f>
        <v>0</v>
      </c>
      <c r="M803" s="5">
        <f>IF(D803="",0,VLOOKUP(D803,resource_list,3,FALSE)*G803)</f>
        <v>0</v>
      </c>
      <c r="N803" s="5">
        <f>IF(D803="",0,VLOOKUP(D803,resource_list,4,FALSE)*H803)</f>
        <v>0</v>
      </c>
      <c r="O803" s="5">
        <f t="shared" si="62"/>
        <v>2</v>
      </c>
      <c r="Q803" s="5" t="str">
        <f>IF(C803="", "",  IF(VLOOKUP(C803,locations_outposts,5,FALSE)="No", 1, 1.1))</f>
        <v/>
      </c>
    </row>
    <row r="804" spans="1:17" x14ac:dyDescent="0.25">
      <c r="A804" s="5" cm="1">
        <f t="array" ref="A804">ROUNDDOWN(
_xlfn.IFS(P804="Crafted",
J804*K804*N804*Q804,
P804="Inorganic",
J804*K804*(L804+M804+N804)*O804*Q804,
P804="Organic",
J804*K804*(L804+M804+N804)*Q804,
TRUE,0),2)</f>
        <v>0</v>
      </c>
      <c r="B804" s="5" t="str">
        <f>IF(D804="","",VLOOKUP(D804,resource_list,7,FALSE))</f>
        <v/>
      </c>
      <c r="E804" s="23">
        <v>0</v>
      </c>
      <c r="F804" s="23">
        <v>0</v>
      </c>
      <c r="G804" s="23">
        <v>0</v>
      </c>
      <c r="H804" s="23">
        <v>0</v>
      </c>
      <c r="J804" s="5">
        <f t="shared" si="60"/>
        <v>1</v>
      </c>
      <c r="K804" s="5">
        <f t="shared" si="61"/>
        <v>1</v>
      </c>
      <c r="L804" s="5">
        <f>IF(D804="",0,VLOOKUP(D804,resource_list,2,FALSE)*F804)</f>
        <v>0</v>
      </c>
      <c r="M804" s="5">
        <f>IF(D804="",0,VLOOKUP(D804,resource_list,3,FALSE)*G804)</f>
        <v>0</v>
      </c>
      <c r="N804" s="5">
        <f>IF(D804="",0,VLOOKUP(D804,resource_list,4,FALSE)*H804)</f>
        <v>0</v>
      </c>
      <c r="O804" s="5">
        <f t="shared" si="62"/>
        <v>2</v>
      </c>
      <c r="Q804" s="5" t="str">
        <f>IF(C804="", "",  IF(VLOOKUP(C804,locations_outposts,5,FALSE)="No", 1, 1.1))</f>
        <v/>
      </c>
    </row>
    <row r="805" spans="1:17" x14ac:dyDescent="0.25">
      <c r="A805" s="5" cm="1">
        <f t="array" ref="A805">ROUNDDOWN(
_xlfn.IFS(P805="Crafted",
J805*K805*N805*Q805,
P805="Inorganic",
J805*K805*(L805+M805+N805)*O805*Q805,
P805="Organic",
J805*K805*(L805+M805+N805)*Q805,
TRUE,0),2)</f>
        <v>0</v>
      </c>
      <c r="B805" s="5" t="str">
        <f>IF(D805="","",VLOOKUP(D805,resource_list,7,FALSE))</f>
        <v/>
      </c>
      <c r="E805" s="23">
        <v>0</v>
      </c>
      <c r="F805" s="23">
        <v>0</v>
      </c>
      <c r="G805" s="23">
        <v>0</v>
      </c>
      <c r="H805" s="23">
        <v>0</v>
      </c>
      <c r="J805" s="5">
        <f t="shared" si="60"/>
        <v>1</v>
      </c>
      <c r="K805" s="5">
        <f t="shared" si="61"/>
        <v>1</v>
      </c>
      <c r="L805" s="5">
        <f>IF(D805="",0,VLOOKUP(D805,resource_list,2,FALSE)*F805)</f>
        <v>0</v>
      </c>
      <c r="M805" s="5">
        <f>IF(D805="",0,VLOOKUP(D805,resource_list,3,FALSE)*G805)</f>
        <v>0</v>
      </c>
      <c r="N805" s="5">
        <f>IF(D805="",0,VLOOKUP(D805,resource_list,4,FALSE)*H805)</f>
        <v>0</v>
      </c>
      <c r="O805" s="5">
        <f t="shared" si="62"/>
        <v>2</v>
      </c>
      <c r="Q805" s="5" t="str">
        <f>IF(C805="", "",  IF(VLOOKUP(C805,locations_outposts,5,FALSE)="No", 1, 1.1))</f>
        <v/>
      </c>
    </row>
    <row r="806" spans="1:17" x14ac:dyDescent="0.25">
      <c r="A806" s="5" cm="1">
        <f t="array" ref="A806">ROUNDDOWN(
_xlfn.IFS(P806="Crafted",
J806*K806*N806*Q806,
P806="Inorganic",
J806*K806*(L806+M806+N806)*O806*Q806,
P806="Organic",
J806*K806*(L806+M806+N806)*Q806,
TRUE,0),2)</f>
        <v>0</v>
      </c>
      <c r="B806" s="5" t="str">
        <f>IF(D806="","",VLOOKUP(D806,resource_list,7,FALSE))</f>
        <v/>
      </c>
      <c r="E806" s="23">
        <v>0</v>
      </c>
      <c r="F806" s="23">
        <v>0</v>
      </c>
      <c r="G806" s="23">
        <v>0</v>
      </c>
      <c r="H806" s="23">
        <v>0</v>
      </c>
      <c r="J806" s="5">
        <f t="shared" si="60"/>
        <v>1</v>
      </c>
      <c r="K806" s="5">
        <f t="shared" si="61"/>
        <v>1</v>
      </c>
      <c r="L806" s="5">
        <f>IF(D806="",0,VLOOKUP(D806,resource_list,2,FALSE)*F806)</f>
        <v>0</v>
      </c>
      <c r="M806" s="5">
        <f>IF(D806="",0,VLOOKUP(D806,resource_list,3,FALSE)*G806)</f>
        <v>0</v>
      </c>
      <c r="N806" s="5">
        <f>IF(D806="",0,VLOOKUP(D806,resource_list,4,FALSE)*H806)</f>
        <v>0</v>
      </c>
      <c r="O806" s="5">
        <f t="shared" si="62"/>
        <v>2</v>
      </c>
      <c r="Q806" s="5" t="str">
        <f>IF(C806="", "",  IF(VLOOKUP(C806,locations_outposts,5,FALSE)="No", 1, 1.1))</f>
        <v/>
      </c>
    </row>
    <row r="807" spans="1:17" x14ac:dyDescent="0.25">
      <c r="A807" s="5" cm="1">
        <f t="array" ref="A807">ROUNDDOWN(
_xlfn.IFS(P807="Crafted",
J807*K807*N807*Q807,
P807="Inorganic",
J807*K807*(L807+M807+N807)*O807*Q807,
P807="Organic",
J807*K807*(L807+M807+N807)*Q807,
TRUE,0),2)</f>
        <v>0</v>
      </c>
      <c r="B807" s="5" t="str">
        <f>IF(D807="","",VLOOKUP(D807,resource_list,7,FALSE))</f>
        <v/>
      </c>
      <c r="E807" s="23">
        <v>0</v>
      </c>
      <c r="F807" s="23">
        <v>0</v>
      </c>
      <c r="G807" s="23">
        <v>0</v>
      </c>
      <c r="H807" s="23">
        <v>0</v>
      </c>
      <c r="J807" s="5">
        <f t="shared" si="60"/>
        <v>1</v>
      </c>
      <c r="K807" s="5">
        <f t="shared" si="61"/>
        <v>1</v>
      </c>
      <c r="L807" s="5">
        <f>IF(D807="",0,VLOOKUP(D807,resource_list,2,FALSE)*F807)</f>
        <v>0</v>
      </c>
      <c r="M807" s="5">
        <f>IF(D807="",0,VLOOKUP(D807,resource_list,3,FALSE)*G807)</f>
        <v>0</v>
      </c>
      <c r="N807" s="5">
        <f>IF(D807="",0,VLOOKUP(D807,resource_list,4,FALSE)*H807)</f>
        <v>0</v>
      </c>
      <c r="O807" s="5">
        <f t="shared" si="62"/>
        <v>2</v>
      </c>
      <c r="Q807" s="5" t="str">
        <f>IF(C807="", "",  IF(VLOOKUP(C807,locations_outposts,5,FALSE)="No", 1, 1.1))</f>
        <v/>
      </c>
    </row>
    <row r="808" spans="1:17" x14ac:dyDescent="0.25">
      <c r="A808" s="5" cm="1">
        <f t="array" ref="A808">ROUNDDOWN(
_xlfn.IFS(P808="Crafted",
J808*K808*N808*Q808,
P808="Inorganic",
J808*K808*(L808+M808+N808)*O808*Q808,
P808="Organic",
J808*K808*(L808+M808+N808)*Q808,
TRUE,0),2)</f>
        <v>0</v>
      </c>
      <c r="B808" s="5" t="str">
        <f>IF(D808="","",VLOOKUP(D808,resource_list,7,FALSE))</f>
        <v/>
      </c>
      <c r="E808" s="23">
        <v>0</v>
      </c>
      <c r="F808" s="23">
        <v>0</v>
      </c>
      <c r="G808" s="23">
        <v>0</v>
      </c>
      <c r="H808" s="23">
        <v>0</v>
      </c>
      <c r="J808" s="5">
        <f t="shared" si="60"/>
        <v>1</v>
      </c>
      <c r="K808" s="5">
        <f t="shared" si="61"/>
        <v>1</v>
      </c>
      <c r="L808" s="5">
        <f>IF(D808="",0,VLOOKUP(D808,resource_list,2,FALSE)*F808)</f>
        <v>0</v>
      </c>
      <c r="M808" s="5">
        <f>IF(D808="",0,VLOOKUP(D808,resource_list,3,FALSE)*G808)</f>
        <v>0</v>
      </c>
      <c r="N808" s="5">
        <f>IF(D808="",0,VLOOKUP(D808,resource_list,4,FALSE)*H808)</f>
        <v>0</v>
      </c>
      <c r="O808" s="5">
        <f t="shared" si="62"/>
        <v>2</v>
      </c>
      <c r="Q808" s="5" t="str">
        <f>IF(C808="", "",  IF(VLOOKUP(C808,locations_outposts,5,FALSE)="No", 1, 1.1))</f>
        <v/>
      </c>
    </row>
    <row r="809" spans="1:17" x14ac:dyDescent="0.25">
      <c r="A809" s="5" cm="1">
        <f t="array" ref="A809">ROUNDDOWN(
_xlfn.IFS(P809="Crafted",
J809*K809*N809*Q809,
P809="Inorganic",
J809*K809*(L809+M809+N809)*O809*Q809,
P809="Organic",
J809*K809*(L809+M809+N809)*Q809,
TRUE,0),2)</f>
        <v>0</v>
      </c>
      <c r="B809" s="5" t="str">
        <f>IF(D809="","",VLOOKUP(D809,resource_list,7,FALSE))</f>
        <v/>
      </c>
      <c r="E809" s="23">
        <v>0</v>
      </c>
      <c r="F809" s="23">
        <v>0</v>
      </c>
      <c r="G809" s="23">
        <v>0</v>
      </c>
      <c r="H809" s="23">
        <v>0</v>
      </c>
      <c r="J809" s="5">
        <f t="shared" si="60"/>
        <v>1</v>
      </c>
      <c r="K809" s="5">
        <f t="shared" si="61"/>
        <v>1</v>
      </c>
      <c r="L809" s="5">
        <f>IF(D809="",0,VLOOKUP(D809,resource_list,2,FALSE)*F809)</f>
        <v>0</v>
      </c>
      <c r="M809" s="5">
        <f>IF(D809="",0,VLOOKUP(D809,resource_list,3,FALSE)*G809)</f>
        <v>0</v>
      </c>
      <c r="N809" s="5">
        <f>IF(D809="",0,VLOOKUP(D809,resource_list,4,FALSE)*H809)</f>
        <v>0</v>
      </c>
      <c r="O809" s="5">
        <f t="shared" si="62"/>
        <v>2</v>
      </c>
      <c r="Q809" s="5" t="str">
        <f>IF(C809="", "",  IF(VLOOKUP(C809,locations_outposts,5,FALSE)="No", 1, 1.1))</f>
        <v/>
      </c>
    </row>
    <row r="810" spans="1:17" x14ac:dyDescent="0.25">
      <c r="A810" s="5" cm="1">
        <f t="array" ref="A810">ROUNDDOWN(
_xlfn.IFS(P810="Crafted",
J810*K810*N810*Q810,
P810="Inorganic",
J810*K810*(L810+M810+N810)*O810*Q810,
P810="Organic",
J810*K810*(L810+M810+N810)*Q810,
TRUE,0),2)</f>
        <v>0</v>
      </c>
      <c r="B810" s="5" t="str">
        <f>IF(D810="","",VLOOKUP(D810,resource_list,7,FALSE))</f>
        <v/>
      </c>
      <c r="E810" s="23">
        <v>0</v>
      </c>
      <c r="F810" s="23">
        <v>0</v>
      </c>
      <c r="G810" s="23">
        <v>0</v>
      </c>
      <c r="H810" s="23">
        <v>0</v>
      </c>
      <c r="J810" s="5">
        <f t="shared" si="60"/>
        <v>1</v>
      </c>
      <c r="K810" s="5">
        <f t="shared" si="61"/>
        <v>1</v>
      </c>
      <c r="L810" s="5">
        <f>IF(D810="",0,VLOOKUP(D810,resource_list,2,FALSE)*F810)</f>
        <v>0</v>
      </c>
      <c r="M810" s="5">
        <f>IF(D810="",0,VLOOKUP(D810,resource_list,3,FALSE)*G810)</f>
        <v>0</v>
      </c>
      <c r="N810" s="5">
        <f>IF(D810="",0,VLOOKUP(D810,resource_list,4,FALSE)*H810)</f>
        <v>0</v>
      </c>
      <c r="O810" s="5">
        <f t="shared" si="62"/>
        <v>2</v>
      </c>
      <c r="Q810" s="5" t="str">
        <f>IF(C810="", "",  IF(VLOOKUP(C810,locations_outposts,5,FALSE)="No", 1, 1.1))</f>
        <v/>
      </c>
    </row>
    <row r="811" spans="1:17" x14ac:dyDescent="0.25">
      <c r="A811" s="5" cm="1">
        <f t="array" ref="A811">ROUNDDOWN(
_xlfn.IFS(P811="Crafted",
J811*K811*N811*Q811,
P811="Inorganic",
J811*K811*(L811+M811+N811)*O811*Q811,
P811="Organic",
J811*K811*(L811+M811+N811)*Q811,
TRUE,0),2)</f>
        <v>0</v>
      </c>
      <c r="B811" s="5" t="str">
        <f>IF(D811="","",VLOOKUP(D811,resource_list,7,FALSE))</f>
        <v/>
      </c>
      <c r="E811" s="23">
        <v>0</v>
      </c>
      <c r="F811" s="23">
        <v>0</v>
      </c>
      <c r="G811" s="23">
        <v>0</v>
      </c>
      <c r="H811" s="23">
        <v>0</v>
      </c>
      <c r="J811" s="5">
        <f t="shared" si="60"/>
        <v>1</v>
      </c>
      <c r="K811" s="5">
        <f t="shared" si="61"/>
        <v>1</v>
      </c>
      <c r="L811" s="5">
        <f>IF(D811="",0,VLOOKUP(D811,resource_list,2,FALSE)*F811)</f>
        <v>0</v>
      </c>
      <c r="M811" s="5">
        <f>IF(D811="",0,VLOOKUP(D811,resource_list,3,FALSE)*G811)</f>
        <v>0</v>
      </c>
      <c r="N811" s="5">
        <f>IF(D811="",0,VLOOKUP(D811,resource_list,4,FALSE)*H811)</f>
        <v>0</v>
      </c>
      <c r="O811" s="5">
        <f t="shared" si="62"/>
        <v>2</v>
      </c>
      <c r="Q811" s="5" t="str">
        <f>IF(C811="", "",  IF(VLOOKUP(C811,locations_outposts,5,FALSE)="No", 1, 1.1))</f>
        <v/>
      </c>
    </row>
    <row r="812" spans="1:17" x14ac:dyDescent="0.25">
      <c r="A812" s="5" cm="1">
        <f t="array" ref="A812">ROUNDDOWN(
_xlfn.IFS(P812="Crafted",
J812*K812*N812*Q812,
P812="Inorganic",
J812*K812*(L812+M812+N812)*O812*Q812,
P812="Organic",
J812*K812*(L812+M812+N812)*Q812,
TRUE,0),2)</f>
        <v>0</v>
      </c>
      <c r="B812" s="5" t="str">
        <f>IF(D812="","",VLOOKUP(D812,resource_list,7,FALSE))</f>
        <v/>
      </c>
      <c r="E812" s="23">
        <v>0</v>
      </c>
      <c r="F812" s="23">
        <v>0</v>
      </c>
      <c r="G812" s="23">
        <v>0</v>
      </c>
      <c r="H812" s="23">
        <v>0</v>
      </c>
      <c r="J812" s="5">
        <f t="shared" si="60"/>
        <v>1</v>
      </c>
      <c r="K812" s="5">
        <f t="shared" si="61"/>
        <v>1</v>
      </c>
      <c r="L812" s="5">
        <f>IF(D812="",0,VLOOKUP(D812,resource_list,2,FALSE)*F812)</f>
        <v>0</v>
      </c>
      <c r="M812" s="5">
        <f>IF(D812="",0,VLOOKUP(D812,resource_list,3,FALSE)*G812)</f>
        <v>0</v>
      </c>
      <c r="N812" s="5">
        <f>IF(D812="",0,VLOOKUP(D812,resource_list,4,FALSE)*H812)</f>
        <v>0</v>
      </c>
      <c r="O812" s="5">
        <f t="shared" si="62"/>
        <v>2</v>
      </c>
      <c r="Q812" s="5" t="str">
        <f>IF(C812="", "",  IF(VLOOKUP(C812,locations_outposts,5,FALSE)="No", 1, 1.1))</f>
        <v/>
      </c>
    </row>
    <row r="813" spans="1:17" x14ac:dyDescent="0.25">
      <c r="A813" s="5" cm="1">
        <f t="array" ref="A813">ROUNDDOWN(
_xlfn.IFS(P813="Crafted",
J813*K813*N813*Q813,
P813="Inorganic",
J813*K813*(L813+M813+N813)*O813*Q813,
P813="Organic",
J813*K813*(L813+M813+N813)*Q813,
TRUE,0),2)</f>
        <v>0</v>
      </c>
      <c r="B813" s="5" t="str">
        <f>IF(D813="","",VLOOKUP(D813,resource_list,7,FALSE))</f>
        <v/>
      </c>
      <c r="E813" s="23">
        <v>0</v>
      </c>
      <c r="F813" s="23">
        <v>0</v>
      </c>
      <c r="G813" s="23">
        <v>0</v>
      </c>
      <c r="H813" s="23">
        <v>0</v>
      </c>
      <c r="J813" s="5">
        <f t="shared" si="60"/>
        <v>1</v>
      </c>
      <c r="K813" s="5">
        <f t="shared" si="61"/>
        <v>1</v>
      </c>
      <c r="L813" s="5">
        <f>IF(D813="",0,VLOOKUP(D813,resource_list,2,FALSE)*F813)</f>
        <v>0</v>
      </c>
      <c r="M813" s="5">
        <f>IF(D813="",0,VLOOKUP(D813,resource_list,3,FALSE)*G813)</f>
        <v>0</v>
      </c>
      <c r="N813" s="5">
        <f>IF(D813="",0,VLOOKUP(D813,resource_list,4,FALSE)*H813)</f>
        <v>0</v>
      </c>
      <c r="O813" s="5">
        <f t="shared" si="62"/>
        <v>2</v>
      </c>
      <c r="Q813" s="5" t="str">
        <f>IF(C813="", "",  IF(VLOOKUP(C813,locations_outposts,5,FALSE)="No", 1, 1.1))</f>
        <v/>
      </c>
    </row>
    <row r="814" spans="1:17" x14ac:dyDescent="0.25">
      <c r="A814" s="5" cm="1">
        <f t="array" ref="A814">ROUNDDOWN(
_xlfn.IFS(P814="Crafted",
J814*K814*N814*Q814,
P814="Inorganic",
J814*K814*(L814+M814+N814)*O814*Q814,
P814="Organic",
J814*K814*(L814+M814+N814)*Q814,
TRUE,0),2)</f>
        <v>0</v>
      </c>
      <c r="B814" s="5" t="str">
        <f>IF(D814="","",VLOOKUP(D814,resource_list,7,FALSE))</f>
        <v/>
      </c>
      <c r="E814" s="23">
        <v>0</v>
      </c>
      <c r="F814" s="23">
        <v>0</v>
      </c>
      <c r="G814" s="23">
        <v>0</v>
      </c>
      <c r="H814" s="23">
        <v>0</v>
      </c>
      <c r="J814" s="5">
        <f t="shared" si="60"/>
        <v>1</v>
      </c>
      <c r="K814" s="5">
        <f t="shared" si="61"/>
        <v>1</v>
      </c>
      <c r="L814" s="5">
        <f>IF(D814="",0,VLOOKUP(D814,resource_list,2,FALSE)*F814)</f>
        <v>0</v>
      </c>
      <c r="M814" s="5">
        <f>IF(D814="",0,VLOOKUP(D814,resource_list,3,FALSE)*G814)</f>
        <v>0</v>
      </c>
      <c r="N814" s="5">
        <f>IF(D814="",0,VLOOKUP(D814,resource_list,4,FALSE)*H814)</f>
        <v>0</v>
      </c>
      <c r="O814" s="5">
        <f t="shared" si="62"/>
        <v>2</v>
      </c>
      <c r="Q814" s="5" t="str">
        <f>IF(C814="", "",  IF(VLOOKUP(C814,locations_outposts,5,FALSE)="No", 1, 1.1))</f>
        <v/>
      </c>
    </row>
    <row r="815" spans="1:17" x14ac:dyDescent="0.25">
      <c r="A815" s="5" cm="1">
        <f t="array" ref="A815">ROUNDDOWN(
_xlfn.IFS(P815="Crafted",
J815*K815*N815*Q815,
P815="Inorganic",
J815*K815*(L815+M815+N815)*O815*Q815,
P815="Organic",
J815*K815*(L815+M815+N815)*Q815,
TRUE,0),2)</f>
        <v>0</v>
      </c>
      <c r="B815" s="5" t="str">
        <f>IF(D815="","",VLOOKUP(D815,resource_list,7,FALSE))</f>
        <v/>
      </c>
      <c r="E815" s="23">
        <v>0</v>
      </c>
      <c r="F815" s="23">
        <v>0</v>
      </c>
      <c r="G815" s="23">
        <v>0</v>
      </c>
      <c r="H815" s="23">
        <v>0</v>
      </c>
      <c r="J815" s="5">
        <f t="shared" si="60"/>
        <v>1</v>
      </c>
      <c r="K815" s="5">
        <f t="shared" si="61"/>
        <v>1</v>
      </c>
      <c r="L815" s="5">
        <f>IF(D815="",0,VLOOKUP(D815,resource_list,2,FALSE)*F815)</f>
        <v>0</v>
      </c>
      <c r="M815" s="5">
        <f>IF(D815="",0,VLOOKUP(D815,resource_list,3,FALSE)*G815)</f>
        <v>0</v>
      </c>
      <c r="N815" s="5">
        <f>IF(D815="",0,VLOOKUP(D815,resource_list,4,FALSE)*H815)</f>
        <v>0</v>
      </c>
      <c r="O815" s="5">
        <f t="shared" si="62"/>
        <v>2</v>
      </c>
      <c r="Q815" s="5" t="str">
        <f>IF(C815="", "",  IF(VLOOKUP(C815,locations_outposts,5,FALSE)="No", 1, 1.1))</f>
        <v/>
      </c>
    </row>
    <row r="816" spans="1:17" x14ac:dyDescent="0.25">
      <c r="A816" s="5" cm="1">
        <f t="array" ref="A816">ROUNDDOWN(
_xlfn.IFS(P816="Crafted",
J816*K816*N816*Q816,
P816="Inorganic",
J816*K816*(L816+M816+N816)*O816*Q816,
P816="Organic",
J816*K816*(L816+M816+N816)*Q816,
TRUE,0),2)</f>
        <v>0</v>
      </c>
      <c r="B816" s="5" t="str">
        <f>IF(D816="","",VLOOKUP(D816,resource_list,7,FALSE))</f>
        <v/>
      </c>
      <c r="E816" s="23">
        <v>0</v>
      </c>
      <c r="F816" s="23">
        <v>0</v>
      </c>
      <c r="G816" s="23">
        <v>0</v>
      </c>
      <c r="H816" s="23">
        <v>0</v>
      </c>
      <c r="J816" s="5">
        <f t="shared" si="60"/>
        <v>1</v>
      </c>
      <c r="K816" s="5">
        <f t="shared" si="61"/>
        <v>1</v>
      </c>
      <c r="L816" s="5">
        <f>IF(D816="",0,VLOOKUP(D816,resource_list,2,FALSE)*F816)</f>
        <v>0</v>
      </c>
      <c r="M816" s="5">
        <f>IF(D816="",0,VLOOKUP(D816,resource_list,3,FALSE)*G816)</f>
        <v>0</v>
      </c>
      <c r="N816" s="5">
        <f>IF(D816="",0,VLOOKUP(D816,resource_list,4,FALSE)*H816)</f>
        <v>0</v>
      </c>
      <c r="O816" s="5">
        <f t="shared" si="62"/>
        <v>2</v>
      </c>
      <c r="Q816" s="5" t="str">
        <f>IF(C816="", "",  IF(VLOOKUP(C816,locations_outposts,5,FALSE)="No", 1, 1.1))</f>
        <v/>
      </c>
    </row>
    <row r="817" spans="1:17" x14ac:dyDescent="0.25">
      <c r="A817" s="5" cm="1">
        <f t="array" ref="A817">ROUNDDOWN(
_xlfn.IFS(P817="Crafted",
J817*K817*N817*Q817,
P817="Inorganic",
J817*K817*(L817+M817+N817)*O817*Q817,
P817="Organic",
J817*K817*(L817+M817+N817)*Q817,
TRUE,0),2)</f>
        <v>0</v>
      </c>
      <c r="B817" s="5" t="str">
        <f>IF(D817="","",VLOOKUP(D817,resource_list,7,FALSE))</f>
        <v/>
      </c>
      <c r="E817" s="23">
        <v>0</v>
      </c>
      <c r="F817" s="23">
        <v>0</v>
      </c>
      <c r="G817" s="23">
        <v>0</v>
      </c>
      <c r="H817" s="23">
        <v>0</v>
      </c>
      <c r="J817" s="5">
        <f t="shared" si="60"/>
        <v>1</v>
      </c>
      <c r="K817" s="5">
        <f t="shared" si="61"/>
        <v>1</v>
      </c>
      <c r="L817" s="5">
        <f>IF(D817="",0,VLOOKUP(D817,resource_list,2,FALSE)*F817)</f>
        <v>0</v>
      </c>
      <c r="M817" s="5">
        <f>IF(D817="",0,VLOOKUP(D817,resource_list,3,FALSE)*G817)</f>
        <v>0</v>
      </c>
      <c r="N817" s="5">
        <f>IF(D817="",0,VLOOKUP(D817,resource_list,4,FALSE)*H817)</f>
        <v>0</v>
      </c>
      <c r="O817" s="5">
        <f t="shared" si="62"/>
        <v>2</v>
      </c>
      <c r="Q817" s="5" t="str">
        <f>IF(C817="", "",  IF(VLOOKUP(C817,locations_outposts,5,FALSE)="No", 1, 1.1))</f>
        <v/>
      </c>
    </row>
    <row r="818" spans="1:17" x14ac:dyDescent="0.25">
      <c r="A818" s="5" cm="1">
        <f t="array" ref="A818">ROUNDDOWN(
_xlfn.IFS(P818="Crafted",
J818*K818*N818*Q818,
P818="Inorganic",
J818*K818*(L818+M818+N818)*O818*Q818,
P818="Organic",
J818*K818*(L818+M818+N818)*Q818,
TRUE,0),2)</f>
        <v>0</v>
      </c>
      <c r="B818" s="5" t="str">
        <f>IF(D818="","",VLOOKUP(D818,resource_list,7,FALSE))</f>
        <v/>
      </c>
      <c r="E818" s="23">
        <v>0</v>
      </c>
      <c r="F818" s="23">
        <v>0</v>
      </c>
      <c r="G818" s="23">
        <v>0</v>
      </c>
      <c r="H818" s="23">
        <v>0</v>
      </c>
      <c r="J818" s="5">
        <f t="shared" si="60"/>
        <v>1</v>
      </c>
      <c r="K818" s="5">
        <f t="shared" si="61"/>
        <v>1</v>
      </c>
      <c r="L818" s="5">
        <f>IF(D818="",0,VLOOKUP(D818,resource_list,2,FALSE)*F818)</f>
        <v>0</v>
      </c>
      <c r="M818" s="5">
        <f>IF(D818="",0,VLOOKUP(D818,resource_list,3,FALSE)*G818)</f>
        <v>0</v>
      </c>
      <c r="N818" s="5">
        <f>IF(D818="",0,VLOOKUP(D818,resource_list,4,FALSE)*H818)</f>
        <v>0</v>
      </c>
      <c r="O818" s="5">
        <f t="shared" si="62"/>
        <v>2</v>
      </c>
      <c r="Q818" s="5" t="str">
        <f>IF(C818="", "",  IF(VLOOKUP(C818,locations_outposts,5,FALSE)="No", 1, 1.1))</f>
        <v/>
      </c>
    </row>
    <row r="819" spans="1:17" x14ac:dyDescent="0.25">
      <c r="A819" s="5" cm="1">
        <f t="array" ref="A819">ROUNDDOWN(
_xlfn.IFS(P819="Crafted",
J819*K819*N819*Q819,
P819="Inorganic",
J819*K819*(L819+M819+N819)*O819*Q819,
P819="Organic",
J819*K819*(L819+M819+N819)*Q819,
TRUE,0),2)</f>
        <v>0</v>
      </c>
      <c r="B819" s="5" t="str">
        <f>IF(D819="","",VLOOKUP(D819,resource_list,7,FALSE))</f>
        <v/>
      </c>
      <c r="E819" s="23">
        <v>0</v>
      </c>
      <c r="F819" s="23">
        <v>0</v>
      </c>
      <c r="G819" s="23">
        <v>0</v>
      </c>
      <c r="H819" s="23">
        <v>0</v>
      </c>
      <c r="J819" s="5">
        <f t="shared" si="60"/>
        <v>1</v>
      </c>
      <c r="K819" s="5">
        <f t="shared" si="61"/>
        <v>1</v>
      </c>
      <c r="L819" s="5">
        <f>IF(D819="",0,VLOOKUP(D819,resource_list,2,FALSE)*F819)</f>
        <v>0</v>
      </c>
      <c r="M819" s="5">
        <f>IF(D819="",0,VLOOKUP(D819,resource_list,3,FALSE)*G819)</f>
        <v>0</v>
      </c>
      <c r="N819" s="5">
        <f>IF(D819="",0,VLOOKUP(D819,resource_list,4,FALSE)*H819)</f>
        <v>0</v>
      </c>
      <c r="O819" s="5">
        <f t="shared" si="62"/>
        <v>2</v>
      </c>
      <c r="Q819" s="5" t="str">
        <f>IF(C819="", "",  IF(VLOOKUP(C819,locations_outposts,5,FALSE)="No", 1, 1.1))</f>
        <v/>
      </c>
    </row>
    <row r="820" spans="1:17" x14ac:dyDescent="0.25">
      <c r="A820" s="5" cm="1">
        <f t="array" ref="A820">ROUNDDOWN(
_xlfn.IFS(P820="Crafted",
J820*K820*N820*Q820,
P820="Inorganic",
J820*K820*(L820+M820+N820)*O820*Q820,
P820="Organic",
J820*K820*(L820+M820+N820)*Q820,
TRUE,0),2)</f>
        <v>0</v>
      </c>
      <c r="B820" s="5" t="str">
        <f>IF(D820="","",VLOOKUP(D820,resource_list,7,FALSE))</f>
        <v/>
      </c>
      <c r="E820" s="23">
        <v>0</v>
      </c>
      <c r="F820" s="23">
        <v>0</v>
      </c>
      <c r="G820" s="23">
        <v>0</v>
      </c>
      <c r="H820" s="23">
        <v>0</v>
      </c>
      <c r="J820" s="5">
        <f t="shared" si="60"/>
        <v>1</v>
      </c>
      <c r="K820" s="5">
        <f t="shared" si="61"/>
        <v>1</v>
      </c>
      <c r="L820" s="5">
        <f>IF(D820="",0,VLOOKUP(D820,resource_list,2,FALSE)*F820)</f>
        <v>0</v>
      </c>
      <c r="M820" s="5">
        <f>IF(D820="",0,VLOOKUP(D820,resource_list,3,FALSE)*G820)</f>
        <v>0</v>
      </c>
      <c r="N820" s="5">
        <f>IF(D820="",0,VLOOKUP(D820,resource_list,4,FALSE)*H820)</f>
        <v>0</v>
      </c>
      <c r="O820" s="5">
        <f t="shared" si="62"/>
        <v>2</v>
      </c>
      <c r="Q820" s="5" t="str">
        <f>IF(C820="", "",  IF(VLOOKUP(C820,locations_outposts,5,FALSE)="No", 1, 1.1))</f>
        <v/>
      </c>
    </row>
    <row r="821" spans="1:17" x14ac:dyDescent="0.25">
      <c r="A821" s="5" cm="1">
        <f t="array" ref="A821">ROUNDDOWN(
_xlfn.IFS(P821="Crafted",
J821*K821*N821*Q821,
P821="Inorganic",
J821*K821*(L821+M821+N821)*O821*Q821,
P821="Organic",
J821*K821*(L821+M821+N821)*Q821,
TRUE,0),2)</f>
        <v>0</v>
      </c>
      <c r="B821" s="5" t="str">
        <f>IF(D821="","",VLOOKUP(D821,resource_list,7,FALSE))</f>
        <v/>
      </c>
      <c r="E821" s="23">
        <v>0</v>
      </c>
      <c r="F821" s="23">
        <v>0</v>
      </c>
      <c r="G821" s="23">
        <v>0</v>
      </c>
      <c r="H821" s="23">
        <v>0</v>
      </c>
      <c r="J821" s="5">
        <f t="shared" si="60"/>
        <v>1</v>
      </c>
      <c r="K821" s="5">
        <f t="shared" si="61"/>
        <v>1</v>
      </c>
      <c r="L821" s="5">
        <f>IF(D821="",0,VLOOKUP(D821,resource_list,2,FALSE)*F821)</f>
        <v>0</v>
      </c>
      <c r="M821" s="5">
        <f>IF(D821="",0,VLOOKUP(D821,resource_list,3,FALSE)*G821)</f>
        <v>0</v>
      </c>
      <c r="N821" s="5">
        <f>IF(D821="",0,VLOOKUP(D821,resource_list,4,FALSE)*H821)</f>
        <v>0</v>
      </c>
      <c r="O821" s="5">
        <f t="shared" si="62"/>
        <v>2</v>
      </c>
      <c r="Q821" s="5" t="str">
        <f>IF(C821="", "",  IF(VLOOKUP(C821,locations_outposts,5,FALSE)="No", 1, 1.1))</f>
        <v/>
      </c>
    </row>
    <row r="822" spans="1:17" x14ac:dyDescent="0.25">
      <c r="A822" s="5" cm="1">
        <f t="array" ref="A822">ROUNDDOWN(
_xlfn.IFS(P822="Crafted",
J822*K822*N822*Q822,
P822="Inorganic",
J822*K822*(L822+M822+N822)*O822*Q822,
P822="Organic",
J822*K822*(L822+M822+N822)*Q822,
TRUE,0),2)</f>
        <v>0</v>
      </c>
      <c r="B822" s="5" t="str">
        <f>IF(D822="","",VLOOKUP(D822,resource_list,7,FALSE))</f>
        <v/>
      </c>
      <c r="E822" s="23">
        <v>0</v>
      </c>
      <c r="F822" s="23">
        <v>0</v>
      </c>
      <c r="G822" s="23">
        <v>0</v>
      </c>
      <c r="H822" s="23">
        <v>0</v>
      </c>
      <c r="J822" s="5">
        <f t="shared" si="60"/>
        <v>1</v>
      </c>
      <c r="K822" s="5">
        <f t="shared" si="61"/>
        <v>1</v>
      </c>
      <c r="L822" s="5">
        <f>IF(D822="",0,VLOOKUP(D822,resource_list,2,FALSE)*F822)</f>
        <v>0</v>
      </c>
      <c r="M822" s="5">
        <f>IF(D822="",0,VLOOKUP(D822,resource_list,3,FALSE)*G822)</f>
        <v>0</v>
      </c>
      <c r="N822" s="5">
        <f>IF(D822="",0,VLOOKUP(D822,resource_list,4,FALSE)*H822)</f>
        <v>0</v>
      </c>
      <c r="O822" s="5">
        <f t="shared" si="62"/>
        <v>2</v>
      </c>
      <c r="Q822" s="5" t="str">
        <f>IF(C822="", "",  IF(VLOOKUP(C822,locations_outposts,5,FALSE)="No", 1, 1.1))</f>
        <v/>
      </c>
    </row>
    <row r="823" spans="1:17" x14ac:dyDescent="0.25">
      <c r="A823" s="5" cm="1">
        <f t="array" ref="A823">ROUNDDOWN(
_xlfn.IFS(P823="Crafted",
J823*K823*N823*Q823,
P823="Inorganic",
J823*K823*(L823+M823+N823)*O823*Q823,
P823="Organic",
J823*K823*(L823+M823+N823)*Q823,
TRUE,0),2)</f>
        <v>0</v>
      </c>
      <c r="B823" s="5" t="str">
        <f>IF(D823="","",VLOOKUP(D823,resource_list,7,FALSE))</f>
        <v/>
      </c>
      <c r="E823" s="23">
        <v>0</v>
      </c>
      <c r="F823" s="23">
        <v>0</v>
      </c>
      <c r="G823" s="23">
        <v>0</v>
      </c>
      <c r="H823" s="23">
        <v>0</v>
      </c>
      <c r="J823" s="5">
        <f t="shared" si="60"/>
        <v>1</v>
      </c>
      <c r="K823" s="5">
        <f t="shared" si="61"/>
        <v>1</v>
      </c>
      <c r="L823" s="5">
        <f>IF(D823="",0,VLOOKUP(D823,resource_list,2,FALSE)*F823)</f>
        <v>0</v>
      </c>
      <c r="M823" s="5">
        <f>IF(D823="",0,VLOOKUP(D823,resource_list,3,FALSE)*G823)</f>
        <v>0</v>
      </c>
      <c r="N823" s="5">
        <f>IF(D823="",0,VLOOKUP(D823,resource_list,4,FALSE)*H823)</f>
        <v>0</v>
      </c>
      <c r="O823" s="5">
        <f t="shared" si="62"/>
        <v>2</v>
      </c>
      <c r="Q823" s="5" t="str">
        <f>IF(C823="", "",  IF(VLOOKUP(C823,locations_outposts,5,FALSE)="No", 1, 1.1))</f>
        <v/>
      </c>
    </row>
    <row r="824" spans="1:17" x14ac:dyDescent="0.25">
      <c r="A824" s="5" cm="1">
        <f t="array" ref="A824">ROUNDDOWN(
_xlfn.IFS(P824="Crafted",
J824*K824*N824*Q824,
P824="Inorganic",
J824*K824*(L824+M824+N824)*O824*Q824,
P824="Organic",
J824*K824*(L824+M824+N824)*Q824,
TRUE,0),2)</f>
        <v>0</v>
      </c>
      <c r="B824" s="5" t="str">
        <f>IF(D824="","",VLOOKUP(D824,resource_list,7,FALSE))</f>
        <v/>
      </c>
      <c r="E824" s="23">
        <v>0</v>
      </c>
      <c r="F824" s="23">
        <v>0</v>
      </c>
      <c r="G824" s="23">
        <v>0</v>
      </c>
      <c r="H824" s="23">
        <v>0</v>
      </c>
      <c r="J824" s="5">
        <f t="shared" si="60"/>
        <v>1</v>
      </c>
      <c r="K824" s="5">
        <f t="shared" si="61"/>
        <v>1</v>
      </c>
      <c r="L824" s="5">
        <f>IF(D824="",0,VLOOKUP(D824,resource_list,2,FALSE)*F824)</f>
        <v>0</v>
      </c>
      <c r="M824" s="5">
        <f>IF(D824="",0,VLOOKUP(D824,resource_list,3,FALSE)*G824)</f>
        <v>0</v>
      </c>
      <c r="N824" s="5">
        <f>IF(D824="",0,VLOOKUP(D824,resource_list,4,FALSE)*H824)</f>
        <v>0</v>
      </c>
      <c r="O824" s="5">
        <f t="shared" si="62"/>
        <v>2</v>
      </c>
      <c r="Q824" s="5" t="str">
        <f>IF(C824="", "",  IF(VLOOKUP(C824,locations_outposts,5,FALSE)="No", 1, 1.1))</f>
        <v/>
      </c>
    </row>
    <row r="825" spans="1:17" x14ac:dyDescent="0.25">
      <c r="A825" s="5" cm="1">
        <f t="array" ref="A825">ROUNDDOWN(
_xlfn.IFS(P825="Crafted",
J825*K825*N825*Q825,
P825="Inorganic",
J825*K825*(L825+M825+N825)*O825*Q825,
P825="Organic",
J825*K825*(L825+M825+N825)*Q825,
TRUE,0),2)</f>
        <v>0</v>
      </c>
      <c r="B825" s="5" t="str">
        <f>IF(D825="","",VLOOKUP(D825,resource_list,7,FALSE))</f>
        <v/>
      </c>
      <c r="E825" s="23">
        <v>0</v>
      </c>
      <c r="F825" s="23">
        <v>0</v>
      </c>
      <c r="G825" s="23">
        <v>0</v>
      </c>
      <c r="H825" s="23">
        <v>0</v>
      </c>
      <c r="J825" s="5">
        <f t="shared" si="60"/>
        <v>1</v>
      </c>
      <c r="K825" s="5">
        <f t="shared" si="61"/>
        <v>1</v>
      </c>
      <c r="L825" s="5">
        <f>IF(D825="",0,VLOOKUP(D825,resource_list,2,FALSE)*F825)</f>
        <v>0</v>
      </c>
      <c r="M825" s="5">
        <f>IF(D825="",0,VLOOKUP(D825,resource_list,3,FALSE)*G825)</f>
        <v>0</v>
      </c>
      <c r="N825" s="5">
        <f>IF(D825="",0,VLOOKUP(D825,resource_list,4,FALSE)*H825)</f>
        <v>0</v>
      </c>
      <c r="O825" s="5">
        <f t="shared" si="62"/>
        <v>2</v>
      </c>
      <c r="Q825" s="5" t="str">
        <f>IF(C825="", "",  IF(VLOOKUP(C825,locations_outposts,5,FALSE)="No", 1, 1.1))</f>
        <v/>
      </c>
    </row>
    <row r="826" spans="1:17" x14ac:dyDescent="0.25">
      <c r="A826" s="5" cm="1">
        <f t="array" ref="A826">ROUNDDOWN(
_xlfn.IFS(P826="Crafted",
J826*K826*N826*Q826,
P826="Inorganic",
J826*K826*(L826+M826+N826)*O826*Q826,
P826="Organic",
J826*K826*(L826+M826+N826)*Q826,
TRUE,0),2)</f>
        <v>0</v>
      </c>
      <c r="B826" s="5" t="str">
        <f>IF(D826="","",VLOOKUP(D826,resource_list,7,FALSE))</f>
        <v/>
      </c>
      <c r="E826" s="23">
        <v>0</v>
      </c>
      <c r="F826" s="23">
        <v>0</v>
      </c>
      <c r="G826" s="23">
        <v>0</v>
      </c>
      <c r="H826" s="23">
        <v>0</v>
      </c>
      <c r="J826" s="5">
        <f t="shared" si="60"/>
        <v>1</v>
      </c>
      <c r="K826" s="5">
        <f t="shared" si="61"/>
        <v>1</v>
      </c>
      <c r="L826" s="5">
        <f>IF(D826="",0,VLOOKUP(D826,resource_list,2,FALSE)*F826)</f>
        <v>0</v>
      </c>
      <c r="M826" s="5">
        <f>IF(D826="",0,VLOOKUP(D826,resource_list,3,FALSE)*G826)</f>
        <v>0</v>
      </c>
      <c r="N826" s="5">
        <f>IF(D826="",0,VLOOKUP(D826,resource_list,4,FALSE)*H826)</f>
        <v>0</v>
      </c>
      <c r="O826" s="5">
        <f t="shared" si="62"/>
        <v>2</v>
      </c>
      <c r="Q826" s="5" t="str">
        <f>IF(C826="", "",  IF(VLOOKUP(C826,locations_outposts,5,FALSE)="No", 1, 1.1))</f>
        <v/>
      </c>
    </row>
    <row r="827" spans="1:17" x14ac:dyDescent="0.25">
      <c r="A827" s="5" cm="1">
        <f t="array" ref="A827">ROUNDDOWN(
_xlfn.IFS(P827="Crafted",
J827*K827*N827*Q827,
P827="Inorganic",
J827*K827*(L827+M827+N827)*O827*Q827,
P827="Organic",
J827*K827*(L827+M827+N827)*Q827,
TRUE,0),2)</f>
        <v>0</v>
      </c>
      <c r="B827" s="5" t="str">
        <f>IF(D827="","",VLOOKUP(D827,resource_list,7,FALSE))</f>
        <v/>
      </c>
      <c r="E827" s="23">
        <v>0</v>
      </c>
      <c r="F827" s="23">
        <v>0</v>
      </c>
      <c r="G827" s="23">
        <v>0</v>
      </c>
      <c r="H827" s="23">
        <v>0</v>
      </c>
      <c r="J827" s="5">
        <f t="shared" si="60"/>
        <v>1</v>
      </c>
      <c r="K827" s="5">
        <f t="shared" si="61"/>
        <v>1</v>
      </c>
      <c r="L827" s="5">
        <f>IF(D827="",0,VLOOKUP(D827,resource_list,2,FALSE)*F827)</f>
        <v>0</v>
      </c>
      <c r="M827" s="5">
        <f>IF(D827="",0,VLOOKUP(D827,resource_list,3,FALSE)*G827)</f>
        <v>0</v>
      </c>
      <c r="N827" s="5">
        <f>IF(D827="",0,VLOOKUP(D827,resource_list,4,FALSE)*H827)</f>
        <v>0</v>
      </c>
      <c r="O827" s="5">
        <f t="shared" si="62"/>
        <v>2</v>
      </c>
      <c r="Q827" s="5" t="str">
        <f>IF(C827="", "",  IF(VLOOKUP(C827,locations_outposts,5,FALSE)="No", 1, 1.1))</f>
        <v/>
      </c>
    </row>
    <row r="828" spans="1:17" x14ac:dyDescent="0.25">
      <c r="A828" s="5" cm="1">
        <f t="array" ref="A828">ROUNDDOWN(
_xlfn.IFS(P828="Crafted",
J828*K828*N828*Q828,
P828="Inorganic",
J828*K828*(L828+M828+N828)*O828*Q828,
P828="Organic",
J828*K828*(L828+M828+N828)*Q828,
TRUE,0),2)</f>
        <v>0</v>
      </c>
      <c r="B828" s="5" t="str">
        <f>IF(D828="","",VLOOKUP(D828,resource_list,7,FALSE))</f>
        <v/>
      </c>
      <c r="E828" s="23">
        <v>0</v>
      </c>
      <c r="F828" s="23">
        <v>0</v>
      </c>
      <c r="G828" s="23">
        <v>0</v>
      </c>
      <c r="H828" s="23">
        <v>0</v>
      </c>
      <c r="J828" s="5">
        <f t="shared" si="60"/>
        <v>1</v>
      </c>
      <c r="K828" s="5">
        <f t="shared" si="61"/>
        <v>1</v>
      </c>
      <c r="L828" s="5">
        <f>IF(D828="",0,VLOOKUP(D828,resource_list,2,FALSE)*F828)</f>
        <v>0</v>
      </c>
      <c r="M828" s="5">
        <f>IF(D828="",0,VLOOKUP(D828,resource_list,3,FALSE)*G828)</f>
        <v>0</v>
      </c>
      <c r="N828" s="5">
        <f>IF(D828="",0,VLOOKUP(D828,resource_list,4,FALSE)*H828)</f>
        <v>0</v>
      </c>
      <c r="O828" s="5">
        <f t="shared" si="62"/>
        <v>2</v>
      </c>
      <c r="Q828" s="5" t="str">
        <f>IF(C828="", "",  IF(VLOOKUP(C828,locations_outposts,5,FALSE)="No", 1, 1.1))</f>
        <v/>
      </c>
    </row>
    <row r="829" spans="1:17" x14ac:dyDescent="0.25">
      <c r="A829" s="5" cm="1">
        <f t="array" ref="A829">ROUNDDOWN(
_xlfn.IFS(P829="Crafted",
J829*K829*N829*Q829,
P829="Inorganic",
J829*K829*(L829+M829+N829)*O829*Q829,
P829="Organic",
J829*K829*(L829+M829+N829)*Q829,
TRUE,0),2)</f>
        <v>0</v>
      </c>
      <c r="B829" s="5" t="str">
        <f>IF(D829="","",VLOOKUP(D829,resource_list,7,FALSE))</f>
        <v/>
      </c>
      <c r="E829" s="23">
        <v>0</v>
      </c>
      <c r="F829" s="23">
        <v>0</v>
      </c>
      <c r="G829" s="23">
        <v>0</v>
      </c>
      <c r="H829" s="23">
        <v>0</v>
      </c>
      <c r="J829" s="5">
        <f t="shared" si="60"/>
        <v>1</v>
      </c>
      <c r="K829" s="5">
        <f t="shared" si="61"/>
        <v>1</v>
      </c>
      <c r="L829" s="5">
        <f>IF(D829="",0,VLOOKUP(D829,resource_list,2,FALSE)*F829)</f>
        <v>0</v>
      </c>
      <c r="M829" s="5">
        <f>IF(D829="",0,VLOOKUP(D829,resource_list,3,FALSE)*G829)</f>
        <v>0</v>
      </c>
      <c r="N829" s="5">
        <f>IF(D829="",0,VLOOKUP(D829,resource_list,4,FALSE)*H829)</f>
        <v>0</v>
      </c>
      <c r="O829" s="5">
        <f t="shared" si="62"/>
        <v>2</v>
      </c>
      <c r="Q829" s="5" t="str">
        <f>IF(C829="", "",  IF(VLOOKUP(C829,locations_outposts,5,FALSE)="No", 1, 1.1))</f>
        <v/>
      </c>
    </row>
    <row r="830" spans="1:17" x14ac:dyDescent="0.25">
      <c r="A830" s="5" cm="1">
        <f t="array" ref="A830">ROUNDDOWN(
_xlfn.IFS(P830="Crafted",
J830*K830*N830*Q830,
P830="Inorganic",
J830*K830*(L830+M830+N830)*O830*Q830,
P830="Organic",
J830*K830*(L830+M830+N830)*Q830,
TRUE,0),2)</f>
        <v>0</v>
      </c>
      <c r="B830" s="5" t="str">
        <f>IF(D830="","",VLOOKUP(D830,resource_list,7,FALSE))</f>
        <v/>
      </c>
      <c r="E830" s="23">
        <v>0</v>
      </c>
      <c r="F830" s="23">
        <v>0</v>
      </c>
      <c r="G830" s="23">
        <v>0</v>
      </c>
      <c r="H830" s="23">
        <v>0</v>
      </c>
      <c r="J830" s="5">
        <f t="shared" si="60"/>
        <v>1</v>
      </c>
      <c r="K830" s="5">
        <f t="shared" si="61"/>
        <v>1</v>
      </c>
      <c r="L830" s="5">
        <f>IF(D830="",0,VLOOKUP(D830,resource_list,2,FALSE)*F830)</f>
        <v>0</v>
      </c>
      <c r="M830" s="5">
        <f>IF(D830="",0,VLOOKUP(D830,resource_list,3,FALSE)*G830)</f>
        <v>0</v>
      </c>
      <c r="N830" s="5">
        <f>IF(D830="",0,VLOOKUP(D830,resource_list,4,FALSE)*H830)</f>
        <v>0</v>
      </c>
      <c r="O830" s="5">
        <f t="shared" si="62"/>
        <v>2</v>
      </c>
      <c r="Q830" s="5" t="str">
        <f>IF(C830="", "",  IF(VLOOKUP(C830,locations_outposts,5,FALSE)="No", 1, 1.1))</f>
        <v/>
      </c>
    </row>
    <row r="831" spans="1:17" x14ac:dyDescent="0.25">
      <c r="A831" s="5" cm="1">
        <f t="array" ref="A831">ROUNDDOWN(
_xlfn.IFS(P831="Crafted",
J831*K831*N831*Q831,
P831="Inorganic",
J831*K831*(L831+M831+N831)*O831*Q831,
P831="Organic",
J831*K831*(L831+M831+N831)*Q831,
TRUE,0),2)</f>
        <v>0</v>
      </c>
      <c r="B831" s="5" t="str">
        <f>IF(D831="","",VLOOKUP(D831,resource_list,7,FALSE))</f>
        <v/>
      </c>
      <c r="E831" s="23">
        <v>0</v>
      </c>
      <c r="F831" s="23">
        <v>0</v>
      </c>
      <c r="G831" s="23">
        <v>0</v>
      </c>
      <c r="H831" s="23">
        <v>0</v>
      </c>
      <c r="J831" s="5">
        <f t="shared" si="60"/>
        <v>1</v>
      </c>
      <c r="K831" s="5">
        <f t="shared" si="61"/>
        <v>1</v>
      </c>
      <c r="L831" s="5">
        <f>IF(D831="",0,VLOOKUP(D831,resource_list,2,FALSE)*F831)</f>
        <v>0</v>
      </c>
      <c r="M831" s="5">
        <f>IF(D831="",0,VLOOKUP(D831,resource_list,3,FALSE)*G831)</f>
        <v>0</v>
      </c>
      <c r="N831" s="5">
        <f>IF(D831="",0,VLOOKUP(D831,resource_list,4,FALSE)*H831)</f>
        <v>0</v>
      </c>
      <c r="O831" s="5">
        <f t="shared" si="62"/>
        <v>2</v>
      </c>
      <c r="Q831" s="5" t="str">
        <f>IF(C831="", "",  IF(VLOOKUP(C831,locations_outposts,5,FALSE)="No", 1, 1.1))</f>
        <v/>
      </c>
    </row>
    <row r="832" spans="1:17" x14ac:dyDescent="0.25">
      <c r="A832" s="5" cm="1">
        <f t="array" ref="A832">ROUNDDOWN(
_xlfn.IFS(P832="Crafted",
J832*K832*N832*Q832,
P832="Inorganic",
J832*K832*(L832+M832+N832)*O832*Q832,
P832="Organic",
J832*K832*(L832+M832+N832)*Q832,
TRUE,0),2)</f>
        <v>0</v>
      </c>
      <c r="B832" s="5" t="str">
        <f>IF(D832="","",VLOOKUP(D832,resource_list,7,FALSE))</f>
        <v/>
      </c>
      <c r="E832" s="23">
        <v>0</v>
      </c>
      <c r="F832" s="23">
        <v>0</v>
      </c>
      <c r="G832" s="23">
        <v>0</v>
      </c>
      <c r="H832" s="23">
        <v>0</v>
      </c>
      <c r="J832" s="5">
        <f t="shared" si="60"/>
        <v>1</v>
      </c>
      <c r="K832" s="5">
        <f t="shared" si="61"/>
        <v>1</v>
      </c>
      <c r="L832" s="5">
        <f>IF(D832="",0,VLOOKUP(D832,resource_list,2,FALSE)*F832)</f>
        <v>0</v>
      </c>
      <c r="M832" s="5">
        <f>IF(D832="",0,VLOOKUP(D832,resource_list,3,FALSE)*G832)</f>
        <v>0</v>
      </c>
      <c r="N832" s="5">
        <f>IF(D832="",0,VLOOKUP(D832,resource_list,4,FALSE)*H832)</f>
        <v>0</v>
      </c>
      <c r="O832" s="5">
        <f t="shared" si="62"/>
        <v>2</v>
      </c>
      <c r="Q832" s="5" t="str">
        <f>IF(C832="", "",  IF(VLOOKUP(C832,locations_outposts,5,FALSE)="No", 1, 1.1))</f>
        <v/>
      </c>
    </row>
    <row r="833" spans="1:17" x14ac:dyDescent="0.25">
      <c r="A833" s="5" cm="1">
        <f t="array" ref="A833">ROUNDDOWN(
_xlfn.IFS(P833="Crafted",
J833*K833*N833*Q833,
P833="Inorganic",
J833*K833*(L833+M833+N833)*O833*Q833,
P833="Organic",
J833*K833*(L833+M833+N833)*Q833,
TRUE,0),2)</f>
        <v>0</v>
      </c>
      <c r="B833" s="5" t="str">
        <f>IF(D833="","",VLOOKUP(D833,resource_list,7,FALSE))</f>
        <v/>
      </c>
      <c r="E833" s="23">
        <v>0</v>
      </c>
      <c r="F833" s="23">
        <v>0</v>
      </c>
      <c r="G833" s="23">
        <v>0</v>
      </c>
      <c r="H833" s="23">
        <v>0</v>
      </c>
      <c r="J833" s="5">
        <f t="shared" si="60"/>
        <v>1</v>
      </c>
      <c r="K833" s="5">
        <f t="shared" si="61"/>
        <v>1</v>
      </c>
      <c r="L833" s="5">
        <f>IF(D833="",0,VLOOKUP(D833,resource_list,2,FALSE)*F833)</f>
        <v>0</v>
      </c>
      <c r="M833" s="5">
        <f>IF(D833="",0,VLOOKUP(D833,resource_list,3,FALSE)*G833)</f>
        <v>0</v>
      </c>
      <c r="N833" s="5">
        <f>IF(D833="",0,VLOOKUP(D833,resource_list,4,FALSE)*H833)</f>
        <v>0</v>
      </c>
      <c r="O833" s="5">
        <f t="shared" si="62"/>
        <v>2</v>
      </c>
      <c r="Q833" s="5" t="str">
        <f>IF(C833="", "",  IF(VLOOKUP(C833,locations_outposts,5,FALSE)="No", 1, 1.1))</f>
        <v/>
      </c>
    </row>
    <row r="834" spans="1:17" x14ac:dyDescent="0.25">
      <c r="A834" s="5" cm="1">
        <f t="array" ref="A834">ROUNDDOWN(
_xlfn.IFS(P834="Crafted",
J834*K834*N834*Q834,
P834="Inorganic",
J834*K834*(L834+M834+N834)*O834*Q834,
P834="Organic",
J834*K834*(L834+M834+N834)*Q834,
TRUE,0),2)</f>
        <v>0</v>
      </c>
      <c r="B834" s="5" t="str">
        <f>IF(D834="","",VLOOKUP(D834,resource_list,7,FALSE))</f>
        <v/>
      </c>
      <c r="E834" s="23">
        <v>0</v>
      </c>
      <c r="F834" s="23">
        <v>0</v>
      </c>
      <c r="G834" s="23">
        <v>0</v>
      </c>
      <c r="H834" s="23">
        <v>0</v>
      </c>
      <c r="J834" s="5">
        <f t="shared" si="60"/>
        <v>1</v>
      </c>
      <c r="K834" s="5">
        <f t="shared" si="61"/>
        <v>1</v>
      </c>
      <c r="L834" s="5">
        <f>IF(D834="",0,VLOOKUP(D834,resource_list,2,FALSE)*F834)</f>
        <v>0</v>
      </c>
      <c r="M834" s="5">
        <f>IF(D834="",0,VLOOKUP(D834,resource_list,3,FALSE)*G834)</f>
        <v>0</v>
      </c>
      <c r="N834" s="5">
        <f>IF(D834="",0,VLOOKUP(D834,resource_list,4,FALSE)*H834)</f>
        <v>0</v>
      </c>
      <c r="O834" s="5">
        <f t="shared" si="62"/>
        <v>2</v>
      </c>
      <c r="Q834" s="5" t="str">
        <f>IF(C834="", "",  IF(VLOOKUP(C834,locations_outposts,5,FALSE)="No", 1, 1.1))</f>
        <v/>
      </c>
    </row>
    <row r="835" spans="1:17" x14ac:dyDescent="0.25">
      <c r="A835" s="5" cm="1">
        <f t="array" ref="A835">ROUNDDOWN(
_xlfn.IFS(P835="Crafted",
J835*K835*N835*Q835,
P835="Inorganic",
J835*K835*(L835+M835+N835)*O835*Q835,
P835="Organic",
J835*K835*(L835+M835+N835)*Q835,
TRUE,0),2)</f>
        <v>0</v>
      </c>
      <c r="B835" s="5" t="str">
        <f>IF(D835="","",VLOOKUP(D835,resource_list,7,FALSE))</f>
        <v/>
      </c>
      <c r="E835" s="23">
        <v>0</v>
      </c>
      <c r="F835" s="23">
        <v>0</v>
      </c>
      <c r="G835" s="23">
        <v>0</v>
      </c>
      <c r="H835" s="23">
        <v>0</v>
      </c>
      <c r="J835" s="5">
        <f t="shared" si="60"/>
        <v>1</v>
      </c>
      <c r="K835" s="5">
        <f t="shared" si="61"/>
        <v>1</v>
      </c>
      <c r="L835" s="5">
        <f>IF(D835="",0,VLOOKUP(D835,resource_list,2,FALSE)*F835)</f>
        <v>0</v>
      </c>
      <c r="M835" s="5">
        <f>IF(D835="",0,VLOOKUP(D835,resource_list,3,FALSE)*G835)</f>
        <v>0</v>
      </c>
      <c r="N835" s="5">
        <f>IF(D835="",0,VLOOKUP(D835,resource_list,4,FALSE)*H835)</f>
        <v>0</v>
      </c>
      <c r="O835" s="5">
        <f t="shared" si="62"/>
        <v>2</v>
      </c>
      <c r="Q835" s="5" t="str">
        <f>IF(C835="", "",  IF(VLOOKUP(C835,locations_outposts,5,FALSE)="No", 1, 1.1))</f>
        <v/>
      </c>
    </row>
    <row r="836" spans="1:17" x14ac:dyDescent="0.25">
      <c r="A836" s="5" cm="1">
        <f t="array" ref="A836">ROUNDDOWN(
_xlfn.IFS(P836="Crafted",
J836*K836*N836*Q836,
P836="Inorganic",
J836*K836*(L836+M836+N836)*O836*Q836,
P836="Organic",
J836*K836*(L836+M836+N836)*Q836,
TRUE,0),2)</f>
        <v>0</v>
      </c>
      <c r="B836" s="5" t="str">
        <f>IF(D836="","",VLOOKUP(D836,resource_list,7,FALSE))</f>
        <v/>
      </c>
      <c r="E836" s="23">
        <v>0</v>
      </c>
      <c r="F836" s="23">
        <v>0</v>
      </c>
      <c r="G836" s="23">
        <v>0</v>
      </c>
      <c r="H836" s="23">
        <v>0</v>
      </c>
      <c r="J836" s="5">
        <f t="shared" si="60"/>
        <v>1</v>
      </c>
      <c r="K836" s="5">
        <f t="shared" si="61"/>
        <v>1</v>
      </c>
      <c r="L836" s="5">
        <f>IF(D836="",0,VLOOKUP(D836,resource_list,2,FALSE)*F836)</f>
        <v>0</v>
      </c>
      <c r="M836" s="5">
        <f>IF(D836="",0,VLOOKUP(D836,resource_list,3,FALSE)*G836)</f>
        <v>0</v>
      </c>
      <c r="N836" s="5">
        <f>IF(D836="",0,VLOOKUP(D836,resource_list,4,FALSE)*H836)</f>
        <v>0</v>
      </c>
      <c r="O836" s="5">
        <f t="shared" si="62"/>
        <v>2</v>
      </c>
      <c r="Q836" s="5" t="str">
        <f>IF(C836="", "",  IF(VLOOKUP(C836,locations_outposts,5,FALSE)="No", 1, 1.1))</f>
        <v/>
      </c>
    </row>
    <row r="837" spans="1:17" x14ac:dyDescent="0.25">
      <c r="A837" s="5" cm="1">
        <f t="array" ref="A837">ROUNDDOWN(
_xlfn.IFS(P837="Crafted",
J837*K837*N837*Q837,
P837="Inorganic",
J837*K837*(L837+M837+N837)*O837*Q837,
P837="Organic",
J837*K837*(L837+M837+N837)*Q837,
TRUE,0),2)</f>
        <v>0</v>
      </c>
      <c r="B837" s="5" t="str">
        <f>IF(D837="","",VLOOKUP(D837,resource_list,7,FALSE))</f>
        <v/>
      </c>
      <c r="E837" s="23">
        <v>0</v>
      </c>
      <c r="F837" s="23">
        <v>0</v>
      </c>
      <c r="G837" s="23">
        <v>0</v>
      </c>
      <c r="H837" s="23">
        <v>0</v>
      </c>
      <c r="J837" s="5">
        <f t="shared" si="60"/>
        <v>1</v>
      </c>
      <c r="K837" s="5">
        <f t="shared" si="61"/>
        <v>1</v>
      </c>
      <c r="L837" s="5">
        <f>IF(D837="",0,VLOOKUP(D837,resource_list,2,FALSE)*F837)</f>
        <v>0</v>
      </c>
      <c r="M837" s="5">
        <f>IF(D837="",0,VLOOKUP(D837,resource_list,3,FALSE)*G837)</f>
        <v>0</v>
      </c>
      <c r="N837" s="5">
        <f>IF(D837="",0,VLOOKUP(D837,resource_list,4,FALSE)*H837)</f>
        <v>0</v>
      </c>
      <c r="O837" s="5">
        <f t="shared" si="62"/>
        <v>2</v>
      </c>
      <c r="Q837" s="5" t="str">
        <f>IF(C837="", "",  IF(VLOOKUP(C837,locations_outposts,5,FALSE)="No", 1, 1.1))</f>
        <v/>
      </c>
    </row>
    <row r="838" spans="1:17" x14ac:dyDescent="0.25">
      <c r="A838" s="5" cm="1">
        <f t="array" ref="A838">ROUNDDOWN(
_xlfn.IFS(P838="Crafted",
J838*K838*N838*Q838,
P838="Inorganic",
J838*K838*(L838+M838+N838)*O838*Q838,
P838="Organic",
J838*K838*(L838+M838+N838)*Q838,
TRUE,0),2)</f>
        <v>0</v>
      </c>
      <c r="B838" s="5" t="str">
        <f>IF(D838="","",VLOOKUP(D838,resource_list,7,FALSE))</f>
        <v/>
      </c>
      <c r="E838" s="23">
        <v>0</v>
      </c>
      <c r="F838" s="23">
        <v>0</v>
      </c>
      <c r="G838" s="23">
        <v>0</v>
      </c>
      <c r="H838" s="23">
        <v>0</v>
      </c>
      <c r="J838" s="5">
        <f t="shared" si="60"/>
        <v>1</v>
      </c>
      <c r="K838" s="5">
        <f t="shared" si="61"/>
        <v>1</v>
      </c>
      <c r="L838" s="5">
        <f>IF(D838="",0,VLOOKUP(D838,resource_list,2,FALSE)*F838)</f>
        <v>0</v>
      </c>
      <c r="M838" s="5">
        <f>IF(D838="",0,VLOOKUP(D838,resource_list,3,FALSE)*G838)</f>
        <v>0</v>
      </c>
      <c r="N838" s="5">
        <f>IF(D838="",0,VLOOKUP(D838,resource_list,4,FALSE)*H838)</f>
        <v>0</v>
      </c>
      <c r="O838" s="5">
        <f t="shared" si="62"/>
        <v>2</v>
      </c>
      <c r="Q838" s="5" t="str">
        <f>IF(C838="", "",  IF(VLOOKUP(C838,locations_outposts,5,FALSE)="No", 1, 1.1))</f>
        <v/>
      </c>
    </row>
    <row r="839" spans="1:17" x14ac:dyDescent="0.25">
      <c r="A839" s="5" cm="1">
        <f t="array" ref="A839">ROUNDDOWN(
_xlfn.IFS(P839="Crafted",
J839*K839*N839*Q839,
P839="Inorganic",
J839*K839*(L839+M839+N839)*O839*Q839,
P839="Organic",
J839*K839*(L839+M839+N839)*Q839,
TRUE,0),2)</f>
        <v>0</v>
      </c>
      <c r="B839" s="5" t="str">
        <f>IF(D839="","",VLOOKUP(D839,resource_list,7,FALSE))</f>
        <v/>
      </c>
      <c r="E839" s="23">
        <v>0</v>
      </c>
      <c r="F839" s="23">
        <v>0</v>
      </c>
      <c r="G839" s="23">
        <v>0</v>
      </c>
      <c r="H839" s="23">
        <v>0</v>
      </c>
      <c r="J839" s="5">
        <f t="shared" si="60"/>
        <v>1</v>
      </c>
      <c r="K839" s="5">
        <f t="shared" si="61"/>
        <v>1</v>
      </c>
      <c r="L839" s="5">
        <f>IF(D839="",0,VLOOKUP(D839,resource_list,2,FALSE)*F839)</f>
        <v>0</v>
      </c>
      <c r="M839" s="5">
        <f>IF(D839="",0,VLOOKUP(D839,resource_list,3,FALSE)*G839)</f>
        <v>0</v>
      </c>
      <c r="N839" s="5">
        <f>IF(D839="",0,VLOOKUP(D839,resource_list,4,FALSE)*H839)</f>
        <v>0</v>
      </c>
      <c r="O839" s="5">
        <f t="shared" si="62"/>
        <v>2</v>
      </c>
      <c r="Q839" s="5" t="str">
        <f>IF(C839="", "",  IF(VLOOKUP(C839,locations_outposts,5,FALSE)="No", 1, 1.1))</f>
        <v/>
      </c>
    </row>
    <row r="840" spans="1:17" x14ac:dyDescent="0.25">
      <c r="A840" s="5" cm="1">
        <f t="array" ref="A840">ROUNDDOWN(
_xlfn.IFS(P840="Crafted",
J840*K840*N840*Q840,
P840="Inorganic",
J840*K840*(L840+M840+N840)*O840*Q840,
P840="Organic",
J840*K840*(L840+M840+N840)*Q840,
TRUE,0),2)</f>
        <v>0</v>
      </c>
      <c r="B840" s="5" t="str">
        <f>IF(D840="","",VLOOKUP(D840,resource_list,7,FALSE))</f>
        <v/>
      </c>
      <c r="E840" s="23">
        <v>0</v>
      </c>
      <c r="F840" s="23">
        <v>0</v>
      </c>
      <c r="G840" s="23">
        <v>0</v>
      </c>
      <c r="H840" s="23">
        <v>0</v>
      </c>
      <c r="J840" s="5">
        <f t="shared" si="60"/>
        <v>1</v>
      </c>
      <c r="K840" s="5">
        <f t="shared" si="61"/>
        <v>1</v>
      </c>
      <c r="L840" s="5">
        <f>IF(D840="",0,VLOOKUP(D840,resource_list,2,FALSE)*F840)</f>
        <v>0</v>
      </c>
      <c r="M840" s="5">
        <f>IF(D840="",0,VLOOKUP(D840,resource_list,3,FALSE)*G840)</f>
        <v>0</v>
      </c>
      <c r="N840" s="5">
        <f>IF(D840="",0,VLOOKUP(D840,resource_list,4,FALSE)*H840)</f>
        <v>0</v>
      </c>
      <c r="O840" s="5">
        <f t="shared" si="62"/>
        <v>2</v>
      </c>
      <c r="Q840" s="5" t="str">
        <f>IF(C840="", "",  IF(VLOOKUP(C840,locations_outposts,5,FALSE)="No", 1, 1.1))</f>
        <v/>
      </c>
    </row>
    <row r="841" spans="1:17" x14ac:dyDescent="0.25">
      <c r="A841" s="5" cm="1">
        <f t="array" ref="A841">ROUNDDOWN(
_xlfn.IFS(P841="Crafted",
J841*K841*N841*Q841,
P841="Inorganic",
J841*K841*(L841+M841+N841)*O841*Q841,
P841="Organic",
J841*K841*(L841+M841+N841)*Q841,
TRUE,0),2)</f>
        <v>0</v>
      </c>
      <c r="B841" s="5" t="str">
        <f>IF(D841="","",VLOOKUP(D841,resource_list,7,FALSE))</f>
        <v/>
      </c>
      <c r="E841" s="23">
        <v>0</v>
      </c>
      <c r="F841" s="23">
        <v>0</v>
      </c>
      <c r="G841" s="23">
        <v>0</v>
      </c>
      <c r="H841" s="23">
        <v>0</v>
      </c>
      <c r="J841" s="5">
        <f t="shared" si="60"/>
        <v>1</v>
      </c>
      <c r="K841" s="5">
        <f t="shared" si="61"/>
        <v>1</v>
      </c>
      <c r="L841" s="5">
        <f>IF(D841="",0,VLOOKUP(D841,resource_list,2,FALSE)*F841)</f>
        <v>0</v>
      </c>
      <c r="M841" s="5">
        <f>IF(D841="",0,VLOOKUP(D841,resource_list,3,FALSE)*G841)</f>
        <v>0</v>
      </c>
      <c r="N841" s="5">
        <f>IF(D841="",0,VLOOKUP(D841,resource_list,4,FALSE)*H841)</f>
        <v>0</v>
      </c>
      <c r="O841" s="5">
        <f t="shared" si="62"/>
        <v>2</v>
      </c>
      <c r="Q841" s="5" t="str">
        <f>IF(C841="", "",  IF(VLOOKUP(C841,locations_outposts,5,FALSE)="No", 1, 1.1))</f>
        <v/>
      </c>
    </row>
    <row r="842" spans="1:17" x14ac:dyDescent="0.25">
      <c r="A842" s="5" cm="1">
        <f t="array" ref="A842">ROUNDDOWN(
_xlfn.IFS(P842="Crafted",
J842*K842*N842*Q842,
P842="Inorganic",
J842*K842*(L842+M842+N842)*O842*Q842,
P842="Organic",
J842*K842*(L842+M842+N842)*Q842,
TRUE,0),2)</f>
        <v>0</v>
      </c>
      <c r="B842" s="5" t="str">
        <f>IF(D842="","",VLOOKUP(D842,resource_list,7,FALSE))</f>
        <v/>
      </c>
      <c r="E842" s="23">
        <v>0</v>
      </c>
      <c r="F842" s="23">
        <v>0</v>
      </c>
      <c r="G842" s="23">
        <v>0</v>
      </c>
      <c r="H842" s="23">
        <v>0</v>
      </c>
      <c r="J842" s="5">
        <f t="shared" si="60"/>
        <v>1</v>
      </c>
      <c r="K842" s="5">
        <f t="shared" si="61"/>
        <v>1</v>
      </c>
      <c r="L842" s="5">
        <f>IF(D842="",0,VLOOKUP(D842,resource_list,2,FALSE)*F842)</f>
        <v>0</v>
      </c>
      <c r="M842" s="5">
        <f>IF(D842="",0,VLOOKUP(D842,resource_list,3,FALSE)*G842)</f>
        <v>0</v>
      </c>
      <c r="N842" s="5">
        <f>IF(D842="",0,VLOOKUP(D842,resource_list,4,FALSE)*H842)</f>
        <v>0</v>
      </c>
      <c r="O842" s="5">
        <f t="shared" si="62"/>
        <v>2</v>
      </c>
      <c r="Q842" s="5" t="str">
        <f>IF(C842="", "",  IF(VLOOKUP(C842,locations_outposts,5,FALSE)="No", 1, 1.1))</f>
        <v/>
      </c>
    </row>
    <row r="843" spans="1:17" x14ac:dyDescent="0.25">
      <c r="A843" s="5" cm="1">
        <f t="array" ref="A843">ROUNDDOWN(
_xlfn.IFS(P843="Crafted",
J843*K843*N843*Q843,
P843="Inorganic",
J843*K843*(L843+M843+N843)*O843*Q843,
P843="Organic",
J843*K843*(L843+M843+N843)*Q843,
TRUE,0),2)</f>
        <v>0</v>
      </c>
      <c r="B843" s="5" t="str">
        <f>IF(D843="","",VLOOKUP(D843,resource_list,7,FALSE))</f>
        <v/>
      </c>
      <c r="E843" s="23">
        <v>0</v>
      </c>
      <c r="F843" s="23">
        <v>0</v>
      </c>
      <c r="G843" s="23">
        <v>0</v>
      </c>
      <c r="H843" s="23">
        <v>0</v>
      </c>
      <c r="J843" s="5">
        <f t="shared" si="60"/>
        <v>1</v>
      </c>
      <c r="K843" s="5">
        <f t="shared" si="61"/>
        <v>1</v>
      </c>
      <c r="L843" s="5">
        <f>IF(D843="",0,VLOOKUP(D843,resource_list,2,FALSE)*F843)</f>
        <v>0</v>
      </c>
      <c r="M843" s="5">
        <f>IF(D843="",0,VLOOKUP(D843,resource_list,3,FALSE)*G843)</f>
        <v>0</v>
      </c>
      <c r="N843" s="5">
        <f>IF(D843="",0,VLOOKUP(D843,resource_list,4,FALSE)*H843)</f>
        <v>0</v>
      </c>
      <c r="O843" s="5">
        <f t="shared" si="62"/>
        <v>2</v>
      </c>
      <c r="Q843" s="5" t="str">
        <f>IF(C843="", "",  IF(VLOOKUP(C843,locations_outposts,5,FALSE)="No", 1, 1.1))</f>
        <v/>
      </c>
    </row>
    <row r="844" spans="1:17" x14ac:dyDescent="0.25">
      <c r="A844" s="5" cm="1">
        <f t="array" ref="A844">ROUNDDOWN(
_xlfn.IFS(P844="Crafted",
J844*K844*N844*Q844,
P844="Inorganic",
J844*K844*(L844+M844+N844)*O844*Q844,
P844="Organic",
J844*K844*(L844+M844+N844)*Q844,
TRUE,0),2)</f>
        <v>0</v>
      </c>
      <c r="B844" s="5" t="str">
        <f>IF(D844="","",VLOOKUP(D844,resource_list,7,FALSE))</f>
        <v/>
      </c>
      <c r="E844" s="23">
        <v>0</v>
      </c>
      <c r="F844" s="23">
        <v>0</v>
      </c>
      <c r="G844" s="23">
        <v>0</v>
      </c>
      <c r="H844" s="23">
        <v>0</v>
      </c>
      <c r="J844" s="5">
        <f t="shared" si="60"/>
        <v>1</v>
      </c>
      <c r="K844" s="5">
        <f t="shared" si="61"/>
        <v>1</v>
      </c>
      <c r="L844" s="5">
        <f>IF(D844="",0,VLOOKUP(D844,resource_list,2,FALSE)*F844)</f>
        <v>0</v>
      </c>
      <c r="M844" s="5">
        <f>IF(D844="",0,VLOOKUP(D844,resource_list,3,FALSE)*G844)</f>
        <v>0</v>
      </c>
      <c r="N844" s="5">
        <f>IF(D844="",0,VLOOKUP(D844,resource_list,4,FALSE)*H844)</f>
        <v>0</v>
      </c>
      <c r="O844" s="5">
        <f t="shared" si="62"/>
        <v>2</v>
      </c>
      <c r="Q844" s="5" t="str">
        <f>IF(C844="", "",  IF(VLOOKUP(C844,locations_outposts,5,FALSE)="No", 1, 1.1))</f>
        <v/>
      </c>
    </row>
    <row r="845" spans="1:17" x14ac:dyDescent="0.25">
      <c r="A845" s="5" cm="1">
        <f t="array" ref="A845">ROUNDDOWN(
_xlfn.IFS(P845="Crafted",
J845*K845*N845*Q845,
P845="Inorganic",
J845*K845*(L845+M845+N845)*O845*Q845,
P845="Organic",
J845*K845*(L845+M845+N845)*Q845,
TRUE,0),2)</f>
        <v>0</v>
      </c>
      <c r="B845" s="5" t="str">
        <f>IF(D845="","",VLOOKUP(D845,resource_list,7,FALSE))</f>
        <v/>
      </c>
      <c r="E845" s="23">
        <v>0</v>
      </c>
      <c r="F845" s="23">
        <v>0</v>
      </c>
      <c r="G845" s="23">
        <v>0</v>
      </c>
      <c r="H845" s="23">
        <v>0</v>
      </c>
      <c r="J845" s="5">
        <f t="shared" si="60"/>
        <v>1</v>
      </c>
      <c r="K845" s="5">
        <f t="shared" si="61"/>
        <v>1</v>
      </c>
      <c r="L845" s="5">
        <f>IF(D845="",0,VLOOKUP(D845,resource_list,2,FALSE)*F845)</f>
        <v>0</v>
      </c>
      <c r="M845" s="5">
        <f>IF(D845="",0,VLOOKUP(D845,resource_list,3,FALSE)*G845)</f>
        <v>0</v>
      </c>
      <c r="N845" s="5">
        <f>IF(D845="",0,VLOOKUP(D845,resource_list,4,FALSE)*H845)</f>
        <v>0</v>
      </c>
      <c r="O845" s="5">
        <f t="shared" si="62"/>
        <v>2</v>
      </c>
      <c r="Q845" s="5" t="str">
        <f>IF(C845="", "",  IF(VLOOKUP(C845,locations_outposts,5,FALSE)="No", 1, 1.1))</f>
        <v/>
      </c>
    </row>
    <row r="846" spans="1:17" x14ac:dyDescent="0.25">
      <c r="A846" s="5" cm="1">
        <f t="array" ref="A846">ROUNDDOWN(
_xlfn.IFS(P846="Crafted",
J846*K846*N846*Q846,
P846="Inorganic",
J846*K846*(L846+M846+N846)*O846*Q846,
P846="Organic",
J846*K846*(L846+M846+N846)*Q846,
TRUE,0),2)</f>
        <v>0</v>
      </c>
      <c r="B846" s="5" t="str">
        <f>IF(D846="","",VLOOKUP(D846,resource_list,7,FALSE))</f>
        <v/>
      </c>
      <c r="E846" s="23">
        <v>0</v>
      </c>
      <c r="F846" s="23">
        <v>0</v>
      </c>
      <c r="G846" s="23">
        <v>0</v>
      </c>
      <c r="H846" s="23">
        <v>0</v>
      </c>
      <c r="J846" s="5">
        <f t="shared" si="60"/>
        <v>1</v>
      </c>
      <c r="K846" s="5">
        <f t="shared" si="61"/>
        <v>1</v>
      </c>
      <c r="L846" s="5">
        <f>IF(D846="",0,VLOOKUP(D846,resource_list,2,FALSE)*F846)</f>
        <v>0</v>
      </c>
      <c r="M846" s="5">
        <f>IF(D846="",0,VLOOKUP(D846,resource_list,3,FALSE)*G846)</f>
        <v>0</v>
      </c>
      <c r="N846" s="5">
        <f>IF(D846="",0,VLOOKUP(D846,resource_list,4,FALSE)*H846)</f>
        <v>0</v>
      </c>
      <c r="O846" s="5">
        <f t="shared" si="62"/>
        <v>2</v>
      </c>
      <c r="Q846" s="5" t="str">
        <f>IF(C846="", "",  IF(VLOOKUP(C846,locations_outposts,5,FALSE)="No", 1, 1.1))</f>
        <v/>
      </c>
    </row>
    <row r="847" spans="1:17" x14ac:dyDescent="0.25">
      <c r="A847" s="5" cm="1">
        <f t="array" ref="A847">ROUNDDOWN(
_xlfn.IFS(P847="Crafted",
J847*K847*N847*Q847,
P847="Inorganic",
J847*K847*(L847+M847+N847)*O847*Q847,
P847="Organic",
J847*K847*(L847+M847+N847)*Q847,
TRUE,0),2)</f>
        <v>0</v>
      </c>
      <c r="B847" s="5" t="str">
        <f>IF(D847="","",VLOOKUP(D847,resource_list,7,FALSE))</f>
        <v/>
      </c>
      <c r="E847" s="23">
        <v>0</v>
      </c>
      <c r="F847" s="23">
        <v>0</v>
      </c>
      <c r="G847" s="23">
        <v>0</v>
      </c>
      <c r="H847" s="23">
        <v>0</v>
      </c>
      <c r="J847" s="5">
        <f t="shared" si="60"/>
        <v>1</v>
      </c>
      <c r="K847" s="5">
        <f t="shared" si="61"/>
        <v>1</v>
      </c>
      <c r="L847" s="5">
        <f>IF(D847="",0,VLOOKUP(D847,resource_list,2,FALSE)*F847)</f>
        <v>0</v>
      </c>
      <c r="M847" s="5">
        <f>IF(D847="",0,VLOOKUP(D847,resource_list,3,FALSE)*G847)</f>
        <v>0</v>
      </c>
      <c r="N847" s="5">
        <f>IF(D847="",0,VLOOKUP(D847,resource_list,4,FALSE)*H847)</f>
        <v>0</v>
      </c>
      <c r="O847" s="5">
        <f t="shared" si="62"/>
        <v>2</v>
      </c>
      <c r="Q847" s="5" t="str">
        <f>IF(C847="", "",  IF(VLOOKUP(C847,locations_outposts,5,FALSE)="No", 1, 1.1))</f>
        <v/>
      </c>
    </row>
    <row r="848" spans="1:17" x14ac:dyDescent="0.25">
      <c r="A848" s="5" cm="1">
        <f t="array" ref="A848">ROUNDDOWN(
_xlfn.IFS(P848="Crafted",
J848*K848*N848*Q848,
P848="Inorganic",
J848*K848*(L848+M848+N848)*O848*Q848,
P848="Organic",
J848*K848*(L848+M848+N848)*Q848,
TRUE,0),2)</f>
        <v>0</v>
      </c>
      <c r="B848" s="5" t="str">
        <f>IF(D848="","",VLOOKUP(D848,resource_list,7,FALSE))</f>
        <v/>
      </c>
      <c r="E848" s="23">
        <v>0</v>
      </c>
      <c r="F848" s="23">
        <v>0</v>
      </c>
      <c r="G848" s="23">
        <v>0</v>
      </c>
      <c r="H848" s="23">
        <v>0</v>
      </c>
      <c r="J848" s="5">
        <f t="shared" si="60"/>
        <v>1</v>
      </c>
      <c r="K848" s="5">
        <f t="shared" si="61"/>
        <v>1</v>
      </c>
      <c r="L848" s="5">
        <f>IF(D848="",0,VLOOKUP(D848,resource_list,2,FALSE)*F848)</f>
        <v>0</v>
      </c>
      <c r="M848" s="5">
        <f>IF(D848="",0,VLOOKUP(D848,resource_list,3,FALSE)*G848)</f>
        <v>0</v>
      </c>
      <c r="N848" s="5">
        <f>IF(D848="",0,VLOOKUP(D848,resource_list,4,FALSE)*H848)</f>
        <v>0</v>
      </c>
      <c r="O848" s="5">
        <f t="shared" si="62"/>
        <v>2</v>
      </c>
      <c r="Q848" s="5" t="str">
        <f>IF(C848="", "",  IF(VLOOKUP(C848,locations_outposts,5,FALSE)="No", 1, 1.1))</f>
        <v/>
      </c>
    </row>
    <row r="849" spans="1:17" x14ac:dyDescent="0.25">
      <c r="A849" s="5" cm="1">
        <f t="array" ref="A849">ROUNDDOWN(
_xlfn.IFS(P849="Crafted",
J849*K849*N849*Q849,
P849="Inorganic",
J849*K849*(L849+M849+N849)*O849*Q849,
P849="Organic",
J849*K849*(L849+M849+N849)*Q849,
TRUE,0),2)</f>
        <v>0</v>
      </c>
      <c r="B849" s="5" t="str">
        <f>IF(D849="","",VLOOKUP(D849,resource_list,7,FALSE))</f>
        <v/>
      </c>
      <c r="E849" s="23">
        <v>0</v>
      </c>
      <c r="F849" s="23">
        <v>0</v>
      </c>
      <c r="G849" s="23">
        <v>0</v>
      </c>
      <c r="H849" s="23">
        <v>0</v>
      </c>
      <c r="J849" s="5">
        <f t="shared" si="60"/>
        <v>1</v>
      </c>
      <c r="K849" s="5">
        <f t="shared" si="61"/>
        <v>1</v>
      </c>
      <c r="L849" s="5">
        <f>IF(D849="",0,VLOOKUP(D849,resource_list,2,FALSE)*F849)</f>
        <v>0</v>
      </c>
      <c r="M849" s="5">
        <f>IF(D849="",0,VLOOKUP(D849,resource_list,3,FALSE)*G849)</f>
        <v>0</v>
      </c>
      <c r="N849" s="5">
        <f>IF(D849="",0,VLOOKUP(D849,resource_list,4,FALSE)*H849)</f>
        <v>0</v>
      </c>
      <c r="O849" s="5">
        <f t="shared" si="62"/>
        <v>2</v>
      </c>
      <c r="Q849" s="5" t="str">
        <f>IF(C849="", "",  IF(VLOOKUP(C849,locations_outposts,5,FALSE)="No", 1, 1.1))</f>
        <v/>
      </c>
    </row>
    <row r="850" spans="1:17" x14ac:dyDescent="0.25">
      <c r="A850" s="5" cm="1">
        <f t="array" ref="A850">ROUNDDOWN(
_xlfn.IFS(P850="Crafted",
J850*K850*N850*Q850,
P850="Inorganic",
J850*K850*(L850+M850+N850)*O850*Q850,
P850="Organic",
J850*K850*(L850+M850+N850)*Q850,
TRUE,0),2)</f>
        <v>0</v>
      </c>
      <c r="B850" s="5" t="str">
        <f>IF(D850="","",VLOOKUP(D850,resource_list,7,FALSE))</f>
        <v/>
      </c>
      <c r="E850" s="23">
        <v>0</v>
      </c>
      <c r="F850" s="23">
        <v>0</v>
      </c>
      <c r="G850" s="23">
        <v>0</v>
      </c>
      <c r="H850" s="23">
        <v>0</v>
      </c>
      <c r="J850" s="5">
        <f t="shared" si="60"/>
        <v>1</v>
      </c>
      <c r="K850" s="5">
        <f t="shared" si="61"/>
        <v>1</v>
      </c>
      <c r="L850" s="5">
        <f>IF(D850="",0,VLOOKUP(D850,resource_list,2,FALSE)*F850)</f>
        <v>0</v>
      </c>
      <c r="M850" s="5">
        <f>IF(D850="",0,VLOOKUP(D850,resource_list,3,FALSE)*G850)</f>
        <v>0</v>
      </c>
      <c r="N850" s="5">
        <f>IF(D850="",0,VLOOKUP(D850,resource_list,4,FALSE)*H850)</f>
        <v>0</v>
      </c>
      <c r="O850" s="5">
        <f t="shared" si="62"/>
        <v>2</v>
      </c>
      <c r="Q850" s="5" t="str">
        <f>IF(C850="", "",  IF(VLOOKUP(C850,locations_outposts,5,FALSE)="No", 1, 1.1))</f>
        <v/>
      </c>
    </row>
    <row r="851" spans="1:17" x14ac:dyDescent="0.25">
      <c r="A851" s="5" cm="1">
        <f t="array" ref="A851">ROUNDDOWN(
_xlfn.IFS(P851="Crafted",
J851*K851*N851*Q851,
P851="Inorganic",
J851*K851*(L851+M851+N851)*O851*Q851,
P851="Organic",
J851*K851*(L851+M851+N851)*Q851,
TRUE,0),2)</f>
        <v>0</v>
      </c>
      <c r="B851" s="5" t="str">
        <f>IF(D851="","",VLOOKUP(D851,resource_list,7,FALSE))</f>
        <v/>
      </c>
      <c r="E851" s="23">
        <v>0</v>
      </c>
      <c r="F851" s="23">
        <v>0</v>
      </c>
      <c r="G851" s="23">
        <v>0</v>
      </c>
      <c r="H851" s="23">
        <v>0</v>
      </c>
      <c r="J851" s="5">
        <f t="shared" si="60"/>
        <v>1</v>
      </c>
      <c r="K851" s="5">
        <f t="shared" si="61"/>
        <v>1</v>
      </c>
      <c r="L851" s="5">
        <f>IF(D851="",0,VLOOKUP(D851,resource_list,2,FALSE)*F851)</f>
        <v>0</v>
      </c>
      <c r="M851" s="5">
        <f>IF(D851="",0,VLOOKUP(D851,resource_list,3,FALSE)*G851)</f>
        <v>0</v>
      </c>
      <c r="N851" s="5">
        <f>IF(D851="",0,VLOOKUP(D851,resource_list,4,FALSE)*H851)</f>
        <v>0</v>
      </c>
      <c r="O851" s="5">
        <f t="shared" si="62"/>
        <v>2</v>
      </c>
      <c r="Q851" s="5" t="str">
        <f>IF(C851="", "",  IF(VLOOKUP(C851,locations_outposts,5,FALSE)="No", 1, 1.1))</f>
        <v/>
      </c>
    </row>
    <row r="852" spans="1:17" x14ac:dyDescent="0.25">
      <c r="A852" s="5" cm="1">
        <f t="array" ref="A852">ROUNDDOWN(
_xlfn.IFS(P852="Crafted",
J852*K852*N852*Q852,
P852="Inorganic",
J852*K852*(L852+M852+N852)*O852*Q852,
P852="Organic",
J852*K852*(L852+M852+N852)*Q852,
TRUE,0),2)</f>
        <v>0</v>
      </c>
      <c r="B852" s="5" t="str">
        <f>IF(D852="","",VLOOKUP(D852,resource_list,7,FALSE))</f>
        <v/>
      </c>
      <c r="E852" s="23">
        <v>0</v>
      </c>
      <c r="F852" s="23">
        <v>0</v>
      </c>
      <c r="G852" s="23">
        <v>0</v>
      </c>
      <c r="H852" s="23">
        <v>0</v>
      </c>
      <c r="J852" s="5">
        <f t="shared" si="60"/>
        <v>1</v>
      </c>
      <c r="K852" s="5">
        <f t="shared" si="61"/>
        <v>1</v>
      </c>
      <c r="L852" s="5">
        <f>IF(D852="",0,VLOOKUP(D852,resource_list,2,FALSE)*F852)</f>
        <v>0</v>
      </c>
      <c r="M852" s="5">
        <f>IF(D852="",0,VLOOKUP(D852,resource_list,3,FALSE)*G852)</f>
        <v>0</v>
      </c>
      <c r="N852" s="5">
        <f>IF(D852="",0,VLOOKUP(D852,resource_list,4,FALSE)*H852)</f>
        <v>0</v>
      </c>
      <c r="O852" s="5">
        <f t="shared" si="62"/>
        <v>2</v>
      </c>
      <c r="Q852" s="5" t="str">
        <f>IF(C852="", "",  IF(VLOOKUP(C852,locations_outposts,5,FALSE)="No", 1, 1.1))</f>
        <v/>
      </c>
    </row>
    <row r="853" spans="1:17" x14ac:dyDescent="0.25">
      <c r="A853" s="5" cm="1">
        <f t="array" ref="A853">ROUNDDOWN(
_xlfn.IFS(P853="Crafted",
J853*K853*N853*Q853,
P853="Inorganic",
J853*K853*(L853+M853+N853)*O853*Q853,
P853="Organic",
J853*K853*(L853+M853+N853)*Q853,
TRUE,0),2)</f>
        <v>0</v>
      </c>
      <c r="B853" s="5" t="str">
        <f>IF(D853="","",VLOOKUP(D853,resource_list,7,FALSE))</f>
        <v/>
      </c>
      <c r="E853" s="23">
        <v>0</v>
      </c>
      <c r="F853" s="23">
        <v>0</v>
      </c>
      <c r="G853" s="23">
        <v>0</v>
      </c>
      <c r="H853" s="23">
        <v>0</v>
      </c>
      <c r="J853" s="5">
        <f t="shared" si="60"/>
        <v>1</v>
      </c>
      <c r="K853" s="5">
        <f t="shared" si="61"/>
        <v>1</v>
      </c>
      <c r="L853" s="5">
        <f>IF(D853="",0,VLOOKUP(D853,resource_list,2,FALSE)*F853)</f>
        <v>0</v>
      </c>
      <c r="M853" s="5">
        <f>IF(D853="",0,VLOOKUP(D853,resource_list,3,FALSE)*G853)</f>
        <v>0</v>
      </c>
      <c r="N853" s="5">
        <f>IF(D853="",0,VLOOKUP(D853,resource_list,4,FALSE)*H853)</f>
        <v>0</v>
      </c>
      <c r="O853" s="5">
        <f t="shared" si="62"/>
        <v>2</v>
      </c>
      <c r="Q853" s="5" t="str">
        <f>IF(C853="", "",  IF(VLOOKUP(C853,locations_outposts,5,FALSE)="No", 1, 1.1))</f>
        <v/>
      </c>
    </row>
    <row r="854" spans="1:17" x14ac:dyDescent="0.25">
      <c r="A854" s="5" cm="1">
        <f t="array" ref="A854">ROUNDDOWN(
_xlfn.IFS(P854="Crafted",
J854*K854*N854*Q854,
P854="Inorganic",
J854*K854*(L854+M854+N854)*O854*Q854,
P854="Organic",
J854*K854*(L854+M854+N854)*Q854,
TRUE,0),2)</f>
        <v>0</v>
      </c>
      <c r="B854" s="5" t="str">
        <f>IF(D854="","",VLOOKUP(D854,resource_list,7,FALSE))</f>
        <v/>
      </c>
      <c r="E854" s="23">
        <v>0</v>
      </c>
      <c r="F854" s="23">
        <v>0</v>
      </c>
      <c r="G854" s="23">
        <v>0</v>
      </c>
      <c r="H854" s="23">
        <v>0</v>
      </c>
      <c r="J854" s="5">
        <f t="shared" si="60"/>
        <v>1</v>
      </c>
      <c r="K854" s="5">
        <f t="shared" si="61"/>
        <v>1</v>
      </c>
      <c r="L854" s="5">
        <f>IF(D854="",0,VLOOKUP(D854,resource_list,2,FALSE)*F854)</f>
        <v>0</v>
      </c>
      <c r="M854" s="5">
        <f>IF(D854="",0,VLOOKUP(D854,resource_list,3,FALSE)*G854)</f>
        <v>0</v>
      </c>
      <c r="N854" s="5">
        <f>IF(D854="",0,VLOOKUP(D854,resource_list,4,FALSE)*H854)</f>
        <v>0</v>
      </c>
      <c r="O854" s="5">
        <f t="shared" si="62"/>
        <v>2</v>
      </c>
      <c r="Q854" s="5" t="str">
        <f>IF(C854="", "",  IF(VLOOKUP(C854,locations_outposts,5,FALSE)="No", 1, 1.1))</f>
        <v/>
      </c>
    </row>
    <row r="855" spans="1:17" x14ac:dyDescent="0.25">
      <c r="A855" s="5" cm="1">
        <f t="array" ref="A855">ROUNDDOWN(
_xlfn.IFS(P855="Crafted",
J855*K855*N855*Q855,
P855="Inorganic",
J855*K855*(L855+M855+N855)*O855*Q855,
P855="Organic",
J855*K855*(L855+M855+N855)*Q855,
TRUE,0),2)</f>
        <v>0</v>
      </c>
      <c r="B855" s="5" t="str">
        <f>IF(D855="","",VLOOKUP(D855,resource_list,7,FALSE))</f>
        <v/>
      </c>
      <c r="E855" s="23">
        <v>0</v>
      </c>
      <c r="F855" s="23">
        <v>0</v>
      </c>
      <c r="G855" s="23">
        <v>0</v>
      </c>
      <c r="H855" s="23">
        <v>0</v>
      </c>
      <c r="J855" s="5">
        <f t="shared" si="60"/>
        <v>1</v>
      </c>
      <c r="K855" s="5">
        <f t="shared" si="61"/>
        <v>1</v>
      </c>
      <c r="L855" s="5">
        <f>IF(D855="",0,VLOOKUP(D855,resource_list,2,FALSE)*F855)</f>
        <v>0</v>
      </c>
      <c r="M855" s="5">
        <f>IF(D855="",0,VLOOKUP(D855,resource_list,3,FALSE)*G855)</f>
        <v>0</v>
      </c>
      <c r="N855" s="5">
        <f>IF(D855="",0,VLOOKUP(D855,resource_list,4,FALSE)*H855)</f>
        <v>0</v>
      </c>
      <c r="O855" s="5">
        <f t="shared" si="62"/>
        <v>2</v>
      </c>
      <c r="Q855" s="5" t="str">
        <f>IF(C855="", "",  IF(VLOOKUP(C855,locations_outposts,5,FALSE)="No", 1, 1.1))</f>
        <v/>
      </c>
    </row>
    <row r="856" spans="1:17" x14ac:dyDescent="0.25">
      <c r="A856" s="5" cm="1">
        <f t="array" ref="A856">ROUNDDOWN(
_xlfn.IFS(P856="Crafted",
J856*K856*N856*Q856,
P856="Inorganic",
J856*K856*(L856+M856+N856)*O856*Q856,
P856="Organic",
J856*K856*(L856+M856+N856)*Q856,
TRUE,0),2)</f>
        <v>0</v>
      </c>
      <c r="B856" s="5" t="str">
        <f>IF(D856="","",VLOOKUP(D856,resource_list,7,FALSE))</f>
        <v/>
      </c>
      <c r="E856" s="23">
        <v>0</v>
      </c>
      <c r="F856" s="23">
        <v>0</v>
      </c>
      <c r="G856" s="23">
        <v>0</v>
      </c>
      <c r="H856" s="23">
        <v>0</v>
      </c>
      <c r="J856" s="5">
        <f t="shared" si="60"/>
        <v>1</v>
      </c>
      <c r="K856" s="5">
        <f t="shared" si="61"/>
        <v>1</v>
      </c>
      <c r="L856" s="5">
        <f>IF(D856="",0,VLOOKUP(D856,resource_list,2,FALSE)*F856)</f>
        <v>0</v>
      </c>
      <c r="M856" s="5">
        <f>IF(D856="",0,VLOOKUP(D856,resource_list,3,FALSE)*G856)</f>
        <v>0</v>
      </c>
      <c r="N856" s="5">
        <f>IF(D856="",0,VLOOKUP(D856,resource_list,4,FALSE)*H856)</f>
        <v>0</v>
      </c>
      <c r="O856" s="5">
        <f t="shared" si="62"/>
        <v>2</v>
      </c>
      <c r="Q856" s="5" t="str">
        <f>IF(C856="", "",  IF(VLOOKUP(C856,locations_outposts,5,FALSE)="No", 1, 1.1))</f>
        <v/>
      </c>
    </row>
    <row r="857" spans="1:17" x14ac:dyDescent="0.25">
      <c r="A857" s="5" cm="1">
        <f t="array" ref="A857">ROUNDDOWN(
_xlfn.IFS(P857="Crafted",
J857*K857*N857*Q857,
P857="Inorganic",
J857*K857*(L857+M857+N857)*O857*Q857,
P857="Organic",
J857*K857*(L857+M857+N857)*Q857,
TRUE,0),2)</f>
        <v>0</v>
      </c>
      <c r="B857" s="5" t="str">
        <f>IF(D857="","",VLOOKUP(D857,resource_list,7,FALSE))</f>
        <v/>
      </c>
      <c r="E857" s="23">
        <v>0</v>
      </c>
      <c r="F857" s="23">
        <v>0</v>
      </c>
      <c r="G857" s="23">
        <v>0</v>
      </c>
      <c r="H857" s="23">
        <v>0</v>
      </c>
      <c r="J857" s="5">
        <f t="shared" si="60"/>
        <v>1</v>
      </c>
      <c r="K857" s="5">
        <f t="shared" si="61"/>
        <v>1</v>
      </c>
      <c r="L857" s="5">
        <f>IF(D857="",0,VLOOKUP(D857,resource_list,2,FALSE)*F857)</f>
        <v>0</v>
      </c>
      <c r="M857" s="5">
        <f>IF(D857="",0,VLOOKUP(D857,resource_list,3,FALSE)*G857)</f>
        <v>0</v>
      </c>
      <c r="N857" s="5">
        <f>IF(D857="",0,VLOOKUP(D857,resource_list,4,FALSE)*H857)</f>
        <v>0</v>
      </c>
      <c r="O857" s="5">
        <f t="shared" si="62"/>
        <v>2</v>
      </c>
      <c r="Q857" s="5" t="str">
        <f>IF(C857="", "",  IF(VLOOKUP(C857,locations_outposts,5,FALSE)="No", 1, 1.1))</f>
        <v/>
      </c>
    </row>
    <row r="858" spans="1:17" x14ac:dyDescent="0.25">
      <c r="A858" s="5" cm="1">
        <f t="array" ref="A858">ROUNDDOWN(
_xlfn.IFS(P858="Crafted",
J858*K858*N858*Q858,
P858="Inorganic",
J858*K858*(L858+M858+N858)*O858*Q858,
P858="Organic",
J858*K858*(L858+M858+N858)*Q858,
TRUE,0),2)</f>
        <v>0</v>
      </c>
      <c r="B858" s="5" t="str">
        <f>IF(D858="","",VLOOKUP(D858,resource_list,7,FALSE))</f>
        <v/>
      </c>
      <c r="E858" s="23">
        <v>0</v>
      </c>
      <c r="F858" s="23">
        <v>0</v>
      </c>
      <c r="G858" s="23">
        <v>0</v>
      </c>
      <c r="H858" s="23">
        <v>0</v>
      </c>
      <c r="J858" s="5">
        <f t="shared" si="60"/>
        <v>1</v>
      </c>
      <c r="K858" s="5">
        <f t="shared" si="61"/>
        <v>1</v>
      </c>
      <c r="L858" s="5">
        <f>IF(D858="",0,VLOOKUP(D858,resource_list,2,FALSE)*F858)</f>
        <v>0</v>
      </c>
      <c r="M858" s="5">
        <f>IF(D858="",0,VLOOKUP(D858,resource_list,3,FALSE)*G858)</f>
        <v>0</v>
      </c>
      <c r="N858" s="5">
        <f>IF(D858="",0,VLOOKUP(D858,resource_list,4,FALSE)*H858)</f>
        <v>0</v>
      </c>
      <c r="O858" s="5">
        <f t="shared" si="62"/>
        <v>2</v>
      </c>
      <c r="Q858" s="5" t="str">
        <f>IF(C858="", "",  IF(VLOOKUP(C858,locations_outposts,5,FALSE)="No", 1, 1.1))</f>
        <v/>
      </c>
    </row>
    <row r="859" spans="1:17" x14ac:dyDescent="0.25">
      <c r="A859" s="5" cm="1">
        <f t="array" ref="A859">ROUNDDOWN(
_xlfn.IFS(P859="Crafted",
J859*K859*N859*Q859,
P859="Inorganic",
J859*K859*(L859+M859+N859)*O859*Q859,
P859="Organic",
J859*K859*(L859+M859+N859)*Q859,
TRUE,0),2)</f>
        <v>0</v>
      </c>
      <c r="B859" s="5" t="str">
        <f>IF(D859="","",VLOOKUP(D859,resource_list,7,FALSE))</f>
        <v/>
      </c>
      <c r="E859" s="23">
        <v>0</v>
      </c>
      <c r="F859" s="23">
        <v>0</v>
      </c>
      <c r="G859" s="23">
        <v>0</v>
      </c>
      <c r="H859" s="23">
        <v>0</v>
      </c>
      <c r="J859" s="5">
        <f t="shared" si="60"/>
        <v>1</v>
      </c>
      <c r="K859" s="5">
        <f t="shared" si="61"/>
        <v>1</v>
      </c>
      <c r="L859" s="5">
        <f>IF(D859="",0,VLOOKUP(D859,resource_list,2,FALSE)*F859)</f>
        <v>0</v>
      </c>
      <c r="M859" s="5">
        <f>IF(D859="",0,VLOOKUP(D859,resource_list,3,FALSE)*G859)</f>
        <v>0</v>
      </c>
      <c r="N859" s="5">
        <f>IF(D859="",0,VLOOKUP(D859,resource_list,4,FALSE)*H859)</f>
        <v>0</v>
      </c>
      <c r="O859" s="5">
        <f t="shared" si="62"/>
        <v>2</v>
      </c>
      <c r="Q859" s="5" t="str">
        <f>IF(C859="", "",  IF(VLOOKUP(C859,locations_outposts,5,FALSE)="No", 1, 1.1))</f>
        <v/>
      </c>
    </row>
    <row r="860" spans="1:17" x14ac:dyDescent="0.25">
      <c r="A860" s="5" cm="1">
        <f t="array" ref="A860">ROUNDDOWN(
_xlfn.IFS(P860="Crafted",
J860*K860*N860*Q860,
P860="Inorganic",
J860*K860*(L860+M860+N860)*O860*Q860,
P860="Organic",
J860*K860*(L860+M860+N860)*Q860,
TRUE,0),2)</f>
        <v>0</v>
      </c>
      <c r="B860" s="5" t="str">
        <f>IF(D860="","",VLOOKUP(D860,resource_list,7,FALSE))</f>
        <v/>
      </c>
      <c r="E860" s="23">
        <v>0</v>
      </c>
      <c r="F860" s="23">
        <v>0</v>
      </c>
      <c r="G860" s="23">
        <v>0</v>
      </c>
      <c r="H860" s="23">
        <v>0</v>
      </c>
      <c r="J860" s="5">
        <f t="shared" si="60"/>
        <v>1</v>
      </c>
      <c r="K860" s="5">
        <f t="shared" si="61"/>
        <v>1</v>
      </c>
      <c r="L860" s="5">
        <f>IF(D860="",0,VLOOKUP(D860,resource_list,2,FALSE)*F860)</f>
        <v>0</v>
      </c>
      <c r="M860" s="5">
        <f>IF(D860="",0,VLOOKUP(D860,resource_list,3,FALSE)*G860)</f>
        <v>0</v>
      </c>
      <c r="N860" s="5">
        <f>IF(D860="",0,VLOOKUP(D860,resource_list,4,FALSE)*H860)</f>
        <v>0</v>
      </c>
      <c r="O860" s="5">
        <f t="shared" si="62"/>
        <v>2</v>
      </c>
      <c r="Q860" s="5" t="str">
        <f>IF(C860="", "",  IF(VLOOKUP(C860,locations_outposts,5,FALSE)="No", 1, 1.1))</f>
        <v/>
      </c>
    </row>
    <row r="861" spans="1:17" x14ac:dyDescent="0.25">
      <c r="A861" s="5" cm="1">
        <f t="array" ref="A861">ROUNDDOWN(
_xlfn.IFS(P861="Crafted",
J861*K861*N861*Q861,
P861="Inorganic",
J861*K861*(L861+M861+N861)*O861*Q861,
P861="Organic",
J861*K861*(L861+M861+N861)*Q861,
TRUE,0),2)</f>
        <v>0</v>
      </c>
      <c r="B861" s="5" t="str">
        <f>IF(D861="","",VLOOKUP(D861,resource_list,7,FALSE))</f>
        <v/>
      </c>
      <c r="E861" s="23">
        <v>0</v>
      </c>
      <c r="F861" s="23">
        <v>0</v>
      </c>
      <c r="G861" s="23">
        <v>0</v>
      </c>
      <c r="H861" s="23">
        <v>0</v>
      </c>
      <c r="J861" s="5">
        <f t="shared" si="60"/>
        <v>1</v>
      </c>
      <c r="K861" s="5">
        <f t="shared" si="61"/>
        <v>1</v>
      </c>
      <c r="L861" s="5">
        <f>IF(D861="",0,VLOOKUP(D861,resource_list,2,FALSE)*F861)</f>
        <v>0</v>
      </c>
      <c r="M861" s="5">
        <f>IF(D861="",0,VLOOKUP(D861,resource_list,3,FALSE)*G861)</f>
        <v>0</v>
      </c>
      <c r="N861" s="5">
        <f>IF(D861="",0,VLOOKUP(D861,resource_list,4,FALSE)*H861)</f>
        <v>0</v>
      </c>
      <c r="O861" s="5">
        <f t="shared" si="62"/>
        <v>2</v>
      </c>
      <c r="Q861" s="5" t="str">
        <f>IF(C861="", "",  IF(VLOOKUP(C861,locations_outposts,5,FALSE)="No", 1, 1.1))</f>
        <v/>
      </c>
    </row>
    <row r="862" spans="1:17" x14ac:dyDescent="0.25">
      <c r="A862" s="5" cm="1">
        <f t="array" ref="A862">ROUNDDOWN(
_xlfn.IFS(P862="Crafted",
J862*K862*N862*Q862,
P862="Inorganic",
J862*K862*(L862+M862+N862)*O862*Q862,
P862="Organic",
J862*K862*(L862+M862+N862)*Q862,
TRUE,0),2)</f>
        <v>0</v>
      </c>
      <c r="B862" s="5" t="str">
        <f>IF(D862="","",VLOOKUP(D862,resource_list,7,FALSE))</f>
        <v/>
      </c>
      <c r="E862" s="23">
        <v>0</v>
      </c>
      <c r="F862" s="23">
        <v>0</v>
      </c>
      <c r="G862" s="23">
        <v>0</v>
      </c>
      <c r="H862" s="23">
        <v>0</v>
      </c>
      <c r="J862" s="5">
        <f t="shared" si="60"/>
        <v>1</v>
      </c>
      <c r="K862" s="5">
        <f t="shared" si="61"/>
        <v>1</v>
      </c>
      <c r="L862" s="5">
        <f>IF(D862="",0,VLOOKUP(D862,resource_list,2,FALSE)*F862)</f>
        <v>0</v>
      </c>
      <c r="M862" s="5">
        <f>IF(D862="",0,VLOOKUP(D862,resource_list,3,FALSE)*G862)</f>
        <v>0</v>
      </c>
      <c r="N862" s="5">
        <f>IF(D862="",0,VLOOKUP(D862,resource_list,4,FALSE)*H862)</f>
        <v>0</v>
      </c>
      <c r="O862" s="5">
        <f t="shared" si="62"/>
        <v>2</v>
      </c>
      <c r="Q862" s="5" t="str">
        <f>IF(C862="", "",  IF(VLOOKUP(C862,locations_outposts,5,FALSE)="No", 1, 1.1))</f>
        <v/>
      </c>
    </row>
    <row r="863" spans="1:17" x14ac:dyDescent="0.25">
      <c r="A863" s="5" cm="1">
        <f t="array" ref="A863">ROUNDDOWN(
_xlfn.IFS(P863="Crafted",
J863*K863*N863*Q863,
P863="Inorganic",
J863*K863*(L863+M863+N863)*O863*Q863,
P863="Organic",
J863*K863*(L863+M863+N863)*Q863,
TRUE,0),2)</f>
        <v>0</v>
      </c>
      <c r="B863" s="5" t="str">
        <f>IF(D863="","",VLOOKUP(D863,resource_list,7,FALSE))</f>
        <v/>
      </c>
      <c r="E863" s="23">
        <v>0</v>
      </c>
      <c r="F863" s="23">
        <v>0</v>
      </c>
      <c r="G863" s="23">
        <v>0</v>
      </c>
      <c r="H863" s="23">
        <v>0</v>
      </c>
      <c r="J863" s="5">
        <f t="shared" ref="J863:J926" si="63">1.1^E863</f>
        <v>1</v>
      </c>
      <c r="K863" s="5">
        <f t="shared" ref="K863:K926" si="64">IF($B$1="Yes",1.05,1)</f>
        <v>1</v>
      </c>
      <c r="L863" s="5">
        <f>IF(D863="",0,VLOOKUP(D863,resource_list,2,FALSE)*F863)</f>
        <v>0</v>
      </c>
      <c r="M863" s="5">
        <f>IF(D863="",0,VLOOKUP(D863,resource_list,3,FALSE)*G863)</f>
        <v>0</v>
      </c>
      <c r="N863" s="5">
        <f>IF(D863="",0,VLOOKUP(D863,resource_list,4,FALSE)*H863)</f>
        <v>0</v>
      </c>
      <c r="O863" s="5">
        <f t="shared" ref="O863:O926" si="65">IF($D$1="Yes",2,1)</f>
        <v>2</v>
      </c>
      <c r="Q863" s="5" t="str">
        <f>IF(C863="", "",  IF(VLOOKUP(C863,locations_outposts,5,FALSE)="No", 1, 1.1))</f>
        <v/>
      </c>
    </row>
    <row r="864" spans="1:17" x14ac:dyDescent="0.25">
      <c r="A864" s="5" cm="1">
        <f t="array" ref="A864">ROUNDDOWN(
_xlfn.IFS(P864="Crafted",
J864*K864*N864*Q864,
P864="Inorganic",
J864*K864*(L864+M864+N864)*O864*Q864,
P864="Organic",
J864*K864*(L864+M864+N864)*Q864,
TRUE,0),2)</f>
        <v>0</v>
      </c>
      <c r="B864" s="5" t="str">
        <f>IF(D864="","",VLOOKUP(D864,resource_list,7,FALSE))</f>
        <v/>
      </c>
      <c r="E864" s="23">
        <v>0</v>
      </c>
      <c r="F864" s="23">
        <v>0</v>
      </c>
      <c r="G864" s="23">
        <v>0</v>
      </c>
      <c r="H864" s="23">
        <v>0</v>
      </c>
      <c r="J864" s="5">
        <f t="shared" si="63"/>
        <v>1</v>
      </c>
      <c r="K864" s="5">
        <f t="shared" si="64"/>
        <v>1</v>
      </c>
      <c r="L864" s="5">
        <f>IF(D864="",0,VLOOKUP(D864,resource_list,2,FALSE)*F864)</f>
        <v>0</v>
      </c>
      <c r="M864" s="5">
        <f>IF(D864="",0,VLOOKUP(D864,resource_list,3,FALSE)*G864)</f>
        <v>0</v>
      </c>
      <c r="N864" s="5">
        <f>IF(D864="",0,VLOOKUP(D864,resource_list,4,FALSE)*H864)</f>
        <v>0</v>
      </c>
      <c r="O864" s="5">
        <f t="shared" si="65"/>
        <v>2</v>
      </c>
      <c r="Q864" s="5" t="str">
        <f>IF(C864="", "",  IF(VLOOKUP(C864,locations_outposts,5,FALSE)="No", 1, 1.1))</f>
        <v/>
      </c>
    </row>
    <row r="865" spans="1:17" x14ac:dyDescent="0.25">
      <c r="A865" s="5" cm="1">
        <f t="array" ref="A865">ROUNDDOWN(
_xlfn.IFS(P865="Crafted",
J865*K865*N865*Q865,
P865="Inorganic",
J865*K865*(L865+M865+N865)*O865*Q865,
P865="Organic",
J865*K865*(L865+M865+N865)*Q865,
TRUE,0),2)</f>
        <v>0</v>
      </c>
      <c r="B865" s="5" t="str">
        <f>IF(D865="","",VLOOKUP(D865,resource_list,7,FALSE))</f>
        <v/>
      </c>
      <c r="E865" s="23">
        <v>0</v>
      </c>
      <c r="F865" s="23">
        <v>0</v>
      </c>
      <c r="G865" s="23">
        <v>0</v>
      </c>
      <c r="H865" s="23">
        <v>0</v>
      </c>
      <c r="J865" s="5">
        <f t="shared" si="63"/>
        <v>1</v>
      </c>
      <c r="K865" s="5">
        <f t="shared" si="64"/>
        <v>1</v>
      </c>
      <c r="L865" s="5">
        <f>IF(D865="",0,VLOOKUP(D865,resource_list,2,FALSE)*F865)</f>
        <v>0</v>
      </c>
      <c r="M865" s="5">
        <f>IF(D865="",0,VLOOKUP(D865,resource_list,3,FALSE)*G865)</f>
        <v>0</v>
      </c>
      <c r="N865" s="5">
        <f>IF(D865="",0,VLOOKUP(D865,resource_list,4,FALSE)*H865)</f>
        <v>0</v>
      </c>
      <c r="O865" s="5">
        <f t="shared" si="65"/>
        <v>2</v>
      </c>
      <c r="Q865" s="5" t="str">
        <f>IF(C865="", "",  IF(VLOOKUP(C865,locations_outposts,5,FALSE)="No", 1, 1.1))</f>
        <v/>
      </c>
    </row>
    <row r="866" spans="1:17" x14ac:dyDescent="0.25">
      <c r="A866" s="5" cm="1">
        <f t="array" ref="A866">ROUNDDOWN(
_xlfn.IFS(P866="Crafted",
J866*K866*N866*Q866,
P866="Inorganic",
J866*K866*(L866+M866+N866)*O866*Q866,
P866="Organic",
J866*K866*(L866+M866+N866)*Q866,
TRUE,0),2)</f>
        <v>0</v>
      </c>
      <c r="B866" s="5" t="str">
        <f>IF(D866="","",VLOOKUP(D866,resource_list,7,FALSE))</f>
        <v/>
      </c>
      <c r="E866" s="23">
        <v>0</v>
      </c>
      <c r="F866" s="23">
        <v>0</v>
      </c>
      <c r="G866" s="23">
        <v>0</v>
      </c>
      <c r="H866" s="23">
        <v>0</v>
      </c>
      <c r="J866" s="5">
        <f t="shared" si="63"/>
        <v>1</v>
      </c>
      <c r="K866" s="5">
        <f t="shared" si="64"/>
        <v>1</v>
      </c>
      <c r="L866" s="5">
        <f>IF(D866="",0,VLOOKUP(D866,resource_list,2,FALSE)*F866)</f>
        <v>0</v>
      </c>
      <c r="M866" s="5">
        <f>IF(D866="",0,VLOOKUP(D866,resource_list,3,FALSE)*G866)</f>
        <v>0</v>
      </c>
      <c r="N866" s="5">
        <f>IF(D866="",0,VLOOKUP(D866,resource_list,4,FALSE)*H866)</f>
        <v>0</v>
      </c>
      <c r="O866" s="5">
        <f t="shared" si="65"/>
        <v>2</v>
      </c>
      <c r="Q866" s="5" t="str">
        <f>IF(C866="", "",  IF(VLOOKUP(C866,locations_outposts,5,FALSE)="No", 1, 1.1))</f>
        <v/>
      </c>
    </row>
    <row r="867" spans="1:17" x14ac:dyDescent="0.25">
      <c r="A867" s="5" cm="1">
        <f t="array" ref="A867">ROUNDDOWN(
_xlfn.IFS(P867="Crafted",
J867*K867*N867*Q867,
P867="Inorganic",
J867*K867*(L867+M867+N867)*O867*Q867,
P867="Organic",
J867*K867*(L867+M867+N867)*Q867,
TRUE,0),2)</f>
        <v>0</v>
      </c>
      <c r="B867" s="5" t="str">
        <f>IF(D867="","",VLOOKUP(D867,resource_list,7,FALSE))</f>
        <v/>
      </c>
      <c r="E867" s="23">
        <v>0</v>
      </c>
      <c r="F867" s="23">
        <v>0</v>
      </c>
      <c r="G867" s="23">
        <v>0</v>
      </c>
      <c r="H867" s="23">
        <v>0</v>
      </c>
      <c r="J867" s="5">
        <f t="shared" si="63"/>
        <v>1</v>
      </c>
      <c r="K867" s="5">
        <f t="shared" si="64"/>
        <v>1</v>
      </c>
      <c r="L867" s="5">
        <f>IF(D867="",0,VLOOKUP(D867,resource_list,2,FALSE)*F867)</f>
        <v>0</v>
      </c>
      <c r="M867" s="5">
        <f>IF(D867="",0,VLOOKUP(D867,resource_list,3,FALSE)*G867)</f>
        <v>0</v>
      </c>
      <c r="N867" s="5">
        <f>IF(D867="",0,VLOOKUP(D867,resource_list,4,FALSE)*H867)</f>
        <v>0</v>
      </c>
      <c r="O867" s="5">
        <f t="shared" si="65"/>
        <v>2</v>
      </c>
      <c r="Q867" s="5" t="str">
        <f>IF(C867="", "",  IF(VLOOKUP(C867,locations_outposts,5,FALSE)="No", 1, 1.1))</f>
        <v/>
      </c>
    </row>
    <row r="868" spans="1:17" x14ac:dyDescent="0.25">
      <c r="A868" s="5" cm="1">
        <f t="array" ref="A868">ROUNDDOWN(
_xlfn.IFS(P868="Crafted",
J868*K868*N868*Q868,
P868="Inorganic",
J868*K868*(L868+M868+N868)*O868*Q868,
P868="Organic",
J868*K868*(L868+M868+N868)*Q868,
TRUE,0),2)</f>
        <v>0</v>
      </c>
      <c r="B868" s="5" t="str">
        <f>IF(D868="","",VLOOKUP(D868,resource_list,7,FALSE))</f>
        <v/>
      </c>
      <c r="E868" s="23">
        <v>0</v>
      </c>
      <c r="F868" s="23">
        <v>0</v>
      </c>
      <c r="G868" s="23">
        <v>0</v>
      </c>
      <c r="H868" s="23">
        <v>0</v>
      </c>
      <c r="J868" s="5">
        <f t="shared" si="63"/>
        <v>1</v>
      </c>
      <c r="K868" s="5">
        <f t="shared" si="64"/>
        <v>1</v>
      </c>
      <c r="L868" s="5">
        <f>IF(D868="",0,VLOOKUP(D868,resource_list,2,FALSE)*F868)</f>
        <v>0</v>
      </c>
      <c r="M868" s="5">
        <f>IF(D868="",0,VLOOKUP(D868,resource_list,3,FALSE)*G868)</f>
        <v>0</v>
      </c>
      <c r="N868" s="5">
        <f>IF(D868="",0,VLOOKUP(D868,resource_list,4,FALSE)*H868)</f>
        <v>0</v>
      </c>
      <c r="O868" s="5">
        <f t="shared" si="65"/>
        <v>2</v>
      </c>
      <c r="Q868" s="5" t="str">
        <f>IF(C868="", "",  IF(VLOOKUP(C868,locations_outposts,5,FALSE)="No", 1, 1.1))</f>
        <v/>
      </c>
    </row>
    <row r="869" spans="1:17" x14ac:dyDescent="0.25">
      <c r="A869" s="5" cm="1">
        <f t="array" ref="A869">ROUNDDOWN(
_xlfn.IFS(P869="Crafted",
J869*K869*N869*Q869,
P869="Inorganic",
J869*K869*(L869+M869+N869)*O869*Q869,
P869="Organic",
J869*K869*(L869+M869+N869)*Q869,
TRUE,0),2)</f>
        <v>0</v>
      </c>
      <c r="B869" s="5" t="str">
        <f>IF(D869="","",VLOOKUP(D869,resource_list,7,FALSE))</f>
        <v/>
      </c>
      <c r="E869" s="23">
        <v>0</v>
      </c>
      <c r="F869" s="23">
        <v>0</v>
      </c>
      <c r="G869" s="23">
        <v>0</v>
      </c>
      <c r="H869" s="23">
        <v>0</v>
      </c>
      <c r="J869" s="5">
        <f t="shared" si="63"/>
        <v>1</v>
      </c>
      <c r="K869" s="5">
        <f t="shared" si="64"/>
        <v>1</v>
      </c>
      <c r="L869" s="5">
        <f>IF(D869="",0,VLOOKUP(D869,resource_list,2,FALSE)*F869)</f>
        <v>0</v>
      </c>
      <c r="M869" s="5">
        <f>IF(D869="",0,VLOOKUP(D869,resource_list,3,FALSE)*G869)</f>
        <v>0</v>
      </c>
      <c r="N869" s="5">
        <f>IF(D869="",0,VLOOKUP(D869,resource_list,4,FALSE)*H869)</f>
        <v>0</v>
      </c>
      <c r="O869" s="5">
        <f t="shared" si="65"/>
        <v>2</v>
      </c>
      <c r="Q869" s="5" t="str">
        <f>IF(C869="", "",  IF(VLOOKUP(C869,locations_outposts,5,FALSE)="No", 1, 1.1))</f>
        <v/>
      </c>
    </row>
    <row r="870" spans="1:17" x14ac:dyDescent="0.25">
      <c r="A870" s="5" cm="1">
        <f t="array" ref="A870">ROUNDDOWN(
_xlfn.IFS(P870="Crafted",
J870*K870*N870*Q870,
P870="Inorganic",
J870*K870*(L870+M870+N870)*O870*Q870,
P870="Organic",
J870*K870*(L870+M870+N870)*Q870,
TRUE,0),2)</f>
        <v>0</v>
      </c>
      <c r="B870" s="5" t="str">
        <f>IF(D870="","",VLOOKUP(D870,resource_list,7,FALSE))</f>
        <v/>
      </c>
      <c r="E870" s="23">
        <v>0</v>
      </c>
      <c r="F870" s="23">
        <v>0</v>
      </c>
      <c r="G870" s="23">
        <v>0</v>
      </c>
      <c r="H870" s="23">
        <v>0</v>
      </c>
      <c r="J870" s="5">
        <f t="shared" si="63"/>
        <v>1</v>
      </c>
      <c r="K870" s="5">
        <f t="shared" si="64"/>
        <v>1</v>
      </c>
      <c r="L870" s="5">
        <f>IF(D870="",0,VLOOKUP(D870,resource_list,2,FALSE)*F870)</f>
        <v>0</v>
      </c>
      <c r="M870" s="5">
        <f>IF(D870="",0,VLOOKUP(D870,resource_list,3,FALSE)*G870)</f>
        <v>0</v>
      </c>
      <c r="N870" s="5">
        <f>IF(D870="",0,VLOOKUP(D870,resource_list,4,FALSE)*H870)</f>
        <v>0</v>
      </c>
      <c r="O870" s="5">
        <f t="shared" si="65"/>
        <v>2</v>
      </c>
      <c r="Q870" s="5" t="str">
        <f>IF(C870="", "",  IF(VLOOKUP(C870,locations_outposts,5,FALSE)="No", 1, 1.1))</f>
        <v/>
      </c>
    </row>
    <row r="871" spans="1:17" x14ac:dyDescent="0.25">
      <c r="A871" s="5" cm="1">
        <f t="array" ref="A871">ROUNDDOWN(
_xlfn.IFS(P871="Crafted",
J871*K871*N871*Q871,
P871="Inorganic",
J871*K871*(L871+M871+N871)*O871*Q871,
P871="Organic",
J871*K871*(L871+M871+N871)*Q871,
TRUE,0),2)</f>
        <v>0</v>
      </c>
      <c r="B871" s="5" t="str">
        <f>IF(D871="","",VLOOKUP(D871,resource_list,7,FALSE))</f>
        <v/>
      </c>
      <c r="E871" s="23">
        <v>0</v>
      </c>
      <c r="F871" s="23">
        <v>0</v>
      </c>
      <c r="G871" s="23">
        <v>0</v>
      </c>
      <c r="H871" s="23">
        <v>0</v>
      </c>
      <c r="J871" s="5">
        <f t="shared" si="63"/>
        <v>1</v>
      </c>
      <c r="K871" s="5">
        <f t="shared" si="64"/>
        <v>1</v>
      </c>
      <c r="L871" s="5">
        <f>IF(D871="",0,VLOOKUP(D871,resource_list,2,FALSE)*F871)</f>
        <v>0</v>
      </c>
      <c r="M871" s="5">
        <f>IF(D871="",0,VLOOKUP(D871,resource_list,3,FALSE)*G871)</f>
        <v>0</v>
      </c>
      <c r="N871" s="5">
        <f>IF(D871="",0,VLOOKUP(D871,resource_list,4,FALSE)*H871)</f>
        <v>0</v>
      </c>
      <c r="O871" s="5">
        <f t="shared" si="65"/>
        <v>2</v>
      </c>
      <c r="Q871" s="5" t="str">
        <f>IF(C871="", "",  IF(VLOOKUP(C871,locations_outposts,5,FALSE)="No", 1, 1.1))</f>
        <v/>
      </c>
    </row>
    <row r="872" spans="1:17" x14ac:dyDescent="0.25">
      <c r="A872" s="5" cm="1">
        <f t="array" ref="A872">ROUNDDOWN(
_xlfn.IFS(P872="Crafted",
J872*K872*N872*Q872,
P872="Inorganic",
J872*K872*(L872+M872+N872)*O872*Q872,
P872="Organic",
J872*K872*(L872+M872+N872)*Q872,
TRUE,0),2)</f>
        <v>0</v>
      </c>
      <c r="B872" s="5" t="str">
        <f>IF(D872="","",VLOOKUP(D872,resource_list,7,FALSE))</f>
        <v/>
      </c>
      <c r="E872" s="23">
        <v>0</v>
      </c>
      <c r="F872" s="23">
        <v>0</v>
      </c>
      <c r="G872" s="23">
        <v>0</v>
      </c>
      <c r="H872" s="23">
        <v>0</v>
      </c>
      <c r="J872" s="5">
        <f t="shared" si="63"/>
        <v>1</v>
      </c>
      <c r="K872" s="5">
        <f t="shared" si="64"/>
        <v>1</v>
      </c>
      <c r="L872" s="5">
        <f>IF(D872="",0,VLOOKUP(D872,resource_list,2,FALSE)*F872)</f>
        <v>0</v>
      </c>
      <c r="M872" s="5">
        <f>IF(D872="",0,VLOOKUP(D872,resource_list,3,FALSE)*G872)</f>
        <v>0</v>
      </c>
      <c r="N872" s="5">
        <f>IF(D872="",0,VLOOKUP(D872,resource_list,4,FALSE)*H872)</f>
        <v>0</v>
      </c>
      <c r="O872" s="5">
        <f t="shared" si="65"/>
        <v>2</v>
      </c>
      <c r="Q872" s="5" t="str">
        <f>IF(C872="", "",  IF(VLOOKUP(C872,locations_outposts,5,FALSE)="No", 1, 1.1))</f>
        <v/>
      </c>
    </row>
    <row r="873" spans="1:17" x14ac:dyDescent="0.25">
      <c r="A873" s="5" cm="1">
        <f t="array" ref="A873">ROUNDDOWN(
_xlfn.IFS(P873="Crafted",
J873*K873*N873*Q873,
P873="Inorganic",
J873*K873*(L873+M873+N873)*O873*Q873,
P873="Organic",
J873*K873*(L873+M873+N873)*Q873,
TRUE,0),2)</f>
        <v>0</v>
      </c>
      <c r="B873" s="5" t="str">
        <f>IF(D873="","",VLOOKUP(D873,resource_list,7,FALSE))</f>
        <v/>
      </c>
      <c r="E873" s="23">
        <v>0</v>
      </c>
      <c r="F873" s="23">
        <v>0</v>
      </c>
      <c r="G873" s="23">
        <v>0</v>
      </c>
      <c r="H873" s="23">
        <v>0</v>
      </c>
      <c r="J873" s="5">
        <f t="shared" si="63"/>
        <v>1</v>
      </c>
      <c r="K873" s="5">
        <f t="shared" si="64"/>
        <v>1</v>
      </c>
      <c r="L873" s="5">
        <f>IF(D873="",0,VLOOKUP(D873,resource_list,2,FALSE)*F873)</f>
        <v>0</v>
      </c>
      <c r="M873" s="5">
        <f>IF(D873="",0,VLOOKUP(D873,resource_list,3,FALSE)*G873)</f>
        <v>0</v>
      </c>
      <c r="N873" s="5">
        <f>IF(D873="",0,VLOOKUP(D873,resource_list,4,FALSE)*H873)</f>
        <v>0</v>
      </c>
      <c r="O873" s="5">
        <f t="shared" si="65"/>
        <v>2</v>
      </c>
      <c r="Q873" s="5" t="str">
        <f>IF(C873="", "",  IF(VLOOKUP(C873,locations_outposts,5,FALSE)="No", 1, 1.1))</f>
        <v/>
      </c>
    </row>
    <row r="874" spans="1:17" x14ac:dyDescent="0.25">
      <c r="A874" s="5" cm="1">
        <f t="array" ref="A874">ROUNDDOWN(
_xlfn.IFS(P874="Crafted",
J874*K874*N874*Q874,
P874="Inorganic",
J874*K874*(L874+M874+N874)*O874*Q874,
P874="Organic",
J874*K874*(L874+M874+N874)*Q874,
TRUE,0),2)</f>
        <v>0</v>
      </c>
      <c r="B874" s="5" t="str">
        <f>IF(D874="","",VLOOKUP(D874,resource_list,7,FALSE))</f>
        <v/>
      </c>
      <c r="E874" s="23">
        <v>0</v>
      </c>
      <c r="F874" s="23">
        <v>0</v>
      </c>
      <c r="G874" s="23">
        <v>0</v>
      </c>
      <c r="H874" s="23">
        <v>0</v>
      </c>
      <c r="J874" s="5">
        <f t="shared" si="63"/>
        <v>1</v>
      </c>
      <c r="K874" s="5">
        <f t="shared" si="64"/>
        <v>1</v>
      </c>
      <c r="L874" s="5">
        <f>IF(D874="",0,VLOOKUP(D874,resource_list,2,FALSE)*F874)</f>
        <v>0</v>
      </c>
      <c r="M874" s="5">
        <f>IF(D874="",0,VLOOKUP(D874,resource_list,3,FALSE)*G874)</f>
        <v>0</v>
      </c>
      <c r="N874" s="5">
        <f>IF(D874="",0,VLOOKUP(D874,resource_list,4,FALSE)*H874)</f>
        <v>0</v>
      </c>
      <c r="O874" s="5">
        <f t="shared" si="65"/>
        <v>2</v>
      </c>
      <c r="Q874" s="5" t="str">
        <f>IF(C874="", "",  IF(VLOOKUP(C874,locations_outposts,5,FALSE)="No", 1, 1.1))</f>
        <v/>
      </c>
    </row>
    <row r="875" spans="1:17" x14ac:dyDescent="0.25">
      <c r="A875" s="5" cm="1">
        <f t="array" ref="A875">ROUNDDOWN(
_xlfn.IFS(P875="Crafted",
J875*K875*N875*Q875,
P875="Inorganic",
J875*K875*(L875+M875+N875)*O875*Q875,
P875="Organic",
J875*K875*(L875+M875+N875)*Q875,
TRUE,0),2)</f>
        <v>0</v>
      </c>
      <c r="B875" s="5" t="str">
        <f>IF(D875="","",VLOOKUP(D875,resource_list,7,FALSE))</f>
        <v/>
      </c>
      <c r="E875" s="23">
        <v>0</v>
      </c>
      <c r="F875" s="23">
        <v>0</v>
      </c>
      <c r="G875" s="23">
        <v>0</v>
      </c>
      <c r="H875" s="23">
        <v>0</v>
      </c>
      <c r="J875" s="5">
        <f t="shared" si="63"/>
        <v>1</v>
      </c>
      <c r="K875" s="5">
        <f t="shared" si="64"/>
        <v>1</v>
      </c>
      <c r="L875" s="5">
        <f>IF(D875="",0,VLOOKUP(D875,resource_list,2,FALSE)*F875)</f>
        <v>0</v>
      </c>
      <c r="M875" s="5">
        <f>IF(D875="",0,VLOOKUP(D875,resource_list,3,FALSE)*G875)</f>
        <v>0</v>
      </c>
      <c r="N875" s="5">
        <f>IF(D875="",0,VLOOKUP(D875,resource_list,4,FALSE)*H875)</f>
        <v>0</v>
      </c>
      <c r="O875" s="5">
        <f t="shared" si="65"/>
        <v>2</v>
      </c>
      <c r="Q875" s="5" t="str">
        <f>IF(C875="", "",  IF(VLOOKUP(C875,locations_outposts,5,FALSE)="No", 1, 1.1))</f>
        <v/>
      </c>
    </row>
    <row r="876" spans="1:17" x14ac:dyDescent="0.25">
      <c r="A876" s="5" cm="1">
        <f t="array" ref="A876">ROUNDDOWN(
_xlfn.IFS(P876="Crafted",
J876*K876*N876*Q876,
P876="Inorganic",
J876*K876*(L876+M876+N876)*O876*Q876,
P876="Organic",
J876*K876*(L876+M876+N876)*Q876,
TRUE,0),2)</f>
        <v>0</v>
      </c>
      <c r="B876" s="5" t="str">
        <f>IF(D876="","",VLOOKUP(D876,resource_list,7,FALSE))</f>
        <v/>
      </c>
      <c r="E876" s="23">
        <v>0</v>
      </c>
      <c r="F876" s="23">
        <v>0</v>
      </c>
      <c r="G876" s="23">
        <v>0</v>
      </c>
      <c r="H876" s="23">
        <v>0</v>
      </c>
      <c r="J876" s="5">
        <f t="shared" si="63"/>
        <v>1</v>
      </c>
      <c r="K876" s="5">
        <f t="shared" si="64"/>
        <v>1</v>
      </c>
      <c r="L876" s="5">
        <f>IF(D876="",0,VLOOKUP(D876,resource_list,2,FALSE)*F876)</f>
        <v>0</v>
      </c>
      <c r="M876" s="5">
        <f>IF(D876="",0,VLOOKUP(D876,resource_list,3,FALSE)*G876)</f>
        <v>0</v>
      </c>
      <c r="N876" s="5">
        <f>IF(D876="",0,VLOOKUP(D876,resource_list,4,FALSE)*H876)</f>
        <v>0</v>
      </c>
      <c r="O876" s="5">
        <f t="shared" si="65"/>
        <v>2</v>
      </c>
      <c r="Q876" s="5" t="str">
        <f>IF(C876="", "",  IF(VLOOKUP(C876,locations_outposts,5,FALSE)="No", 1, 1.1))</f>
        <v/>
      </c>
    </row>
    <row r="877" spans="1:17" x14ac:dyDescent="0.25">
      <c r="A877" s="5" cm="1">
        <f t="array" ref="A877">ROUNDDOWN(
_xlfn.IFS(P877="Crafted",
J877*K877*N877*Q877,
P877="Inorganic",
J877*K877*(L877+M877+N877)*O877*Q877,
P877="Organic",
J877*K877*(L877+M877+N877)*Q877,
TRUE,0),2)</f>
        <v>0</v>
      </c>
      <c r="B877" s="5" t="str">
        <f>IF(D877="","",VLOOKUP(D877,resource_list,7,FALSE))</f>
        <v/>
      </c>
      <c r="E877" s="23">
        <v>0</v>
      </c>
      <c r="F877" s="23">
        <v>0</v>
      </c>
      <c r="G877" s="23">
        <v>0</v>
      </c>
      <c r="H877" s="23">
        <v>0</v>
      </c>
      <c r="J877" s="5">
        <f t="shared" si="63"/>
        <v>1</v>
      </c>
      <c r="K877" s="5">
        <f t="shared" si="64"/>
        <v>1</v>
      </c>
      <c r="L877" s="5">
        <f>IF(D877="",0,VLOOKUP(D877,resource_list,2,FALSE)*F877)</f>
        <v>0</v>
      </c>
      <c r="M877" s="5">
        <f>IF(D877="",0,VLOOKUP(D877,resource_list,3,FALSE)*G877)</f>
        <v>0</v>
      </c>
      <c r="N877" s="5">
        <f>IF(D877="",0,VLOOKUP(D877,resource_list,4,FALSE)*H877)</f>
        <v>0</v>
      </c>
      <c r="O877" s="5">
        <f t="shared" si="65"/>
        <v>2</v>
      </c>
      <c r="Q877" s="5" t="str">
        <f>IF(C877="", "",  IF(VLOOKUP(C877,locations_outposts,5,FALSE)="No", 1, 1.1))</f>
        <v/>
      </c>
    </row>
    <row r="878" spans="1:17" x14ac:dyDescent="0.25">
      <c r="A878" s="5" cm="1">
        <f t="array" ref="A878">ROUNDDOWN(
_xlfn.IFS(P878="Crafted",
J878*K878*N878*Q878,
P878="Inorganic",
J878*K878*(L878+M878+N878)*O878*Q878,
P878="Organic",
J878*K878*(L878+M878+N878)*Q878,
TRUE,0),2)</f>
        <v>0</v>
      </c>
      <c r="B878" s="5" t="str">
        <f>IF(D878="","",VLOOKUP(D878,resource_list,7,FALSE))</f>
        <v/>
      </c>
      <c r="E878" s="23">
        <v>0</v>
      </c>
      <c r="F878" s="23">
        <v>0</v>
      </c>
      <c r="G878" s="23">
        <v>0</v>
      </c>
      <c r="H878" s="23">
        <v>0</v>
      </c>
      <c r="J878" s="5">
        <f t="shared" si="63"/>
        <v>1</v>
      </c>
      <c r="K878" s="5">
        <f t="shared" si="64"/>
        <v>1</v>
      </c>
      <c r="L878" s="5">
        <f>IF(D878="",0,VLOOKUP(D878,resource_list,2,FALSE)*F878)</f>
        <v>0</v>
      </c>
      <c r="M878" s="5">
        <f>IF(D878="",0,VLOOKUP(D878,resource_list,3,FALSE)*G878)</f>
        <v>0</v>
      </c>
      <c r="N878" s="5">
        <f>IF(D878="",0,VLOOKUP(D878,resource_list,4,FALSE)*H878)</f>
        <v>0</v>
      </c>
      <c r="O878" s="5">
        <f t="shared" si="65"/>
        <v>2</v>
      </c>
      <c r="Q878" s="5" t="str">
        <f>IF(C878="", "",  IF(VLOOKUP(C878,locations_outposts,5,FALSE)="No", 1, 1.1))</f>
        <v/>
      </c>
    </row>
    <row r="879" spans="1:17" x14ac:dyDescent="0.25">
      <c r="A879" s="5" cm="1">
        <f t="array" ref="A879">ROUNDDOWN(
_xlfn.IFS(P879="Crafted",
J879*K879*N879*Q879,
P879="Inorganic",
J879*K879*(L879+M879+N879)*O879*Q879,
P879="Organic",
J879*K879*(L879+M879+N879)*Q879,
TRUE,0),2)</f>
        <v>0</v>
      </c>
      <c r="B879" s="5" t="str">
        <f>IF(D879="","",VLOOKUP(D879,resource_list,7,FALSE))</f>
        <v/>
      </c>
      <c r="E879" s="23">
        <v>0</v>
      </c>
      <c r="F879" s="23">
        <v>0</v>
      </c>
      <c r="G879" s="23">
        <v>0</v>
      </c>
      <c r="H879" s="23">
        <v>0</v>
      </c>
      <c r="J879" s="5">
        <f t="shared" si="63"/>
        <v>1</v>
      </c>
      <c r="K879" s="5">
        <f t="shared" si="64"/>
        <v>1</v>
      </c>
      <c r="L879" s="5">
        <f>IF(D879="",0,VLOOKUP(D879,resource_list,2,FALSE)*F879)</f>
        <v>0</v>
      </c>
      <c r="M879" s="5">
        <f>IF(D879="",0,VLOOKUP(D879,resource_list,3,FALSE)*G879)</f>
        <v>0</v>
      </c>
      <c r="N879" s="5">
        <f>IF(D879="",0,VLOOKUP(D879,resource_list,4,FALSE)*H879)</f>
        <v>0</v>
      </c>
      <c r="O879" s="5">
        <f t="shared" si="65"/>
        <v>2</v>
      </c>
      <c r="Q879" s="5" t="str">
        <f>IF(C879="", "",  IF(VLOOKUP(C879,locations_outposts,5,FALSE)="No", 1, 1.1))</f>
        <v/>
      </c>
    </row>
    <row r="880" spans="1:17" x14ac:dyDescent="0.25">
      <c r="A880" s="5" cm="1">
        <f t="array" ref="A880">ROUNDDOWN(
_xlfn.IFS(P880="Crafted",
J880*K880*N880*Q880,
P880="Inorganic",
J880*K880*(L880+M880+N880)*O880*Q880,
P880="Organic",
J880*K880*(L880+M880+N880)*Q880,
TRUE,0),2)</f>
        <v>0</v>
      </c>
      <c r="B880" s="5" t="str">
        <f>IF(D880="","",VLOOKUP(D880,resource_list,7,FALSE))</f>
        <v/>
      </c>
      <c r="E880" s="23">
        <v>0</v>
      </c>
      <c r="F880" s="23">
        <v>0</v>
      </c>
      <c r="G880" s="23">
        <v>0</v>
      </c>
      <c r="H880" s="23">
        <v>0</v>
      </c>
      <c r="J880" s="5">
        <f t="shared" si="63"/>
        <v>1</v>
      </c>
      <c r="K880" s="5">
        <f t="shared" si="64"/>
        <v>1</v>
      </c>
      <c r="L880" s="5">
        <f>IF(D880="",0,VLOOKUP(D880,resource_list,2,FALSE)*F880)</f>
        <v>0</v>
      </c>
      <c r="M880" s="5">
        <f>IF(D880="",0,VLOOKUP(D880,resource_list,3,FALSE)*G880)</f>
        <v>0</v>
      </c>
      <c r="N880" s="5">
        <f>IF(D880="",0,VLOOKUP(D880,resource_list,4,FALSE)*H880)</f>
        <v>0</v>
      </c>
      <c r="O880" s="5">
        <f t="shared" si="65"/>
        <v>2</v>
      </c>
      <c r="Q880" s="5" t="str">
        <f>IF(C880="", "",  IF(VLOOKUP(C880,locations_outposts,5,FALSE)="No", 1, 1.1))</f>
        <v/>
      </c>
    </row>
    <row r="881" spans="1:17" x14ac:dyDescent="0.25">
      <c r="A881" s="5" cm="1">
        <f t="array" ref="A881">ROUNDDOWN(
_xlfn.IFS(P881="Crafted",
J881*K881*N881*Q881,
P881="Inorganic",
J881*K881*(L881+M881+N881)*O881*Q881,
P881="Organic",
J881*K881*(L881+M881+N881)*Q881,
TRUE,0),2)</f>
        <v>0</v>
      </c>
      <c r="B881" s="5" t="str">
        <f>IF(D881="","",VLOOKUP(D881,resource_list,7,FALSE))</f>
        <v/>
      </c>
      <c r="E881" s="23">
        <v>0</v>
      </c>
      <c r="F881" s="23">
        <v>0</v>
      </c>
      <c r="G881" s="23">
        <v>0</v>
      </c>
      <c r="H881" s="23">
        <v>0</v>
      </c>
      <c r="J881" s="5">
        <f t="shared" si="63"/>
        <v>1</v>
      </c>
      <c r="K881" s="5">
        <f t="shared" si="64"/>
        <v>1</v>
      </c>
      <c r="L881" s="5">
        <f>IF(D881="",0,VLOOKUP(D881,resource_list,2,FALSE)*F881)</f>
        <v>0</v>
      </c>
      <c r="M881" s="5">
        <f>IF(D881="",0,VLOOKUP(D881,resource_list,3,FALSE)*G881)</f>
        <v>0</v>
      </c>
      <c r="N881" s="5">
        <f>IF(D881="",0,VLOOKUP(D881,resource_list,4,FALSE)*H881)</f>
        <v>0</v>
      </c>
      <c r="O881" s="5">
        <f t="shared" si="65"/>
        <v>2</v>
      </c>
      <c r="Q881" s="5" t="str">
        <f>IF(C881="", "",  IF(VLOOKUP(C881,locations_outposts,5,FALSE)="No", 1, 1.1))</f>
        <v/>
      </c>
    </row>
    <row r="882" spans="1:17" x14ac:dyDescent="0.25">
      <c r="A882" s="5" cm="1">
        <f t="array" ref="A882">ROUNDDOWN(
_xlfn.IFS(P882="Crafted",
J882*K882*N882*Q882,
P882="Inorganic",
J882*K882*(L882+M882+N882)*O882*Q882,
P882="Organic",
J882*K882*(L882+M882+N882)*Q882,
TRUE,0),2)</f>
        <v>0</v>
      </c>
      <c r="B882" s="5" t="str">
        <f>IF(D882="","",VLOOKUP(D882,resource_list,7,FALSE))</f>
        <v/>
      </c>
      <c r="E882" s="23">
        <v>0</v>
      </c>
      <c r="F882" s="23">
        <v>0</v>
      </c>
      <c r="G882" s="23">
        <v>0</v>
      </c>
      <c r="H882" s="23">
        <v>0</v>
      </c>
      <c r="J882" s="5">
        <f t="shared" si="63"/>
        <v>1</v>
      </c>
      <c r="K882" s="5">
        <f t="shared" si="64"/>
        <v>1</v>
      </c>
      <c r="L882" s="5">
        <f>IF(D882="",0,VLOOKUP(D882,resource_list,2,FALSE)*F882)</f>
        <v>0</v>
      </c>
      <c r="M882" s="5">
        <f>IF(D882="",0,VLOOKUP(D882,resource_list,3,FALSE)*G882)</f>
        <v>0</v>
      </c>
      <c r="N882" s="5">
        <f>IF(D882="",0,VLOOKUP(D882,resource_list,4,FALSE)*H882)</f>
        <v>0</v>
      </c>
      <c r="O882" s="5">
        <f t="shared" si="65"/>
        <v>2</v>
      </c>
      <c r="Q882" s="5" t="str">
        <f>IF(C882="", "",  IF(VLOOKUP(C882,locations_outposts,5,FALSE)="No", 1, 1.1))</f>
        <v/>
      </c>
    </row>
    <row r="883" spans="1:17" x14ac:dyDescent="0.25">
      <c r="A883" s="5" cm="1">
        <f t="array" ref="A883">ROUNDDOWN(
_xlfn.IFS(P883="Crafted",
J883*K883*N883*Q883,
P883="Inorganic",
J883*K883*(L883+M883+N883)*O883*Q883,
P883="Organic",
J883*K883*(L883+M883+N883)*Q883,
TRUE,0),2)</f>
        <v>0</v>
      </c>
      <c r="B883" s="5" t="str">
        <f>IF(D883="","",VLOOKUP(D883,resource_list,7,FALSE))</f>
        <v/>
      </c>
      <c r="E883" s="23">
        <v>0</v>
      </c>
      <c r="F883" s="23">
        <v>0</v>
      </c>
      <c r="G883" s="23">
        <v>0</v>
      </c>
      <c r="H883" s="23">
        <v>0</v>
      </c>
      <c r="J883" s="5">
        <f t="shared" si="63"/>
        <v>1</v>
      </c>
      <c r="K883" s="5">
        <f t="shared" si="64"/>
        <v>1</v>
      </c>
      <c r="L883" s="5">
        <f>IF(D883="",0,VLOOKUP(D883,resource_list,2,FALSE)*F883)</f>
        <v>0</v>
      </c>
      <c r="M883" s="5">
        <f>IF(D883="",0,VLOOKUP(D883,resource_list,3,FALSE)*G883)</f>
        <v>0</v>
      </c>
      <c r="N883" s="5">
        <f>IF(D883="",0,VLOOKUP(D883,resource_list,4,FALSE)*H883)</f>
        <v>0</v>
      </c>
      <c r="O883" s="5">
        <f t="shared" si="65"/>
        <v>2</v>
      </c>
      <c r="Q883" s="5" t="str">
        <f>IF(C883="", "",  IF(VLOOKUP(C883,locations_outposts,5,FALSE)="No", 1, 1.1))</f>
        <v/>
      </c>
    </row>
    <row r="884" spans="1:17" x14ac:dyDescent="0.25">
      <c r="A884" s="5" cm="1">
        <f t="array" ref="A884">ROUNDDOWN(
_xlfn.IFS(P884="Crafted",
J884*K884*N884*Q884,
P884="Inorganic",
J884*K884*(L884+M884+N884)*O884*Q884,
P884="Organic",
J884*K884*(L884+M884+N884)*Q884,
TRUE,0),2)</f>
        <v>0</v>
      </c>
      <c r="B884" s="5" t="str">
        <f>IF(D884="","",VLOOKUP(D884,resource_list,7,FALSE))</f>
        <v/>
      </c>
      <c r="E884" s="23">
        <v>0</v>
      </c>
      <c r="F884" s="23">
        <v>0</v>
      </c>
      <c r="G884" s="23">
        <v>0</v>
      </c>
      <c r="H884" s="23">
        <v>0</v>
      </c>
      <c r="J884" s="5">
        <f t="shared" si="63"/>
        <v>1</v>
      </c>
      <c r="K884" s="5">
        <f t="shared" si="64"/>
        <v>1</v>
      </c>
      <c r="L884" s="5">
        <f>IF(D884="",0,VLOOKUP(D884,resource_list,2,FALSE)*F884)</f>
        <v>0</v>
      </c>
      <c r="M884" s="5">
        <f>IF(D884="",0,VLOOKUP(D884,resource_list,3,FALSE)*G884)</f>
        <v>0</v>
      </c>
      <c r="N884" s="5">
        <f>IF(D884="",0,VLOOKUP(D884,resource_list,4,FALSE)*H884)</f>
        <v>0</v>
      </c>
      <c r="O884" s="5">
        <f t="shared" si="65"/>
        <v>2</v>
      </c>
      <c r="Q884" s="5" t="str">
        <f>IF(C884="", "",  IF(VLOOKUP(C884,locations_outposts,5,FALSE)="No", 1, 1.1))</f>
        <v/>
      </c>
    </row>
    <row r="885" spans="1:17" x14ac:dyDescent="0.25">
      <c r="A885" s="5" cm="1">
        <f t="array" ref="A885">ROUNDDOWN(
_xlfn.IFS(P885="Crafted",
J885*K885*N885*Q885,
P885="Inorganic",
J885*K885*(L885+M885+N885)*O885*Q885,
P885="Organic",
J885*K885*(L885+M885+N885)*Q885,
TRUE,0),2)</f>
        <v>0</v>
      </c>
      <c r="B885" s="5" t="str">
        <f>IF(D885="","",VLOOKUP(D885,resource_list,7,FALSE))</f>
        <v/>
      </c>
      <c r="E885" s="23">
        <v>0</v>
      </c>
      <c r="F885" s="23">
        <v>0</v>
      </c>
      <c r="G885" s="23">
        <v>0</v>
      </c>
      <c r="H885" s="23">
        <v>0</v>
      </c>
      <c r="J885" s="5">
        <f t="shared" si="63"/>
        <v>1</v>
      </c>
      <c r="K885" s="5">
        <f t="shared" si="64"/>
        <v>1</v>
      </c>
      <c r="L885" s="5">
        <f>IF(D885="",0,VLOOKUP(D885,resource_list,2,FALSE)*F885)</f>
        <v>0</v>
      </c>
      <c r="M885" s="5">
        <f>IF(D885="",0,VLOOKUP(D885,resource_list,3,FALSE)*G885)</f>
        <v>0</v>
      </c>
      <c r="N885" s="5">
        <f>IF(D885="",0,VLOOKUP(D885,resource_list,4,FALSE)*H885)</f>
        <v>0</v>
      </c>
      <c r="O885" s="5">
        <f t="shared" si="65"/>
        <v>2</v>
      </c>
      <c r="Q885" s="5" t="str">
        <f>IF(C885="", "",  IF(VLOOKUP(C885,locations_outposts,5,FALSE)="No", 1, 1.1))</f>
        <v/>
      </c>
    </row>
    <row r="886" spans="1:17" x14ac:dyDescent="0.25">
      <c r="A886" s="5" cm="1">
        <f t="array" ref="A886">ROUNDDOWN(
_xlfn.IFS(P886="Crafted",
J886*K886*N886*Q886,
P886="Inorganic",
J886*K886*(L886+M886+N886)*O886*Q886,
P886="Organic",
J886*K886*(L886+M886+N886)*Q886,
TRUE,0),2)</f>
        <v>0</v>
      </c>
      <c r="B886" s="5" t="str">
        <f>IF(D886="","",VLOOKUP(D886,resource_list,7,FALSE))</f>
        <v/>
      </c>
      <c r="E886" s="23">
        <v>0</v>
      </c>
      <c r="F886" s="23">
        <v>0</v>
      </c>
      <c r="G886" s="23">
        <v>0</v>
      </c>
      <c r="H886" s="23">
        <v>0</v>
      </c>
      <c r="J886" s="5">
        <f t="shared" si="63"/>
        <v>1</v>
      </c>
      <c r="K886" s="5">
        <f t="shared" si="64"/>
        <v>1</v>
      </c>
      <c r="L886" s="5">
        <f>IF(D886="",0,VLOOKUP(D886,resource_list,2,FALSE)*F886)</f>
        <v>0</v>
      </c>
      <c r="M886" s="5">
        <f>IF(D886="",0,VLOOKUP(D886,resource_list,3,FALSE)*G886)</f>
        <v>0</v>
      </c>
      <c r="N886" s="5">
        <f>IF(D886="",0,VLOOKUP(D886,resource_list,4,FALSE)*H886)</f>
        <v>0</v>
      </c>
      <c r="O886" s="5">
        <f t="shared" si="65"/>
        <v>2</v>
      </c>
      <c r="Q886" s="5" t="str">
        <f>IF(C886="", "",  IF(VLOOKUP(C886,locations_outposts,5,FALSE)="No", 1, 1.1))</f>
        <v/>
      </c>
    </row>
    <row r="887" spans="1:17" x14ac:dyDescent="0.25">
      <c r="A887" s="5" cm="1">
        <f t="array" ref="A887">ROUNDDOWN(
_xlfn.IFS(P887="Crafted",
J887*K887*N887*Q887,
P887="Inorganic",
J887*K887*(L887+M887+N887)*O887*Q887,
P887="Organic",
J887*K887*(L887+M887+N887)*Q887,
TRUE,0),2)</f>
        <v>0</v>
      </c>
      <c r="B887" s="5" t="str">
        <f>IF(D887="","",VLOOKUP(D887,resource_list,7,FALSE))</f>
        <v/>
      </c>
      <c r="E887" s="23">
        <v>0</v>
      </c>
      <c r="F887" s="23">
        <v>0</v>
      </c>
      <c r="G887" s="23">
        <v>0</v>
      </c>
      <c r="H887" s="23">
        <v>0</v>
      </c>
      <c r="J887" s="5">
        <f t="shared" si="63"/>
        <v>1</v>
      </c>
      <c r="K887" s="5">
        <f t="shared" si="64"/>
        <v>1</v>
      </c>
      <c r="L887" s="5">
        <f>IF(D887="",0,VLOOKUP(D887,resource_list,2,FALSE)*F887)</f>
        <v>0</v>
      </c>
      <c r="M887" s="5">
        <f>IF(D887="",0,VLOOKUP(D887,resource_list,3,FALSE)*G887)</f>
        <v>0</v>
      </c>
      <c r="N887" s="5">
        <f>IF(D887="",0,VLOOKUP(D887,resource_list,4,FALSE)*H887)</f>
        <v>0</v>
      </c>
      <c r="O887" s="5">
        <f t="shared" si="65"/>
        <v>2</v>
      </c>
      <c r="Q887" s="5" t="str">
        <f>IF(C887="", "",  IF(VLOOKUP(C887,locations_outposts,5,FALSE)="No", 1, 1.1))</f>
        <v/>
      </c>
    </row>
    <row r="888" spans="1:17" x14ac:dyDescent="0.25">
      <c r="A888" s="5" cm="1">
        <f t="array" ref="A888">ROUNDDOWN(
_xlfn.IFS(P888="Crafted",
J888*K888*N888*Q888,
P888="Inorganic",
J888*K888*(L888+M888+N888)*O888*Q888,
P888="Organic",
J888*K888*(L888+M888+N888)*Q888,
TRUE,0),2)</f>
        <v>0</v>
      </c>
      <c r="B888" s="5" t="str">
        <f>IF(D888="","",VLOOKUP(D888,resource_list,7,FALSE))</f>
        <v/>
      </c>
      <c r="E888" s="23">
        <v>0</v>
      </c>
      <c r="F888" s="23">
        <v>0</v>
      </c>
      <c r="G888" s="23">
        <v>0</v>
      </c>
      <c r="H888" s="23">
        <v>0</v>
      </c>
      <c r="J888" s="5">
        <f t="shared" si="63"/>
        <v>1</v>
      </c>
      <c r="K888" s="5">
        <f t="shared" si="64"/>
        <v>1</v>
      </c>
      <c r="L888" s="5">
        <f>IF(D888="",0,VLOOKUP(D888,resource_list,2,FALSE)*F888)</f>
        <v>0</v>
      </c>
      <c r="M888" s="5">
        <f>IF(D888="",0,VLOOKUP(D888,resource_list,3,FALSE)*G888)</f>
        <v>0</v>
      </c>
      <c r="N888" s="5">
        <f>IF(D888="",0,VLOOKUP(D888,resource_list,4,FALSE)*H888)</f>
        <v>0</v>
      </c>
      <c r="O888" s="5">
        <f t="shared" si="65"/>
        <v>2</v>
      </c>
      <c r="Q888" s="5" t="str">
        <f>IF(C888="", "",  IF(VLOOKUP(C888,locations_outposts,5,FALSE)="No", 1, 1.1))</f>
        <v/>
      </c>
    </row>
    <row r="889" spans="1:17" x14ac:dyDescent="0.25">
      <c r="A889" s="5" cm="1">
        <f t="array" ref="A889">ROUNDDOWN(
_xlfn.IFS(P889="Crafted",
J889*K889*N889*Q889,
P889="Inorganic",
J889*K889*(L889+M889+N889)*O889*Q889,
P889="Organic",
J889*K889*(L889+M889+N889)*Q889,
TRUE,0),2)</f>
        <v>0</v>
      </c>
      <c r="B889" s="5" t="str">
        <f>IF(D889="","",VLOOKUP(D889,resource_list,7,FALSE))</f>
        <v/>
      </c>
      <c r="E889" s="23">
        <v>0</v>
      </c>
      <c r="F889" s="23">
        <v>0</v>
      </c>
      <c r="G889" s="23">
        <v>0</v>
      </c>
      <c r="H889" s="23">
        <v>0</v>
      </c>
      <c r="J889" s="5">
        <f t="shared" si="63"/>
        <v>1</v>
      </c>
      <c r="K889" s="5">
        <f t="shared" si="64"/>
        <v>1</v>
      </c>
      <c r="L889" s="5">
        <f>IF(D889="",0,VLOOKUP(D889,resource_list,2,FALSE)*F889)</f>
        <v>0</v>
      </c>
      <c r="M889" s="5">
        <f>IF(D889="",0,VLOOKUP(D889,resource_list,3,FALSE)*G889)</f>
        <v>0</v>
      </c>
      <c r="N889" s="5">
        <f>IF(D889="",0,VLOOKUP(D889,resource_list,4,FALSE)*H889)</f>
        <v>0</v>
      </c>
      <c r="O889" s="5">
        <f t="shared" si="65"/>
        <v>2</v>
      </c>
      <c r="Q889" s="5" t="str">
        <f>IF(C889="", "",  IF(VLOOKUP(C889,locations_outposts,5,FALSE)="No", 1, 1.1))</f>
        <v/>
      </c>
    </row>
    <row r="890" spans="1:17" x14ac:dyDescent="0.25">
      <c r="A890" s="5" cm="1">
        <f t="array" ref="A890">ROUNDDOWN(
_xlfn.IFS(P890="Crafted",
J890*K890*N890*Q890,
P890="Inorganic",
J890*K890*(L890+M890+N890)*O890*Q890,
P890="Organic",
J890*K890*(L890+M890+N890)*Q890,
TRUE,0),2)</f>
        <v>0</v>
      </c>
      <c r="B890" s="5" t="str">
        <f>IF(D890="","",VLOOKUP(D890,resource_list,7,FALSE))</f>
        <v/>
      </c>
      <c r="E890" s="23">
        <v>0</v>
      </c>
      <c r="F890" s="23">
        <v>0</v>
      </c>
      <c r="G890" s="23">
        <v>0</v>
      </c>
      <c r="H890" s="23">
        <v>0</v>
      </c>
      <c r="J890" s="5">
        <f t="shared" si="63"/>
        <v>1</v>
      </c>
      <c r="K890" s="5">
        <f t="shared" si="64"/>
        <v>1</v>
      </c>
      <c r="L890" s="5">
        <f>IF(D890="",0,VLOOKUP(D890,resource_list,2,FALSE)*F890)</f>
        <v>0</v>
      </c>
      <c r="M890" s="5">
        <f>IF(D890="",0,VLOOKUP(D890,resource_list,3,FALSE)*G890)</f>
        <v>0</v>
      </c>
      <c r="N890" s="5">
        <f>IF(D890="",0,VLOOKUP(D890,resource_list,4,FALSE)*H890)</f>
        <v>0</v>
      </c>
      <c r="O890" s="5">
        <f t="shared" si="65"/>
        <v>2</v>
      </c>
      <c r="Q890" s="5" t="str">
        <f>IF(C890="", "",  IF(VLOOKUP(C890,locations_outposts,5,FALSE)="No", 1, 1.1))</f>
        <v/>
      </c>
    </row>
    <row r="891" spans="1:17" x14ac:dyDescent="0.25">
      <c r="A891" s="5" cm="1">
        <f t="array" ref="A891">ROUNDDOWN(
_xlfn.IFS(P891="Crafted",
J891*K891*N891*Q891,
P891="Inorganic",
J891*K891*(L891+M891+N891)*O891*Q891,
P891="Organic",
J891*K891*(L891+M891+N891)*Q891,
TRUE,0),2)</f>
        <v>0</v>
      </c>
      <c r="B891" s="5" t="str">
        <f>IF(D891="","",VLOOKUP(D891,resource_list,7,FALSE))</f>
        <v/>
      </c>
      <c r="E891" s="23">
        <v>0</v>
      </c>
      <c r="F891" s="23">
        <v>0</v>
      </c>
      <c r="G891" s="23">
        <v>0</v>
      </c>
      <c r="H891" s="23">
        <v>0</v>
      </c>
      <c r="J891" s="5">
        <f t="shared" si="63"/>
        <v>1</v>
      </c>
      <c r="K891" s="5">
        <f t="shared" si="64"/>
        <v>1</v>
      </c>
      <c r="L891" s="5">
        <f>IF(D891="",0,VLOOKUP(D891,resource_list,2,FALSE)*F891)</f>
        <v>0</v>
      </c>
      <c r="M891" s="5">
        <f>IF(D891="",0,VLOOKUP(D891,resource_list,3,FALSE)*G891)</f>
        <v>0</v>
      </c>
      <c r="N891" s="5">
        <f>IF(D891="",0,VLOOKUP(D891,resource_list,4,FALSE)*H891)</f>
        <v>0</v>
      </c>
      <c r="O891" s="5">
        <f t="shared" si="65"/>
        <v>2</v>
      </c>
      <c r="Q891" s="5" t="str">
        <f>IF(C891="", "",  IF(VLOOKUP(C891,locations_outposts,5,FALSE)="No", 1, 1.1))</f>
        <v/>
      </c>
    </row>
    <row r="892" spans="1:17" x14ac:dyDescent="0.25">
      <c r="A892" s="5" cm="1">
        <f t="array" ref="A892">ROUNDDOWN(
_xlfn.IFS(P892="Crafted",
J892*K892*N892*Q892,
P892="Inorganic",
J892*K892*(L892+M892+N892)*O892*Q892,
P892="Organic",
J892*K892*(L892+M892+N892)*Q892,
TRUE,0),2)</f>
        <v>0</v>
      </c>
      <c r="B892" s="5" t="str">
        <f>IF(D892="","",VLOOKUP(D892,resource_list,7,FALSE))</f>
        <v/>
      </c>
      <c r="E892" s="23">
        <v>0</v>
      </c>
      <c r="F892" s="23">
        <v>0</v>
      </c>
      <c r="G892" s="23">
        <v>0</v>
      </c>
      <c r="H892" s="23">
        <v>0</v>
      </c>
      <c r="J892" s="5">
        <f t="shared" si="63"/>
        <v>1</v>
      </c>
      <c r="K892" s="5">
        <f t="shared" si="64"/>
        <v>1</v>
      </c>
      <c r="L892" s="5">
        <f>IF(D892="",0,VLOOKUP(D892,resource_list,2,FALSE)*F892)</f>
        <v>0</v>
      </c>
      <c r="M892" s="5">
        <f>IF(D892="",0,VLOOKUP(D892,resource_list,3,FALSE)*G892)</f>
        <v>0</v>
      </c>
      <c r="N892" s="5">
        <f>IF(D892="",0,VLOOKUP(D892,resource_list,4,FALSE)*H892)</f>
        <v>0</v>
      </c>
      <c r="O892" s="5">
        <f t="shared" si="65"/>
        <v>2</v>
      </c>
      <c r="Q892" s="5" t="str">
        <f>IF(C892="", "",  IF(VLOOKUP(C892,locations_outposts,5,FALSE)="No", 1, 1.1))</f>
        <v/>
      </c>
    </row>
    <row r="893" spans="1:17" x14ac:dyDescent="0.25">
      <c r="A893" s="5" cm="1">
        <f t="array" ref="A893">ROUNDDOWN(
_xlfn.IFS(P893="Crafted",
J893*K893*N893*Q893,
P893="Inorganic",
J893*K893*(L893+M893+N893)*O893*Q893,
P893="Organic",
J893*K893*(L893+M893+N893)*Q893,
TRUE,0),2)</f>
        <v>0</v>
      </c>
      <c r="B893" s="5" t="str">
        <f>IF(D893="","",VLOOKUP(D893,resource_list,7,FALSE))</f>
        <v/>
      </c>
      <c r="E893" s="23">
        <v>0</v>
      </c>
      <c r="F893" s="23">
        <v>0</v>
      </c>
      <c r="G893" s="23">
        <v>0</v>
      </c>
      <c r="H893" s="23">
        <v>0</v>
      </c>
      <c r="J893" s="5">
        <f t="shared" si="63"/>
        <v>1</v>
      </c>
      <c r="K893" s="5">
        <f t="shared" si="64"/>
        <v>1</v>
      </c>
      <c r="L893" s="5">
        <f>IF(D893="",0,VLOOKUP(D893,resource_list,2,FALSE)*F893)</f>
        <v>0</v>
      </c>
      <c r="M893" s="5">
        <f>IF(D893="",0,VLOOKUP(D893,resource_list,3,FALSE)*G893)</f>
        <v>0</v>
      </c>
      <c r="N893" s="5">
        <f>IF(D893="",0,VLOOKUP(D893,resource_list,4,FALSE)*H893)</f>
        <v>0</v>
      </c>
      <c r="O893" s="5">
        <f t="shared" si="65"/>
        <v>2</v>
      </c>
      <c r="Q893" s="5" t="str">
        <f>IF(C893="", "",  IF(VLOOKUP(C893,locations_outposts,5,FALSE)="No", 1, 1.1))</f>
        <v/>
      </c>
    </row>
    <row r="894" spans="1:17" x14ac:dyDescent="0.25">
      <c r="A894" s="5" cm="1">
        <f t="array" ref="A894">ROUNDDOWN(
_xlfn.IFS(P894="Crafted",
J894*K894*N894*Q894,
P894="Inorganic",
J894*K894*(L894+M894+N894)*O894*Q894,
P894="Organic",
J894*K894*(L894+M894+N894)*Q894,
TRUE,0),2)</f>
        <v>0</v>
      </c>
      <c r="B894" s="5" t="str">
        <f>IF(D894="","",VLOOKUP(D894,resource_list,7,FALSE))</f>
        <v/>
      </c>
      <c r="E894" s="23">
        <v>0</v>
      </c>
      <c r="F894" s="23">
        <v>0</v>
      </c>
      <c r="G894" s="23">
        <v>0</v>
      </c>
      <c r="H894" s="23">
        <v>0</v>
      </c>
      <c r="J894" s="5">
        <f t="shared" si="63"/>
        <v>1</v>
      </c>
      <c r="K894" s="5">
        <f t="shared" si="64"/>
        <v>1</v>
      </c>
      <c r="L894" s="5">
        <f>IF(D894="",0,VLOOKUP(D894,resource_list,2,FALSE)*F894)</f>
        <v>0</v>
      </c>
      <c r="M894" s="5">
        <f>IF(D894="",0,VLOOKUP(D894,resource_list,3,FALSE)*G894)</f>
        <v>0</v>
      </c>
      <c r="N894" s="5">
        <f>IF(D894="",0,VLOOKUP(D894,resource_list,4,FALSE)*H894)</f>
        <v>0</v>
      </c>
      <c r="O894" s="5">
        <f t="shared" si="65"/>
        <v>2</v>
      </c>
      <c r="Q894" s="5" t="str">
        <f>IF(C894="", "",  IF(VLOOKUP(C894,locations_outposts,5,FALSE)="No", 1, 1.1))</f>
        <v/>
      </c>
    </row>
    <row r="895" spans="1:17" x14ac:dyDescent="0.25">
      <c r="A895" s="5" cm="1">
        <f t="array" ref="A895">ROUNDDOWN(
_xlfn.IFS(P895="Crafted",
J895*K895*N895*Q895,
P895="Inorganic",
J895*K895*(L895+M895+N895)*O895*Q895,
P895="Organic",
J895*K895*(L895+M895+N895)*Q895,
TRUE,0),2)</f>
        <v>0</v>
      </c>
      <c r="B895" s="5" t="str">
        <f>IF(D895="","",VLOOKUP(D895,resource_list,7,FALSE))</f>
        <v/>
      </c>
      <c r="E895" s="23">
        <v>0</v>
      </c>
      <c r="F895" s="23">
        <v>0</v>
      </c>
      <c r="G895" s="23">
        <v>0</v>
      </c>
      <c r="H895" s="23">
        <v>0</v>
      </c>
      <c r="J895" s="5">
        <f t="shared" si="63"/>
        <v>1</v>
      </c>
      <c r="K895" s="5">
        <f t="shared" si="64"/>
        <v>1</v>
      </c>
      <c r="L895" s="5">
        <f>IF(D895="",0,VLOOKUP(D895,resource_list,2,FALSE)*F895)</f>
        <v>0</v>
      </c>
      <c r="M895" s="5">
        <f>IF(D895="",0,VLOOKUP(D895,resource_list,3,FALSE)*G895)</f>
        <v>0</v>
      </c>
      <c r="N895" s="5">
        <f>IF(D895="",0,VLOOKUP(D895,resource_list,4,FALSE)*H895)</f>
        <v>0</v>
      </c>
      <c r="O895" s="5">
        <f t="shared" si="65"/>
        <v>2</v>
      </c>
      <c r="Q895" s="5" t="str">
        <f>IF(C895="", "",  IF(VLOOKUP(C895,locations_outposts,5,FALSE)="No", 1, 1.1))</f>
        <v/>
      </c>
    </row>
    <row r="896" spans="1:17" x14ac:dyDescent="0.25">
      <c r="A896" s="5" cm="1">
        <f t="array" ref="A896">ROUNDDOWN(
_xlfn.IFS(P896="Crafted",
J896*K896*N896*Q896,
P896="Inorganic",
J896*K896*(L896+M896+N896)*O896*Q896,
P896="Organic",
J896*K896*(L896+M896+N896)*Q896,
TRUE,0),2)</f>
        <v>0</v>
      </c>
      <c r="B896" s="5" t="str">
        <f>IF(D896="","",VLOOKUP(D896,resource_list,7,FALSE))</f>
        <v/>
      </c>
      <c r="E896" s="23">
        <v>0</v>
      </c>
      <c r="F896" s="23">
        <v>0</v>
      </c>
      <c r="G896" s="23">
        <v>0</v>
      </c>
      <c r="H896" s="23">
        <v>0</v>
      </c>
      <c r="J896" s="5">
        <f t="shared" si="63"/>
        <v>1</v>
      </c>
      <c r="K896" s="5">
        <f t="shared" si="64"/>
        <v>1</v>
      </c>
      <c r="L896" s="5">
        <f>IF(D896="",0,VLOOKUP(D896,resource_list,2,FALSE)*F896)</f>
        <v>0</v>
      </c>
      <c r="M896" s="5">
        <f>IF(D896="",0,VLOOKUP(D896,resource_list,3,FALSE)*G896)</f>
        <v>0</v>
      </c>
      <c r="N896" s="5">
        <f>IF(D896="",0,VLOOKUP(D896,resource_list,4,FALSE)*H896)</f>
        <v>0</v>
      </c>
      <c r="O896" s="5">
        <f t="shared" si="65"/>
        <v>2</v>
      </c>
      <c r="Q896" s="5" t="str">
        <f>IF(C896="", "",  IF(VLOOKUP(C896,locations_outposts,5,FALSE)="No", 1, 1.1))</f>
        <v/>
      </c>
    </row>
    <row r="897" spans="1:17" x14ac:dyDescent="0.25">
      <c r="A897" s="5" cm="1">
        <f t="array" ref="A897">ROUNDDOWN(
_xlfn.IFS(P897="Crafted",
J897*K897*N897*Q897,
P897="Inorganic",
J897*K897*(L897+M897+N897)*O897*Q897,
P897="Organic",
J897*K897*(L897+M897+N897)*Q897,
TRUE,0),2)</f>
        <v>0</v>
      </c>
      <c r="B897" s="5" t="str">
        <f>IF(D897="","",VLOOKUP(D897,resource_list,7,FALSE))</f>
        <v/>
      </c>
      <c r="E897" s="23">
        <v>0</v>
      </c>
      <c r="F897" s="23">
        <v>0</v>
      </c>
      <c r="G897" s="23">
        <v>0</v>
      </c>
      <c r="H897" s="23">
        <v>0</v>
      </c>
      <c r="J897" s="5">
        <f t="shared" si="63"/>
        <v>1</v>
      </c>
      <c r="K897" s="5">
        <f t="shared" si="64"/>
        <v>1</v>
      </c>
      <c r="L897" s="5">
        <f>IF(D897="",0,VLOOKUP(D897,resource_list,2,FALSE)*F897)</f>
        <v>0</v>
      </c>
      <c r="M897" s="5">
        <f>IF(D897="",0,VLOOKUP(D897,resource_list,3,FALSE)*G897)</f>
        <v>0</v>
      </c>
      <c r="N897" s="5">
        <f>IF(D897="",0,VLOOKUP(D897,resource_list,4,FALSE)*H897)</f>
        <v>0</v>
      </c>
      <c r="O897" s="5">
        <f t="shared" si="65"/>
        <v>2</v>
      </c>
      <c r="Q897" s="5" t="str">
        <f>IF(C897="", "",  IF(VLOOKUP(C897,locations_outposts,5,FALSE)="No", 1, 1.1))</f>
        <v/>
      </c>
    </row>
    <row r="898" spans="1:17" x14ac:dyDescent="0.25">
      <c r="A898" s="5" cm="1">
        <f t="array" ref="A898">ROUNDDOWN(
_xlfn.IFS(P898="Crafted",
J898*K898*N898*Q898,
P898="Inorganic",
J898*K898*(L898+M898+N898)*O898*Q898,
P898="Organic",
J898*K898*(L898+M898+N898)*Q898,
TRUE,0),2)</f>
        <v>0</v>
      </c>
      <c r="B898" s="5" t="str">
        <f>IF(D898="","",VLOOKUP(D898,resource_list,7,FALSE))</f>
        <v/>
      </c>
      <c r="E898" s="23">
        <v>0</v>
      </c>
      <c r="F898" s="23">
        <v>0</v>
      </c>
      <c r="G898" s="23">
        <v>0</v>
      </c>
      <c r="H898" s="23">
        <v>0</v>
      </c>
      <c r="J898" s="5">
        <f t="shared" si="63"/>
        <v>1</v>
      </c>
      <c r="K898" s="5">
        <f t="shared" si="64"/>
        <v>1</v>
      </c>
      <c r="L898" s="5">
        <f>IF(D898="",0,VLOOKUP(D898,resource_list,2,FALSE)*F898)</f>
        <v>0</v>
      </c>
      <c r="M898" s="5">
        <f>IF(D898="",0,VLOOKUP(D898,resource_list,3,FALSE)*G898)</f>
        <v>0</v>
      </c>
      <c r="N898" s="5">
        <f>IF(D898="",0,VLOOKUP(D898,resource_list,4,FALSE)*H898)</f>
        <v>0</v>
      </c>
      <c r="O898" s="5">
        <f t="shared" si="65"/>
        <v>2</v>
      </c>
      <c r="Q898" s="5" t="str">
        <f>IF(C898="", "",  IF(VLOOKUP(C898,locations_outposts,5,FALSE)="No", 1, 1.1))</f>
        <v/>
      </c>
    </row>
    <row r="899" spans="1:17" x14ac:dyDescent="0.25">
      <c r="A899" s="5" cm="1">
        <f t="array" ref="A899">ROUNDDOWN(
_xlfn.IFS(P899="Crafted",
J899*K899*N899*Q899,
P899="Inorganic",
J899*K899*(L899+M899+N899)*O899*Q899,
P899="Organic",
J899*K899*(L899+M899+N899)*Q899,
TRUE,0),2)</f>
        <v>0</v>
      </c>
      <c r="B899" s="5" t="str">
        <f>IF(D899="","",VLOOKUP(D899,resource_list,7,FALSE))</f>
        <v/>
      </c>
      <c r="E899" s="23">
        <v>0</v>
      </c>
      <c r="F899" s="23">
        <v>0</v>
      </c>
      <c r="G899" s="23">
        <v>0</v>
      </c>
      <c r="H899" s="23">
        <v>0</v>
      </c>
      <c r="J899" s="5">
        <f t="shared" si="63"/>
        <v>1</v>
      </c>
      <c r="K899" s="5">
        <f t="shared" si="64"/>
        <v>1</v>
      </c>
      <c r="L899" s="5">
        <f>IF(D899="",0,VLOOKUP(D899,resource_list,2,FALSE)*F899)</f>
        <v>0</v>
      </c>
      <c r="M899" s="5">
        <f>IF(D899="",0,VLOOKUP(D899,resource_list,3,FALSE)*G899)</f>
        <v>0</v>
      </c>
      <c r="N899" s="5">
        <f>IF(D899="",0,VLOOKUP(D899,resource_list,4,FALSE)*H899)</f>
        <v>0</v>
      </c>
      <c r="O899" s="5">
        <f t="shared" si="65"/>
        <v>2</v>
      </c>
      <c r="Q899" s="5" t="str">
        <f>IF(C899="", "",  IF(VLOOKUP(C899,locations_outposts,5,FALSE)="No", 1, 1.1))</f>
        <v/>
      </c>
    </row>
    <row r="900" spans="1:17" x14ac:dyDescent="0.25">
      <c r="A900" s="5" cm="1">
        <f t="array" ref="A900">ROUNDDOWN(
_xlfn.IFS(P900="Crafted",
J900*K900*N900*Q900,
P900="Inorganic",
J900*K900*(L900+M900+N900)*O900*Q900,
P900="Organic",
J900*K900*(L900+M900+N900)*Q900,
TRUE,0),2)</f>
        <v>0</v>
      </c>
      <c r="B900" s="5" t="str">
        <f>IF(D900="","",VLOOKUP(D900,resource_list,7,FALSE))</f>
        <v/>
      </c>
      <c r="E900" s="23">
        <v>0</v>
      </c>
      <c r="F900" s="23">
        <v>0</v>
      </c>
      <c r="G900" s="23">
        <v>0</v>
      </c>
      <c r="H900" s="23">
        <v>0</v>
      </c>
      <c r="J900" s="5">
        <f t="shared" si="63"/>
        <v>1</v>
      </c>
      <c r="K900" s="5">
        <f t="shared" si="64"/>
        <v>1</v>
      </c>
      <c r="L900" s="5">
        <f>IF(D900="",0,VLOOKUP(D900,resource_list,2,FALSE)*F900)</f>
        <v>0</v>
      </c>
      <c r="M900" s="5">
        <f>IF(D900="",0,VLOOKUP(D900,resource_list,3,FALSE)*G900)</f>
        <v>0</v>
      </c>
      <c r="N900" s="5">
        <f>IF(D900="",0,VLOOKUP(D900,resource_list,4,FALSE)*H900)</f>
        <v>0</v>
      </c>
      <c r="O900" s="5">
        <f t="shared" si="65"/>
        <v>2</v>
      </c>
      <c r="Q900" s="5" t="str">
        <f>IF(C900="", "",  IF(VLOOKUP(C900,locations_outposts,5,FALSE)="No", 1, 1.1))</f>
        <v/>
      </c>
    </row>
    <row r="901" spans="1:17" x14ac:dyDescent="0.25">
      <c r="A901" s="5" cm="1">
        <f t="array" ref="A901">ROUNDDOWN(
_xlfn.IFS(P901="Crafted",
J901*K901*N901*Q901,
P901="Inorganic",
J901*K901*(L901+M901+N901)*O901*Q901,
P901="Organic",
J901*K901*(L901+M901+N901)*Q901,
TRUE,0),2)</f>
        <v>0</v>
      </c>
      <c r="B901" s="5" t="str">
        <f>IF(D901="","",VLOOKUP(D901,resource_list,7,FALSE))</f>
        <v/>
      </c>
      <c r="E901" s="23">
        <v>0</v>
      </c>
      <c r="F901" s="23">
        <v>0</v>
      </c>
      <c r="G901" s="23">
        <v>0</v>
      </c>
      <c r="H901" s="23">
        <v>0</v>
      </c>
      <c r="J901" s="5">
        <f t="shared" si="63"/>
        <v>1</v>
      </c>
      <c r="K901" s="5">
        <f t="shared" si="64"/>
        <v>1</v>
      </c>
      <c r="L901" s="5">
        <f>IF(D901="",0,VLOOKUP(D901,resource_list,2,FALSE)*F901)</f>
        <v>0</v>
      </c>
      <c r="M901" s="5">
        <f>IF(D901="",0,VLOOKUP(D901,resource_list,3,FALSE)*G901)</f>
        <v>0</v>
      </c>
      <c r="N901" s="5">
        <f>IF(D901="",0,VLOOKUP(D901,resource_list,4,FALSE)*H901)</f>
        <v>0</v>
      </c>
      <c r="O901" s="5">
        <f t="shared" si="65"/>
        <v>2</v>
      </c>
      <c r="Q901" s="5" t="str">
        <f>IF(C901="", "",  IF(VLOOKUP(C901,locations_outposts,5,FALSE)="No", 1, 1.1))</f>
        <v/>
      </c>
    </row>
    <row r="902" spans="1:17" x14ac:dyDescent="0.25">
      <c r="A902" s="5" cm="1">
        <f t="array" ref="A902">ROUNDDOWN(
_xlfn.IFS(P902="Crafted",
J902*K902*N902*Q902,
P902="Inorganic",
J902*K902*(L902+M902+N902)*O902*Q902,
P902="Organic",
J902*K902*(L902+M902+N902)*Q902,
TRUE,0),2)</f>
        <v>0</v>
      </c>
      <c r="B902" s="5" t="str">
        <f>IF(D902="","",VLOOKUP(D902,resource_list,7,FALSE))</f>
        <v/>
      </c>
      <c r="E902" s="23">
        <v>0</v>
      </c>
      <c r="F902" s="23">
        <v>0</v>
      </c>
      <c r="G902" s="23">
        <v>0</v>
      </c>
      <c r="H902" s="23">
        <v>0</v>
      </c>
      <c r="J902" s="5">
        <f t="shared" si="63"/>
        <v>1</v>
      </c>
      <c r="K902" s="5">
        <f t="shared" si="64"/>
        <v>1</v>
      </c>
      <c r="L902" s="5">
        <f>IF(D902="",0,VLOOKUP(D902,resource_list,2,FALSE)*F902)</f>
        <v>0</v>
      </c>
      <c r="M902" s="5">
        <f>IF(D902="",0,VLOOKUP(D902,resource_list,3,FALSE)*G902)</f>
        <v>0</v>
      </c>
      <c r="N902" s="5">
        <f>IF(D902="",0,VLOOKUP(D902,resource_list,4,FALSE)*H902)</f>
        <v>0</v>
      </c>
      <c r="O902" s="5">
        <f t="shared" si="65"/>
        <v>2</v>
      </c>
      <c r="Q902" s="5" t="str">
        <f>IF(C902="", "",  IF(VLOOKUP(C902,locations_outposts,5,FALSE)="No", 1, 1.1))</f>
        <v/>
      </c>
    </row>
    <row r="903" spans="1:17" x14ac:dyDescent="0.25">
      <c r="A903" s="5" cm="1">
        <f t="array" ref="A903">ROUNDDOWN(
_xlfn.IFS(P903="Crafted",
J903*K903*N903*Q903,
P903="Inorganic",
J903*K903*(L903+M903+N903)*O903*Q903,
P903="Organic",
J903*K903*(L903+M903+N903)*Q903,
TRUE,0),2)</f>
        <v>0</v>
      </c>
      <c r="B903" s="5" t="str">
        <f>IF(D903="","",VLOOKUP(D903,resource_list,7,FALSE))</f>
        <v/>
      </c>
      <c r="E903" s="23">
        <v>0</v>
      </c>
      <c r="F903" s="23">
        <v>0</v>
      </c>
      <c r="G903" s="23">
        <v>0</v>
      </c>
      <c r="H903" s="23">
        <v>0</v>
      </c>
      <c r="J903" s="5">
        <f t="shared" si="63"/>
        <v>1</v>
      </c>
      <c r="K903" s="5">
        <f t="shared" si="64"/>
        <v>1</v>
      </c>
      <c r="L903" s="5">
        <f>IF(D903="",0,VLOOKUP(D903,resource_list,2,FALSE)*F903)</f>
        <v>0</v>
      </c>
      <c r="M903" s="5">
        <f>IF(D903="",0,VLOOKUP(D903,resource_list,3,FALSE)*G903)</f>
        <v>0</v>
      </c>
      <c r="N903" s="5">
        <f>IF(D903="",0,VLOOKUP(D903,resource_list,4,FALSE)*H903)</f>
        <v>0</v>
      </c>
      <c r="O903" s="5">
        <f t="shared" si="65"/>
        <v>2</v>
      </c>
      <c r="Q903" s="5" t="str">
        <f>IF(C903="", "",  IF(VLOOKUP(C903,locations_outposts,5,FALSE)="No", 1, 1.1))</f>
        <v/>
      </c>
    </row>
    <row r="904" spans="1:17" x14ac:dyDescent="0.25">
      <c r="A904" s="5" cm="1">
        <f t="array" ref="A904">ROUNDDOWN(
_xlfn.IFS(P904="Crafted",
J904*K904*N904*Q904,
P904="Inorganic",
J904*K904*(L904+M904+N904)*O904*Q904,
P904="Organic",
J904*K904*(L904+M904+N904)*Q904,
TRUE,0),2)</f>
        <v>0</v>
      </c>
      <c r="B904" s="5" t="str">
        <f>IF(D904="","",VLOOKUP(D904,resource_list,7,FALSE))</f>
        <v/>
      </c>
      <c r="E904" s="23">
        <v>0</v>
      </c>
      <c r="F904" s="23">
        <v>0</v>
      </c>
      <c r="G904" s="23">
        <v>0</v>
      </c>
      <c r="H904" s="23">
        <v>0</v>
      </c>
      <c r="J904" s="5">
        <f t="shared" si="63"/>
        <v>1</v>
      </c>
      <c r="K904" s="5">
        <f t="shared" si="64"/>
        <v>1</v>
      </c>
      <c r="L904" s="5">
        <f>IF(D904="",0,VLOOKUP(D904,resource_list,2,FALSE)*F904)</f>
        <v>0</v>
      </c>
      <c r="M904" s="5">
        <f>IF(D904="",0,VLOOKUP(D904,resource_list,3,FALSE)*G904)</f>
        <v>0</v>
      </c>
      <c r="N904" s="5">
        <f>IF(D904="",0,VLOOKUP(D904,resource_list,4,FALSE)*H904)</f>
        <v>0</v>
      </c>
      <c r="O904" s="5">
        <f t="shared" si="65"/>
        <v>2</v>
      </c>
      <c r="Q904" s="5" t="str">
        <f>IF(C904="", "",  IF(VLOOKUP(C904,locations_outposts,5,FALSE)="No", 1, 1.1))</f>
        <v/>
      </c>
    </row>
    <row r="905" spans="1:17" x14ac:dyDescent="0.25">
      <c r="A905" s="5" cm="1">
        <f t="array" ref="A905">ROUNDDOWN(
_xlfn.IFS(P905="Crafted",
J905*K905*N905*Q905,
P905="Inorganic",
J905*K905*(L905+M905+N905)*O905*Q905,
P905="Organic",
J905*K905*(L905+M905+N905)*Q905,
TRUE,0),2)</f>
        <v>0</v>
      </c>
      <c r="B905" s="5" t="str">
        <f>IF(D905="","",VLOOKUP(D905,resource_list,7,FALSE))</f>
        <v/>
      </c>
      <c r="E905" s="23">
        <v>0</v>
      </c>
      <c r="F905" s="23">
        <v>0</v>
      </c>
      <c r="G905" s="23">
        <v>0</v>
      </c>
      <c r="H905" s="23">
        <v>0</v>
      </c>
      <c r="J905" s="5">
        <f t="shared" si="63"/>
        <v>1</v>
      </c>
      <c r="K905" s="5">
        <f t="shared" si="64"/>
        <v>1</v>
      </c>
      <c r="L905" s="5">
        <f>IF(D905="",0,VLOOKUP(D905,resource_list,2,FALSE)*F905)</f>
        <v>0</v>
      </c>
      <c r="M905" s="5">
        <f>IF(D905="",0,VLOOKUP(D905,resource_list,3,FALSE)*G905)</f>
        <v>0</v>
      </c>
      <c r="N905" s="5">
        <f>IF(D905="",0,VLOOKUP(D905,resource_list,4,FALSE)*H905)</f>
        <v>0</v>
      </c>
      <c r="O905" s="5">
        <f t="shared" si="65"/>
        <v>2</v>
      </c>
      <c r="Q905" s="5" t="str">
        <f>IF(C905="", "",  IF(VLOOKUP(C905,locations_outposts,5,FALSE)="No", 1, 1.1))</f>
        <v/>
      </c>
    </row>
    <row r="906" spans="1:17" x14ac:dyDescent="0.25">
      <c r="A906" s="5" cm="1">
        <f t="array" ref="A906">ROUNDDOWN(
_xlfn.IFS(P906="Crafted",
J906*K906*N906*Q906,
P906="Inorganic",
J906*K906*(L906+M906+N906)*O906*Q906,
P906="Organic",
J906*K906*(L906+M906+N906)*Q906,
TRUE,0),2)</f>
        <v>0</v>
      </c>
      <c r="B906" s="5" t="str">
        <f>IF(D906="","",VLOOKUP(D906,resource_list,7,FALSE))</f>
        <v/>
      </c>
      <c r="E906" s="23">
        <v>0</v>
      </c>
      <c r="F906" s="23">
        <v>0</v>
      </c>
      <c r="G906" s="23">
        <v>0</v>
      </c>
      <c r="H906" s="23">
        <v>0</v>
      </c>
      <c r="J906" s="5">
        <f t="shared" si="63"/>
        <v>1</v>
      </c>
      <c r="K906" s="5">
        <f t="shared" si="64"/>
        <v>1</v>
      </c>
      <c r="L906" s="5">
        <f>IF(D906="",0,VLOOKUP(D906,resource_list,2,FALSE)*F906)</f>
        <v>0</v>
      </c>
      <c r="M906" s="5">
        <f>IF(D906="",0,VLOOKUP(D906,resource_list,3,FALSE)*G906)</f>
        <v>0</v>
      </c>
      <c r="N906" s="5">
        <f>IF(D906="",0,VLOOKUP(D906,resource_list,4,FALSE)*H906)</f>
        <v>0</v>
      </c>
      <c r="O906" s="5">
        <f t="shared" si="65"/>
        <v>2</v>
      </c>
      <c r="Q906" s="5" t="str">
        <f>IF(C906="", "",  IF(VLOOKUP(C906,locations_outposts,5,FALSE)="No", 1, 1.1))</f>
        <v/>
      </c>
    </row>
    <row r="907" spans="1:17" x14ac:dyDescent="0.25">
      <c r="A907" s="5" cm="1">
        <f t="array" ref="A907">ROUNDDOWN(
_xlfn.IFS(P907="Crafted",
J907*K907*N907*Q907,
P907="Inorganic",
J907*K907*(L907+M907+N907)*O907*Q907,
P907="Organic",
J907*K907*(L907+M907+N907)*Q907,
TRUE,0),2)</f>
        <v>0</v>
      </c>
      <c r="B907" s="5" t="str">
        <f>IF(D907="","",VLOOKUP(D907,resource_list,7,FALSE))</f>
        <v/>
      </c>
      <c r="E907" s="23">
        <v>0</v>
      </c>
      <c r="F907" s="23">
        <v>0</v>
      </c>
      <c r="G907" s="23">
        <v>0</v>
      </c>
      <c r="H907" s="23">
        <v>0</v>
      </c>
      <c r="J907" s="5">
        <f t="shared" si="63"/>
        <v>1</v>
      </c>
      <c r="K907" s="5">
        <f t="shared" si="64"/>
        <v>1</v>
      </c>
      <c r="L907" s="5">
        <f>IF(D907="",0,VLOOKUP(D907,resource_list,2,FALSE)*F907)</f>
        <v>0</v>
      </c>
      <c r="M907" s="5">
        <f>IF(D907="",0,VLOOKUP(D907,resource_list,3,FALSE)*G907)</f>
        <v>0</v>
      </c>
      <c r="N907" s="5">
        <f>IF(D907="",0,VLOOKUP(D907,resource_list,4,FALSE)*H907)</f>
        <v>0</v>
      </c>
      <c r="O907" s="5">
        <f t="shared" si="65"/>
        <v>2</v>
      </c>
      <c r="Q907" s="5" t="str">
        <f>IF(C907="", "",  IF(VLOOKUP(C907,locations_outposts,5,FALSE)="No", 1, 1.1))</f>
        <v/>
      </c>
    </row>
    <row r="908" spans="1:17" x14ac:dyDescent="0.25">
      <c r="A908" s="5" cm="1">
        <f t="array" ref="A908">ROUNDDOWN(
_xlfn.IFS(P908="Crafted",
J908*K908*N908*Q908,
P908="Inorganic",
J908*K908*(L908+M908+N908)*O908*Q908,
P908="Organic",
J908*K908*(L908+M908+N908)*Q908,
TRUE,0),2)</f>
        <v>0</v>
      </c>
      <c r="B908" s="5" t="str">
        <f>IF(D908="","",VLOOKUP(D908,resource_list,7,FALSE))</f>
        <v/>
      </c>
      <c r="E908" s="23">
        <v>0</v>
      </c>
      <c r="F908" s="23">
        <v>0</v>
      </c>
      <c r="G908" s="23">
        <v>0</v>
      </c>
      <c r="H908" s="23">
        <v>0</v>
      </c>
      <c r="J908" s="5">
        <f t="shared" si="63"/>
        <v>1</v>
      </c>
      <c r="K908" s="5">
        <f t="shared" si="64"/>
        <v>1</v>
      </c>
      <c r="L908" s="5">
        <f>IF(D908="",0,VLOOKUP(D908,resource_list,2,FALSE)*F908)</f>
        <v>0</v>
      </c>
      <c r="M908" s="5">
        <f>IF(D908="",0,VLOOKUP(D908,resource_list,3,FALSE)*G908)</f>
        <v>0</v>
      </c>
      <c r="N908" s="5">
        <f>IF(D908="",0,VLOOKUP(D908,resource_list,4,FALSE)*H908)</f>
        <v>0</v>
      </c>
      <c r="O908" s="5">
        <f t="shared" si="65"/>
        <v>2</v>
      </c>
      <c r="Q908" s="5" t="str">
        <f>IF(C908="", "",  IF(VLOOKUP(C908,locations_outposts,5,FALSE)="No", 1, 1.1))</f>
        <v/>
      </c>
    </row>
    <row r="909" spans="1:17" x14ac:dyDescent="0.25">
      <c r="A909" s="5" cm="1">
        <f t="array" ref="A909">ROUNDDOWN(
_xlfn.IFS(P909="Crafted",
J909*K909*N909*Q909,
P909="Inorganic",
J909*K909*(L909+M909+N909)*O909*Q909,
P909="Organic",
J909*K909*(L909+M909+N909)*Q909,
TRUE,0),2)</f>
        <v>0</v>
      </c>
      <c r="B909" s="5" t="str">
        <f>IF(D909="","",VLOOKUP(D909,resource_list,7,FALSE))</f>
        <v/>
      </c>
      <c r="E909" s="23">
        <v>0</v>
      </c>
      <c r="F909" s="23">
        <v>0</v>
      </c>
      <c r="G909" s="23">
        <v>0</v>
      </c>
      <c r="H909" s="23">
        <v>0</v>
      </c>
      <c r="J909" s="5">
        <f t="shared" si="63"/>
        <v>1</v>
      </c>
      <c r="K909" s="5">
        <f t="shared" si="64"/>
        <v>1</v>
      </c>
      <c r="L909" s="5">
        <f>IF(D909="",0,VLOOKUP(D909,resource_list,2,FALSE)*F909)</f>
        <v>0</v>
      </c>
      <c r="M909" s="5">
        <f>IF(D909="",0,VLOOKUP(D909,resource_list,3,FALSE)*G909)</f>
        <v>0</v>
      </c>
      <c r="N909" s="5">
        <f>IF(D909="",0,VLOOKUP(D909,resource_list,4,FALSE)*H909)</f>
        <v>0</v>
      </c>
      <c r="O909" s="5">
        <f t="shared" si="65"/>
        <v>2</v>
      </c>
      <c r="Q909" s="5" t="str">
        <f>IF(C909="", "",  IF(VLOOKUP(C909,locations_outposts,5,FALSE)="No", 1, 1.1))</f>
        <v/>
      </c>
    </row>
    <row r="910" spans="1:17" x14ac:dyDescent="0.25">
      <c r="A910" s="5" cm="1">
        <f t="array" ref="A910">ROUNDDOWN(
_xlfn.IFS(P910="Crafted",
J910*K910*N910*Q910,
P910="Inorganic",
J910*K910*(L910+M910+N910)*O910*Q910,
P910="Organic",
J910*K910*(L910+M910+N910)*Q910,
TRUE,0),2)</f>
        <v>0</v>
      </c>
      <c r="B910" s="5" t="str">
        <f>IF(D910="","",VLOOKUP(D910,resource_list,7,FALSE))</f>
        <v/>
      </c>
      <c r="E910" s="23">
        <v>0</v>
      </c>
      <c r="F910" s="23">
        <v>0</v>
      </c>
      <c r="G910" s="23">
        <v>0</v>
      </c>
      <c r="H910" s="23">
        <v>0</v>
      </c>
      <c r="J910" s="5">
        <f t="shared" si="63"/>
        <v>1</v>
      </c>
      <c r="K910" s="5">
        <f t="shared" si="64"/>
        <v>1</v>
      </c>
      <c r="L910" s="5">
        <f>IF(D910="",0,VLOOKUP(D910,resource_list,2,FALSE)*F910)</f>
        <v>0</v>
      </c>
      <c r="M910" s="5">
        <f>IF(D910="",0,VLOOKUP(D910,resource_list,3,FALSE)*G910)</f>
        <v>0</v>
      </c>
      <c r="N910" s="5">
        <f>IF(D910="",0,VLOOKUP(D910,resource_list,4,FALSE)*H910)</f>
        <v>0</v>
      </c>
      <c r="O910" s="5">
        <f t="shared" si="65"/>
        <v>2</v>
      </c>
      <c r="Q910" s="5" t="str">
        <f>IF(C910="", "",  IF(VLOOKUP(C910,locations_outposts,5,FALSE)="No", 1, 1.1))</f>
        <v/>
      </c>
    </row>
    <row r="911" spans="1:17" x14ac:dyDescent="0.25">
      <c r="A911" s="5" cm="1">
        <f t="array" ref="A911">ROUNDDOWN(
_xlfn.IFS(P911="Crafted",
J911*K911*N911*Q911,
P911="Inorganic",
J911*K911*(L911+M911+N911)*O911*Q911,
P911="Organic",
J911*K911*(L911+M911+N911)*Q911,
TRUE,0),2)</f>
        <v>0</v>
      </c>
      <c r="B911" s="5" t="str">
        <f>IF(D911="","",VLOOKUP(D911,resource_list,7,FALSE))</f>
        <v/>
      </c>
      <c r="E911" s="23">
        <v>0</v>
      </c>
      <c r="F911" s="23">
        <v>0</v>
      </c>
      <c r="G911" s="23">
        <v>0</v>
      </c>
      <c r="H911" s="23">
        <v>0</v>
      </c>
      <c r="J911" s="5">
        <f t="shared" si="63"/>
        <v>1</v>
      </c>
      <c r="K911" s="5">
        <f t="shared" si="64"/>
        <v>1</v>
      </c>
      <c r="L911" s="5">
        <f>IF(D911="",0,VLOOKUP(D911,resource_list,2,FALSE)*F911)</f>
        <v>0</v>
      </c>
      <c r="M911" s="5">
        <f>IF(D911="",0,VLOOKUP(D911,resource_list,3,FALSE)*G911)</f>
        <v>0</v>
      </c>
      <c r="N911" s="5">
        <f>IF(D911="",0,VLOOKUP(D911,resource_list,4,FALSE)*H911)</f>
        <v>0</v>
      </c>
      <c r="O911" s="5">
        <f t="shared" si="65"/>
        <v>2</v>
      </c>
      <c r="Q911" s="5" t="str">
        <f>IF(C911="", "",  IF(VLOOKUP(C911,locations_outposts,5,FALSE)="No", 1, 1.1))</f>
        <v/>
      </c>
    </row>
    <row r="912" spans="1:17" x14ac:dyDescent="0.25">
      <c r="A912" s="5" cm="1">
        <f t="array" ref="A912">ROUNDDOWN(
_xlfn.IFS(P912="Crafted",
J912*K912*N912*Q912,
P912="Inorganic",
J912*K912*(L912+M912+N912)*O912*Q912,
P912="Organic",
J912*K912*(L912+M912+N912)*Q912,
TRUE,0),2)</f>
        <v>0</v>
      </c>
      <c r="B912" s="5" t="str">
        <f>IF(D912="","",VLOOKUP(D912,resource_list,7,FALSE))</f>
        <v/>
      </c>
      <c r="E912" s="23">
        <v>0</v>
      </c>
      <c r="F912" s="23">
        <v>0</v>
      </c>
      <c r="G912" s="23">
        <v>0</v>
      </c>
      <c r="H912" s="23">
        <v>0</v>
      </c>
      <c r="J912" s="5">
        <f t="shared" si="63"/>
        <v>1</v>
      </c>
      <c r="K912" s="5">
        <f t="shared" si="64"/>
        <v>1</v>
      </c>
      <c r="L912" s="5">
        <f>IF(D912="",0,VLOOKUP(D912,resource_list,2,FALSE)*F912)</f>
        <v>0</v>
      </c>
      <c r="M912" s="5">
        <f>IF(D912="",0,VLOOKUP(D912,resource_list,3,FALSE)*G912)</f>
        <v>0</v>
      </c>
      <c r="N912" s="5">
        <f>IF(D912="",0,VLOOKUP(D912,resource_list,4,FALSE)*H912)</f>
        <v>0</v>
      </c>
      <c r="O912" s="5">
        <f t="shared" si="65"/>
        <v>2</v>
      </c>
      <c r="Q912" s="5" t="str">
        <f>IF(C912="", "",  IF(VLOOKUP(C912,locations_outposts,5,FALSE)="No", 1, 1.1))</f>
        <v/>
      </c>
    </row>
    <row r="913" spans="1:17" x14ac:dyDescent="0.25">
      <c r="A913" s="5" cm="1">
        <f t="array" ref="A913">ROUNDDOWN(
_xlfn.IFS(P913="Crafted",
J913*K913*N913*Q913,
P913="Inorganic",
J913*K913*(L913+M913+N913)*O913*Q913,
P913="Organic",
J913*K913*(L913+M913+N913)*Q913,
TRUE,0),2)</f>
        <v>0</v>
      </c>
      <c r="B913" s="5" t="str">
        <f>IF(D913="","",VLOOKUP(D913,resource_list,7,FALSE))</f>
        <v/>
      </c>
      <c r="E913" s="23">
        <v>0</v>
      </c>
      <c r="F913" s="23">
        <v>0</v>
      </c>
      <c r="G913" s="23">
        <v>0</v>
      </c>
      <c r="H913" s="23">
        <v>0</v>
      </c>
      <c r="J913" s="5">
        <f t="shared" si="63"/>
        <v>1</v>
      </c>
      <c r="K913" s="5">
        <f t="shared" si="64"/>
        <v>1</v>
      </c>
      <c r="L913" s="5">
        <f>IF(D913="",0,VLOOKUP(D913,resource_list,2,FALSE)*F913)</f>
        <v>0</v>
      </c>
      <c r="M913" s="5">
        <f>IF(D913="",0,VLOOKUP(D913,resource_list,3,FALSE)*G913)</f>
        <v>0</v>
      </c>
      <c r="N913" s="5">
        <f>IF(D913="",0,VLOOKUP(D913,resource_list,4,FALSE)*H913)</f>
        <v>0</v>
      </c>
      <c r="O913" s="5">
        <f t="shared" si="65"/>
        <v>2</v>
      </c>
      <c r="Q913" s="5" t="str">
        <f>IF(C913="", "",  IF(VLOOKUP(C913,locations_outposts,5,FALSE)="No", 1, 1.1))</f>
        <v/>
      </c>
    </row>
    <row r="914" spans="1:17" x14ac:dyDescent="0.25">
      <c r="A914" s="5" cm="1">
        <f t="array" ref="A914">ROUNDDOWN(
_xlfn.IFS(P914="Crafted",
J914*K914*N914*Q914,
P914="Inorganic",
J914*K914*(L914+M914+N914)*O914*Q914,
P914="Organic",
J914*K914*(L914+M914+N914)*Q914,
TRUE,0),2)</f>
        <v>0</v>
      </c>
      <c r="B914" s="5" t="str">
        <f>IF(D914="","",VLOOKUP(D914,resource_list,7,FALSE))</f>
        <v/>
      </c>
      <c r="E914" s="23">
        <v>0</v>
      </c>
      <c r="F914" s="23">
        <v>0</v>
      </c>
      <c r="G914" s="23">
        <v>0</v>
      </c>
      <c r="H914" s="23">
        <v>0</v>
      </c>
      <c r="J914" s="5">
        <f t="shared" si="63"/>
        <v>1</v>
      </c>
      <c r="K914" s="5">
        <f t="shared" si="64"/>
        <v>1</v>
      </c>
      <c r="L914" s="5">
        <f>IF(D914="",0,VLOOKUP(D914,resource_list,2,FALSE)*F914)</f>
        <v>0</v>
      </c>
      <c r="M914" s="5">
        <f>IF(D914="",0,VLOOKUP(D914,resource_list,3,FALSE)*G914)</f>
        <v>0</v>
      </c>
      <c r="N914" s="5">
        <f>IF(D914="",0,VLOOKUP(D914,resource_list,4,FALSE)*H914)</f>
        <v>0</v>
      </c>
      <c r="O914" s="5">
        <f t="shared" si="65"/>
        <v>2</v>
      </c>
      <c r="Q914" s="5" t="str">
        <f>IF(C914="", "",  IF(VLOOKUP(C914,locations_outposts,5,FALSE)="No", 1, 1.1))</f>
        <v/>
      </c>
    </row>
    <row r="915" spans="1:17" x14ac:dyDescent="0.25">
      <c r="A915" s="5" cm="1">
        <f t="array" ref="A915">ROUNDDOWN(
_xlfn.IFS(P915="Crafted",
J915*K915*N915*Q915,
P915="Inorganic",
J915*K915*(L915+M915+N915)*O915*Q915,
P915="Organic",
J915*K915*(L915+M915+N915)*Q915,
TRUE,0),2)</f>
        <v>0</v>
      </c>
      <c r="B915" s="5" t="str">
        <f>IF(D915="","",VLOOKUP(D915,resource_list,7,FALSE))</f>
        <v/>
      </c>
      <c r="E915" s="23">
        <v>0</v>
      </c>
      <c r="F915" s="23">
        <v>0</v>
      </c>
      <c r="G915" s="23">
        <v>0</v>
      </c>
      <c r="H915" s="23">
        <v>0</v>
      </c>
      <c r="J915" s="5">
        <f t="shared" si="63"/>
        <v>1</v>
      </c>
      <c r="K915" s="5">
        <f t="shared" si="64"/>
        <v>1</v>
      </c>
      <c r="L915" s="5">
        <f>IF(D915="",0,VLOOKUP(D915,resource_list,2,FALSE)*F915)</f>
        <v>0</v>
      </c>
      <c r="M915" s="5">
        <f>IF(D915="",0,VLOOKUP(D915,resource_list,3,FALSE)*G915)</f>
        <v>0</v>
      </c>
      <c r="N915" s="5">
        <f>IF(D915="",0,VLOOKUP(D915,resource_list,4,FALSE)*H915)</f>
        <v>0</v>
      </c>
      <c r="O915" s="5">
        <f t="shared" si="65"/>
        <v>2</v>
      </c>
      <c r="Q915" s="5" t="str">
        <f>IF(C915="", "",  IF(VLOOKUP(C915,locations_outposts,5,FALSE)="No", 1, 1.1))</f>
        <v/>
      </c>
    </row>
    <row r="916" spans="1:17" x14ac:dyDescent="0.25">
      <c r="A916" s="5" cm="1">
        <f t="array" ref="A916">ROUNDDOWN(
_xlfn.IFS(P916="Crafted",
J916*K916*N916*Q916,
P916="Inorganic",
J916*K916*(L916+M916+N916)*O916*Q916,
P916="Organic",
J916*K916*(L916+M916+N916)*Q916,
TRUE,0),2)</f>
        <v>0</v>
      </c>
      <c r="B916" s="5" t="str">
        <f>IF(D916="","",VLOOKUP(D916,resource_list,7,FALSE))</f>
        <v/>
      </c>
      <c r="E916" s="23">
        <v>0</v>
      </c>
      <c r="F916" s="23">
        <v>0</v>
      </c>
      <c r="G916" s="23">
        <v>0</v>
      </c>
      <c r="H916" s="23">
        <v>0</v>
      </c>
      <c r="J916" s="5">
        <f t="shared" si="63"/>
        <v>1</v>
      </c>
      <c r="K916" s="5">
        <f t="shared" si="64"/>
        <v>1</v>
      </c>
      <c r="L916" s="5">
        <f>IF(D916="",0,VLOOKUP(D916,resource_list,2,FALSE)*F916)</f>
        <v>0</v>
      </c>
      <c r="M916" s="5">
        <f>IF(D916="",0,VLOOKUP(D916,resource_list,3,FALSE)*G916)</f>
        <v>0</v>
      </c>
      <c r="N916" s="5">
        <f>IF(D916="",0,VLOOKUP(D916,resource_list,4,FALSE)*H916)</f>
        <v>0</v>
      </c>
      <c r="O916" s="5">
        <f t="shared" si="65"/>
        <v>2</v>
      </c>
      <c r="Q916" s="5" t="str">
        <f>IF(C916="", "",  IF(VLOOKUP(C916,locations_outposts,5,FALSE)="No", 1, 1.1))</f>
        <v/>
      </c>
    </row>
    <row r="917" spans="1:17" x14ac:dyDescent="0.25">
      <c r="A917" s="5" cm="1">
        <f t="array" ref="A917">ROUNDDOWN(
_xlfn.IFS(P917="Crafted",
J917*K917*N917*Q917,
P917="Inorganic",
J917*K917*(L917+M917+N917)*O917*Q917,
P917="Organic",
J917*K917*(L917+M917+N917)*Q917,
TRUE,0),2)</f>
        <v>0</v>
      </c>
      <c r="B917" s="5" t="str">
        <f>IF(D917="","",VLOOKUP(D917,resource_list,7,FALSE))</f>
        <v/>
      </c>
      <c r="E917" s="23">
        <v>0</v>
      </c>
      <c r="F917" s="23">
        <v>0</v>
      </c>
      <c r="G917" s="23">
        <v>0</v>
      </c>
      <c r="H917" s="23">
        <v>0</v>
      </c>
      <c r="J917" s="5">
        <f t="shared" si="63"/>
        <v>1</v>
      </c>
      <c r="K917" s="5">
        <f t="shared" si="64"/>
        <v>1</v>
      </c>
      <c r="L917" s="5">
        <f>IF(D917="",0,VLOOKUP(D917,resource_list,2,FALSE)*F917)</f>
        <v>0</v>
      </c>
      <c r="M917" s="5">
        <f>IF(D917="",0,VLOOKUP(D917,resource_list,3,FALSE)*G917)</f>
        <v>0</v>
      </c>
      <c r="N917" s="5">
        <f>IF(D917="",0,VLOOKUP(D917,resource_list,4,FALSE)*H917)</f>
        <v>0</v>
      </c>
      <c r="O917" s="5">
        <f t="shared" si="65"/>
        <v>2</v>
      </c>
      <c r="Q917" s="5" t="str">
        <f>IF(C917="", "",  IF(VLOOKUP(C917,locations_outposts,5,FALSE)="No", 1, 1.1))</f>
        <v/>
      </c>
    </row>
    <row r="918" spans="1:17" x14ac:dyDescent="0.25">
      <c r="A918" s="5" cm="1">
        <f t="array" ref="A918">ROUNDDOWN(
_xlfn.IFS(P918="Crafted",
J918*K918*N918*Q918,
P918="Inorganic",
J918*K918*(L918+M918+N918)*O918*Q918,
P918="Organic",
J918*K918*(L918+M918+N918)*Q918,
TRUE,0),2)</f>
        <v>0</v>
      </c>
      <c r="B918" s="5" t="str">
        <f>IF(D918="","",VLOOKUP(D918,resource_list,7,FALSE))</f>
        <v/>
      </c>
      <c r="E918" s="23">
        <v>0</v>
      </c>
      <c r="F918" s="23">
        <v>0</v>
      </c>
      <c r="G918" s="23">
        <v>0</v>
      </c>
      <c r="H918" s="23">
        <v>0</v>
      </c>
      <c r="J918" s="5">
        <f t="shared" si="63"/>
        <v>1</v>
      </c>
      <c r="K918" s="5">
        <f t="shared" si="64"/>
        <v>1</v>
      </c>
      <c r="L918" s="5">
        <f>IF(D918="",0,VLOOKUP(D918,resource_list,2,FALSE)*F918)</f>
        <v>0</v>
      </c>
      <c r="M918" s="5">
        <f>IF(D918="",0,VLOOKUP(D918,resource_list,3,FALSE)*G918)</f>
        <v>0</v>
      </c>
      <c r="N918" s="5">
        <f>IF(D918="",0,VLOOKUP(D918,resource_list,4,FALSE)*H918)</f>
        <v>0</v>
      </c>
      <c r="O918" s="5">
        <f t="shared" si="65"/>
        <v>2</v>
      </c>
      <c r="Q918" s="5" t="str">
        <f>IF(C918="", "",  IF(VLOOKUP(C918,locations_outposts,5,FALSE)="No", 1, 1.1))</f>
        <v/>
      </c>
    </row>
    <row r="919" spans="1:17" x14ac:dyDescent="0.25">
      <c r="A919" s="5" cm="1">
        <f t="array" ref="A919">ROUNDDOWN(
_xlfn.IFS(P919="Crafted",
J919*K919*N919*Q919,
P919="Inorganic",
J919*K919*(L919+M919+N919)*O919*Q919,
P919="Organic",
J919*K919*(L919+M919+N919)*Q919,
TRUE,0),2)</f>
        <v>0</v>
      </c>
      <c r="B919" s="5" t="str">
        <f>IF(D919="","",VLOOKUP(D919,resource_list,7,FALSE))</f>
        <v/>
      </c>
      <c r="E919" s="23">
        <v>0</v>
      </c>
      <c r="F919" s="23">
        <v>0</v>
      </c>
      <c r="G919" s="23">
        <v>0</v>
      </c>
      <c r="H919" s="23">
        <v>0</v>
      </c>
      <c r="J919" s="5">
        <f t="shared" si="63"/>
        <v>1</v>
      </c>
      <c r="K919" s="5">
        <f t="shared" si="64"/>
        <v>1</v>
      </c>
      <c r="L919" s="5">
        <f>IF(D919="",0,VLOOKUP(D919,resource_list,2,FALSE)*F919)</f>
        <v>0</v>
      </c>
      <c r="M919" s="5">
        <f>IF(D919="",0,VLOOKUP(D919,resource_list,3,FALSE)*G919)</f>
        <v>0</v>
      </c>
      <c r="N919" s="5">
        <f>IF(D919="",0,VLOOKUP(D919,resource_list,4,FALSE)*H919)</f>
        <v>0</v>
      </c>
      <c r="O919" s="5">
        <f t="shared" si="65"/>
        <v>2</v>
      </c>
      <c r="Q919" s="5" t="str">
        <f>IF(C919="", "",  IF(VLOOKUP(C919,locations_outposts,5,FALSE)="No", 1, 1.1))</f>
        <v/>
      </c>
    </row>
    <row r="920" spans="1:17" x14ac:dyDescent="0.25">
      <c r="A920" s="5" cm="1">
        <f t="array" ref="A920">ROUNDDOWN(
_xlfn.IFS(P920="Crafted",
J920*K920*N920*Q920,
P920="Inorganic",
J920*K920*(L920+M920+N920)*O920*Q920,
P920="Organic",
J920*K920*(L920+M920+N920)*Q920,
TRUE,0),2)</f>
        <v>0</v>
      </c>
      <c r="B920" s="5" t="str">
        <f>IF(D920="","",VLOOKUP(D920,resource_list,7,FALSE))</f>
        <v/>
      </c>
      <c r="E920" s="23">
        <v>0</v>
      </c>
      <c r="F920" s="23">
        <v>0</v>
      </c>
      <c r="G920" s="23">
        <v>0</v>
      </c>
      <c r="H920" s="23">
        <v>0</v>
      </c>
      <c r="J920" s="5">
        <f t="shared" si="63"/>
        <v>1</v>
      </c>
      <c r="K920" s="5">
        <f t="shared" si="64"/>
        <v>1</v>
      </c>
      <c r="L920" s="5">
        <f>IF(D920="",0,VLOOKUP(D920,resource_list,2,FALSE)*F920)</f>
        <v>0</v>
      </c>
      <c r="M920" s="5">
        <f>IF(D920="",0,VLOOKUP(D920,resource_list,3,FALSE)*G920)</f>
        <v>0</v>
      </c>
      <c r="N920" s="5">
        <f>IF(D920="",0,VLOOKUP(D920,resource_list,4,FALSE)*H920)</f>
        <v>0</v>
      </c>
      <c r="O920" s="5">
        <f t="shared" si="65"/>
        <v>2</v>
      </c>
      <c r="Q920" s="5" t="str">
        <f>IF(C920="", "",  IF(VLOOKUP(C920,locations_outposts,5,FALSE)="No", 1, 1.1))</f>
        <v/>
      </c>
    </row>
    <row r="921" spans="1:17" x14ac:dyDescent="0.25">
      <c r="A921" s="5" cm="1">
        <f t="array" ref="A921">ROUNDDOWN(
_xlfn.IFS(P921="Crafted",
J921*K921*N921*Q921,
P921="Inorganic",
J921*K921*(L921+M921+N921)*O921*Q921,
P921="Organic",
J921*K921*(L921+M921+N921)*Q921,
TRUE,0),2)</f>
        <v>0</v>
      </c>
      <c r="B921" s="5" t="str">
        <f>IF(D921="","",VLOOKUP(D921,resource_list,7,FALSE))</f>
        <v/>
      </c>
      <c r="E921" s="23">
        <v>0</v>
      </c>
      <c r="F921" s="23">
        <v>0</v>
      </c>
      <c r="G921" s="23">
        <v>0</v>
      </c>
      <c r="H921" s="23">
        <v>0</v>
      </c>
      <c r="J921" s="5">
        <f t="shared" si="63"/>
        <v>1</v>
      </c>
      <c r="K921" s="5">
        <f t="shared" si="64"/>
        <v>1</v>
      </c>
      <c r="L921" s="5">
        <f>IF(D921="",0,VLOOKUP(D921,resource_list,2,FALSE)*F921)</f>
        <v>0</v>
      </c>
      <c r="M921" s="5">
        <f>IF(D921="",0,VLOOKUP(D921,resource_list,3,FALSE)*G921)</f>
        <v>0</v>
      </c>
      <c r="N921" s="5">
        <f>IF(D921="",0,VLOOKUP(D921,resource_list,4,FALSE)*H921)</f>
        <v>0</v>
      </c>
      <c r="O921" s="5">
        <f t="shared" si="65"/>
        <v>2</v>
      </c>
      <c r="Q921" s="5" t="str">
        <f>IF(C921="", "",  IF(VLOOKUP(C921,locations_outposts,5,FALSE)="No", 1, 1.1))</f>
        <v/>
      </c>
    </row>
    <row r="922" spans="1:17" x14ac:dyDescent="0.25">
      <c r="A922" s="5" cm="1">
        <f t="array" ref="A922">ROUNDDOWN(
_xlfn.IFS(P922="Crafted",
J922*K922*N922*Q922,
P922="Inorganic",
J922*K922*(L922+M922+N922)*O922*Q922,
P922="Organic",
J922*K922*(L922+M922+N922)*Q922,
TRUE,0),2)</f>
        <v>0</v>
      </c>
      <c r="B922" s="5" t="str">
        <f>IF(D922="","",VLOOKUP(D922,resource_list,7,FALSE))</f>
        <v/>
      </c>
      <c r="E922" s="23">
        <v>0</v>
      </c>
      <c r="F922" s="23">
        <v>0</v>
      </c>
      <c r="G922" s="23">
        <v>0</v>
      </c>
      <c r="H922" s="23">
        <v>0</v>
      </c>
      <c r="J922" s="5">
        <f t="shared" si="63"/>
        <v>1</v>
      </c>
      <c r="K922" s="5">
        <f t="shared" si="64"/>
        <v>1</v>
      </c>
      <c r="L922" s="5">
        <f>IF(D922="",0,VLOOKUP(D922,resource_list,2,FALSE)*F922)</f>
        <v>0</v>
      </c>
      <c r="M922" s="5">
        <f>IF(D922="",0,VLOOKUP(D922,resource_list,3,FALSE)*G922)</f>
        <v>0</v>
      </c>
      <c r="N922" s="5">
        <f>IF(D922="",0,VLOOKUP(D922,resource_list,4,FALSE)*H922)</f>
        <v>0</v>
      </c>
      <c r="O922" s="5">
        <f t="shared" si="65"/>
        <v>2</v>
      </c>
      <c r="Q922" s="5" t="str">
        <f>IF(C922="", "",  IF(VLOOKUP(C922,locations_outposts,5,FALSE)="No", 1, 1.1))</f>
        <v/>
      </c>
    </row>
    <row r="923" spans="1:17" x14ac:dyDescent="0.25">
      <c r="A923" s="5" cm="1">
        <f t="array" ref="A923">ROUNDDOWN(
_xlfn.IFS(P923="Crafted",
J923*K923*N923*Q923,
P923="Inorganic",
J923*K923*(L923+M923+N923)*O923*Q923,
P923="Organic",
J923*K923*(L923+M923+N923)*Q923,
TRUE,0),2)</f>
        <v>0</v>
      </c>
      <c r="B923" s="5" t="str">
        <f>IF(D923="","",VLOOKUP(D923,resource_list,7,FALSE))</f>
        <v/>
      </c>
      <c r="E923" s="23">
        <v>0</v>
      </c>
      <c r="F923" s="23">
        <v>0</v>
      </c>
      <c r="G923" s="23">
        <v>0</v>
      </c>
      <c r="H923" s="23">
        <v>0</v>
      </c>
      <c r="J923" s="5">
        <f t="shared" si="63"/>
        <v>1</v>
      </c>
      <c r="K923" s="5">
        <f t="shared" si="64"/>
        <v>1</v>
      </c>
      <c r="L923" s="5">
        <f>IF(D923="",0,VLOOKUP(D923,resource_list,2,FALSE)*F923)</f>
        <v>0</v>
      </c>
      <c r="M923" s="5">
        <f>IF(D923="",0,VLOOKUP(D923,resource_list,3,FALSE)*G923)</f>
        <v>0</v>
      </c>
      <c r="N923" s="5">
        <f>IF(D923="",0,VLOOKUP(D923,resource_list,4,FALSE)*H923)</f>
        <v>0</v>
      </c>
      <c r="O923" s="5">
        <f t="shared" si="65"/>
        <v>2</v>
      </c>
      <c r="Q923" s="5" t="str">
        <f>IF(C923="", "",  IF(VLOOKUP(C923,locations_outposts,5,FALSE)="No", 1, 1.1))</f>
        <v/>
      </c>
    </row>
    <row r="924" spans="1:17" x14ac:dyDescent="0.25">
      <c r="A924" s="5" cm="1">
        <f t="array" ref="A924">ROUNDDOWN(
_xlfn.IFS(P924="Crafted",
J924*K924*N924*Q924,
P924="Inorganic",
J924*K924*(L924+M924+N924)*O924*Q924,
P924="Organic",
J924*K924*(L924+M924+N924)*Q924,
TRUE,0),2)</f>
        <v>0</v>
      </c>
      <c r="B924" s="5" t="str">
        <f>IF(D924="","",VLOOKUP(D924,resource_list,7,FALSE))</f>
        <v/>
      </c>
      <c r="E924" s="23">
        <v>0</v>
      </c>
      <c r="F924" s="23">
        <v>0</v>
      </c>
      <c r="G924" s="23">
        <v>0</v>
      </c>
      <c r="H924" s="23">
        <v>0</v>
      </c>
      <c r="J924" s="5">
        <f t="shared" si="63"/>
        <v>1</v>
      </c>
      <c r="K924" s="5">
        <f t="shared" si="64"/>
        <v>1</v>
      </c>
      <c r="L924" s="5">
        <f>IF(D924="",0,VLOOKUP(D924,resource_list,2,FALSE)*F924)</f>
        <v>0</v>
      </c>
      <c r="M924" s="5">
        <f>IF(D924="",0,VLOOKUP(D924,resource_list,3,FALSE)*G924)</f>
        <v>0</v>
      </c>
      <c r="N924" s="5">
        <f>IF(D924="",0,VLOOKUP(D924,resource_list,4,FALSE)*H924)</f>
        <v>0</v>
      </c>
      <c r="O924" s="5">
        <f t="shared" si="65"/>
        <v>2</v>
      </c>
      <c r="Q924" s="5" t="str">
        <f>IF(C924="", "",  IF(VLOOKUP(C924,locations_outposts,5,FALSE)="No", 1, 1.1))</f>
        <v/>
      </c>
    </row>
    <row r="925" spans="1:17" x14ac:dyDescent="0.25">
      <c r="A925" s="5" cm="1">
        <f t="array" ref="A925">ROUNDDOWN(
_xlfn.IFS(P925="Crafted",
J925*K925*N925*Q925,
P925="Inorganic",
J925*K925*(L925+M925+N925)*O925*Q925,
P925="Organic",
J925*K925*(L925+M925+N925)*Q925,
TRUE,0),2)</f>
        <v>0</v>
      </c>
      <c r="B925" s="5" t="str">
        <f>IF(D925="","",VLOOKUP(D925,resource_list,7,FALSE))</f>
        <v/>
      </c>
      <c r="E925" s="23">
        <v>0</v>
      </c>
      <c r="F925" s="23">
        <v>0</v>
      </c>
      <c r="G925" s="23">
        <v>0</v>
      </c>
      <c r="H925" s="23">
        <v>0</v>
      </c>
      <c r="J925" s="5">
        <f t="shared" si="63"/>
        <v>1</v>
      </c>
      <c r="K925" s="5">
        <f t="shared" si="64"/>
        <v>1</v>
      </c>
      <c r="L925" s="5">
        <f>IF(D925="",0,VLOOKUP(D925,resource_list,2,FALSE)*F925)</f>
        <v>0</v>
      </c>
      <c r="M925" s="5">
        <f>IF(D925="",0,VLOOKUP(D925,resource_list,3,FALSE)*G925)</f>
        <v>0</v>
      </c>
      <c r="N925" s="5">
        <f>IF(D925="",0,VLOOKUP(D925,resource_list,4,FALSE)*H925)</f>
        <v>0</v>
      </c>
      <c r="O925" s="5">
        <f t="shared" si="65"/>
        <v>2</v>
      </c>
      <c r="Q925" s="5" t="str">
        <f>IF(C925="", "",  IF(VLOOKUP(C925,locations_outposts,5,FALSE)="No", 1, 1.1))</f>
        <v/>
      </c>
    </row>
    <row r="926" spans="1:17" x14ac:dyDescent="0.25">
      <c r="A926" s="5" cm="1">
        <f t="array" ref="A926">ROUNDDOWN(
_xlfn.IFS(P926="Crafted",
J926*K926*N926*Q926,
P926="Inorganic",
J926*K926*(L926+M926+N926)*O926*Q926,
P926="Organic",
J926*K926*(L926+M926+N926)*Q926,
TRUE,0),2)</f>
        <v>0</v>
      </c>
      <c r="B926" s="5" t="str">
        <f>IF(D926="","",VLOOKUP(D926,resource_list,7,FALSE))</f>
        <v/>
      </c>
      <c r="E926" s="23">
        <v>0</v>
      </c>
      <c r="F926" s="23">
        <v>0</v>
      </c>
      <c r="G926" s="23">
        <v>0</v>
      </c>
      <c r="H926" s="23">
        <v>0</v>
      </c>
      <c r="J926" s="5">
        <f t="shared" si="63"/>
        <v>1</v>
      </c>
      <c r="K926" s="5">
        <f t="shared" si="64"/>
        <v>1</v>
      </c>
      <c r="L926" s="5">
        <f>IF(D926="",0,VLOOKUP(D926,resource_list,2,FALSE)*F926)</f>
        <v>0</v>
      </c>
      <c r="M926" s="5">
        <f>IF(D926="",0,VLOOKUP(D926,resource_list,3,FALSE)*G926)</f>
        <v>0</v>
      </c>
      <c r="N926" s="5">
        <f>IF(D926="",0,VLOOKUP(D926,resource_list,4,FALSE)*H926)</f>
        <v>0</v>
      </c>
      <c r="O926" s="5">
        <f t="shared" si="65"/>
        <v>2</v>
      </c>
      <c r="Q926" s="5" t="str">
        <f>IF(C926="", "",  IF(VLOOKUP(C926,locations_outposts,5,FALSE)="No", 1, 1.1))</f>
        <v/>
      </c>
    </row>
    <row r="927" spans="1:17" x14ac:dyDescent="0.25">
      <c r="A927" s="5" cm="1">
        <f t="array" ref="A927">ROUNDDOWN(
_xlfn.IFS(P927="Crafted",
J927*K927*N927*Q927,
P927="Inorganic",
J927*K927*(L927+M927+N927)*O927*Q927,
P927="Organic",
J927*K927*(L927+M927+N927)*Q927,
TRUE,0),2)</f>
        <v>0</v>
      </c>
      <c r="B927" s="5" t="str">
        <f>IF(D927="","",VLOOKUP(D927,resource_list,7,FALSE))</f>
        <v/>
      </c>
      <c r="E927" s="23">
        <v>0</v>
      </c>
      <c r="F927" s="23">
        <v>0</v>
      </c>
      <c r="G927" s="23">
        <v>0</v>
      </c>
      <c r="H927" s="23">
        <v>0</v>
      </c>
      <c r="J927" s="5">
        <f t="shared" ref="J927:J990" si="66">1.1^E927</f>
        <v>1</v>
      </c>
      <c r="K927" s="5">
        <f t="shared" ref="K927:K990" si="67">IF($B$1="Yes",1.05,1)</f>
        <v>1</v>
      </c>
      <c r="L927" s="5">
        <f>IF(D927="",0,VLOOKUP(D927,resource_list,2,FALSE)*F927)</f>
        <v>0</v>
      </c>
      <c r="M927" s="5">
        <f>IF(D927="",0,VLOOKUP(D927,resource_list,3,FALSE)*G927)</f>
        <v>0</v>
      </c>
      <c r="N927" s="5">
        <f>IF(D927="",0,VLOOKUP(D927,resource_list,4,FALSE)*H927)</f>
        <v>0</v>
      </c>
      <c r="O927" s="5">
        <f t="shared" ref="O927:O990" si="68">IF($D$1="Yes",2,1)</f>
        <v>2</v>
      </c>
      <c r="Q927" s="5" t="str">
        <f>IF(C927="", "",  IF(VLOOKUP(C927,locations_outposts,5,FALSE)="No", 1, 1.1))</f>
        <v/>
      </c>
    </row>
    <row r="928" spans="1:17" x14ac:dyDescent="0.25">
      <c r="A928" s="5" cm="1">
        <f t="array" ref="A928">ROUNDDOWN(
_xlfn.IFS(P928="Crafted",
J928*K928*N928*Q928,
P928="Inorganic",
J928*K928*(L928+M928+N928)*O928*Q928,
P928="Organic",
J928*K928*(L928+M928+N928)*Q928,
TRUE,0),2)</f>
        <v>0</v>
      </c>
      <c r="B928" s="5" t="str">
        <f>IF(D928="","",VLOOKUP(D928,resource_list,7,FALSE))</f>
        <v/>
      </c>
      <c r="E928" s="23">
        <v>0</v>
      </c>
      <c r="F928" s="23">
        <v>0</v>
      </c>
      <c r="G928" s="23">
        <v>0</v>
      </c>
      <c r="H928" s="23">
        <v>0</v>
      </c>
      <c r="J928" s="5">
        <f t="shared" si="66"/>
        <v>1</v>
      </c>
      <c r="K928" s="5">
        <f t="shared" si="67"/>
        <v>1</v>
      </c>
      <c r="L928" s="5">
        <f>IF(D928="",0,VLOOKUP(D928,resource_list,2,FALSE)*F928)</f>
        <v>0</v>
      </c>
      <c r="M928" s="5">
        <f>IF(D928="",0,VLOOKUP(D928,resource_list,3,FALSE)*G928)</f>
        <v>0</v>
      </c>
      <c r="N928" s="5">
        <f>IF(D928="",0,VLOOKUP(D928,resource_list,4,FALSE)*H928)</f>
        <v>0</v>
      </c>
      <c r="O928" s="5">
        <f t="shared" si="68"/>
        <v>2</v>
      </c>
      <c r="Q928" s="5" t="str">
        <f>IF(C928="", "",  IF(VLOOKUP(C928,locations_outposts,5,FALSE)="No", 1, 1.1))</f>
        <v/>
      </c>
    </row>
    <row r="929" spans="1:17" x14ac:dyDescent="0.25">
      <c r="A929" s="5" cm="1">
        <f t="array" ref="A929">ROUNDDOWN(
_xlfn.IFS(P929="Crafted",
J929*K929*N929*Q929,
P929="Inorganic",
J929*K929*(L929+M929+N929)*O929*Q929,
P929="Organic",
J929*K929*(L929+M929+N929)*Q929,
TRUE,0),2)</f>
        <v>0</v>
      </c>
      <c r="B929" s="5" t="str">
        <f>IF(D929="","",VLOOKUP(D929,resource_list,7,FALSE))</f>
        <v/>
      </c>
      <c r="E929" s="23">
        <v>0</v>
      </c>
      <c r="F929" s="23">
        <v>0</v>
      </c>
      <c r="G929" s="23">
        <v>0</v>
      </c>
      <c r="H929" s="23">
        <v>0</v>
      </c>
      <c r="J929" s="5">
        <f t="shared" si="66"/>
        <v>1</v>
      </c>
      <c r="K929" s="5">
        <f t="shared" si="67"/>
        <v>1</v>
      </c>
      <c r="L929" s="5">
        <f>IF(D929="",0,VLOOKUP(D929,resource_list,2,FALSE)*F929)</f>
        <v>0</v>
      </c>
      <c r="M929" s="5">
        <f>IF(D929="",0,VLOOKUP(D929,resource_list,3,FALSE)*G929)</f>
        <v>0</v>
      </c>
      <c r="N929" s="5">
        <f>IF(D929="",0,VLOOKUP(D929,resource_list,4,FALSE)*H929)</f>
        <v>0</v>
      </c>
      <c r="O929" s="5">
        <f t="shared" si="68"/>
        <v>2</v>
      </c>
      <c r="Q929" s="5" t="str">
        <f>IF(C929="", "",  IF(VLOOKUP(C929,locations_outposts,5,FALSE)="No", 1, 1.1))</f>
        <v/>
      </c>
    </row>
    <row r="930" spans="1:17" x14ac:dyDescent="0.25">
      <c r="A930" s="5" cm="1">
        <f t="array" ref="A930">ROUNDDOWN(
_xlfn.IFS(P930="Crafted",
J930*K930*N930*Q930,
P930="Inorganic",
J930*K930*(L930+M930+N930)*O930*Q930,
P930="Organic",
J930*K930*(L930+M930+N930)*Q930,
TRUE,0),2)</f>
        <v>0</v>
      </c>
      <c r="B930" s="5" t="str">
        <f>IF(D930="","",VLOOKUP(D930,resource_list,7,FALSE))</f>
        <v/>
      </c>
      <c r="E930" s="23">
        <v>0</v>
      </c>
      <c r="F930" s="23">
        <v>0</v>
      </c>
      <c r="G930" s="23">
        <v>0</v>
      </c>
      <c r="H930" s="23">
        <v>0</v>
      </c>
      <c r="J930" s="5">
        <f t="shared" si="66"/>
        <v>1</v>
      </c>
      <c r="K930" s="5">
        <f t="shared" si="67"/>
        <v>1</v>
      </c>
      <c r="L930" s="5">
        <f>IF(D930="",0,VLOOKUP(D930,resource_list,2,FALSE)*F930)</f>
        <v>0</v>
      </c>
      <c r="M930" s="5">
        <f>IF(D930="",0,VLOOKUP(D930,resource_list,3,FALSE)*G930)</f>
        <v>0</v>
      </c>
      <c r="N930" s="5">
        <f>IF(D930="",0,VLOOKUP(D930,resource_list,4,FALSE)*H930)</f>
        <v>0</v>
      </c>
      <c r="O930" s="5">
        <f t="shared" si="68"/>
        <v>2</v>
      </c>
      <c r="Q930" s="5" t="str">
        <f>IF(C930="", "",  IF(VLOOKUP(C930,locations_outposts,5,FALSE)="No", 1, 1.1))</f>
        <v/>
      </c>
    </row>
    <row r="931" spans="1:17" x14ac:dyDescent="0.25">
      <c r="A931" s="5" cm="1">
        <f t="array" ref="A931">ROUNDDOWN(
_xlfn.IFS(P931="Crafted",
J931*K931*N931*Q931,
P931="Inorganic",
J931*K931*(L931+M931+N931)*O931*Q931,
P931="Organic",
J931*K931*(L931+M931+N931)*Q931,
TRUE,0),2)</f>
        <v>0</v>
      </c>
      <c r="B931" s="5" t="str">
        <f>IF(D931="","",VLOOKUP(D931,resource_list,7,FALSE))</f>
        <v/>
      </c>
      <c r="E931" s="23">
        <v>0</v>
      </c>
      <c r="F931" s="23">
        <v>0</v>
      </c>
      <c r="G931" s="23">
        <v>0</v>
      </c>
      <c r="H931" s="23">
        <v>0</v>
      </c>
      <c r="J931" s="5">
        <f t="shared" si="66"/>
        <v>1</v>
      </c>
      <c r="K931" s="5">
        <f t="shared" si="67"/>
        <v>1</v>
      </c>
      <c r="L931" s="5">
        <f>IF(D931="",0,VLOOKUP(D931,resource_list,2,FALSE)*F931)</f>
        <v>0</v>
      </c>
      <c r="M931" s="5">
        <f>IF(D931="",0,VLOOKUP(D931,resource_list,3,FALSE)*G931)</f>
        <v>0</v>
      </c>
      <c r="N931" s="5">
        <f>IF(D931="",0,VLOOKUP(D931,resource_list,4,FALSE)*H931)</f>
        <v>0</v>
      </c>
      <c r="O931" s="5">
        <f t="shared" si="68"/>
        <v>2</v>
      </c>
      <c r="Q931" s="5" t="str">
        <f>IF(C931="", "",  IF(VLOOKUP(C931,locations_outposts,5,FALSE)="No", 1, 1.1))</f>
        <v/>
      </c>
    </row>
    <row r="932" spans="1:17" x14ac:dyDescent="0.25">
      <c r="A932" s="5" cm="1">
        <f t="array" ref="A932">ROUNDDOWN(
_xlfn.IFS(P932="Crafted",
J932*K932*N932*Q932,
P932="Inorganic",
J932*K932*(L932+M932+N932)*O932*Q932,
P932="Organic",
J932*K932*(L932+M932+N932)*Q932,
TRUE,0),2)</f>
        <v>0</v>
      </c>
      <c r="B932" s="5" t="str">
        <f>IF(D932="","",VLOOKUP(D932,resource_list,7,FALSE))</f>
        <v/>
      </c>
      <c r="E932" s="23">
        <v>0</v>
      </c>
      <c r="F932" s="23">
        <v>0</v>
      </c>
      <c r="G932" s="23">
        <v>0</v>
      </c>
      <c r="H932" s="23">
        <v>0</v>
      </c>
      <c r="J932" s="5">
        <f t="shared" si="66"/>
        <v>1</v>
      </c>
      <c r="K932" s="5">
        <f t="shared" si="67"/>
        <v>1</v>
      </c>
      <c r="L932" s="5">
        <f>IF(D932="",0,VLOOKUP(D932,resource_list,2,FALSE)*F932)</f>
        <v>0</v>
      </c>
      <c r="M932" s="5">
        <f>IF(D932="",0,VLOOKUP(D932,resource_list,3,FALSE)*G932)</f>
        <v>0</v>
      </c>
      <c r="N932" s="5">
        <f>IF(D932="",0,VLOOKUP(D932,resource_list,4,FALSE)*H932)</f>
        <v>0</v>
      </c>
      <c r="O932" s="5">
        <f t="shared" si="68"/>
        <v>2</v>
      </c>
      <c r="Q932" s="5" t="str">
        <f>IF(C932="", "",  IF(VLOOKUP(C932,locations_outposts,5,FALSE)="No", 1, 1.1))</f>
        <v/>
      </c>
    </row>
    <row r="933" spans="1:17" x14ac:dyDescent="0.25">
      <c r="A933" s="5" cm="1">
        <f t="array" ref="A933">ROUNDDOWN(
_xlfn.IFS(P933="Crafted",
J933*K933*N933*Q933,
P933="Inorganic",
J933*K933*(L933+M933+N933)*O933*Q933,
P933="Organic",
J933*K933*(L933+M933+N933)*Q933,
TRUE,0),2)</f>
        <v>0</v>
      </c>
      <c r="B933" s="5" t="str">
        <f>IF(D933="","",VLOOKUP(D933,resource_list,7,FALSE))</f>
        <v/>
      </c>
      <c r="E933" s="23">
        <v>0</v>
      </c>
      <c r="F933" s="23">
        <v>0</v>
      </c>
      <c r="G933" s="23">
        <v>0</v>
      </c>
      <c r="H933" s="23">
        <v>0</v>
      </c>
      <c r="J933" s="5">
        <f t="shared" si="66"/>
        <v>1</v>
      </c>
      <c r="K933" s="5">
        <f t="shared" si="67"/>
        <v>1</v>
      </c>
      <c r="L933" s="5">
        <f>IF(D933="",0,VLOOKUP(D933,resource_list,2,FALSE)*F933)</f>
        <v>0</v>
      </c>
      <c r="M933" s="5">
        <f>IF(D933="",0,VLOOKUP(D933,resource_list,3,FALSE)*G933)</f>
        <v>0</v>
      </c>
      <c r="N933" s="5">
        <f>IF(D933="",0,VLOOKUP(D933,resource_list,4,FALSE)*H933)</f>
        <v>0</v>
      </c>
      <c r="O933" s="5">
        <f t="shared" si="68"/>
        <v>2</v>
      </c>
      <c r="Q933" s="5" t="str">
        <f>IF(C933="", "",  IF(VLOOKUP(C933,locations_outposts,5,FALSE)="No", 1, 1.1))</f>
        <v/>
      </c>
    </row>
    <row r="934" spans="1:17" x14ac:dyDescent="0.25">
      <c r="A934" s="5" cm="1">
        <f t="array" ref="A934">ROUNDDOWN(
_xlfn.IFS(P934="Crafted",
J934*K934*N934*Q934,
P934="Inorganic",
J934*K934*(L934+M934+N934)*O934*Q934,
P934="Organic",
J934*K934*(L934+M934+N934)*Q934,
TRUE,0),2)</f>
        <v>0</v>
      </c>
      <c r="B934" s="5" t="str">
        <f>IF(D934="","",VLOOKUP(D934,resource_list,7,FALSE))</f>
        <v/>
      </c>
      <c r="E934" s="23">
        <v>0</v>
      </c>
      <c r="F934" s="23">
        <v>0</v>
      </c>
      <c r="G934" s="23">
        <v>0</v>
      </c>
      <c r="H934" s="23">
        <v>0</v>
      </c>
      <c r="J934" s="5">
        <f t="shared" si="66"/>
        <v>1</v>
      </c>
      <c r="K934" s="5">
        <f t="shared" si="67"/>
        <v>1</v>
      </c>
      <c r="L934" s="5">
        <f>IF(D934="",0,VLOOKUP(D934,resource_list,2,FALSE)*F934)</f>
        <v>0</v>
      </c>
      <c r="M934" s="5">
        <f>IF(D934="",0,VLOOKUP(D934,resource_list,3,FALSE)*G934)</f>
        <v>0</v>
      </c>
      <c r="N934" s="5">
        <f>IF(D934="",0,VLOOKUP(D934,resource_list,4,FALSE)*H934)</f>
        <v>0</v>
      </c>
      <c r="O934" s="5">
        <f t="shared" si="68"/>
        <v>2</v>
      </c>
      <c r="Q934" s="5" t="str">
        <f>IF(C934="", "",  IF(VLOOKUP(C934,locations_outposts,5,FALSE)="No", 1, 1.1))</f>
        <v/>
      </c>
    </row>
    <row r="935" spans="1:17" x14ac:dyDescent="0.25">
      <c r="A935" s="5" cm="1">
        <f t="array" ref="A935">ROUNDDOWN(
_xlfn.IFS(P935="Crafted",
J935*K935*N935*Q935,
P935="Inorganic",
J935*K935*(L935+M935+N935)*O935*Q935,
P935="Organic",
J935*K935*(L935+M935+N935)*Q935,
TRUE,0),2)</f>
        <v>0</v>
      </c>
      <c r="B935" s="5" t="str">
        <f>IF(D935="","",VLOOKUP(D935,resource_list,7,FALSE))</f>
        <v/>
      </c>
      <c r="E935" s="23">
        <v>0</v>
      </c>
      <c r="F935" s="23">
        <v>0</v>
      </c>
      <c r="G935" s="23">
        <v>0</v>
      </c>
      <c r="H935" s="23">
        <v>0</v>
      </c>
      <c r="J935" s="5">
        <f t="shared" si="66"/>
        <v>1</v>
      </c>
      <c r="K935" s="5">
        <f t="shared" si="67"/>
        <v>1</v>
      </c>
      <c r="L935" s="5">
        <f>IF(D935="",0,VLOOKUP(D935,resource_list,2,FALSE)*F935)</f>
        <v>0</v>
      </c>
      <c r="M935" s="5">
        <f>IF(D935="",0,VLOOKUP(D935,resource_list,3,FALSE)*G935)</f>
        <v>0</v>
      </c>
      <c r="N935" s="5">
        <f>IF(D935="",0,VLOOKUP(D935,resource_list,4,FALSE)*H935)</f>
        <v>0</v>
      </c>
      <c r="O935" s="5">
        <f t="shared" si="68"/>
        <v>2</v>
      </c>
      <c r="Q935" s="5" t="str">
        <f>IF(C935="", "",  IF(VLOOKUP(C935,locations_outposts,5,FALSE)="No", 1, 1.1))</f>
        <v/>
      </c>
    </row>
    <row r="936" spans="1:17" x14ac:dyDescent="0.25">
      <c r="A936" s="5" cm="1">
        <f t="array" ref="A936">ROUNDDOWN(
_xlfn.IFS(P936="Crafted",
J936*K936*N936*Q936,
P936="Inorganic",
J936*K936*(L936+M936+N936)*O936*Q936,
P936="Organic",
J936*K936*(L936+M936+N936)*Q936,
TRUE,0),2)</f>
        <v>0</v>
      </c>
      <c r="B936" s="5" t="str">
        <f>IF(D936="","",VLOOKUP(D936,resource_list,7,FALSE))</f>
        <v/>
      </c>
      <c r="E936" s="23">
        <v>0</v>
      </c>
      <c r="F936" s="23">
        <v>0</v>
      </c>
      <c r="G936" s="23">
        <v>0</v>
      </c>
      <c r="H936" s="23">
        <v>0</v>
      </c>
      <c r="J936" s="5">
        <f t="shared" si="66"/>
        <v>1</v>
      </c>
      <c r="K936" s="5">
        <f t="shared" si="67"/>
        <v>1</v>
      </c>
      <c r="L936" s="5">
        <f>IF(D936="",0,VLOOKUP(D936,resource_list,2,FALSE)*F936)</f>
        <v>0</v>
      </c>
      <c r="M936" s="5">
        <f>IF(D936="",0,VLOOKUP(D936,resource_list,3,FALSE)*G936)</f>
        <v>0</v>
      </c>
      <c r="N936" s="5">
        <f>IF(D936="",0,VLOOKUP(D936,resource_list,4,FALSE)*H936)</f>
        <v>0</v>
      </c>
      <c r="O936" s="5">
        <f t="shared" si="68"/>
        <v>2</v>
      </c>
      <c r="Q936" s="5" t="str">
        <f>IF(C936="", "",  IF(VLOOKUP(C936,locations_outposts,5,FALSE)="No", 1, 1.1))</f>
        <v/>
      </c>
    </row>
    <row r="937" spans="1:17" x14ac:dyDescent="0.25">
      <c r="A937" s="5" cm="1">
        <f t="array" ref="A937">ROUNDDOWN(
_xlfn.IFS(P937="Crafted",
J937*K937*N937*Q937,
P937="Inorganic",
J937*K937*(L937+M937+N937)*O937*Q937,
P937="Organic",
J937*K937*(L937+M937+N937)*Q937,
TRUE,0),2)</f>
        <v>0</v>
      </c>
      <c r="B937" s="5" t="str">
        <f>IF(D937="","",VLOOKUP(D937,resource_list,7,FALSE))</f>
        <v/>
      </c>
      <c r="E937" s="23">
        <v>0</v>
      </c>
      <c r="F937" s="23">
        <v>0</v>
      </c>
      <c r="G937" s="23">
        <v>0</v>
      </c>
      <c r="H937" s="23">
        <v>0</v>
      </c>
      <c r="J937" s="5">
        <f t="shared" si="66"/>
        <v>1</v>
      </c>
      <c r="K937" s="5">
        <f t="shared" si="67"/>
        <v>1</v>
      </c>
      <c r="L937" s="5">
        <f>IF(D937="",0,VLOOKUP(D937,resource_list,2,FALSE)*F937)</f>
        <v>0</v>
      </c>
      <c r="M937" s="5">
        <f>IF(D937="",0,VLOOKUP(D937,resource_list,3,FALSE)*G937)</f>
        <v>0</v>
      </c>
      <c r="N937" s="5">
        <f>IF(D937="",0,VLOOKUP(D937,resource_list,4,FALSE)*H937)</f>
        <v>0</v>
      </c>
      <c r="O937" s="5">
        <f t="shared" si="68"/>
        <v>2</v>
      </c>
      <c r="Q937" s="5" t="str">
        <f>IF(C937="", "",  IF(VLOOKUP(C937,locations_outposts,5,FALSE)="No", 1, 1.1))</f>
        <v/>
      </c>
    </row>
    <row r="938" spans="1:17" x14ac:dyDescent="0.25">
      <c r="A938" s="5" cm="1">
        <f t="array" ref="A938">ROUNDDOWN(
_xlfn.IFS(P938="Crafted",
J938*K938*N938*Q938,
P938="Inorganic",
J938*K938*(L938+M938+N938)*O938*Q938,
P938="Organic",
J938*K938*(L938+M938+N938)*Q938,
TRUE,0),2)</f>
        <v>0</v>
      </c>
      <c r="B938" s="5" t="str">
        <f>IF(D938="","",VLOOKUP(D938,resource_list,7,FALSE))</f>
        <v/>
      </c>
      <c r="E938" s="23">
        <v>0</v>
      </c>
      <c r="F938" s="23">
        <v>0</v>
      </c>
      <c r="G938" s="23">
        <v>0</v>
      </c>
      <c r="H938" s="23">
        <v>0</v>
      </c>
      <c r="J938" s="5">
        <f t="shared" si="66"/>
        <v>1</v>
      </c>
      <c r="K938" s="5">
        <f t="shared" si="67"/>
        <v>1</v>
      </c>
      <c r="L938" s="5">
        <f>IF(D938="",0,VLOOKUP(D938,resource_list,2,FALSE)*F938)</f>
        <v>0</v>
      </c>
      <c r="M938" s="5">
        <f>IF(D938="",0,VLOOKUP(D938,resource_list,3,FALSE)*G938)</f>
        <v>0</v>
      </c>
      <c r="N938" s="5">
        <f>IF(D938="",0,VLOOKUP(D938,resource_list,4,FALSE)*H938)</f>
        <v>0</v>
      </c>
      <c r="O938" s="5">
        <f t="shared" si="68"/>
        <v>2</v>
      </c>
      <c r="Q938" s="5" t="str">
        <f>IF(C938="", "",  IF(VLOOKUP(C938,locations_outposts,5,FALSE)="No", 1, 1.1))</f>
        <v/>
      </c>
    </row>
    <row r="939" spans="1:17" x14ac:dyDescent="0.25">
      <c r="A939" s="5" cm="1">
        <f t="array" ref="A939">ROUNDDOWN(
_xlfn.IFS(P939="Crafted",
J939*K939*N939*Q939,
P939="Inorganic",
J939*K939*(L939+M939+N939)*O939*Q939,
P939="Organic",
J939*K939*(L939+M939+N939)*Q939,
TRUE,0),2)</f>
        <v>0</v>
      </c>
      <c r="B939" s="5" t="str">
        <f>IF(D939="","",VLOOKUP(D939,resource_list,7,FALSE))</f>
        <v/>
      </c>
      <c r="E939" s="23">
        <v>0</v>
      </c>
      <c r="F939" s="23">
        <v>0</v>
      </c>
      <c r="G939" s="23">
        <v>0</v>
      </c>
      <c r="H939" s="23">
        <v>0</v>
      </c>
      <c r="J939" s="5">
        <f t="shared" si="66"/>
        <v>1</v>
      </c>
      <c r="K939" s="5">
        <f t="shared" si="67"/>
        <v>1</v>
      </c>
      <c r="L939" s="5">
        <f>IF(D939="",0,VLOOKUP(D939,resource_list,2,FALSE)*F939)</f>
        <v>0</v>
      </c>
      <c r="M939" s="5">
        <f>IF(D939="",0,VLOOKUP(D939,resource_list,3,FALSE)*G939)</f>
        <v>0</v>
      </c>
      <c r="N939" s="5">
        <f>IF(D939="",0,VLOOKUP(D939,resource_list,4,FALSE)*H939)</f>
        <v>0</v>
      </c>
      <c r="O939" s="5">
        <f t="shared" si="68"/>
        <v>2</v>
      </c>
      <c r="Q939" s="5" t="str">
        <f>IF(C939="", "",  IF(VLOOKUP(C939,locations_outposts,5,FALSE)="No", 1, 1.1))</f>
        <v/>
      </c>
    </row>
    <row r="940" spans="1:17" x14ac:dyDescent="0.25">
      <c r="A940" s="5" cm="1">
        <f t="array" ref="A940">ROUNDDOWN(
_xlfn.IFS(P940="Crafted",
J940*K940*N940*Q940,
P940="Inorganic",
J940*K940*(L940+M940+N940)*O940*Q940,
P940="Organic",
J940*K940*(L940+M940+N940)*Q940,
TRUE,0),2)</f>
        <v>0</v>
      </c>
      <c r="B940" s="5" t="str">
        <f>IF(D940="","",VLOOKUP(D940,resource_list,7,FALSE))</f>
        <v/>
      </c>
      <c r="E940" s="23">
        <v>0</v>
      </c>
      <c r="F940" s="23">
        <v>0</v>
      </c>
      <c r="G940" s="23">
        <v>0</v>
      </c>
      <c r="H940" s="23">
        <v>0</v>
      </c>
      <c r="J940" s="5">
        <f t="shared" si="66"/>
        <v>1</v>
      </c>
      <c r="K940" s="5">
        <f t="shared" si="67"/>
        <v>1</v>
      </c>
      <c r="L940" s="5">
        <f>IF(D940="",0,VLOOKUP(D940,resource_list,2,FALSE)*F940)</f>
        <v>0</v>
      </c>
      <c r="M940" s="5">
        <f>IF(D940="",0,VLOOKUP(D940,resource_list,3,FALSE)*G940)</f>
        <v>0</v>
      </c>
      <c r="N940" s="5">
        <f>IF(D940="",0,VLOOKUP(D940,resource_list,4,FALSE)*H940)</f>
        <v>0</v>
      </c>
      <c r="O940" s="5">
        <f t="shared" si="68"/>
        <v>2</v>
      </c>
      <c r="Q940" s="5" t="str">
        <f>IF(C940="", "",  IF(VLOOKUP(C940,locations_outposts,5,FALSE)="No", 1, 1.1))</f>
        <v/>
      </c>
    </row>
    <row r="941" spans="1:17" x14ac:dyDescent="0.25">
      <c r="A941" s="5" cm="1">
        <f t="array" ref="A941">ROUNDDOWN(
_xlfn.IFS(P941="Crafted",
J941*K941*N941*Q941,
P941="Inorganic",
J941*K941*(L941+M941+N941)*O941*Q941,
P941="Organic",
J941*K941*(L941+M941+N941)*Q941,
TRUE,0),2)</f>
        <v>0</v>
      </c>
      <c r="B941" s="5" t="str">
        <f>IF(D941="","",VLOOKUP(D941,resource_list,7,FALSE))</f>
        <v/>
      </c>
      <c r="E941" s="23">
        <v>0</v>
      </c>
      <c r="F941" s="23">
        <v>0</v>
      </c>
      <c r="G941" s="23">
        <v>0</v>
      </c>
      <c r="H941" s="23">
        <v>0</v>
      </c>
      <c r="J941" s="5">
        <f t="shared" si="66"/>
        <v>1</v>
      </c>
      <c r="K941" s="5">
        <f t="shared" si="67"/>
        <v>1</v>
      </c>
      <c r="L941" s="5">
        <f>IF(D941="",0,VLOOKUP(D941,resource_list,2,FALSE)*F941)</f>
        <v>0</v>
      </c>
      <c r="M941" s="5">
        <f>IF(D941="",0,VLOOKUP(D941,resource_list,3,FALSE)*G941)</f>
        <v>0</v>
      </c>
      <c r="N941" s="5">
        <f>IF(D941="",0,VLOOKUP(D941,resource_list,4,FALSE)*H941)</f>
        <v>0</v>
      </c>
      <c r="O941" s="5">
        <f t="shared" si="68"/>
        <v>2</v>
      </c>
      <c r="Q941" s="5" t="str">
        <f>IF(C941="", "",  IF(VLOOKUP(C941,locations_outposts,5,FALSE)="No", 1, 1.1))</f>
        <v/>
      </c>
    </row>
    <row r="942" spans="1:17" x14ac:dyDescent="0.25">
      <c r="A942" s="5" cm="1">
        <f t="array" ref="A942">ROUNDDOWN(
_xlfn.IFS(P942="Crafted",
J942*K942*N942*Q942,
P942="Inorganic",
J942*K942*(L942+M942+N942)*O942*Q942,
P942="Organic",
J942*K942*(L942+M942+N942)*Q942,
TRUE,0),2)</f>
        <v>0</v>
      </c>
      <c r="B942" s="5" t="str">
        <f>IF(D942="","",VLOOKUP(D942,resource_list,7,FALSE))</f>
        <v/>
      </c>
      <c r="E942" s="23">
        <v>0</v>
      </c>
      <c r="F942" s="23">
        <v>0</v>
      </c>
      <c r="G942" s="23">
        <v>0</v>
      </c>
      <c r="H942" s="23">
        <v>0</v>
      </c>
      <c r="J942" s="5">
        <f t="shared" si="66"/>
        <v>1</v>
      </c>
      <c r="K942" s="5">
        <f t="shared" si="67"/>
        <v>1</v>
      </c>
      <c r="L942" s="5">
        <f>IF(D942="",0,VLOOKUP(D942,resource_list,2,FALSE)*F942)</f>
        <v>0</v>
      </c>
      <c r="M942" s="5">
        <f>IF(D942="",0,VLOOKUP(D942,resource_list,3,FALSE)*G942)</f>
        <v>0</v>
      </c>
      <c r="N942" s="5">
        <f>IF(D942="",0,VLOOKUP(D942,resource_list,4,FALSE)*H942)</f>
        <v>0</v>
      </c>
      <c r="O942" s="5">
        <f t="shared" si="68"/>
        <v>2</v>
      </c>
      <c r="Q942" s="5" t="str">
        <f>IF(C942="", "",  IF(VLOOKUP(C942,locations_outposts,5,FALSE)="No", 1, 1.1))</f>
        <v/>
      </c>
    </row>
    <row r="943" spans="1:17" x14ac:dyDescent="0.25">
      <c r="A943" s="5" cm="1">
        <f t="array" ref="A943">ROUNDDOWN(
_xlfn.IFS(P943="Crafted",
J943*K943*N943*Q943,
P943="Inorganic",
J943*K943*(L943+M943+N943)*O943*Q943,
P943="Organic",
J943*K943*(L943+M943+N943)*Q943,
TRUE,0),2)</f>
        <v>0</v>
      </c>
      <c r="B943" s="5" t="str">
        <f>IF(D943="","",VLOOKUP(D943,resource_list,7,FALSE))</f>
        <v/>
      </c>
      <c r="E943" s="23">
        <v>0</v>
      </c>
      <c r="F943" s="23">
        <v>0</v>
      </c>
      <c r="G943" s="23">
        <v>0</v>
      </c>
      <c r="H943" s="23">
        <v>0</v>
      </c>
      <c r="J943" s="5">
        <f t="shared" si="66"/>
        <v>1</v>
      </c>
      <c r="K943" s="5">
        <f t="shared" si="67"/>
        <v>1</v>
      </c>
      <c r="L943" s="5">
        <f>IF(D943="",0,VLOOKUP(D943,resource_list,2,FALSE)*F943)</f>
        <v>0</v>
      </c>
      <c r="M943" s="5">
        <f>IF(D943="",0,VLOOKUP(D943,resource_list,3,FALSE)*G943)</f>
        <v>0</v>
      </c>
      <c r="N943" s="5">
        <f>IF(D943="",0,VLOOKUP(D943,resource_list,4,FALSE)*H943)</f>
        <v>0</v>
      </c>
      <c r="O943" s="5">
        <f t="shared" si="68"/>
        <v>2</v>
      </c>
      <c r="Q943" s="5" t="str">
        <f>IF(C943="", "",  IF(VLOOKUP(C943,locations_outposts,5,FALSE)="No", 1, 1.1))</f>
        <v/>
      </c>
    </row>
    <row r="944" spans="1:17" x14ac:dyDescent="0.25">
      <c r="A944" s="5" cm="1">
        <f t="array" ref="A944">ROUNDDOWN(
_xlfn.IFS(P944="Crafted",
J944*K944*N944*Q944,
P944="Inorganic",
J944*K944*(L944+M944+N944)*O944*Q944,
P944="Organic",
J944*K944*(L944+M944+N944)*Q944,
TRUE,0),2)</f>
        <v>0</v>
      </c>
      <c r="B944" s="5" t="str">
        <f>IF(D944="","",VLOOKUP(D944,resource_list,7,FALSE))</f>
        <v/>
      </c>
      <c r="E944" s="23">
        <v>0</v>
      </c>
      <c r="F944" s="23">
        <v>0</v>
      </c>
      <c r="G944" s="23">
        <v>0</v>
      </c>
      <c r="H944" s="23">
        <v>0</v>
      </c>
      <c r="J944" s="5">
        <f t="shared" si="66"/>
        <v>1</v>
      </c>
      <c r="K944" s="5">
        <f t="shared" si="67"/>
        <v>1</v>
      </c>
      <c r="L944" s="5">
        <f>IF(D944="",0,VLOOKUP(D944,resource_list,2,FALSE)*F944)</f>
        <v>0</v>
      </c>
      <c r="M944" s="5">
        <f>IF(D944="",0,VLOOKUP(D944,resource_list,3,FALSE)*G944)</f>
        <v>0</v>
      </c>
      <c r="N944" s="5">
        <f>IF(D944="",0,VLOOKUP(D944,resource_list,4,FALSE)*H944)</f>
        <v>0</v>
      </c>
      <c r="O944" s="5">
        <f t="shared" si="68"/>
        <v>2</v>
      </c>
      <c r="Q944" s="5" t="str">
        <f>IF(C944="", "",  IF(VLOOKUP(C944,locations_outposts,5,FALSE)="No", 1, 1.1))</f>
        <v/>
      </c>
    </row>
    <row r="945" spans="1:17" x14ac:dyDescent="0.25">
      <c r="A945" s="5" cm="1">
        <f t="array" ref="A945">ROUNDDOWN(
_xlfn.IFS(P945="Crafted",
J945*K945*N945*Q945,
P945="Inorganic",
J945*K945*(L945+M945+N945)*O945*Q945,
P945="Organic",
J945*K945*(L945+M945+N945)*Q945,
TRUE,0),2)</f>
        <v>0</v>
      </c>
      <c r="B945" s="5" t="str">
        <f>IF(D945="","",VLOOKUP(D945,resource_list,7,FALSE))</f>
        <v/>
      </c>
      <c r="E945" s="23">
        <v>0</v>
      </c>
      <c r="F945" s="23">
        <v>0</v>
      </c>
      <c r="G945" s="23">
        <v>0</v>
      </c>
      <c r="H945" s="23">
        <v>0</v>
      </c>
      <c r="J945" s="5">
        <f t="shared" si="66"/>
        <v>1</v>
      </c>
      <c r="K945" s="5">
        <f t="shared" si="67"/>
        <v>1</v>
      </c>
      <c r="L945" s="5">
        <f>IF(D945="",0,VLOOKUP(D945,resource_list,2,FALSE)*F945)</f>
        <v>0</v>
      </c>
      <c r="M945" s="5">
        <f>IF(D945="",0,VLOOKUP(D945,resource_list,3,FALSE)*G945)</f>
        <v>0</v>
      </c>
      <c r="N945" s="5">
        <f>IF(D945="",0,VLOOKUP(D945,resource_list,4,FALSE)*H945)</f>
        <v>0</v>
      </c>
      <c r="O945" s="5">
        <f t="shared" si="68"/>
        <v>2</v>
      </c>
      <c r="Q945" s="5" t="str">
        <f>IF(C945="", "",  IF(VLOOKUP(C945,locations_outposts,5,FALSE)="No", 1, 1.1))</f>
        <v/>
      </c>
    </row>
    <row r="946" spans="1:17" x14ac:dyDescent="0.25">
      <c r="A946" s="5" cm="1">
        <f t="array" ref="A946">ROUNDDOWN(
_xlfn.IFS(P946="Crafted",
J946*K946*N946*Q946,
P946="Inorganic",
J946*K946*(L946+M946+N946)*O946*Q946,
P946="Organic",
J946*K946*(L946+M946+N946)*Q946,
TRUE,0),2)</f>
        <v>0</v>
      </c>
      <c r="B946" s="5" t="str">
        <f>IF(D946="","",VLOOKUP(D946,resource_list,7,FALSE))</f>
        <v/>
      </c>
      <c r="E946" s="23">
        <v>0</v>
      </c>
      <c r="F946" s="23">
        <v>0</v>
      </c>
      <c r="G946" s="23">
        <v>0</v>
      </c>
      <c r="H946" s="23">
        <v>0</v>
      </c>
      <c r="J946" s="5">
        <f t="shared" si="66"/>
        <v>1</v>
      </c>
      <c r="K946" s="5">
        <f t="shared" si="67"/>
        <v>1</v>
      </c>
      <c r="L946" s="5">
        <f>IF(D946="",0,VLOOKUP(D946,resource_list,2,FALSE)*F946)</f>
        <v>0</v>
      </c>
      <c r="M946" s="5">
        <f>IF(D946="",0,VLOOKUP(D946,resource_list,3,FALSE)*G946)</f>
        <v>0</v>
      </c>
      <c r="N946" s="5">
        <f>IF(D946="",0,VLOOKUP(D946,resource_list,4,FALSE)*H946)</f>
        <v>0</v>
      </c>
      <c r="O946" s="5">
        <f t="shared" si="68"/>
        <v>2</v>
      </c>
      <c r="Q946" s="5" t="str">
        <f>IF(C946="", "",  IF(VLOOKUP(C946,locations_outposts,5,FALSE)="No", 1, 1.1))</f>
        <v/>
      </c>
    </row>
    <row r="947" spans="1:17" x14ac:dyDescent="0.25">
      <c r="A947" s="5" cm="1">
        <f t="array" ref="A947">ROUNDDOWN(
_xlfn.IFS(P947="Crafted",
J947*K947*N947*Q947,
P947="Inorganic",
J947*K947*(L947+M947+N947)*O947*Q947,
P947="Organic",
J947*K947*(L947+M947+N947)*Q947,
TRUE,0),2)</f>
        <v>0</v>
      </c>
      <c r="B947" s="5" t="str">
        <f>IF(D947="","",VLOOKUP(D947,resource_list,7,FALSE))</f>
        <v/>
      </c>
      <c r="E947" s="23">
        <v>0</v>
      </c>
      <c r="F947" s="23">
        <v>0</v>
      </c>
      <c r="G947" s="23">
        <v>0</v>
      </c>
      <c r="H947" s="23">
        <v>0</v>
      </c>
      <c r="J947" s="5">
        <f t="shared" si="66"/>
        <v>1</v>
      </c>
      <c r="K947" s="5">
        <f t="shared" si="67"/>
        <v>1</v>
      </c>
      <c r="L947" s="5">
        <f>IF(D947="",0,VLOOKUP(D947,resource_list,2,FALSE)*F947)</f>
        <v>0</v>
      </c>
      <c r="M947" s="5">
        <f>IF(D947="",0,VLOOKUP(D947,resource_list,3,FALSE)*G947)</f>
        <v>0</v>
      </c>
      <c r="N947" s="5">
        <f>IF(D947="",0,VLOOKUP(D947,resource_list,4,FALSE)*H947)</f>
        <v>0</v>
      </c>
      <c r="O947" s="5">
        <f t="shared" si="68"/>
        <v>2</v>
      </c>
      <c r="Q947" s="5" t="str">
        <f>IF(C947="", "",  IF(VLOOKUP(C947,locations_outposts,5,FALSE)="No", 1, 1.1))</f>
        <v/>
      </c>
    </row>
    <row r="948" spans="1:17" x14ac:dyDescent="0.25">
      <c r="A948" s="5" cm="1">
        <f t="array" ref="A948">ROUNDDOWN(
_xlfn.IFS(P948="Crafted",
J948*K948*N948*Q948,
P948="Inorganic",
J948*K948*(L948+M948+N948)*O948*Q948,
P948="Organic",
J948*K948*(L948+M948+N948)*Q948,
TRUE,0),2)</f>
        <v>0</v>
      </c>
      <c r="B948" s="5" t="str">
        <f>IF(D948="","",VLOOKUP(D948,resource_list,7,FALSE))</f>
        <v/>
      </c>
      <c r="E948" s="23">
        <v>0</v>
      </c>
      <c r="F948" s="23">
        <v>0</v>
      </c>
      <c r="G948" s="23">
        <v>0</v>
      </c>
      <c r="H948" s="23">
        <v>0</v>
      </c>
      <c r="J948" s="5">
        <f t="shared" si="66"/>
        <v>1</v>
      </c>
      <c r="K948" s="5">
        <f t="shared" si="67"/>
        <v>1</v>
      </c>
      <c r="L948" s="5">
        <f>IF(D948="",0,VLOOKUP(D948,resource_list,2,FALSE)*F948)</f>
        <v>0</v>
      </c>
      <c r="M948" s="5">
        <f>IF(D948="",0,VLOOKUP(D948,resource_list,3,FALSE)*G948)</f>
        <v>0</v>
      </c>
      <c r="N948" s="5">
        <f>IF(D948="",0,VLOOKUP(D948,resource_list,4,FALSE)*H948)</f>
        <v>0</v>
      </c>
      <c r="O948" s="5">
        <f t="shared" si="68"/>
        <v>2</v>
      </c>
      <c r="Q948" s="5" t="str">
        <f>IF(C948="", "",  IF(VLOOKUP(C948,locations_outposts,5,FALSE)="No", 1, 1.1))</f>
        <v/>
      </c>
    </row>
    <row r="949" spans="1:17" x14ac:dyDescent="0.25">
      <c r="A949" s="5" cm="1">
        <f t="array" ref="A949">ROUNDDOWN(
_xlfn.IFS(P949="Crafted",
J949*K949*N949*Q949,
P949="Inorganic",
J949*K949*(L949+M949+N949)*O949*Q949,
P949="Organic",
J949*K949*(L949+M949+N949)*Q949,
TRUE,0),2)</f>
        <v>0</v>
      </c>
      <c r="B949" s="5" t="str">
        <f>IF(D949="","",VLOOKUP(D949,resource_list,7,FALSE))</f>
        <v/>
      </c>
      <c r="E949" s="23">
        <v>0</v>
      </c>
      <c r="F949" s="23">
        <v>0</v>
      </c>
      <c r="G949" s="23">
        <v>0</v>
      </c>
      <c r="H949" s="23">
        <v>0</v>
      </c>
      <c r="J949" s="5">
        <f t="shared" si="66"/>
        <v>1</v>
      </c>
      <c r="K949" s="5">
        <f t="shared" si="67"/>
        <v>1</v>
      </c>
      <c r="L949" s="5">
        <f>IF(D949="",0,VLOOKUP(D949,resource_list,2,FALSE)*F949)</f>
        <v>0</v>
      </c>
      <c r="M949" s="5">
        <f>IF(D949="",0,VLOOKUP(D949,resource_list,3,FALSE)*G949)</f>
        <v>0</v>
      </c>
      <c r="N949" s="5">
        <f>IF(D949="",0,VLOOKUP(D949,resource_list,4,FALSE)*H949)</f>
        <v>0</v>
      </c>
      <c r="O949" s="5">
        <f t="shared" si="68"/>
        <v>2</v>
      </c>
      <c r="Q949" s="5" t="str">
        <f>IF(C949="", "",  IF(VLOOKUP(C949,locations_outposts,5,FALSE)="No", 1, 1.1))</f>
        <v/>
      </c>
    </row>
    <row r="950" spans="1:17" x14ac:dyDescent="0.25">
      <c r="A950" s="5" cm="1">
        <f t="array" ref="A950">ROUNDDOWN(
_xlfn.IFS(P950="Crafted",
J950*K950*N950*Q950,
P950="Inorganic",
J950*K950*(L950+M950+N950)*O950*Q950,
P950="Organic",
J950*K950*(L950+M950+N950)*Q950,
TRUE,0),2)</f>
        <v>0</v>
      </c>
      <c r="B950" s="5" t="str">
        <f>IF(D950="","",VLOOKUP(D950,resource_list,7,FALSE))</f>
        <v/>
      </c>
      <c r="E950" s="23">
        <v>0</v>
      </c>
      <c r="F950" s="23">
        <v>0</v>
      </c>
      <c r="G950" s="23">
        <v>0</v>
      </c>
      <c r="H950" s="23">
        <v>0</v>
      </c>
      <c r="J950" s="5">
        <f t="shared" si="66"/>
        <v>1</v>
      </c>
      <c r="K950" s="5">
        <f t="shared" si="67"/>
        <v>1</v>
      </c>
      <c r="L950" s="5">
        <f>IF(D950="",0,VLOOKUP(D950,resource_list,2,FALSE)*F950)</f>
        <v>0</v>
      </c>
      <c r="M950" s="5">
        <f>IF(D950="",0,VLOOKUP(D950,resource_list,3,FALSE)*G950)</f>
        <v>0</v>
      </c>
      <c r="N950" s="5">
        <f>IF(D950="",0,VLOOKUP(D950,resource_list,4,FALSE)*H950)</f>
        <v>0</v>
      </c>
      <c r="O950" s="5">
        <f t="shared" si="68"/>
        <v>2</v>
      </c>
      <c r="Q950" s="5" t="str">
        <f>IF(C950="", "",  IF(VLOOKUP(C950,locations_outposts,5,FALSE)="No", 1, 1.1))</f>
        <v/>
      </c>
    </row>
    <row r="951" spans="1:17" x14ac:dyDescent="0.25">
      <c r="A951" s="5" cm="1">
        <f t="array" ref="A951">ROUNDDOWN(
_xlfn.IFS(P951="Crafted",
J951*K951*N951*Q951,
P951="Inorganic",
J951*K951*(L951+M951+N951)*O951*Q951,
P951="Organic",
J951*K951*(L951+M951+N951)*Q951,
TRUE,0),2)</f>
        <v>0</v>
      </c>
      <c r="B951" s="5" t="str">
        <f>IF(D951="","",VLOOKUP(D951,resource_list,7,FALSE))</f>
        <v/>
      </c>
      <c r="E951" s="23">
        <v>0</v>
      </c>
      <c r="F951" s="23">
        <v>0</v>
      </c>
      <c r="G951" s="23">
        <v>0</v>
      </c>
      <c r="H951" s="23">
        <v>0</v>
      </c>
      <c r="J951" s="5">
        <f t="shared" si="66"/>
        <v>1</v>
      </c>
      <c r="K951" s="5">
        <f t="shared" si="67"/>
        <v>1</v>
      </c>
      <c r="L951" s="5">
        <f>IF(D951="",0,VLOOKUP(D951,resource_list,2,FALSE)*F951)</f>
        <v>0</v>
      </c>
      <c r="M951" s="5">
        <f>IF(D951="",0,VLOOKUP(D951,resource_list,3,FALSE)*G951)</f>
        <v>0</v>
      </c>
      <c r="N951" s="5">
        <f>IF(D951="",0,VLOOKUP(D951,resource_list,4,FALSE)*H951)</f>
        <v>0</v>
      </c>
      <c r="O951" s="5">
        <f t="shared" si="68"/>
        <v>2</v>
      </c>
      <c r="Q951" s="5" t="str">
        <f>IF(C951="", "",  IF(VLOOKUP(C951,locations_outposts,5,FALSE)="No", 1, 1.1))</f>
        <v/>
      </c>
    </row>
    <row r="952" spans="1:17" x14ac:dyDescent="0.25">
      <c r="A952" s="5" cm="1">
        <f t="array" ref="A952">ROUNDDOWN(
_xlfn.IFS(P952="Crafted",
J952*K952*N952*Q952,
P952="Inorganic",
J952*K952*(L952+M952+N952)*O952*Q952,
P952="Organic",
J952*K952*(L952+M952+N952)*Q952,
TRUE,0),2)</f>
        <v>0</v>
      </c>
      <c r="B952" s="5" t="str">
        <f>IF(D952="","",VLOOKUP(D952,resource_list,7,FALSE))</f>
        <v/>
      </c>
      <c r="E952" s="23">
        <v>0</v>
      </c>
      <c r="F952" s="23">
        <v>0</v>
      </c>
      <c r="G952" s="23">
        <v>0</v>
      </c>
      <c r="H952" s="23">
        <v>0</v>
      </c>
      <c r="J952" s="5">
        <f t="shared" si="66"/>
        <v>1</v>
      </c>
      <c r="K952" s="5">
        <f t="shared" si="67"/>
        <v>1</v>
      </c>
      <c r="L952" s="5">
        <f>IF(D952="",0,VLOOKUP(D952,resource_list,2,FALSE)*F952)</f>
        <v>0</v>
      </c>
      <c r="M952" s="5">
        <f>IF(D952="",0,VLOOKUP(D952,resource_list,3,FALSE)*G952)</f>
        <v>0</v>
      </c>
      <c r="N952" s="5">
        <f>IF(D952="",0,VLOOKUP(D952,resource_list,4,FALSE)*H952)</f>
        <v>0</v>
      </c>
      <c r="O952" s="5">
        <f t="shared" si="68"/>
        <v>2</v>
      </c>
      <c r="Q952" s="5" t="str">
        <f>IF(C952="", "",  IF(VLOOKUP(C952,locations_outposts,5,FALSE)="No", 1, 1.1))</f>
        <v/>
      </c>
    </row>
    <row r="953" spans="1:17" x14ac:dyDescent="0.25">
      <c r="A953" s="5" cm="1">
        <f t="array" ref="A953">ROUNDDOWN(
_xlfn.IFS(P953="Crafted",
J953*K953*N953*Q953,
P953="Inorganic",
J953*K953*(L953+M953+N953)*O953*Q953,
P953="Organic",
J953*K953*(L953+M953+N953)*Q953,
TRUE,0),2)</f>
        <v>0</v>
      </c>
      <c r="B953" s="5" t="str">
        <f>IF(D953="","",VLOOKUP(D953,resource_list,7,FALSE))</f>
        <v/>
      </c>
      <c r="E953" s="23">
        <v>0</v>
      </c>
      <c r="F953" s="23">
        <v>0</v>
      </c>
      <c r="G953" s="23">
        <v>0</v>
      </c>
      <c r="H953" s="23">
        <v>0</v>
      </c>
      <c r="J953" s="5">
        <f t="shared" si="66"/>
        <v>1</v>
      </c>
      <c r="K953" s="5">
        <f t="shared" si="67"/>
        <v>1</v>
      </c>
      <c r="L953" s="5">
        <f>IF(D953="",0,VLOOKUP(D953,resource_list,2,FALSE)*F953)</f>
        <v>0</v>
      </c>
      <c r="M953" s="5">
        <f>IF(D953="",0,VLOOKUP(D953,resource_list,3,FALSE)*G953)</f>
        <v>0</v>
      </c>
      <c r="N953" s="5">
        <f>IF(D953="",0,VLOOKUP(D953,resource_list,4,FALSE)*H953)</f>
        <v>0</v>
      </c>
      <c r="O953" s="5">
        <f t="shared" si="68"/>
        <v>2</v>
      </c>
      <c r="Q953" s="5" t="str">
        <f>IF(C953="", "",  IF(VLOOKUP(C953,locations_outposts,5,FALSE)="No", 1, 1.1))</f>
        <v/>
      </c>
    </row>
    <row r="954" spans="1:17" x14ac:dyDescent="0.25">
      <c r="A954" s="5" cm="1">
        <f t="array" ref="A954">ROUNDDOWN(
_xlfn.IFS(P954="Crafted",
J954*K954*N954*Q954,
P954="Inorganic",
J954*K954*(L954+M954+N954)*O954*Q954,
P954="Organic",
J954*K954*(L954+M954+N954)*Q954,
TRUE,0),2)</f>
        <v>0</v>
      </c>
      <c r="B954" s="5" t="str">
        <f>IF(D954="","",VLOOKUP(D954,resource_list,7,FALSE))</f>
        <v/>
      </c>
      <c r="E954" s="23">
        <v>0</v>
      </c>
      <c r="F954" s="23">
        <v>0</v>
      </c>
      <c r="G954" s="23">
        <v>0</v>
      </c>
      <c r="H954" s="23">
        <v>0</v>
      </c>
      <c r="J954" s="5">
        <f t="shared" si="66"/>
        <v>1</v>
      </c>
      <c r="K954" s="5">
        <f t="shared" si="67"/>
        <v>1</v>
      </c>
      <c r="L954" s="5">
        <f>IF(D954="",0,VLOOKUP(D954,resource_list,2,FALSE)*F954)</f>
        <v>0</v>
      </c>
      <c r="M954" s="5">
        <f>IF(D954="",0,VLOOKUP(D954,resource_list,3,FALSE)*G954)</f>
        <v>0</v>
      </c>
      <c r="N954" s="5">
        <f>IF(D954="",0,VLOOKUP(D954,resource_list,4,FALSE)*H954)</f>
        <v>0</v>
      </c>
      <c r="O954" s="5">
        <f t="shared" si="68"/>
        <v>2</v>
      </c>
      <c r="Q954" s="5" t="str">
        <f>IF(C954="", "",  IF(VLOOKUP(C954,locations_outposts,5,FALSE)="No", 1, 1.1))</f>
        <v/>
      </c>
    </row>
    <row r="955" spans="1:17" x14ac:dyDescent="0.25">
      <c r="A955" s="5" cm="1">
        <f t="array" ref="A955">ROUNDDOWN(
_xlfn.IFS(P955="Crafted",
J955*K955*N955*Q955,
P955="Inorganic",
J955*K955*(L955+M955+N955)*O955*Q955,
P955="Organic",
J955*K955*(L955+M955+N955)*Q955,
TRUE,0),2)</f>
        <v>0</v>
      </c>
      <c r="B955" s="5" t="str">
        <f>IF(D955="","",VLOOKUP(D955,resource_list,7,FALSE))</f>
        <v/>
      </c>
      <c r="E955" s="23">
        <v>0</v>
      </c>
      <c r="F955" s="23">
        <v>0</v>
      </c>
      <c r="G955" s="23">
        <v>0</v>
      </c>
      <c r="H955" s="23">
        <v>0</v>
      </c>
      <c r="J955" s="5">
        <f t="shared" si="66"/>
        <v>1</v>
      </c>
      <c r="K955" s="5">
        <f t="shared" si="67"/>
        <v>1</v>
      </c>
      <c r="L955" s="5">
        <f>IF(D955="",0,VLOOKUP(D955,resource_list,2,FALSE)*F955)</f>
        <v>0</v>
      </c>
      <c r="M955" s="5">
        <f>IF(D955="",0,VLOOKUP(D955,resource_list,3,FALSE)*G955)</f>
        <v>0</v>
      </c>
      <c r="N955" s="5">
        <f>IF(D955="",0,VLOOKUP(D955,resource_list,4,FALSE)*H955)</f>
        <v>0</v>
      </c>
      <c r="O955" s="5">
        <f t="shared" si="68"/>
        <v>2</v>
      </c>
      <c r="Q955" s="5" t="str">
        <f>IF(C955="", "",  IF(VLOOKUP(C955,locations_outposts,5,FALSE)="No", 1, 1.1))</f>
        <v/>
      </c>
    </row>
    <row r="956" spans="1:17" x14ac:dyDescent="0.25">
      <c r="A956" s="5" cm="1">
        <f t="array" ref="A956">ROUNDDOWN(
_xlfn.IFS(P956="Crafted",
J956*K956*N956*Q956,
P956="Inorganic",
J956*K956*(L956+M956+N956)*O956*Q956,
P956="Organic",
J956*K956*(L956+M956+N956)*Q956,
TRUE,0),2)</f>
        <v>0</v>
      </c>
      <c r="B956" s="5" t="str">
        <f>IF(D956="","",VLOOKUP(D956,resource_list,7,FALSE))</f>
        <v/>
      </c>
      <c r="E956" s="23">
        <v>0</v>
      </c>
      <c r="F956" s="23">
        <v>0</v>
      </c>
      <c r="G956" s="23">
        <v>0</v>
      </c>
      <c r="H956" s="23">
        <v>0</v>
      </c>
      <c r="J956" s="5">
        <f t="shared" si="66"/>
        <v>1</v>
      </c>
      <c r="K956" s="5">
        <f t="shared" si="67"/>
        <v>1</v>
      </c>
      <c r="L956" s="5">
        <f>IF(D956="",0,VLOOKUP(D956,resource_list,2,FALSE)*F956)</f>
        <v>0</v>
      </c>
      <c r="M956" s="5">
        <f>IF(D956="",0,VLOOKUP(D956,resource_list,3,FALSE)*G956)</f>
        <v>0</v>
      </c>
      <c r="N956" s="5">
        <f>IF(D956="",0,VLOOKUP(D956,resource_list,4,FALSE)*H956)</f>
        <v>0</v>
      </c>
      <c r="O956" s="5">
        <f t="shared" si="68"/>
        <v>2</v>
      </c>
      <c r="Q956" s="5" t="str">
        <f>IF(C956="", "",  IF(VLOOKUP(C956,locations_outposts,5,FALSE)="No", 1, 1.1))</f>
        <v/>
      </c>
    </row>
    <row r="957" spans="1:17" x14ac:dyDescent="0.25">
      <c r="A957" s="5" cm="1">
        <f t="array" ref="A957">ROUNDDOWN(
_xlfn.IFS(P957="Crafted",
J957*K957*N957*Q957,
P957="Inorganic",
J957*K957*(L957+M957+N957)*O957*Q957,
P957="Organic",
J957*K957*(L957+M957+N957)*Q957,
TRUE,0),2)</f>
        <v>0</v>
      </c>
      <c r="B957" s="5" t="str">
        <f>IF(D957="","",VLOOKUP(D957,resource_list,7,FALSE))</f>
        <v/>
      </c>
      <c r="E957" s="23">
        <v>0</v>
      </c>
      <c r="F957" s="23">
        <v>0</v>
      </c>
      <c r="G957" s="23">
        <v>0</v>
      </c>
      <c r="H957" s="23">
        <v>0</v>
      </c>
      <c r="J957" s="5">
        <f t="shared" si="66"/>
        <v>1</v>
      </c>
      <c r="K957" s="5">
        <f t="shared" si="67"/>
        <v>1</v>
      </c>
      <c r="L957" s="5">
        <f>IF(D957="",0,VLOOKUP(D957,resource_list,2,FALSE)*F957)</f>
        <v>0</v>
      </c>
      <c r="M957" s="5">
        <f>IF(D957="",0,VLOOKUP(D957,resource_list,3,FALSE)*G957)</f>
        <v>0</v>
      </c>
      <c r="N957" s="5">
        <f>IF(D957="",0,VLOOKUP(D957,resource_list,4,FALSE)*H957)</f>
        <v>0</v>
      </c>
      <c r="O957" s="5">
        <f t="shared" si="68"/>
        <v>2</v>
      </c>
      <c r="Q957" s="5" t="str">
        <f>IF(C957="", "",  IF(VLOOKUP(C957,locations_outposts,5,FALSE)="No", 1, 1.1))</f>
        <v/>
      </c>
    </row>
    <row r="958" spans="1:17" x14ac:dyDescent="0.25">
      <c r="A958" s="5" cm="1">
        <f t="array" ref="A958">ROUNDDOWN(
_xlfn.IFS(P958="Crafted",
J958*K958*N958*Q958,
P958="Inorganic",
J958*K958*(L958+M958+N958)*O958*Q958,
P958="Organic",
J958*K958*(L958+M958+N958)*Q958,
TRUE,0),2)</f>
        <v>0</v>
      </c>
      <c r="B958" s="5" t="str">
        <f>IF(D958="","",VLOOKUP(D958,resource_list,7,FALSE))</f>
        <v/>
      </c>
      <c r="E958" s="23">
        <v>0</v>
      </c>
      <c r="F958" s="23">
        <v>0</v>
      </c>
      <c r="G958" s="23">
        <v>0</v>
      </c>
      <c r="H958" s="23">
        <v>0</v>
      </c>
      <c r="J958" s="5">
        <f t="shared" si="66"/>
        <v>1</v>
      </c>
      <c r="K958" s="5">
        <f t="shared" si="67"/>
        <v>1</v>
      </c>
      <c r="L958" s="5">
        <f>IF(D958="",0,VLOOKUP(D958,resource_list,2,FALSE)*F958)</f>
        <v>0</v>
      </c>
      <c r="M958" s="5">
        <f>IF(D958="",0,VLOOKUP(D958,resource_list,3,FALSE)*G958)</f>
        <v>0</v>
      </c>
      <c r="N958" s="5">
        <f>IF(D958="",0,VLOOKUP(D958,resource_list,4,FALSE)*H958)</f>
        <v>0</v>
      </c>
      <c r="O958" s="5">
        <f t="shared" si="68"/>
        <v>2</v>
      </c>
      <c r="Q958" s="5" t="str">
        <f>IF(C958="", "",  IF(VLOOKUP(C958,locations_outposts,5,FALSE)="No", 1, 1.1))</f>
        <v/>
      </c>
    </row>
    <row r="959" spans="1:17" x14ac:dyDescent="0.25">
      <c r="A959" s="5" cm="1">
        <f t="array" ref="A959">ROUNDDOWN(
_xlfn.IFS(P959="Crafted",
J959*K959*N959*Q959,
P959="Inorganic",
J959*K959*(L959+M959+N959)*O959*Q959,
P959="Organic",
J959*K959*(L959+M959+N959)*Q959,
TRUE,0),2)</f>
        <v>0</v>
      </c>
      <c r="B959" s="5" t="str">
        <f>IF(D959="","",VLOOKUP(D959,resource_list,7,FALSE))</f>
        <v/>
      </c>
      <c r="E959" s="23">
        <v>0</v>
      </c>
      <c r="F959" s="23">
        <v>0</v>
      </c>
      <c r="G959" s="23">
        <v>0</v>
      </c>
      <c r="H959" s="23">
        <v>0</v>
      </c>
      <c r="J959" s="5">
        <f t="shared" si="66"/>
        <v>1</v>
      </c>
      <c r="K959" s="5">
        <f t="shared" si="67"/>
        <v>1</v>
      </c>
      <c r="L959" s="5">
        <f>IF(D959="",0,VLOOKUP(D959,resource_list,2,FALSE)*F959)</f>
        <v>0</v>
      </c>
      <c r="M959" s="5">
        <f>IF(D959="",0,VLOOKUP(D959,resource_list,3,FALSE)*G959)</f>
        <v>0</v>
      </c>
      <c r="N959" s="5">
        <f>IF(D959="",0,VLOOKUP(D959,resource_list,4,FALSE)*H959)</f>
        <v>0</v>
      </c>
      <c r="O959" s="5">
        <f t="shared" si="68"/>
        <v>2</v>
      </c>
      <c r="Q959" s="5" t="str">
        <f>IF(C959="", "",  IF(VLOOKUP(C959,locations_outposts,5,FALSE)="No", 1, 1.1))</f>
        <v/>
      </c>
    </row>
    <row r="960" spans="1:17" x14ac:dyDescent="0.25">
      <c r="A960" s="5" cm="1">
        <f t="array" ref="A960">ROUNDDOWN(
_xlfn.IFS(P960="Crafted",
J960*K960*N960*Q960,
P960="Inorganic",
J960*K960*(L960+M960+N960)*O960*Q960,
P960="Organic",
J960*K960*(L960+M960+N960)*Q960,
TRUE,0),2)</f>
        <v>0</v>
      </c>
      <c r="B960" s="5" t="str">
        <f>IF(D960="","",VLOOKUP(D960,resource_list,7,FALSE))</f>
        <v/>
      </c>
      <c r="E960" s="23">
        <v>0</v>
      </c>
      <c r="F960" s="23">
        <v>0</v>
      </c>
      <c r="G960" s="23">
        <v>0</v>
      </c>
      <c r="H960" s="23">
        <v>0</v>
      </c>
      <c r="J960" s="5">
        <f t="shared" si="66"/>
        <v>1</v>
      </c>
      <c r="K960" s="5">
        <f t="shared" si="67"/>
        <v>1</v>
      </c>
      <c r="L960" s="5">
        <f>IF(D960="",0,VLOOKUP(D960,resource_list,2,FALSE)*F960)</f>
        <v>0</v>
      </c>
      <c r="M960" s="5">
        <f>IF(D960="",0,VLOOKUP(D960,resource_list,3,FALSE)*G960)</f>
        <v>0</v>
      </c>
      <c r="N960" s="5">
        <f>IF(D960="",0,VLOOKUP(D960,resource_list,4,FALSE)*H960)</f>
        <v>0</v>
      </c>
      <c r="O960" s="5">
        <f t="shared" si="68"/>
        <v>2</v>
      </c>
      <c r="Q960" s="5" t="str">
        <f>IF(C960="", "",  IF(VLOOKUP(C960,locations_outposts,5,FALSE)="No", 1, 1.1))</f>
        <v/>
      </c>
    </row>
    <row r="961" spans="1:17" x14ac:dyDescent="0.25">
      <c r="A961" s="5" cm="1">
        <f t="array" ref="A961">ROUNDDOWN(
_xlfn.IFS(P961="Crafted",
J961*K961*N961*Q961,
P961="Inorganic",
J961*K961*(L961+M961+N961)*O961*Q961,
P961="Organic",
J961*K961*(L961+M961+N961)*Q961,
TRUE,0),2)</f>
        <v>0</v>
      </c>
      <c r="B961" s="5" t="str">
        <f>IF(D961="","",VLOOKUP(D961,resource_list,7,FALSE))</f>
        <v/>
      </c>
      <c r="E961" s="23">
        <v>0</v>
      </c>
      <c r="F961" s="23">
        <v>0</v>
      </c>
      <c r="G961" s="23">
        <v>0</v>
      </c>
      <c r="H961" s="23">
        <v>0</v>
      </c>
      <c r="J961" s="5">
        <f t="shared" si="66"/>
        <v>1</v>
      </c>
      <c r="K961" s="5">
        <f t="shared" si="67"/>
        <v>1</v>
      </c>
      <c r="L961" s="5">
        <f>IF(D961="",0,VLOOKUP(D961,resource_list,2,FALSE)*F961)</f>
        <v>0</v>
      </c>
      <c r="M961" s="5">
        <f>IF(D961="",0,VLOOKUP(D961,resource_list,3,FALSE)*G961)</f>
        <v>0</v>
      </c>
      <c r="N961" s="5">
        <f>IF(D961="",0,VLOOKUP(D961,resource_list,4,FALSE)*H961)</f>
        <v>0</v>
      </c>
      <c r="O961" s="5">
        <f t="shared" si="68"/>
        <v>2</v>
      </c>
      <c r="Q961" s="5" t="str">
        <f>IF(C961="", "",  IF(VLOOKUP(C961,locations_outposts,5,FALSE)="No", 1, 1.1))</f>
        <v/>
      </c>
    </row>
    <row r="962" spans="1:17" x14ac:dyDescent="0.25">
      <c r="A962" s="5" cm="1">
        <f t="array" ref="A962">ROUNDDOWN(
_xlfn.IFS(P962="Crafted",
J962*K962*N962*Q962,
P962="Inorganic",
J962*K962*(L962+M962+N962)*O962*Q962,
P962="Organic",
J962*K962*(L962+M962+N962)*Q962,
TRUE,0),2)</f>
        <v>0</v>
      </c>
      <c r="B962" s="5" t="str">
        <f>IF(D962="","",VLOOKUP(D962,resource_list,7,FALSE))</f>
        <v/>
      </c>
      <c r="E962" s="23">
        <v>0</v>
      </c>
      <c r="F962" s="23">
        <v>0</v>
      </c>
      <c r="G962" s="23">
        <v>0</v>
      </c>
      <c r="H962" s="23">
        <v>0</v>
      </c>
      <c r="J962" s="5">
        <f t="shared" si="66"/>
        <v>1</v>
      </c>
      <c r="K962" s="5">
        <f t="shared" si="67"/>
        <v>1</v>
      </c>
      <c r="L962" s="5">
        <f>IF(D962="",0,VLOOKUP(D962,resource_list,2,FALSE)*F962)</f>
        <v>0</v>
      </c>
      <c r="M962" s="5">
        <f>IF(D962="",0,VLOOKUP(D962,resource_list,3,FALSE)*G962)</f>
        <v>0</v>
      </c>
      <c r="N962" s="5">
        <f>IF(D962="",0,VLOOKUP(D962,resource_list,4,FALSE)*H962)</f>
        <v>0</v>
      </c>
      <c r="O962" s="5">
        <f t="shared" si="68"/>
        <v>2</v>
      </c>
      <c r="Q962" s="5" t="str">
        <f>IF(C962="", "",  IF(VLOOKUP(C962,locations_outposts,5,FALSE)="No", 1, 1.1))</f>
        <v/>
      </c>
    </row>
    <row r="963" spans="1:17" x14ac:dyDescent="0.25">
      <c r="A963" s="5" cm="1">
        <f t="array" ref="A963">ROUNDDOWN(
_xlfn.IFS(P963="Crafted",
J963*K963*N963*Q963,
P963="Inorganic",
J963*K963*(L963+M963+N963)*O963*Q963,
P963="Organic",
J963*K963*(L963+M963+N963)*Q963,
TRUE,0),2)</f>
        <v>0</v>
      </c>
      <c r="B963" s="5" t="str">
        <f>IF(D963="","",VLOOKUP(D963,resource_list,7,FALSE))</f>
        <v/>
      </c>
      <c r="E963" s="23">
        <v>0</v>
      </c>
      <c r="F963" s="23">
        <v>0</v>
      </c>
      <c r="G963" s="23">
        <v>0</v>
      </c>
      <c r="H963" s="23">
        <v>0</v>
      </c>
      <c r="J963" s="5">
        <f t="shared" si="66"/>
        <v>1</v>
      </c>
      <c r="K963" s="5">
        <f t="shared" si="67"/>
        <v>1</v>
      </c>
      <c r="L963" s="5">
        <f>IF(D963="",0,VLOOKUP(D963,resource_list,2,FALSE)*F963)</f>
        <v>0</v>
      </c>
      <c r="M963" s="5">
        <f>IF(D963="",0,VLOOKUP(D963,resource_list,3,FALSE)*G963)</f>
        <v>0</v>
      </c>
      <c r="N963" s="5">
        <f>IF(D963="",0,VLOOKUP(D963,resource_list,4,FALSE)*H963)</f>
        <v>0</v>
      </c>
      <c r="O963" s="5">
        <f t="shared" si="68"/>
        <v>2</v>
      </c>
      <c r="Q963" s="5" t="str">
        <f>IF(C963="", "",  IF(VLOOKUP(C963,locations_outposts,5,FALSE)="No", 1, 1.1))</f>
        <v/>
      </c>
    </row>
    <row r="964" spans="1:17" x14ac:dyDescent="0.25">
      <c r="A964" s="5" cm="1">
        <f t="array" ref="A964">ROUNDDOWN(
_xlfn.IFS(P964="Crafted",
J964*K964*N964*Q964,
P964="Inorganic",
J964*K964*(L964+M964+N964)*O964*Q964,
P964="Organic",
J964*K964*(L964+M964+N964)*Q964,
TRUE,0),2)</f>
        <v>0</v>
      </c>
      <c r="B964" s="5" t="str">
        <f>IF(D964="","",VLOOKUP(D964,resource_list,7,FALSE))</f>
        <v/>
      </c>
      <c r="E964" s="23">
        <v>0</v>
      </c>
      <c r="F964" s="23">
        <v>0</v>
      </c>
      <c r="G964" s="23">
        <v>0</v>
      </c>
      <c r="H964" s="23">
        <v>0</v>
      </c>
      <c r="J964" s="5">
        <f t="shared" si="66"/>
        <v>1</v>
      </c>
      <c r="K964" s="5">
        <f t="shared" si="67"/>
        <v>1</v>
      </c>
      <c r="L964" s="5">
        <f>IF(D964="",0,VLOOKUP(D964,resource_list,2,FALSE)*F964)</f>
        <v>0</v>
      </c>
      <c r="M964" s="5">
        <f>IF(D964="",0,VLOOKUP(D964,resource_list,3,FALSE)*G964)</f>
        <v>0</v>
      </c>
      <c r="N964" s="5">
        <f>IF(D964="",0,VLOOKUP(D964,resource_list,4,FALSE)*H964)</f>
        <v>0</v>
      </c>
      <c r="O964" s="5">
        <f t="shared" si="68"/>
        <v>2</v>
      </c>
      <c r="Q964" s="5" t="str">
        <f>IF(C964="", "",  IF(VLOOKUP(C964,locations_outposts,5,FALSE)="No", 1, 1.1))</f>
        <v/>
      </c>
    </row>
    <row r="965" spans="1:17" x14ac:dyDescent="0.25">
      <c r="A965" s="5" cm="1">
        <f t="array" ref="A965">ROUNDDOWN(
_xlfn.IFS(P965="Crafted",
J965*K965*N965*Q965,
P965="Inorganic",
J965*K965*(L965+M965+N965)*O965*Q965,
P965="Organic",
J965*K965*(L965+M965+N965)*Q965,
TRUE,0),2)</f>
        <v>0</v>
      </c>
      <c r="B965" s="5" t="str">
        <f>IF(D965="","",VLOOKUP(D965,resource_list,7,FALSE))</f>
        <v/>
      </c>
      <c r="E965" s="23">
        <v>0</v>
      </c>
      <c r="F965" s="23">
        <v>0</v>
      </c>
      <c r="G965" s="23">
        <v>0</v>
      </c>
      <c r="H965" s="23">
        <v>0</v>
      </c>
      <c r="J965" s="5">
        <f t="shared" si="66"/>
        <v>1</v>
      </c>
      <c r="K965" s="5">
        <f t="shared" si="67"/>
        <v>1</v>
      </c>
      <c r="L965" s="5">
        <f>IF(D965="",0,VLOOKUP(D965,resource_list,2,FALSE)*F965)</f>
        <v>0</v>
      </c>
      <c r="M965" s="5">
        <f>IF(D965="",0,VLOOKUP(D965,resource_list,3,FALSE)*G965)</f>
        <v>0</v>
      </c>
      <c r="N965" s="5">
        <f>IF(D965="",0,VLOOKUP(D965,resource_list,4,FALSE)*H965)</f>
        <v>0</v>
      </c>
      <c r="O965" s="5">
        <f t="shared" si="68"/>
        <v>2</v>
      </c>
      <c r="Q965" s="5" t="str">
        <f>IF(C965="", "",  IF(VLOOKUP(C965,locations_outposts,5,FALSE)="No", 1, 1.1))</f>
        <v/>
      </c>
    </row>
    <row r="966" spans="1:17" x14ac:dyDescent="0.25">
      <c r="A966" s="5" cm="1">
        <f t="array" ref="A966">ROUNDDOWN(
_xlfn.IFS(P966="Crafted",
J966*K966*N966*Q966,
P966="Inorganic",
J966*K966*(L966+M966+N966)*O966*Q966,
P966="Organic",
J966*K966*(L966+M966+N966)*Q966,
TRUE,0),2)</f>
        <v>0</v>
      </c>
      <c r="B966" s="5" t="str">
        <f>IF(D966="","",VLOOKUP(D966,resource_list,7,FALSE))</f>
        <v/>
      </c>
      <c r="E966" s="23">
        <v>0</v>
      </c>
      <c r="F966" s="23">
        <v>0</v>
      </c>
      <c r="G966" s="23">
        <v>0</v>
      </c>
      <c r="H966" s="23">
        <v>0</v>
      </c>
      <c r="J966" s="5">
        <f t="shared" si="66"/>
        <v>1</v>
      </c>
      <c r="K966" s="5">
        <f t="shared" si="67"/>
        <v>1</v>
      </c>
      <c r="L966" s="5">
        <f>IF(D966="",0,VLOOKUP(D966,resource_list,2,FALSE)*F966)</f>
        <v>0</v>
      </c>
      <c r="M966" s="5">
        <f>IF(D966="",0,VLOOKUP(D966,resource_list,3,FALSE)*G966)</f>
        <v>0</v>
      </c>
      <c r="N966" s="5">
        <f>IF(D966="",0,VLOOKUP(D966,resource_list,4,FALSE)*H966)</f>
        <v>0</v>
      </c>
      <c r="O966" s="5">
        <f t="shared" si="68"/>
        <v>2</v>
      </c>
      <c r="Q966" s="5" t="str">
        <f>IF(C966="", "",  IF(VLOOKUP(C966,locations_outposts,5,FALSE)="No", 1, 1.1))</f>
        <v/>
      </c>
    </row>
    <row r="967" spans="1:17" x14ac:dyDescent="0.25">
      <c r="A967" s="5" cm="1">
        <f t="array" ref="A967">ROUNDDOWN(
_xlfn.IFS(P967="Crafted",
J967*K967*N967*Q967,
P967="Inorganic",
J967*K967*(L967+M967+N967)*O967*Q967,
P967="Organic",
J967*K967*(L967+M967+N967)*Q967,
TRUE,0),2)</f>
        <v>0</v>
      </c>
      <c r="B967" s="5" t="str">
        <f>IF(D967="","",VLOOKUP(D967,resource_list,7,FALSE))</f>
        <v/>
      </c>
      <c r="E967" s="23">
        <v>0</v>
      </c>
      <c r="F967" s="23">
        <v>0</v>
      </c>
      <c r="G967" s="23">
        <v>0</v>
      </c>
      <c r="H967" s="23">
        <v>0</v>
      </c>
      <c r="J967" s="5">
        <f t="shared" si="66"/>
        <v>1</v>
      </c>
      <c r="K967" s="5">
        <f t="shared" si="67"/>
        <v>1</v>
      </c>
      <c r="L967" s="5">
        <f>IF(D967="",0,VLOOKUP(D967,resource_list,2,FALSE)*F967)</f>
        <v>0</v>
      </c>
      <c r="M967" s="5">
        <f>IF(D967="",0,VLOOKUP(D967,resource_list,3,FALSE)*G967)</f>
        <v>0</v>
      </c>
      <c r="N967" s="5">
        <f>IF(D967="",0,VLOOKUP(D967,resource_list,4,FALSE)*H967)</f>
        <v>0</v>
      </c>
      <c r="O967" s="5">
        <f t="shared" si="68"/>
        <v>2</v>
      </c>
      <c r="Q967" s="5" t="str">
        <f>IF(C967="", "",  IF(VLOOKUP(C967,locations_outposts,5,FALSE)="No", 1, 1.1))</f>
        <v/>
      </c>
    </row>
    <row r="968" spans="1:17" x14ac:dyDescent="0.25">
      <c r="A968" s="5" cm="1">
        <f t="array" ref="A968">ROUNDDOWN(
_xlfn.IFS(P968="Crafted",
J968*K968*N968*Q968,
P968="Inorganic",
J968*K968*(L968+M968+N968)*O968*Q968,
P968="Organic",
J968*K968*(L968+M968+N968)*Q968,
TRUE,0),2)</f>
        <v>0</v>
      </c>
      <c r="B968" s="5" t="str">
        <f>IF(D968="","",VLOOKUP(D968,resource_list,7,FALSE))</f>
        <v/>
      </c>
      <c r="E968" s="23">
        <v>0</v>
      </c>
      <c r="F968" s="23">
        <v>0</v>
      </c>
      <c r="G968" s="23">
        <v>0</v>
      </c>
      <c r="H968" s="23">
        <v>0</v>
      </c>
      <c r="J968" s="5">
        <f t="shared" si="66"/>
        <v>1</v>
      </c>
      <c r="K968" s="5">
        <f t="shared" si="67"/>
        <v>1</v>
      </c>
      <c r="L968" s="5">
        <f>IF(D968="",0,VLOOKUP(D968,resource_list,2,FALSE)*F968)</f>
        <v>0</v>
      </c>
      <c r="M968" s="5">
        <f>IF(D968="",0,VLOOKUP(D968,resource_list,3,FALSE)*G968)</f>
        <v>0</v>
      </c>
      <c r="N968" s="5">
        <f>IF(D968="",0,VLOOKUP(D968,resource_list,4,FALSE)*H968)</f>
        <v>0</v>
      </c>
      <c r="O968" s="5">
        <f t="shared" si="68"/>
        <v>2</v>
      </c>
      <c r="Q968" s="5" t="str">
        <f>IF(C968="", "",  IF(VLOOKUP(C968,locations_outposts,5,FALSE)="No", 1, 1.1))</f>
        <v/>
      </c>
    </row>
    <row r="969" spans="1:17" x14ac:dyDescent="0.25">
      <c r="A969" s="5" cm="1">
        <f t="array" ref="A969">ROUNDDOWN(
_xlfn.IFS(P969="Crafted",
J969*K969*N969*Q969,
P969="Inorganic",
J969*K969*(L969+M969+N969)*O969*Q969,
P969="Organic",
J969*K969*(L969+M969+N969)*Q969,
TRUE,0),2)</f>
        <v>0</v>
      </c>
      <c r="B969" s="5" t="str">
        <f>IF(D969="","",VLOOKUP(D969,resource_list,7,FALSE))</f>
        <v/>
      </c>
      <c r="E969" s="23">
        <v>0</v>
      </c>
      <c r="F969" s="23">
        <v>0</v>
      </c>
      <c r="G969" s="23">
        <v>0</v>
      </c>
      <c r="H969" s="23">
        <v>0</v>
      </c>
      <c r="J969" s="5">
        <f t="shared" si="66"/>
        <v>1</v>
      </c>
      <c r="K969" s="5">
        <f t="shared" si="67"/>
        <v>1</v>
      </c>
      <c r="L969" s="5">
        <f>IF(D969="",0,VLOOKUP(D969,resource_list,2,FALSE)*F969)</f>
        <v>0</v>
      </c>
      <c r="M969" s="5">
        <f>IF(D969="",0,VLOOKUP(D969,resource_list,3,FALSE)*G969)</f>
        <v>0</v>
      </c>
      <c r="N969" s="5">
        <f>IF(D969="",0,VLOOKUP(D969,resource_list,4,FALSE)*H969)</f>
        <v>0</v>
      </c>
      <c r="O969" s="5">
        <f t="shared" si="68"/>
        <v>2</v>
      </c>
      <c r="Q969" s="5" t="str">
        <f>IF(C969="", "",  IF(VLOOKUP(C969,locations_outposts,5,FALSE)="No", 1, 1.1))</f>
        <v/>
      </c>
    </row>
    <row r="970" spans="1:17" x14ac:dyDescent="0.25">
      <c r="A970" s="5" cm="1">
        <f t="array" ref="A970">ROUNDDOWN(
_xlfn.IFS(P970="Crafted",
J970*K970*N970*Q970,
P970="Inorganic",
J970*K970*(L970+M970+N970)*O970*Q970,
P970="Organic",
J970*K970*(L970+M970+N970)*Q970,
TRUE,0),2)</f>
        <v>0</v>
      </c>
      <c r="B970" s="5" t="str">
        <f>IF(D970="","",VLOOKUP(D970,resource_list,7,FALSE))</f>
        <v/>
      </c>
      <c r="E970" s="23">
        <v>0</v>
      </c>
      <c r="F970" s="23">
        <v>0</v>
      </c>
      <c r="G970" s="23">
        <v>0</v>
      </c>
      <c r="H970" s="23">
        <v>0</v>
      </c>
      <c r="J970" s="5">
        <f t="shared" si="66"/>
        <v>1</v>
      </c>
      <c r="K970" s="5">
        <f t="shared" si="67"/>
        <v>1</v>
      </c>
      <c r="L970" s="5">
        <f>IF(D970="",0,VLOOKUP(D970,resource_list,2,FALSE)*F970)</f>
        <v>0</v>
      </c>
      <c r="M970" s="5">
        <f>IF(D970="",0,VLOOKUP(D970,resource_list,3,FALSE)*G970)</f>
        <v>0</v>
      </c>
      <c r="N970" s="5">
        <f>IF(D970="",0,VLOOKUP(D970,resource_list,4,FALSE)*H970)</f>
        <v>0</v>
      </c>
      <c r="O970" s="5">
        <f t="shared" si="68"/>
        <v>2</v>
      </c>
      <c r="Q970" s="5" t="str">
        <f>IF(C970="", "",  IF(VLOOKUP(C970,locations_outposts,5,FALSE)="No", 1, 1.1))</f>
        <v/>
      </c>
    </row>
    <row r="971" spans="1:17" x14ac:dyDescent="0.25">
      <c r="A971" s="5" cm="1">
        <f t="array" ref="A971">ROUNDDOWN(
_xlfn.IFS(P971="Crafted",
J971*K971*N971*Q971,
P971="Inorganic",
J971*K971*(L971+M971+N971)*O971*Q971,
P971="Organic",
J971*K971*(L971+M971+N971)*Q971,
TRUE,0),2)</f>
        <v>0</v>
      </c>
      <c r="B971" s="5" t="str">
        <f>IF(D971="","",VLOOKUP(D971,resource_list,7,FALSE))</f>
        <v/>
      </c>
      <c r="E971" s="23">
        <v>0</v>
      </c>
      <c r="F971" s="23">
        <v>0</v>
      </c>
      <c r="G971" s="23">
        <v>0</v>
      </c>
      <c r="H971" s="23">
        <v>0</v>
      </c>
      <c r="J971" s="5">
        <f t="shared" si="66"/>
        <v>1</v>
      </c>
      <c r="K971" s="5">
        <f t="shared" si="67"/>
        <v>1</v>
      </c>
      <c r="L971" s="5">
        <f>IF(D971="",0,VLOOKUP(D971,resource_list,2,FALSE)*F971)</f>
        <v>0</v>
      </c>
      <c r="M971" s="5">
        <f>IF(D971="",0,VLOOKUP(D971,resource_list,3,FALSE)*G971)</f>
        <v>0</v>
      </c>
      <c r="N971" s="5">
        <f>IF(D971="",0,VLOOKUP(D971,resource_list,4,FALSE)*H971)</f>
        <v>0</v>
      </c>
      <c r="O971" s="5">
        <f t="shared" si="68"/>
        <v>2</v>
      </c>
      <c r="Q971" s="5" t="str">
        <f>IF(C971="", "",  IF(VLOOKUP(C971,locations_outposts,5,FALSE)="No", 1, 1.1))</f>
        <v/>
      </c>
    </row>
    <row r="972" spans="1:17" x14ac:dyDescent="0.25">
      <c r="A972" s="5" cm="1">
        <f t="array" ref="A972">ROUNDDOWN(
_xlfn.IFS(P972="Crafted",
J972*K972*N972*Q972,
P972="Inorganic",
J972*K972*(L972+M972+N972)*O972*Q972,
P972="Organic",
J972*K972*(L972+M972+N972)*Q972,
TRUE,0),2)</f>
        <v>0</v>
      </c>
      <c r="B972" s="5" t="str">
        <f>IF(D972="","",VLOOKUP(D972,resource_list,7,FALSE))</f>
        <v/>
      </c>
      <c r="E972" s="23">
        <v>0</v>
      </c>
      <c r="F972" s="23">
        <v>0</v>
      </c>
      <c r="G972" s="23">
        <v>0</v>
      </c>
      <c r="H972" s="23">
        <v>0</v>
      </c>
      <c r="J972" s="5">
        <f t="shared" si="66"/>
        <v>1</v>
      </c>
      <c r="K972" s="5">
        <f t="shared" si="67"/>
        <v>1</v>
      </c>
      <c r="L972" s="5">
        <f>IF(D972="",0,VLOOKUP(D972,resource_list,2,FALSE)*F972)</f>
        <v>0</v>
      </c>
      <c r="M972" s="5">
        <f>IF(D972="",0,VLOOKUP(D972,resource_list,3,FALSE)*G972)</f>
        <v>0</v>
      </c>
      <c r="N972" s="5">
        <f>IF(D972="",0,VLOOKUP(D972,resource_list,4,FALSE)*H972)</f>
        <v>0</v>
      </c>
      <c r="O972" s="5">
        <f t="shared" si="68"/>
        <v>2</v>
      </c>
      <c r="Q972" s="5" t="str">
        <f>IF(C972="", "",  IF(VLOOKUP(C972,locations_outposts,5,FALSE)="No", 1, 1.1))</f>
        <v/>
      </c>
    </row>
    <row r="973" spans="1:17" x14ac:dyDescent="0.25">
      <c r="A973" s="5" cm="1">
        <f t="array" ref="A973">ROUNDDOWN(
_xlfn.IFS(P973="Crafted",
J973*K973*N973*Q973,
P973="Inorganic",
J973*K973*(L973+M973+N973)*O973*Q973,
P973="Organic",
J973*K973*(L973+M973+N973)*Q973,
TRUE,0),2)</f>
        <v>0</v>
      </c>
      <c r="B973" s="5" t="str">
        <f>IF(D973="","",VLOOKUP(D973,resource_list,7,FALSE))</f>
        <v/>
      </c>
      <c r="E973" s="23">
        <v>0</v>
      </c>
      <c r="F973" s="23">
        <v>0</v>
      </c>
      <c r="G973" s="23">
        <v>0</v>
      </c>
      <c r="H973" s="23">
        <v>0</v>
      </c>
      <c r="J973" s="5">
        <f t="shared" si="66"/>
        <v>1</v>
      </c>
      <c r="K973" s="5">
        <f t="shared" si="67"/>
        <v>1</v>
      </c>
      <c r="L973" s="5">
        <f>IF(D973="",0,VLOOKUP(D973,resource_list,2,FALSE)*F973)</f>
        <v>0</v>
      </c>
      <c r="M973" s="5">
        <f>IF(D973="",0,VLOOKUP(D973,resource_list,3,FALSE)*G973)</f>
        <v>0</v>
      </c>
      <c r="N973" s="5">
        <f>IF(D973="",0,VLOOKUP(D973,resource_list,4,FALSE)*H973)</f>
        <v>0</v>
      </c>
      <c r="O973" s="5">
        <f t="shared" si="68"/>
        <v>2</v>
      </c>
      <c r="Q973" s="5" t="str">
        <f>IF(C973="", "",  IF(VLOOKUP(C973,locations_outposts,5,FALSE)="No", 1, 1.1))</f>
        <v/>
      </c>
    </row>
    <row r="974" spans="1:17" x14ac:dyDescent="0.25">
      <c r="A974" s="5" cm="1">
        <f t="array" ref="A974">ROUNDDOWN(
_xlfn.IFS(P974="Crafted",
J974*K974*N974*Q974,
P974="Inorganic",
J974*K974*(L974+M974+N974)*O974*Q974,
P974="Organic",
J974*K974*(L974+M974+N974)*Q974,
TRUE,0),2)</f>
        <v>0</v>
      </c>
      <c r="B974" s="5" t="str">
        <f>IF(D974="","",VLOOKUP(D974,resource_list,7,FALSE))</f>
        <v/>
      </c>
      <c r="E974" s="23">
        <v>0</v>
      </c>
      <c r="F974" s="23">
        <v>0</v>
      </c>
      <c r="G974" s="23">
        <v>0</v>
      </c>
      <c r="H974" s="23">
        <v>0</v>
      </c>
      <c r="J974" s="5">
        <f t="shared" si="66"/>
        <v>1</v>
      </c>
      <c r="K974" s="5">
        <f t="shared" si="67"/>
        <v>1</v>
      </c>
      <c r="L974" s="5">
        <f>IF(D974="",0,VLOOKUP(D974,resource_list,2,FALSE)*F974)</f>
        <v>0</v>
      </c>
      <c r="M974" s="5">
        <f>IF(D974="",0,VLOOKUP(D974,resource_list,3,FALSE)*G974)</f>
        <v>0</v>
      </c>
      <c r="N974" s="5">
        <f>IF(D974="",0,VLOOKUP(D974,resource_list,4,FALSE)*H974)</f>
        <v>0</v>
      </c>
      <c r="O974" s="5">
        <f t="shared" si="68"/>
        <v>2</v>
      </c>
      <c r="Q974" s="5" t="str">
        <f>IF(C974="", "",  IF(VLOOKUP(C974,locations_outposts,5,FALSE)="No", 1, 1.1))</f>
        <v/>
      </c>
    </row>
    <row r="975" spans="1:17" x14ac:dyDescent="0.25">
      <c r="A975" s="5" cm="1">
        <f t="array" ref="A975">ROUNDDOWN(
_xlfn.IFS(P975="Crafted",
J975*K975*N975*Q975,
P975="Inorganic",
J975*K975*(L975+M975+N975)*O975*Q975,
P975="Organic",
J975*K975*(L975+M975+N975)*Q975,
TRUE,0),2)</f>
        <v>0</v>
      </c>
      <c r="B975" s="5" t="str">
        <f>IF(D975="","",VLOOKUP(D975,resource_list,7,FALSE))</f>
        <v/>
      </c>
      <c r="E975" s="23">
        <v>0</v>
      </c>
      <c r="F975" s="23">
        <v>0</v>
      </c>
      <c r="G975" s="23">
        <v>0</v>
      </c>
      <c r="H975" s="23">
        <v>0</v>
      </c>
      <c r="J975" s="5">
        <f t="shared" si="66"/>
        <v>1</v>
      </c>
      <c r="K975" s="5">
        <f t="shared" si="67"/>
        <v>1</v>
      </c>
      <c r="L975" s="5">
        <f>IF(D975="",0,VLOOKUP(D975,resource_list,2,FALSE)*F975)</f>
        <v>0</v>
      </c>
      <c r="M975" s="5">
        <f>IF(D975="",0,VLOOKUP(D975,resource_list,3,FALSE)*G975)</f>
        <v>0</v>
      </c>
      <c r="N975" s="5">
        <f>IF(D975="",0,VLOOKUP(D975,resource_list,4,FALSE)*H975)</f>
        <v>0</v>
      </c>
      <c r="O975" s="5">
        <f t="shared" si="68"/>
        <v>2</v>
      </c>
      <c r="Q975" s="5" t="str">
        <f>IF(C975="", "",  IF(VLOOKUP(C975,locations_outposts,5,FALSE)="No", 1, 1.1))</f>
        <v/>
      </c>
    </row>
    <row r="976" spans="1:17" x14ac:dyDescent="0.25">
      <c r="A976" s="5" cm="1">
        <f t="array" ref="A976">ROUNDDOWN(
_xlfn.IFS(P976="Crafted",
J976*K976*N976*Q976,
P976="Inorganic",
J976*K976*(L976+M976+N976)*O976*Q976,
P976="Organic",
J976*K976*(L976+M976+N976)*Q976,
TRUE,0),2)</f>
        <v>0</v>
      </c>
      <c r="B976" s="5" t="str">
        <f>IF(D976="","",VLOOKUP(D976,resource_list,7,FALSE))</f>
        <v/>
      </c>
      <c r="E976" s="23">
        <v>0</v>
      </c>
      <c r="F976" s="23">
        <v>0</v>
      </c>
      <c r="G976" s="23">
        <v>0</v>
      </c>
      <c r="H976" s="23">
        <v>0</v>
      </c>
      <c r="J976" s="5">
        <f t="shared" si="66"/>
        <v>1</v>
      </c>
      <c r="K976" s="5">
        <f t="shared" si="67"/>
        <v>1</v>
      </c>
      <c r="L976" s="5">
        <f>IF(D976="",0,VLOOKUP(D976,resource_list,2,FALSE)*F976)</f>
        <v>0</v>
      </c>
      <c r="M976" s="5">
        <f>IF(D976="",0,VLOOKUP(D976,resource_list,3,FALSE)*G976)</f>
        <v>0</v>
      </c>
      <c r="N976" s="5">
        <f>IF(D976="",0,VLOOKUP(D976,resource_list,4,FALSE)*H976)</f>
        <v>0</v>
      </c>
      <c r="O976" s="5">
        <f t="shared" si="68"/>
        <v>2</v>
      </c>
      <c r="Q976" s="5" t="str">
        <f>IF(C976="", "",  IF(VLOOKUP(C976,locations_outposts,5,FALSE)="No", 1, 1.1))</f>
        <v/>
      </c>
    </row>
    <row r="977" spans="1:17" x14ac:dyDescent="0.25">
      <c r="A977" s="5" cm="1">
        <f t="array" ref="A977">ROUNDDOWN(
_xlfn.IFS(P977="Crafted",
J977*K977*N977*Q977,
P977="Inorganic",
J977*K977*(L977+M977+N977)*O977*Q977,
P977="Organic",
J977*K977*(L977+M977+N977)*Q977,
TRUE,0),2)</f>
        <v>0</v>
      </c>
      <c r="B977" s="5" t="str">
        <f>IF(D977="","",VLOOKUP(D977,resource_list,7,FALSE))</f>
        <v/>
      </c>
      <c r="E977" s="23">
        <v>0</v>
      </c>
      <c r="F977" s="23">
        <v>0</v>
      </c>
      <c r="G977" s="23">
        <v>0</v>
      </c>
      <c r="H977" s="23">
        <v>0</v>
      </c>
      <c r="J977" s="5">
        <f t="shared" si="66"/>
        <v>1</v>
      </c>
      <c r="K977" s="5">
        <f t="shared" si="67"/>
        <v>1</v>
      </c>
      <c r="L977" s="5">
        <f>IF(D977="",0,VLOOKUP(D977,resource_list,2,FALSE)*F977)</f>
        <v>0</v>
      </c>
      <c r="M977" s="5">
        <f>IF(D977="",0,VLOOKUP(D977,resource_list,3,FALSE)*G977)</f>
        <v>0</v>
      </c>
      <c r="N977" s="5">
        <f>IF(D977="",0,VLOOKUP(D977,resource_list,4,FALSE)*H977)</f>
        <v>0</v>
      </c>
      <c r="O977" s="5">
        <f t="shared" si="68"/>
        <v>2</v>
      </c>
      <c r="Q977" s="5" t="str">
        <f>IF(C977="", "",  IF(VLOOKUP(C977,locations_outposts,5,FALSE)="No", 1, 1.1))</f>
        <v/>
      </c>
    </row>
    <row r="978" spans="1:17" x14ac:dyDescent="0.25">
      <c r="A978" s="5" cm="1">
        <f t="array" ref="A978">ROUNDDOWN(
_xlfn.IFS(P978="Crafted",
J978*K978*N978*Q978,
P978="Inorganic",
J978*K978*(L978+M978+N978)*O978*Q978,
P978="Organic",
J978*K978*(L978+M978+N978)*Q978,
TRUE,0),2)</f>
        <v>0</v>
      </c>
      <c r="B978" s="5" t="str">
        <f>IF(D978="","",VLOOKUP(D978,resource_list,7,FALSE))</f>
        <v/>
      </c>
      <c r="E978" s="23">
        <v>0</v>
      </c>
      <c r="F978" s="23">
        <v>0</v>
      </c>
      <c r="G978" s="23">
        <v>0</v>
      </c>
      <c r="H978" s="23">
        <v>0</v>
      </c>
      <c r="J978" s="5">
        <f t="shared" si="66"/>
        <v>1</v>
      </c>
      <c r="K978" s="5">
        <f t="shared" si="67"/>
        <v>1</v>
      </c>
      <c r="L978" s="5">
        <f>IF(D978="",0,VLOOKUP(D978,resource_list,2,FALSE)*F978)</f>
        <v>0</v>
      </c>
      <c r="M978" s="5">
        <f>IF(D978="",0,VLOOKUP(D978,resource_list,3,FALSE)*G978)</f>
        <v>0</v>
      </c>
      <c r="N978" s="5">
        <f>IF(D978="",0,VLOOKUP(D978,resource_list,4,FALSE)*H978)</f>
        <v>0</v>
      </c>
      <c r="O978" s="5">
        <f t="shared" si="68"/>
        <v>2</v>
      </c>
      <c r="Q978" s="5" t="str">
        <f>IF(C978="", "",  IF(VLOOKUP(C978,locations_outposts,5,FALSE)="No", 1, 1.1))</f>
        <v/>
      </c>
    </row>
    <row r="979" spans="1:17" x14ac:dyDescent="0.25">
      <c r="A979" s="5" cm="1">
        <f t="array" ref="A979">ROUNDDOWN(
_xlfn.IFS(P979="Crafted",
J979*K979*N979*Q979,
P979="Inorganic",
J979*K979*(L979+M979+N979)*O979*Q979,
P979="Organic",
J979*K979*(L979+M979+N979)*Q979,
TRUE,0),2)</f>
        <v>0</v>
      </c>
      <c r="B979" s="5" t="str">
        <f>IF(D979="","",VLOOKUP(D979,resource_list,7,FALSE))</f>
        <v/>
      </c>
      <c r="E979" s="23">
        <v>0</v>
      </c>
      <c r="F979" s="23">
        <v>0</v>
      </c>
      <c r="G979" s="23">
        <v>0</v>
      </c>
      <c r="H979" s="23">
        <v>0</v>
      </c>
      <c r="J979" s="5">
        <f t="shared" si="66"/>
        <v>1</v>
      </c>
      <c r="K979" s="5">
        <f t="shared" si="67"/>
        <v>1</v>
      </c>
      <c r="L979" s="5">
        <f>IF(D979="",0,VLOOKUP(D979,resource_list,2,FALSE)*F979)</f>
        <v>0</v>
      </c>
      <c r="M979" s="5">
        <f>IF(D979="",0,VLOOKUP(D979,resource_list,3,FALSE)*G979)</f>
        <v>0</v>
      </c>
      <c r="N979" s="5">
        <f>IF(D979="",0,VLOOKUP(D979,resource_list,4,FALSE)*H979)</f>
        <v>0</v>
      </c>
      <c r="O979" s="5">
        <f t="shared" si="68"/>
        <v>2</v>
      </c>
      <c r="Q979" s="5" t="str">
        <f>IF(C979="", "",  IF(VLOOKUP(C979,locations_outposts,5,FALSE)="No", 1, 1.1))</f>
        <v/>
      </c>
    </row>
    <row r="980" spans="1:17" x14ac:dyDescent="0.25">
      <c r="A980" s="5" cm="1">
        <f t="array" ref="A980">ROUNDDOWN(
_xlfn.IFS(P980="Crafted",
J980*K980*N980*Q980,
P980="Inorganic",
J980*K980*(L980+M980+N980)*O980*Q980,
P980="Organic",
J980*K980*(L980+M980+N980)*Q980,
TRUE,0),2)</f>
        <v>0</v>
      </c>
      <c r="B980" s="5" t="str">
        <f>IF(D980="","",VLOOKUP(D980,resource_list,7,FALSE))</f>
        <v/>
      </c>
      <c r="E980" s="23">
        <v>0</v>
      </c>
      <c r="F980" s="23">
        <v>0</v>
      </c>
      <c r="G980" s="23">
        <v>0</v>
      </c>
      <c r="H980" s="23">
        <v>0</v>
      </c>
      <c r="J980" s="5">
        <f t="shared" si="66"/>
        <v>1</v>
      </c>
      <c r="K980" s="5">
        <f t="shared" si="67"/>
        <v>1</v>
      </c>
      <c r="L980" s="5">
        <f>IF(D980="",0,VLOOKUP(D980,resource_list,2,FALSE)*F980)</f>
        <v>0</v>
      </c>
      <c r="M980" s="5">
        <f>IF(D980="",0,VLOOKUP(D980,resource_list,3,FALSE)*G980)</f>
        <v>0</v>
      </c>
      <c r="N980" s="5">
        <f>IF(D980="",0,VLOOKUP(D980,resource_list,4,FALSE)*H980)</f>
        <v>0</v>
      </c>
      <c r="O980" s="5">
        <f t="shared" si="68"/>
        <v>2</v>
      </c>
      <c r="Q980" s="5" t="str">
        <f>IF(C980="", "",  IF(VLOOKUP(C980,locations_outposts,5,FALSE)="No", 1, 1.1))</f>
        <v/>
      </c>
    </row>
    <row r="981" spans="1:17" x14ac:dyDescent="0.25">
      <c r="A981" s="5" cm="1">
        <f t="array" ref="A981">ROUNDDOWN(
_xlfn.IFS(P981="Crafted",
J981*K981*N981*Q981,
P981="Inorganic",
J981*K981*(L981+M981+N981)*O981*Q981,
P981="Organic",
J981*K981*(L981+M981+N981)*Q981,
TRUE,0),2)</f>
        <v>0</v>
      </c>
      <c r="B981" s="5" t="str">
        <f>IF(D981="","",VLOOKUP(D981,resource_list,7,FALSE))</f>
        <v/>
      </c>
      <c r="E981" s="23">
        <v>0</v>
      </c>
      <c r="F981" s="23">
        <v>0</v>
      </c>
      <c r="G981" s="23">
        <v>0</v>
      </c>
      <c r="H981" s="23">
        <v>0</v>
      </c>
      <c r="J981" s="5">
        <f t="shared" si="66"/>
        <v>1</v>
      </c>
      <c r="K981" s="5">
        <f t="shared" si="67"/>
        <v>1</v>
      </c>
      <c r="L981" s="5">
        <f>IF(D981="",0,VLOOKUP(D981,resource_list,2,FALSE)*F981)</f>
        <v>0</v>
      </c>
      <c r="M981" s="5">
        <f>IF(D981="",0,VLOOKUP(D981,resource_list,3,FALSE)*G981)</f>
        <v>0</v>
      </c>
      <c r="N981" s="5">
        <f>IF(D981="",0,VLOOKUP(D981,resource_list,4,FALSE)*H981)</f>
        <v>0</v>
      </c>
      <c r="O981" s="5">
        <f t="shared" si="68"/>
        <v>2</v>
      </c>
      <c r="Q981" s="5" t="str">
        <f>IF(C981="", "",  IF(VLOOKUP(C981,locations_outposts,5,FALSE)="No", 1, 1.1))</f>
        <v/>
      </c>
    </row>
    <row r="982" spans="1:17" x14ac:dyDescent="0.25">
      <c r="A982" s="5" cm="1">
        <f t="array" ref="A982">ROUNDDOWN(
_xlfn.IFS(P982="Crafted",
J982*K982*N982*Q982,
P982="Inorganic",
J982*K982*(L982+M982+N982)*O982*Q982,
P982="Organic",
J982*K982*(L982+M982+N982)*Q982,
TRUE,0),2)</f>
        <v>0</v>
      </c>
      <c r="B982" s="5" t="str">
        <f>IF(D982="","",VLOOKUP(D982,resource_list,7,FALSE))</f>
        <v/>
      </c>
      <c r="E982" s="23">
        <v>0</v>
      </c>
      <c r="F982" s="23">
        <v>0</v>
      </c>
      <c r="G982" s="23">
        <v>0</v>
      </c>
      <c r="H982" s="23">
        <v>0</v>
      </c>
      <c r="J982" s="5">
        <f t="shared" si="66"/>
        <v>1</v>
      </c>
      <c r="K982" s="5">
        <f t="shared" si="67"/>
        <v>1</v>
      </c>
      <c r="L982" s="5">
        <f>IF(D982="",0,VLOOKUP(D982,resource_list,2,FALSE)*F982)</f>
        <v>0</v>
      </c>
      <c r="M982" s="5">
        <f>IF(D982="",0,VLOOKUP(D982,resource_list,3,FALSE)*G982)</f>
        <v>0</v>
      </c>
      <c r="N982" s="5">
        <f>IF(D982="",0,VLOOKUP(D982,resource_list,4,FALSE)*H982)</f>
        <v>0</v>
      </c>
      <c r="O982" s="5">
        <f t="shared" si="68"/>
        <v>2</v>
      </c>
      <c r="Q982" s="5" t="str">
        <f>IF(C982="", "",  IF(VLOOKUP(C982,locations_outposts,5,FALSE)="No", 1, 1.1))</f>
        <v/>
      </c>
    </row>
    <row r="983" spans="1:17" x14ac:dyDescent="0.25">
      <c r="A983" s="5" cm="1">
        <f t="array" ref="A983">ROUNDDOWN(
_xlfn.IFS(P983="Crafted",
J983*K983*N983*Q983,
P983="Inorganic",
J983*K983*(L983+M983+N983)*O983*Q983,
P983="Organic",
J983*K983*(L983+M983+N983)*Q983,
TRUE,0),2)</f>
        <v>0</v>
      </c>
      <c r="B983" s="5" t="str">
        <f>IF(D983="","",VLOOKUP(D983,resource_list,7,FALSE))</f>
        <v/>
      </c>
      <c r="E983" s="23">
        <v>0</v>
      </c>
      <c r="F983" s="23">
        <v>0</v>
      </c>
      <c r="G983" s="23">
        <v>0</v>
      </c>
      <c r="H983" s="23">
        <v>0</v>
      </c>
      <c r="J983" s="5">
        <f t="shared" si="66"/>
        <v>1</v>
      </c>
      <c r="K983" s="5">
        <f t="shared" si="67"/>
        <v>1</v>
      </c>
      <c r="L983" s="5">
        <f>IF(D983="",0,VLOOKUP(D983,resource_list,2,FALSE)*F983)</f>
        <v>0</v>
      </c>
      <c r="M983" s="5">
        <f>IF(D983="",0,VLOOKUP(D983,resource_list,3,FALSE)*G983)</f>
        <v>0</v>
      </c>
      <c r="N983" s="5">
        <f>IF(D983="",0,VLOOKUP(D983,resource_list,4,FALSE)*H983)</f>
        <v>0</v>
      </c>
      <c r="O983" s="5">
        <f t="shared" si="68"/>
        <v>2</v>
      </c>
      <c r="Q983" s="5" t="str">
        <f>IF(C983="", "",  IF(VLOOKUP(C983,locations_outposts,5,FALSE)="No", 1, 1.1))</f>
        <v/>
      </c>
    </row>
    <row r="984" spans="1:17" x14ac:dyDescent="0.25">
      <c r="A984" s="5" cm="1">
        <f t="array" ref="A984">ROUNDDOWN(
_xlfn.IFS(P984="Crafted",
J984*K984*N984*Q984,
P984="Inorganic",
J984*K984*(L984+M984+N984)*O984*Q984,
P984="Organic",
J984*K984*(L984+M984+N984)*Q984,
TRUE,0),2)</f>
        <v>0</v>
      </c>
      <c r="B984" s="5" t="str">
        <f>IF(D984="","",VLOOKUP(D984,resource_list,7,FALSE))</f>
        <v/>
      </c>
      <c r="E984" s="23">
        <v>0</v>
      </c>
      <c r="F984" s="23">
        <v>0</v>
      </c>
      <c r="G984" s="23">
        <v>0</v>
      </c>
      <c r="H984" s="23">
        <v>0</v>
      </c>
      <c r="J984" s="5">
        <f t="shared" si="66"/>
        <v>1</v>
      </c>
      <c r="K984" s="5">
        <f t="shared" si="67"/>
        <v>1</v>
      </c>
      <c r="L984" s="5">
        <f>IF(D984="",0,VLOOKUP(D984,resource_list,2,FALSE)*F984)</f>
        <v>0</v>
      </c>
      <c r="M984" s="5">
        <f>IF(D984="",0,VLOOKUP(D984,resource_list,3,FALSE)*G984)</f>
        <v>0</v>
      </c>
      <c r="N984" s="5">
        <f>IF(D984="",0,VLOOKUP(D984,resource_list,4,FALSE)*H984)</f>
        <v>0</v>
      </c>
      <c r="O984" s="5">
        <f t="shared" si="68"/>
        <v>2</v>
      </c>
      <c r="Q984" s="5" t="str">
        <f>IF(C984="", "",  IF(VLOOKUP(C984,locations_outposts,5,FALSE)="No", 1, 1.1))</f>
        <v/>
      </c>
    </row>
    <row r="985" spans="1:17" x14ac:dyDescent="0.25">
      <c r="A985" s="5" cm="1">
        <f t="array" ref="A985">ROUNDDOWN(
_xlfn.IFS(P985="Crafted",
J985*K985*N985*Q985,
P985="Inorganic",
J985*K985*(L985+M985+N985)*O985*Q985,
P985="Organic",
J985*K985*(L985+M985+N985)*Q985,
TRUE,0),2)</f>
        <v>0</v>
      </c>
      <c r="B985" s="5" t="str">
        <f>IF(D985="","",VLOOKUP(D985,resource_list,7,FALSE))</f>
        <v/>
      </c>
      <c r="E985" s="23">
        <v>0</v>
      </c>
      <c r="F985" s="23">
        <v>0</v>
      </c>
      <c r="G985" s="23">
        <v>0</v>
      </c>
      <c r="H985" s="23">
        <v>0</v>
      </c>
      <c r="J985" s="5">
        <f t="shared" si="66"/>
        <v>1</v>
      </c>
      <c r="K985" s="5">
        <f t="shared" si="67"/>
        <v>1</v>
      </c>
      <c r="L985" s="5">
        <f>IF(D985="",0,VLOOKUP(D985,resource_list,2,FALSE)*F985)</f>
        <v>0</v>
      </c>
      <c r="M985" s="5">
        <f>IF(D985="",0,VLOOKUP(D985,resource_list,3,FALSE)*G985)</f>
        <v>0</v>
      </c>
      <c r="N985" s="5">
        <f>IF(D985="",0,VLOOKUP(D985,resource_list,4,FALSE)*H985)</f>
        <v>0</v>
      </c>
      <c r="O985" s="5">
        <f t="shared" si="68"/>
        <v>2</v>
      </c>
      <c r="Q985" s="5" t="str">
        <f>IF(C985="", "",  IF(VLOOKUP(C985,locations_outposts,5,FALSE)="No", 1, 1.1))</f>
        <v/>
      </c>
    </row>
    <row r="986" spans="1:17" x14ac:dyDescent="0.25">
      <c r="A986" s="5" cm="1">
        <f t="array" ref="A986">ROUNDDOWN(
_xlfn.IFS(P986="Crafted",
J986*K986*N986*Q986,
P986="Inorganic",
J986*K986*(L986+M986+N986)*O986*Q986,
P986="Organic",
J986*K986*(L986+M986+N986)*Q986,
TRUE,0),2)</f>
        <v>0</v>
      </c>
      <c r="B986" s="5" t="str">
        <f>IF(D986="","",VLOOKUP(D986,resource_list,7,FALSE))</f>
        <v/>
      </c>
      <c r="E986" s="23">
        <v>0</v>
      </c>
      <c r="F986" s="23">
        <v>0</v>
      </c>
      <c r="G986" s="23">
        <v>0</v>
      </c>
      <c r="H986" s="23">
        <v>0</v>
      </c>
      <c r="J986" s="5">
        <f t="shared" si="66"/>
        <v>1</v>
      </c>
      <c r="K986" s="5">
        <f t="shared" si="67"/>
        <v>1</v>
      </c>
      <c r="L986" s="5">
        <f>IF(D986="",0,VLOOKUP(D986,resource_list,2,FALSE)*F986)</f>
        <v>0</v>
      </c>
      <c r="M986" s="5">
        <f>IF(D986="",0,VLOOKUP(D986,resource_list,3,FALSE)*G986)</f>
        <v>0</v>
      </c>
      <c r="N986" s="5">
        <f>IF(D986="",0,VLOOKUP(D986,resource_list,4,FALSE)*H986)</f>
        <v>0</v>
      </c>
      <c r="O986" s="5">
        <f t="shared" si="68"/>
        <v>2</v>
      </c>
      <c r="Q986" s="5" t="str">
        <f>IF(C986="", "",  IF(VLOOKUP(C986,locations_outposts,5,FALSE)="No", 1, 1.1))</f>
        <v/>
      </c>
    </row>
    <row r="987" spans="1:17" x14ac:dyDescent="0.25">
      <c r="A987" s="5" cm="1">
        <f t="array" ref="A987">ROUNDDOWN(
_xlfn.IFS(P987="Crafted",
J987*K987*N987*Q987,
P987="Inorganic",
J987*K987*(L987+M987+N987)*O987*Q987,
P987="Organic",
J987*K987*(L987+M987+N987)*Q987,
TRUE,0),2)</f>
        <v>0</v>
      </c>
      <c r="B987" s="5" t="str">
        <f>IF(D987="","",VLOOKUP(D987,resource_list,7,FALSE))</f>
        <v/>
      </c>
      <c r="E987" s="23">
        <v>0</v>
      </c>
      <c r="F987" s="23">
        <v>0</v>
      </c>
      <c r="G987" s="23">
        <v>0</v>
      </c>
      <c r="H987" s="23">
        <v>0</v>
      </c>
      <c r="J987" s="5">
        <f t="shared" si="66"/>
        <v>1</v>
      </c>
      <c r="K987" s="5">
        <f t="shared" si="67"/>
        <v>1</v>
      </c>
      <c r="L987" s="5">
        <f>IF(D987="",0,VLOOKUP(D987,resource_list,2,FALSE)*F987)</f>
        <v>0</v>
      </c>
      <c r="M987" s="5">
        <f>IF(D987="",0,VLOOKUP(D987,resource_list,3,FALSE)*G987)</f>
        <v>0</v>
      </c>
      <c r="N987" s="5">
        <f>IF(D987="",0,VLOOKUP(D987,resource_list,4,FALSE)*H987)</f>
        <v>0</v>
      </c>
      <c r="O987" s="5">
        <f t="shared" si="68"/>
        <v>2</v>
      </c>
      <c r="Q987" s="5" t="str">
        <f>IF(C987="", "",  IF(VLOOKUP(C987,locations_outposts,5,FALSE)="No", 1, 1.1))</f>
        <v/>
      </c>
    </row>
    <row r="988" spans="1:17" x14ac:dyDescent="0.25">
      <c r="A988" s="5" cm="1">
        <f t="array" ref="A988">ROUNDDOWN(
_xlfn.IFS(P988="Crafted",
J988*K988*N988*Q988,
P988="Inorganic",
J988*K988*(L988+M988+N988)*O988*Q988,
P988="Organic",
J988*K988*(L988+M988+N988)*Q988,
TRUE,0),2)</f>
        <v>0</v>
      </c>
      <c r="B988" s="5" t="str">
        <f>IF(D988="","",VLOOKUP(D988,resource_list,7,FALSE))</f>
        <v/>
      </c>
      <c r="E988" s="23">
        <v>0</v>
      </c>
      <c r="F988" s="23">
        <v>0</v>
      </c>
      <c r="G988" s="23">
        <v>0</v>
      </c>
      <c r="H988" s="23">
        <v>0</v>
      </c>
      <c r="J988" s="5">
        <f t="shared" si="66"/>
        <v>1</v>
      </c>
      <c r="K988" s="5">
        <f t="shared" si="67"/>
        <v>1</v>
      </c>
      <c r="L988" s="5">
        <f>IF(D988="",0,VLOOKUP(D988,resource_list,2,FALSE)*F988)</f>
        <v>0</v>
      </c>
      <c r="M988" s="5">
        <f>IF(D988="",0,VLOOKUP(D988,resource_list,3,FALSE)*G988)</f>
        <v>0</v>
      </c>
      <c r="N988" s="5">
        <f>IF(D988="",0,VLOOKUP(D988,resource_list,4,FALSE)*H988)</f>
        <v>0</v>
      </c>
      <c r="O988" s="5">
        <f t="shared" si="68"/>
        <v>2</v>
      </c>
      <c r="Q988" s="5" t="str">
        <f>IF(C988="", "",  IF(VLOOKUP(C988,locations_outposts,5,FALSE)="No", 1, 1.1))</f>
        <v/>
      </c>
    </row>
    <row r="989" spans="1:17" x14ac:dyDescent="0.25">
      <c r="A989" s="5" cm="1">
        <f t="array" ref="A989">ROUNDDOWN(
_xlfn.IFS(P989="Crafted",
J989*K989*N989*Q989,
P989="Inorganic",
J989*K989*(L989+M989+N989)*O989*Q989,
P989="Organic",
J989*K989*(L989+M989+N989)*Q989,
TRUE,0),2)</f>
        <v>0</v>
      </c>
      <c r="B989" s="5" t="str">
        <f>IF(D989="","",VLOOKUP(D989,resource_list,7,FALSE))</f>
        <v/>
      </c>
      <c r="E989" s="23">
        <v>0</v>
      </c>
      <c r="F989" s="23">
        <v>0</v>
      </c>
      <c r="G989" s="23">
        <v>0</v>
      </c>
      <c r="H989" s="23">
        <v>0</v>
      </c>
      <c r="J989" s="5">
        <f t="shared" si="66"/>
        <v>1</v>
      </c>
      <c r="K989" s="5">
        <f t="shared" si="67"/>
        <v>1</v>
      </c>
      <c r="L989" s="5">
        <f>IF(D989="",0,VLOOKUP(D989,resource_list,2,FALSE)*F989)</f>
        <v>0</v>
      </c>
      <c r="M989" s="5">
        <f>IF(D989="",0,VLOOKUP(D989,resource_list,3,FALSE)*G989)</f>
        <v>0</v>
      </c>
      <c r="N989" s="5">
        <f>IF(D989="",0,VLOOKUP(D989,resource_list,4,FALSE)*H989)</f>
        <v>0</v>
      </c>
      <c r="O989" s="5">
        <f t="shared" si="68"/>
        <v>2</v>
      </c>
      <c r="Q989" s="5" t="str">
        <f>IF(C989="", "",  IF(VLOOKUP(C989,locations_outposts,5,FALSE)="No", 1, 1.1))</f>
        <v/>
      </c>
    </row>
    <row r="990" spans="1:17" x14ac:dyDescent="0.25">
      <c r="A990" s="5" cm="1">
        <f t="array" ref="A990">ROUNDDOWN(
_xlfn.IFS(P990="Crafted",
J990*K990*N990*Q990,
P990="Inorganic",
J990*K990*(L990+M990+N990)*O990*Q990,
P990="Organic",
J990*K990*(L990+M990+N990)*Q990,
TRUE,0),2)</f>
        <v>0</v>
      </c>
      <c r="B990" s="5" t="str">
        <f>IF(D990="","",VLOOKUP(D990,resource_list,7,FALSE))</f>
        <v/>
      </c>
      <c r="E990" s="23">
        <v>0</v>
      </c>
      <c r="F990" s="23">
        <v>0</v>
      </c>
      <c r="G990" s="23">
        <v>0</v>
      </c>
      <c r="H990" s="23">
        <v>0</v>
      </c>
      <c r="J990" s="5">
        <f t="shared" si="66"/>
        <v>1</v>
      </c>
      <c r="K990" s="5">
        <f t="shared" si="67"/>
        <v>1</v>
      </c>
      <c r="L990" s="5">
        <f>IF(D990="",0,VLOOKUP(D990,resource_list,2,FALSE)*F990)</f>
        <v>0</v>
      </c>
      <c r="M990" s="5">
        <f>IF(D990="",0,VLOOKUP(D990,resource_list,3,FALSE)*G990)</f>
        <v>0</v>
      </c>
      <c r="N990" s="5">
        <f>IF(D990="",0,VLOOKUP(D990,resource_list,4,FALSE)*H990)</f>
        <v>0</v>
      </c>
      <c r="O990" s="5">
        <f t="shared" si="68"/>
        <v>2</v>
      </c>
      <c r="Q990" s="5" t="str">
        <f>IF(C990="", "",  IF(VLOOKUP(C990,locations_outposts,5,FALSE)="No", 1, 1.1))</f>
        <v/>
      </c>
    </row>
    <row r="991" spans="1:17" x14ac:dyDescent="0.25">
      <c r="A991" s="5" cm="1">
        <f t="array" ref="A991">ROUNDDOWN(
_xlfn.IFS(P991="Crafted",
J991*K991*N991*Q991,
P991="Inorganic",
J991*K991*(L991+M991+N991)*O991*Q991,
P991="Organic",
J991*K991*(L991+M991+N991)*Q991,
TRUE,0),2)</f>
        <v>0</v>
      </c>
      <c r="B991" s="5" t="str">
        <f>IF(D991="","",VLOOKUP(D991,resource_list,7,FALSE))</f>
        <v/>
      </c>
      <c r="E991" s="23">
        <v>0</v>
      </c>
      <c r="F991" s="23">
        <v>0</v>
      </c>
      <c r="G991" s="23">
        <v>0</v>
      </c>
      <c r="H991" s="23">
        <v>0</v>
      </c>
      <c r="J991" s="5">
        <f t="shared" ref="J991:J1054" si="69">1.1^E991</f>
        <v>1</v>
      </c>
      <c r="K991" s="5">
        <f t="shared" ref="K991:K1054" si="70">IF($B$1="Yes",1.05,1)</f>
        <v>1</v>
      </c>
      <c r="L991" s="5">
        <f>IF(D991="",0,VLOOKUP(D991,resource_list,2,FALSE)*F991)</f>
        <v>0</v>
      </c>
      <c r="M991" s="5">
        <f>IF(D991="",0,VLOOKUP(D991,resource_list,3,FALSE)*G991)</f>
        <v>0</v>
      </c>
      <c r="N991" s="5">
        <f>IF(D991="",0,VLOOKUP(D991,resource_list,4,FALSE)*H991)</f>
        <v>0</v>
      </c>
      <c r="O991" s="5">
        <f t="shared" ref="O991:O1054" si="71">IF($D$1="Yes",2,1)</f>
        <v>2</v>
      </c>
      <c r="Q991" s="5" t="str">
        <f>IF(C991="", "",  IF(VLOOKUP(C991,locations_outposts,5,FALSE)="No", 1, 1.1))</f>
        <v/>
      </c>
    </row>
    <row r="992" spans="1:17" x14ac:dyDescent="0.25">
      <c r="A992" s="5" cm="1">
        <f t="array" ref="A992">ROUNDDOWN(
_xlfn.IFS(P992="Crafted",
J992*K992*N992*Q992,
P992="Inorganic",
J992*K992*(L992+M992+N992)*O992*Q992,
P992="Organic",
J992*K992*(L992+M992+N992)*Q992,
TRUE,0),2)</f>
        <v>0</v>
      </c>
      <c r="B992" s="5" t="str">
        <f>IF(D992="","",VLOOKUP(D992,resource_list,7,FALSE))</f>
        <v/>
      </c>
      <c r="E992" s="23">
        <v>0</v>
      </c>
      <c r="F992" s="23">
        <v>0</v>
      </c>
      <c r="G992" s="23">
        <v>0</v>
      </c>
      <c r="H992" s="23">
        <v>0</v>
      </c>
      <c r="J992" s="5">
        <f t="shared" si="69"/>
        <v>1</v>
      </c>
      <c r="K992" s="5">
        <f t="shared" si="70"/>
        <v>1</v>
      </c>
      <c r="L992" s="5">
        <f>IF(D992="",0,VLOOKUP(D992,resource_list,2,FALSE)*F992)</f>
        <v>0</v>
      </c>
      <c r="M992" s="5">
        <f>IF(D992="",0,VLOOKUP(D992,resource_list,3,FALSE)*G992)</f>
        <v>0</v>
      </c>
      <c r="N992" s="5">
        <f>IF(D992="",0,VLOOKUP(D992,resource_list,4,FALSE)*H992)</f>
        <v>0</v>
      </c>
      <c r="O992" s="5">
        <f t="shared" si="71"/>
        <v>2</v>
      </c>
      <c r="Q992" s="5" t="str">
        <f>IF(C992="", "",  IF(VLOOKUP(C992,locations_outposts,5,FALSE)="No", 1, 1.1))</f>
        <v/>
      </c>
    </row>
    <row r="993" spans="1:17" x14ac:dyDescent="0.25">
      <c r="A993" s="5" cm="1">
        <f t="array" ref="A993">ROUNDDOWN(
_xlfn.IFS(P993="Crafted",
J993*K993*N993*Q993,
P993="Inorganic",
J993*K993*(L993+M993+N993)*O993*Q993,
P993="Organic",
J993*K993*(L993+M993+N993)*Q993,
TRUE,0),2)</f>
        <v>0</v>
      </c>
      <c r="B993" s="5" t="str">
        <f>IF(D993="","",VLOOKUP(D993,resource_list,7,FALSE))</f>
        <v/>
      </c>
      <c r="E993" s="23">
        <v>0</v>
      </c>
      <c r="F993" s="23">
        <v>0</v>
      </c>
      <c r="G993" s="23">
        <v>0</v>
      </c>
      <c r="H993" s="23">
        <v>0</v>
      </c>
      <c r="J993" s="5">
        <f t="shared" si="69"/>
        <v>1</v>
      </c>
      <c r="K993" s="5">
        <f t="shared" si="70"/>
        <v>1</v>
      </c>
      <c r="L993" s="5">
        <f>IF(D993="",0,VLOOKUP(D993,resource_list,2,FALSE)*F993)</f>
        <v>0</v>
      </c>
      <c r="M993" s="5">
        <f>IF(D993="",0,VLOOKUP(D993,resource_list,3,FALSE)*G993)</f>
        <v>0</v>
      </c>
      <c r="N993" s="5">
        <f>IF(D993="",0,VLOOKUP(D993,resource_list,4,FALSE)*H993)</f>
        <v>0</v>
      </c>
      <c r="O993" s="5">
        <f t="shared" si="71"/>
        <v>2</v>
      </c>
      <c r="Q993" s="5" t="str">
        <f>IF(C993="", "",  IF(VLOOKUP(C993,locations_outposts,5,FALSE)="No", 1, 1.1))</f>
        <v/>
      </c>
    </row>
    <row r="994" spans="1:17" x14ac:dyDescent="0.25">
      <c r="A994" s="5" cm="1">
        <f t="array" ref="A994">ROUNDDOWN(
_xlfn.IFS(P994="Crafted",
J994*K994*N994*Q994,
P994="Inorganic",
J994*K994*(L994+M994+N994)*O994*Q994,
P994="Organic",
J994*K994*(L994+M994+N994)*Q994,
TRUE,0),2)</f>
        <v>0</v>
      </c>
      <c r="B994" s="5" t="str">
        <f>IF(D994="","",VLOOKUP(D994,resource_list,7,FALSE))</f>
        <v/>
      </c>
      <c r="E994" s="23">
        <v>0</v>
      </c>
      <c r="F994" s="23">
        <v>0</v>
      </c>
      <c r="G994" s="23">
        <v>0</v>
      </c>
      <c r="H994" s="23">
        <v>0</v>
      </c>
      <c r="J994" s="5">
        <f t="shared" si="69"/>
        <v>1</v>
      </c>
      <c r="K994" s="5">
        <f t="shared" si="70"/>
        <v>1</v>
      </c>
      <c r="L994" s="5">
        <f>IF(D994="",0,VLOOKUP(D994,resource_list,2,FALSE)*F994)</f>
        <v>0</v>
      </c>
      <c r="M994" s="5">
        <f>IF(D994="",0,VLOOKUP(D994,resource_list,3,FALSE)*G994)</f>
        <v>0</v>
      </c>
      <c r="N994" s="5">
        <f>IF(D994="",0,VLOOKUP(D994,resource_list,4,FALSE)*H994)</f>
        <v>0</v>
      </c>
      <c r="O994" s="5">
        <f t="shared" si="71"/>
        <v>2</v>
      </c>
      <c r="Q994" s="5" t="str">
        <f>IF(C994="", "",  IF(VLOOKUP(C994,locations_outposts,5,FALSE)="No", 1, 1.1))</f>
        <v/>
      </c>
    </row>
    <row r="995" spans="1:17" x14ac:dyDescent="0.25">
      <c r="A995" s="5" cm="1">
        <f t="array" ref="A995">ROUNDDOWN(
_xlfn.IFS(P995="Crafted",
J995*K995*N995*Q995,
P995="Inorganic",
J995*K995*(L995+M995+N995)*O995*Q995,
P995="Organic",
J995*K995*(L995+M995+N995)*Q995,
TRUE,0),2)</f>
        <v>0</v>
      </c>
      <c r="B995" s="5" t="str">
        <f>IF(D995="","",VLOOKUP(D995,resource_list,7,FALSE))</f>
        <v/>
      </c>
      <c r="E995" s="23">
        <v>0</v>
      </c>
      <c r="F995" s="23">
        <v>0</v>
      </c>
      <c r="G995" s="23">
        <v>0</v>
      </c>
      <c r="H995" s="23">
        <v>0</v>
      </c>
      <c r="J995" s="5">
        <f t="shared" si="69"/>
        <v>1</v>
      </c>
      <c r="K995" s="5">
        <f t="shared" si="70"/>
        <v>1</v>
      </c>
      <c r="L995" s="5">
        <f>IF(D995="",0,VLOOKUP(D995,resource_list,2,FALSE)*F995)</f>
        <v>0</v>
      </c>
      <c r="M995" s="5">
        <f>IF(D995="",0,VLOOKUP(D995,resource_list,3,FALSE)*G995)</f>
        <v>0</v>
      </c>
      <c r="N995" s="5">
        <f>IF(D995="",0,VLOOKUP(D995,resource_list,4,FALSE)*H995)</f>
        <v>0</v>
      </c>
      <c r="O995" s="5">
        <f t="shared" si="71"/>
        <v>2</v>
      </c>
      <c r="Q995" s="5" t="str">
        <f>IF(C995="", "",  IF(VLOOKUP(C995,locations_outposts,5,FALSE)="No", 1, 1.1))</f>
        <v/>
      </c>
    </row>
    <row r="996" spans="1:17" x14ac:dyDescent="0.25">
      <c r="A996" s="5" cm="1">
        <f t="array" ref="A996">ROUNDDOWN(
_xlfn.IFS(P996="Crafted",
J996*K996*N996*Q996,
P996="Inorganic",
J996*K996*(L996+M996+N996)*O996*Q996,
P996="Organic",
J996*K996*(L996+M996+N996)*Q996,
TRUE,0),2)</f>
        <v>0</v>
      </c>
      <c r="B996" s="5" t="str">
        <f>IF(D996="","",VLOOKUP(D996,resource_list,7,FALSE))</f>
        <v/>
      </c>
      <c r="E996" s="23">
        <v>0</v>
      </c>
      <c r="F996" s="23">
        <v>0</v>
      </c>
      <c r="G996" s="23">
        <v>0</v>
      </c>
      <c r="H996" s="23">
        <v>0</v>
      </c>
      <c r="J996" s="5">
        <f t="shared" si="69"/>
        <v>1</v>
      </c>
      <c r="K996" s="5">
        <f t="shared" si="70"/>
        <v>1</v>
      </c>
      <c r="L996" s="5">
        <f>IF(D996="",0,VLOOKUP(D996,resource_list,2,FALSE)*F996)</f>
        <v>0</v>
      </c>
      <c r="M996" s="5">
        <f>IF(D996="",0,VLOOKUP(D996,resource_list,3,FALSE)*G996)</f>
        <v>0</v>
      </c>
      <c r="N996" s="5">
        <f>IF(D996="",0,VLOOKUP(D996,resource_list,4,FALSE)*H996)</f>
        <v>0</v>
      </c>
      <c r="O996" s="5">
        <f t="shared" si="71"/>
        <v>2</v>
      </c>
      <c r="Q996" s="5" t="str">
        <f>IF(C996="", "",  IF(VLOOKUP(C996,locations_outposts,5,FALSE)="No", 1, 1.1))</f>
        <v/>
      </c>
    </row>
    <row r="997" spans="1:17" x14ac:dyDescent="0.25">
      <c r="A997" s="5" cm="1">
        <f t="array" ref="A997">ROUNDDOWN(
_xlfn.IFS(P997="Crafted",
J997*K997*N997*Q997,
P997="Inorganic",
J997*K997*(L997+M997+N997)*O997*Q997,
P997="Organic",
J997*K997*(L997+M997+N997)*Q997,
TRUE,0),2)</f>
        <v>0</v>
      </c>
      <c r="B997" s="5" t="str">
        <f>IF(D997="","",VLOOKUP(D997,resource_list,7,FALSE))</f>
        <v/>
      </c>
      <c r="E997" s="23">
        <v>0</v>
      </c>
      <c r="F997" s="23">
        <v>0</v>
      </c>
      <c r="G997" s="23">
        <v>0</v>
      </c>
      <c r="H997" s="23">
        <v>0</v>
      </c>
      <c r="J997" s="5">
        <f t="shared" si="69"/>
        <v>1</v>
      </c>
      <c r="K997" s="5">
        <f t="shared" si="70"/>
        <v>1</v>
      </c>
      <c r="L997" s="5">
        <f>IF(D997="",0,VLOOKUP(D997,resource_list,2,FALSE)*F997)</f>
        <v>0</v>
      </c>
      <c r="M997" s="5">
        <f>IF(D997="",0,VLOOKUP(D997,resource_list,3,FALSE)*G997)</f>
        <v>0</v>
      </c>
      <c r="N997" s="5">
        <f>IF(D997="",0,VLOOKUP(D997,resource_list,4,FALSE)*H997)</f>
        <v>0</v>
      </c>
      <c r="O997" s="5">
        <f t="shared" si="71"/>
        <v>2</v>
      </c>
      <c r="Q997" s="5" t="str">
        <f>IF(C997="", "",  IF(VLOOKUP(C997,locations_outposts,5,FALSE)="No", 1, 1.1))</f>
        <v/>
      </c>
    </row>
    <row r="998" spans="1:17" x14ac:dyDescent="0.25">
      <c r="A998" s="5" cm="1">
        <f t="array" ref="A998">ROUNDDOWN(
_xlfn.IFS(P998="Crafted",
J998*K998*N998*Q998,
P998="Inorganic",
J998*K998*(L998+M998+N998)*O998*Q998,
P998="Organic",
J998*K998*(L998+M998+N998)*Q998,
TRUE,0),2)</f>
        <v>0</v>
      </c>
      <c r="B998" s="5" t="str">
        <f>IF(D998="","",VLOOKUP(D998,resource_list,7,FALSE))</f>
        <v/>
      </c>
      <c r="E998" s="23">
        <v>0</v>
      </c>
      <c r="F998" s="23">
        <v>0</v>
      </c>
      <c r="G998" s="23">
        <v>0</v>
      </c>
      <c r="H998" s="23">
        <v>0</v>
      </c>
      <c r="J998" s="5">
        <f t="shared" si="69"/>
        <v>1</v>
      </c>
      <c r="K998" s="5">
        <f t="shared" si="70"/>
        <v>1</v>
      </c>
      <c r="L998" s="5">
        <f>IF(D998="",0,VLOOKUP(D998,resource_list,2,FALSE)*F998)</f>
        <v>0</v>
      </c>
      <c r="M998" s="5">
        <f>IF(D998="",0,VLOOKUP(D998,resource_list,3,FALSE)*G998)</f>
        <v>0</v>
      </c>
      <c r="N998" s="5">
        <f>IF(D998="",0,VLOOKUP(D998,resource_list,4,FALSE)*H998)</f>
        <v>0</v>
      </c>
      <c r="O998" s="5">
        <f t="shared" si="71"/>
        <v>2</v>
      </c>
      <c r="Q998" s="5" t="str">
        <f>IF(C998="", "",  IF(VLOOKUP(C998,locations_outposts,5,FALSE)="No", 1, 1.1))</f>
        <v/>
      </c>
    </row>
    <row r="999" spans="1:17" x14ac:dyDescent="0.25">
      <c r="A999" s="5" cm="1">
        <f t="array" ref="A999">ROUNDDOWN(
_xlfn.IFS(P999="Crafted",
J999*K999*N999*Q999,
P999="Inorganic",
J999*K999*(L999+M999+N999)*O999*Q999,
P999="Organic",
J999*K999*(L999+M999+N999)*Q999,
TRUE,0),2)</f>
        <v>0</v>
      </c>
      <c r="B999" s="5" t="str">
        <f>IF(D999="","",VLOOKUP(D999,resource_list,7,FALSE))</f>
        <v/>
      </c>
      <c r="E999" s="23">
        <v>0</v>
      </c>
      <c r="F999" s="23">
        <v>0</v>
      </c>
      <c r="G999" s="23">
        <v>0</v>
      </c>
      <c r="H999" s="23">
        <v>0</v>
      </c>
      <c r="J999" s="5">
        <f t="shared" si="69"/>
        <v>1</v>
      </c>
      <c r="K999" s="5">
        <f t="shared" si="70"/>
        <v>1</v>
      </c>
      <c r="L999" s="5">
        <f>IF(D999="",0,VLOOKUP(D999,resource_list,2,FALSE)*F999)</f>
        <v>0</v>
      </c>
      <c r="M999" s="5">
        <f>IF(D999="",0,VLOOKUP(D999,resource_list,3,FALSE)*G999)</f>
        <v>0</v>
      </c>
      <c r="N999" s="5">
        <f>IF(D999="",0,VLOOKUP(D999,resource_list,4,FALSE)*H999)</f>
        <v>0</v>
      </c>
      <c r="O999" s="5">
        <f t="shared" si="71"/>
        <v>2</v>
      </c>
      <c r="Q999" s="5" t="str">
        <f>IF(C999="", "",  IF(VLOOKUP(C999,locations_outposts,5,FALSE)="No", 1, 1.1))</f>
        <v/>
      </c>
    </row>
    <row r="1000" spans="1:17" x14ac:dyDescent="0.25">
      <c r="A1000" s="5" cm="1">
        <f t="array" ref="A1000">ROUNDDOWN(
_xlfn.IFS(P1000="Crafted",
J1000*K1000*N1000*Q1000,
P1000="Inorganic",
J1000*K1000*(L1000+M1000+N1000)*O1000*Q1000,
P1000="Organic",
J1000*K1000*(L1000+M1000+N1000)*Q1000,
TRUE,0),2)</f>
        <v>0</v>
      </c>
      <c r="B1000" s="5" t="str">
        <f>IF(D1000="","",VLOOKUP(D1000,resource_list,7,FALSE))</f>
        <v/>
      </c>
      <c r="E1000" s="23">
        <v>0</v>
      </c>
      <c r="F1000" s="23">
        <v>0</v>
      </c>
      <c r="G1000" s="23">
        <v>0</v>
      </c>
      <c r="H1000" s="23">
        <v>0</v>
      </c>
      <c r="J1000" s="5">
        <f t="shared" si="69"/>
        <v>1</v>
      </c>
      <c r="K1000" s="5">
        <f t="shared" si="70"/>
        <v>1</v>
      </c>
      <c r="L1000" s="5">
        <f>IF(D1000="",0,VLOOKUP(D1000,resource_list,2,FALSE)*F1000)</f>
        <v>0</v>
      </c>
      <c r="M1000" s="5">
        <f>IF(D1000="",0,VLOOKUP(D1000,resource_list,3,FALSE)*G1000)</f>
        <v>0</v>
      </c>
      <c r="N1000" s="5">
        <f>IF(D1000="",0,VLOOKUP(D1000,resource_list,4,FALSE)*H1000)</f>
        <v>0</v>
      </c>
      <c r="O1000" s="5">
        <f t="shared" si="71"/>
        <v>2</v>
      </c>
      <c r="Q1000" s="5" t="str">
        <f>IF(C1000="", "",  IF(VLOOKUP(C1000,locations_outposts,5,FALSE)="No", 1, 1.1))</f>
        <v/>
      </c>
    </row>
    <row r="1001" spans="1:17" x14ac:dyDescent="0.25">
      <c r="A1001" s="5" cm="1">
        <f t="array" ref="A1001">ROUNDDOWN(
_xlfn.IFS(P1001="Crafted",
J1001*K1001*N1001*Q1001,
P1001="Inorganic",
J1001*K1001*(L1001+M1001+N1001)*O1001*Q1001,
P1001="Organic",
J1001*K1001*(L1001+M1001+N1001)*Q1001,
TRUE,0),2)</f>
        <v>0</v>
      </c>
      <c r="B1001" s="5" t="str">
        <f>IF(D1001="","",VLOOKUP(D1001,resource_list,7,FALSE))</f>
        <v/>
      </c>
      <c r="E1001" s="23">
        <v>0</v>
      </c>
      <c r="F1001" s="23">
        <v>0</v>
      </c>
      <c r="G1001" s="23">
        <v>0</v>
      </c>
      <c r="H1001" s="23">
        <v>0</v>
      </c>
      <c r="J1001" s="5">
        <f t="shared" si="69"/>
        <v>1</v>
      </c>
      <c r="K1001" s="5">
        <f t="shared" si="70"/>
        <v>1</v>
      </c>
      <c r="L1001" s="5">
        <f>IF(D1001="",0,VLOOKUP(D1001,resource_list,2,FALSE)*F1001)</f>
        <v>0</v>
      </c>
      <c r="M1001" s="5">
        <f>IF(D1001="",0,VLOOKUP(D1001,resource_list,3,FALSE)*G1001)</f>
        <v>0</v>
      </c>
      <c r="N1001" s="5">
        <f>IF(D1001="",0,VLOOKUP(D1001,resource_list,4,FALSE)*H1001)</f>
        <v>0</v>
      </c>
      <c r="O1001" s="5">
        <f t="shared" si="71"/>
        <v>2</v>
      </c>
      <c r="Q1001" s="5" t="str">
        <f>IF(C1001="", "",  IF(VLOOKUP(C1001,locations_outposts,5,FALSE)="No", 1, 1.1))</f>
        <v/>
      </c>
    </row>
    <row r="1002" spans="1:17" x14ac:dyDescent="0.25">
      <c r="A1002" s="5" cm="1">
        <f t="array" ref="A1002">ROUNDDOWN(
_xlfn.IFS(P1002="Crafted",
J1002*K1002*N1002*Q1002,
P1002="Inorganic",
J1002*K1002*(L1002+M1002+N1002)*O1002*Q1002,
P1002="Organic",
J1002*K1002*(L1002+M1002+N1002)*Q1002,
TRUE,0),2)</f>
        <v>0</v>
      </c>
      <c r="B1002" s="5" t="str">
        <f>IF(D1002="","",VLOOKUP(D1002,resource_list,7,FALSE))</f>
        <v/>
      </c>
      <c r="E1002" s="23">
        <v>0</v>
      </c>
      <c r="F1002" s="23">
        <v>0</v>
      </c>
      <c r="G1002" s="23">
        <v>0</v>
      </c>
      <c r="H1002" s="23">
        <v>0</v>
      </c>
      <c r="J1002" s="5">
        <f t="shared" si="69"/>
        <v>1</v>
      </c>
      <c r="K1002" s="5">
        <f t="shared" si="70"/>
        <v>1</v>
      </c>
      <c r="L1002" s="5">
        <f>IF(D1002="",0,VLOOKUP(D1002,resource_list,2,FALSE)*F1002)</f>
        <v>0</v>
      </c>
      <c r="M1002" s="5">
        <f>IF(D1002="",0,VLOOKUP(D1002,resource_list,3,FALSE)*G1002)</f>
        <v>0</v>
      </c>
      <c r="N1002" s="5">
        <f>IF(D1002="",0,VLOOKUP(D1002,resource_list,4,FALSE)*H1002)</f>
        <v>0</v>
      </c>
      <c r="O1002" s="5">
        <f t="shared" si="71"/>
        <v>2</v>
      </c>
      <c r="Q1002" s="5" t="str">
        <f>IF(C1002="", "",  IF(VLOOKUP(C1002,locations_outposts,5,FALSE)="No", 1, 1.1))</f>
        <v/>
      </c>
    </row>
    <row r="1003" spans="1:17" x14ac:dyDescent="0.25">
      <c r="A1003" s="5" cm="1">
        <f t="array" ref="A1003">ROUNDDOWN(
_xlfn.IFS(P1003="Crafted",
J1003*K1003*N1003*Q1003,
P1003="Inorganic",
J1003*K1003*(L1003+M1003+N1003)*O1003*Q1003,
P1003="Organic",
J1003*K1003*(L1003+M1003+N1003)*Q1003,
TRUE,0),2)</f>
        <v>0</v>
      </c>
      <c r="B1003" s="5" t="str">
        <f>IF(D1003="","",VLOOKUP(D1003,resource_list,7,FALSE))</f>
        <v/>
      </c>
      <c r="E1003" s="23">
        <v>0</v>
      </c>
      <c r="F1003" s="23">
        <v>0</v>
      </c>
      <c r="G1003" s="23">
        <v>0</v>
      </c>
      <c r="H1003" s="23">
        <v>0</v>
      </c>
      <c r="J1003" s="5">
        <f t="shared" si="69"/>
        <v>1</v>
      </c>
      <c r="K1003" s="5">
        <f t="shared" si="70"/>
        <v>1</v>
      </c>
      <c r="L1003" s="5">
        <f>IF(D1003="",0,VLOOKUP(D1003,resource_list,2,FALSE)*F1003)</f>
        <v>0</v>
      </c>
      <c r="M1003" s="5">
        <f>IF(D1003="",0,VLOOKUP(D1003,resource_list,3,FALSE)*G1003)</f>
        <v>0</v>
      </c>
      <c r="N1003" s="5">
        <f>IF(D1003="",0,VLOOKUP(D1003,resource_list,4,FALSE)*H1003)</f>
        <v>0</v>
      </c>
      <c r="O1003" s="5">
        <f t="shared" si="71"/>
        <v>2</v>
      </c>
      <c r="Q1003" s="5" t="str">
        <f>IF(C1003="", "",  IF(VLOOKUP(C1003,locations_outposts,5,FALSE)="No", 1, 1.1))</f>
        <v/>
      </c>
    </row>
    <row r="1004" spans="1:17" x14ac:dyDescent="0.25">
      <c r="A1004" s="5" cm="1">
        <f t="array" ref="A1004">ROUNDDOWN(
_xlfn.IFS(P1004="Crafted",
J1004*K1004*N1004*Q1004,
P1004="Inorganic",
J1004*K1004*(L1004+M1004+N1004)*O1004*Q1004,
P1004="Organic",
J1004*K1004*(L1004+M1004+N1004)*Q1004,
TRUE,0),2)</f>
        <v>0</v>
      </c>
      <c r="B1004" s="5" t="str">
        <f>IF(D1004="","",VLOOKUP(D1004,resource_list,7,FALSE))</f>
        <v/>
      </c>
      <c r="E1004" s="23">
        <v>0</v>
      </c>
      <c r="F1004" s="23">
        <v>0</v>
      </c>
      <c r="G1004" s="23">
        <v>0</v>
      </c>
      <c r="H1004" s="23">
        <v>0</v>
      </c>
      <c r="J1004" s="5">
        <f t="shared" si="69"/>
        <v>1</v>
      </c>
      <c r="K1004" s="5">
        <f t="shared" si="70"/>
        <v>1</v>
      </c>
      <c r="L1004" s="5">
        <f>IF(D1004="",0,VLOOKUP(D1004,resource_list,2,FALSE)*F1004)</f>
        <v>0</v>
      </c>
      <c r="M1004" s="5">
        <f>IF(D1004="",0,VLOOKUP(D1004,resource_list,3,FALSE)*G1004)</f>
        <v>0</v>
      </c>
      <c r="N1004" s="5">
        <f>IF(D1004="",0,VLOOKUP(D1004,resource_list,4,FALSE)*H1004)</f>
        <v>0</v>
      </c>
      <c r="O1004" s="5">
        <f t="shared" si="71"/>
        <v>2</v>
      </c>
      <c r="Q1004" s="5" t="str">
        <f>IF(C1004="", "",  IF(VLOOKUP(C1004,locations_outposts,5,FALSE)="No", 1, 1.1))</f>
        <v/>
      </c>
    </row>
  </sheetData>
  <sheetProtection sheet="1" objects="1" scenarios="1"/>
  <dataConsolidate/>
  <phoneticPr fontId="2" type="noConversion"/>
  <conditionalFormatting sqref="A4:H1140">
    <cfRule type="expression" dxfId="7" priority="19">
      <formula>AND($A4&gt;$B4,$P4="Crafted")</formula>
    </cfRule>
    <cfRule type="expression" dxfId="6" priority="20">
      <formula>AND($A4&gt;$B4,$P4&lt;&gt;"Crafted")</formula>
    </cfRule>
  </conditionalFormatting>
  <dataValidations count="3">
    <dataValidation type="list" allowBlank="1" showInputMessage="1" showErrorMessage="1" sqref="E4:E1140" xr:uid="{8F44E671-8027-4BA8-80D4-BAA1ECA86066}">
      <formula1>"0,1,2,3,4,5,6"</formula1>
    </dataValidation>
    <dataValidation type="list" allowBlank="1" showInputMessage="1" showErrorMessage="1" sqref="D1:D2 I4:I1140 B1:B2" xr:uid="{D79D7B65-092A-423D-B441-3164ADD2409C}">
      <formula1>"Yes,No"</formula1>
    </dataValidation>
    <dataValidation type="whole" allowBlank="1" showInputMessage="1" showErrorMessage="1" sqref="F4:H1140" xr:uid="{AD113D5C-DD1F-4D98-9E56-7C02FA1EE689}">
      <formula1>0</formula1>
      <formula2>1000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7B06C9C-5517-46B1-A7CE-391D10A0267F}">
          <x14:formula1>
            <xm:f>Locations!$A$2:$A$26</xm:f>
          </x14:formula1>
          <xm:sqref>C4:C1140</xm:sqref>
        </x14:dataValidation>
        <x14:dataValidation type="list" allowBlank="1" showInputMessage="1" showErrorMessage="1" xr:uid="{3729777A-52C6-4E52-AD86-417D55FFB08E}">
          <x14:formula1>
            <xm:f>'Resource List'!$A$3:$A$90</xm:f>
          </x14:formula1>
          <xm:sqref>D4:D1140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2908-4C48-471C-9099-15568E037ADA}">
  <sheetPr codeName="Sheet3"/>
  <dimension ref="A1:M1000"/>
  <sheetViews>
    <sheetView workbookViewId="0">
      <selection activeCell="A22" sqref="A22"/>
    </sheetView>
  </sheetViews>
  <sheetFormatPr defaultRowHeight="15" x14ac:dyDescent="0.25"/>
  <cols>
    <col min="1" max="1" width="32" style="23" customWidth="1"/>
    <col min="2" max="2" width="14.28515625" style="23" customWidth="1"/>
    <col min="3" max="3" width="11.7109375" style="23" customWidth="1"/>
    <col min="4" max="4" width="14.28515625" style="5" customWidth="1"/>
    <col min="5" max="5" width="15.85546875" style="5" customWidth="1"/>
    <col min="6" max="6" width="15.42578125" style="5" customWidth="1"/>
    <col min="7" max="7" width="57.42578125" style="23" bestFit="1" customWidth="1"/>
    <col min="8" max="8" width="36.7109375" style="23" bestFit="1" customWidth="1"/>
    <col min="9" max="9" width="33.5703125" style="23" customWidth="1"/>
    <col min="10" max="10" width="31" style="23" bestFit="1" customWidth="1"/>
    <col min="11" max="11" width="36.85546875" style="23" bestFit="1" customWidth="1"/>
    <col min="12" max="12" width="17.85546875" style="23" customWidth="1"/>
    <col min="13" max="13" width="18" style="23" customWidth="1"/>
    <col min="14" max="14" width="4.7109375" style="5" customWidth="1"/>
    <col min="15" max="15" width="22.7109375" style="5" customWidth="1"/>
    <col min="16" max="16384" width="9.140625" style="5"/>
  </cols>
  <sheetData>
    <row r="1" spans="1:13" s="11" customFormat="1" x14ac:dyDescent="0.25">
      <c r="A1" s="24" t="s">
        <v>105</v>
      </c>
      <c r="B1" s="24" t="s">
        <v>104</v>
      </c>
      <c r="C1" s="24" t="s">
        <v>91</v>
      </c>
      <c r="D1" s="9" t="s">
        <v>99</v>
      </c>
      <c r="E1" s="9" t="s">
        <v>128</v>
      </c>
      <c r="F1" s="8" t="s">
        <v>102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</row>
    <row r="2" spans="1:13" x14ac:dyDescent="0.25">
      <c r="A2" s="23" t="s">
        <v>2</v>
      </c>
      <c r="B2" s="23" t="s">
        <v>2</v>
      </c>
      <c r="C2" s="23">
        <v>4</v>
      </c>
      <c r="D2" s="5">
        <f>SUM(
IF(G2="",0,_xlfn.XLOOKUP(_xlfn.CONCAT(G2," - ",A2),production_rates_outpost_resources,production_rates_production_rates,0)),
IF(H2="",0,_xlfn.XLOOKUP(_xlfn.CONCAT(H2," - ",A2),production_rates_outpost_resources,production_rates_production_rates,0)),
IF(I2="",0,_xlfn.XLOOKUP(_xlfn.CONCAT(I2," - ",A2),production_rates_outpost_resources,production_rates_production_rates,0)),
IF(J2="",0,_xlfn.XLOOKUP(_xlfn.CONCAT(J2," - ",A2),production_rates_outpost_resources,production_rates_production_rates,0)),
IF(K2="",0,_xlfn.XLOOKUP(_xlfn.CONCAT(K2," - ",A2),production_rates_outpost_resources,production_rates_production_rates,0)),
IF(L2="",0,_xlfn.XLOOKUP(_xlfn.CONCAT(L2," - ",A2),production_rates_outpost_resources,production_rates_production_rates,0)),
IF(M2="",0,_xlfn.XLOOKUP(_xlfn.CONCAT(M2," - ",A2),production_rates_outpost_resources,production_rates_production_rates,0)))</f>
        <v>31.92</v>
      </c>
      <c r="E2" s="5">
        <f>IF(D2=0,"",D2/C2)</f>
        <v>7.98</v>
      </c>
      <c r="F2" s="12">
        <f>IF(D2=0,"",D2/C2/VLOOKUP($B2,target_rates_table,2,FALSE))</f>
        <v>1</v>
      </c>
      <c r="G2" s="23" t="s">
        <v>53</v>
      </c>
      <c r="H2" s="23" t="s">
        <v>54</v>
      </c>
    </row>
    <row r="3" spans="1:13" x14ac:dyDescent="0.25">
      <c r="A3" s="23" t="s">
        <v>5</v>
      </c>
      <c r="B3" s="23" t="s">
        <v>2</v>
      </c>
      <c r="C3" s="23">
        <v>2</v>
      </c>
      <c r="D3" s="5">
        <f>SUM(
IF(G3="",0,_xlfn.XLOOKUP(_xlfn.CONCAT(G3," - ",A3),production_rates_outpost_resources,production_rates_production_rates,0)),
IF(H3="",0,_xlfn.XLOOKUP(_xlfn.CONCAT(H3," - ",A3),production_rates_outpost_resources,production_rates_production_rates,0)),
IF(I3="",0,_xlfn.XLOOKUP(_xlfn.CONCAT(I3," - ",A3),production_rates_outpost_resources,production_rates_production_rates,0)),
IF(J3="",0,_xlfn.XLOOKUP(_xlfn.CONCAT(J3," - ",A3),production_rates_outpost_resources,production_rates_production_rates,0)),
IF(K3="",0,_xlfn.XLOOKUP(_xlfn.CONCAT(K3," - ",A3),production_rates_outpost_resources,production_rates_production_rates,0)),
IF(L3="",0,_xlfn.XLOOKUP(_xlfn.CONCAT(L3," - ",A3),production_rates_outpost_resources,production_rates_production_rates,0)),
IF(M3="",0,_xlfn.XLOOKUP(_xlfn.CONCAT(M3," - ",A3),production_rates_outpost_resources,production_rates_production_rates,0)))</f>
        <v>14.98</v>
      </c>
      <c r="E3" s="5">
        <f>IF(D3=0,"",D3/C3)</f>
        <v>7.49</v>
      </c>
      <c r="F3" s="12">
        <f>IF(D3=0,"",D3/C3/VLOOKUP($B3,target_rates_table,2,FALSE))</f>
        <v>0.93859649122807021</v>
      </c>
      <c r="G3" s="23" t="s">
        <v>100</v>
      </c>
    </row>
    <row r="4" spans="1:13" x14ac:dyDescent="0.25">
      <c r="A4" s="23" t="s">
        <v>76</v>
      </c>
      <c r="B4" s="23" t="s">
        <v>2</v>
      </c>
      <c r="C4" s="23">
        <v>1</v>
      </c>
      <c r="D4" s="5">
        <f>SUM(
IF(G4="",0,_xlfn.XLOOKUP(_xlfn.CONCAT(G4," - ",A4),production_rates_outpost_resources,production_rates_production_rates,0)),
IF(H4="",0,_xlfn.XLOOKUP(_xlfn.CONCAT(H4," - ",A4),production_rates_outpost_resources,production_rates_production_rates,0)),
IF(I4="",0,_xlfn.XLOOKUP(_xlfn.CONCAT(I4," - ",A4),production_rates_outpost_resources,production_rates_production_rates,0)),
IF(J4="",0,_xlfn.XLOOKUP(_xlfn.CONCAT(J4," - ",A4),production_rates_outpost_resources,production_rates_production_rates,0)),
IF(K4="",0,_xlfn.XLOOKUP(_xlfn.CONCAT(K4," - ",A4),production_rates_outpost_resources,production_rates_production_rates,0)),
IF(L4="",0,_xlfn.XLOOKUP(_xlfn.CONCAT(L4," - ",A4),production_rates_outpost_resources,production_rates_production_rates,0)),
IF(M4="",0,_xlfn.XLOOKUP(_xlfn.CONCAT(M4," - ",A4),production_rates_outpost_resources,production_rates_production_rates,0)))</f>
        <v>7.56</v>
      </c>
      <c r="E4" s="5">
        <f t="shared" ref="E4:E66" si="0">IF(D4=0,"",D4/C4)</f>
        <v>7.56</v>
      </c>
      <c r="F4" s="12">
        <f>IF(D4=0,"",D4/C4/VLOOKUP($B4,target_rates_table,2,FALSE))</f>
        <v>0.94736842105263153</v>
      </c>
      <c r="G4" s="23" t="s">
        <v>88</v>
      </c>
    </row>
    <row r="5" spans="1:13" x14ac:dyDescent="0.25">
      <c r="A5" s="23" t="s">
        <v>77</v>
      </c>
      <c r="B5" s="23" t="s">
        <v>2</v>
      </c>
      <c r="C5" s="23">
        <v>3</v>
      </c>
      <c r="D5" s="5">
        <f>SUM(
IF(G5="",0,_xlfn.XLOOKUP(_xlfn.CONCAT(G5," - ",A5),production_rates_outpost_resources,production_rates_production_rates,0)),
IF(H5="",0,_xlfn.XLOOKUP(_xlfn.CONCAT(H5," - ",A5),production_rates_outpost_resources,production_rates_production_rates,0)),
IF(I5="",0,_xlfn.XLOOKUP(_xlfn.CONCAT(I5," - ",A5),production_rates_outpost_resources,production_rates_production_rates,0)),
IF(J5="",0,_xlfn.XLOOKUP(_xlfn.CONCAT(J5," - ",A5),production_rates_outpost_resources,production_rates_production_rates,0)),
IF(K5="",0,_xlfn.XLOOKUP(_xlfn.CONCAT(K5," - ",A5),production_rates_outpost_resources,production_rates_production_rates,0)),
IF(L5="",0,_xlfn.XLOOKUP(_xlfn.CONCAT(L5," - ",A5),production_rates_outpost_resources,production_rates_production_rates,0)),
IF(M5="",0,_xlfn.XLOOKUP(_xlfn.CONCAT(M5," - ",A5),production_rates_outpost_resources,production_rates_production_rates,0)))</f>
        <v>23.38</v>
      </c>
      <c r="E5" s="5">
        <f t="shared" si="0"/>
        <v>7.793333333333333</v>
      </c>
      <c r="F5" s="12">
        <f>IF(D5=0,"",D5/C5/VLOOKUP($B5,target_rates_table,2,FALSE))</f>
        <v>0.97660818713450281</v>
      </c>
      <c r="G5" s="23" t="s">
        <v>88</v>
      </c>
    </row>
    <row r="6" spans="1:13" x14ac:dyDescent="0.25">
      <c r="A6" s="23" t="s">
        <v>78</v>
      </c>
      <c r="B6" s="23" t="s">
        <v>2</v>
      </c>
      <c r="C6" s="23">
        <v>1</v>
      </c>
      <c r="D6" s="5">
        <f>SUM(
IF(G6="",0,_xlfn.XLOOKUP(_xlfn.CONCAT(G6," - ",A6),production_rates_outpost_resources,production_rates_production_rates,0)),
IF(H6="",0,_xlfn.XLOOKUP(_xlfn.CONCAT(H6," - ",A6),production_rates_outpost_resources,production_rates_production_rates,0)),
IF(I6="",0,_xlfn.XLOOKUP(_xlfn.CONCAT(I6," - ",A6),production_rates_outpost_resources,production_rates_production_rates,0)),
IF(J6="",0,_xlfn.XLOOKUP(_xlfn.CONCAT(J6," - ",A6),production_rates_outpost_resources,production_rates_production_rates,0)),
IF(K6="",0,_xlfn.XLOOKUP(_xlfn.CONCAT(K6," - ",A6),production_rates_outpost_resources,production_rates_production_rates,0)),
IF(L6="",0,_xlfn.XLOOKUP(_xlfn.CONCAT(L6," - ",A6),production_rates_outpost_resources,production_rates_production_rates,0)),
IF(M6="",0,_xlfn.XLOOKUP(_xlfn.CONCAT(M6," - ",A6),production_rates_outpost_resources,production_rates_production_rates,0)))</f>
        <v>7.57</v>
      </c>
      <c r="E6" s="5">
        <f t="shared" si="0"/>
        <v>7.57</v>
      </c>
      <c r="F6" s="12">
        <f>IF(D6=0,"",D6/C6/VLOOKUP($B6,target_rates_table,2,FALSE))</f>
        <v>0.94862155388471181</v>
      </c>
      <c r="G6" s="23" t="s">
        <v>88</v>
      </c>
    </row>
    <row r="7" spans="1:13" x14ac:dyDescent="0.25">
      <c r="A7" s="23" t="s">
        <v>80</v>
      </c>
      <c r="B7" s="23" t="s">
        <v>2</v>
      </c>
      <c r="C7" s="23">
        <v>1</v>
      </c>
      <c r="D7" s="5">
        <f>SUM(
IF(G7="",0,_xlfn.XLOOKUP(_xlfn.CONCAT(G7," - ",A7),production_rates_outpost_resources,production_rates_production_rates,0)),
IF(H7="",0,_xlfn.XLOOKUP(_xlfn.CONCAT(H7," - ",A7),production_rates_outpost_resources,production_rates_production_rates,0)),
IF(I7="",0,_xlfn.XLOOKUP(_xlfn.CONCAT(I7," - ",A7),production_rates_outpost_resources,production_rates_production_rates,0)),
IF(J7="",0,_xlfn.XLOOKUP(_xlfn.CONCAT(J7," - ",A7),production_rates_outpost_resources,production_rates_production_rates,0)),
IF(K7="",0,_xlfn.XLOOKUP(_xlfn.CONCAT(K7," - ",A7),production_rates_outpost_resources,production_rates_production_rates,0)),
IF(L7="",0,_xlfn.XLOOKUP(_xlfn.CONCAT(L7," - ",A7),production_rates_outpost_resources,production_rates_production_rates,0)),
IF(M7="",0,_xlfn.XLOOKUP(_xlfn.CONCAT(M7," - ",A7),production_rates_outpost_resources,production_rates_production_rates,0)))</f>
        <v>7.78</v>
      </c>
      <c r="E7" s="5">
        <f t="shared" si="0"/>
        <v>7.78</v>
      </c>
      <c r="F7" s="12">
        <f>IF(D7=0,"",D7/C7/VLOOKUP($B7,target_rates_table,2,FALSE))</f>
        <v>0.97493734335839599</v>
      </c>
      <c r="G7" s="23" t="s">
        <v>87</v>
      </c>
    </row>
    <row r="8" spans="1:13" x14ac:dyDescent="0.25">
      <c r="A8" s="23" t="s">
        <v>79</v>
      </c>
      <c r="B8" s="23" t="s">
        <v>2</v>
      </c>
      <c r="C8" s="23">
        <v>1</v>
      </c>
      <c r="D8" s="5">
        <f>SUM(
IF(G8="",0,_xlfn.XLOOKUP(_xlfn.CONCAT(G8," - ",A8),production_rates_outpost_resources,production_rates_production_rates,0)),
IF(H8="",0,_xlfn.XLOOKUP(_xlfn.CONCAT(H8," - ",A8),production_rates_outpost_resources,production_rates_production_rates,0)),
IF(I8="",0,_xlfn.XLOOKUP(_xlfn.CONCAT(I8," - ",A8),production_rates_outpost_resources,production_rates_production_rates,0)),
IF(J8="",0,_xlfn.XLOOKUP(_xlfn.CONCAT(J8," - ",A8),production_rates_outpost_resources,production_rates_production_rates,0)),
IF(K8="",0,_xlfn.XLOOKUP(_xlfn.CONCAT(K8," - ",A8),production_rates_outpost_resources,production_rates_production_rates,0)),
IF(L8="",0,_xlfn.XLOOKUP(_xlfn.CONCAT(L8," - ",A8),production_rates_outpost_resources,production_rates_production_rates,0)),
IF(M8="",0,_xlfn.XLOOKUP(_xlfn.CONCAT(M8," - ",A8),production_rates_outpost_resources,production_rates_production_rates,0)))</f>
        <v>7.5</v>
      </c>
      <c r="E8" s="5">
        <f t="shared" si="0"/>
        <v>7.5</v>
      </c>
      <c r="F8" s="12">
        <f>IF(D8=0,"",D8/C8/VLOOKUP($B8,target_rates_table,2,FALSE))</f>
        <v>0.93984962406015038</v>
      </c>
      <c r="G8" s="23" t="s">
        <v>87</v>
      </c>
    </row>
    <row r="9" spans="1:13" x14ac:dyDescent="0.25">
      <c r="A9" s="23" t="s">
        <v>81</v>
      </c>
      <c r="B9" s="23" t="s">
        <v>2</v>
      </c>
      <c r="C9" s="23">
        <v>1</v>
      </c>
      <c r="D9" s="5">
        <f>SUM(
IF(G9="",0,_xlfn.XLOOKUP(_xlfn.CONCAT(G9," - ",A9),production_rates_outpost_resources,production_rates_production_rates,0)),
IF(H9="",0,_xlfn.XLOOKUP(_xlfn.CONCAT(H9," - ",A9),production_rates_outpost_resources,production_rates_production_rates,0)),
IF(I9="",0,_xlfn.XLOOKUP(_xlfn.CONCAT(I9," - ",A9),production_rates_outpost_resources,production_rates_production_rates,0)),
IF(J9="",0,_xlfn.XLOOKUP(_xlfn.CONCAT(J9," - ",A9),production_rates_outpost_resources,production_rates_production_rates,0)),
IF(K9="",0,_xlfn.XLOOKUP(_xlfn.CONCAT(K9," - ",A9),production_rates_outpost_resources,production_rates_production_rates,0)),
IF(L9="",0,_xlfn.XLOOKUP(_xlfn.CONCAT(L9," - ",A9),production_rates_outpost_resources,production_rates_production_rates,0)),
IF(M9="",0,_xlfn.XLOOKUP(_xlfn.CONCAT(M9," - ",A9),production_rates_outpost_resources,production_rates_production_rates,0)))</f>
        <v>7.57</v>
      </c>
      <c r="E9" s="5">
        <f t="shared" si="0"/>
        <v>7.57</v>
      </c>
      <c r="F9" s="12">
        <f>IF(D9=0,"",D9/C9/VLOOKUP($B9,target_rates_table,2,FALSE))</f>
        <v>0.94862155388471181</v>
      </c>
      <c r="G9" s="23" t="s">
        <v>88</v>
      </c>
    </row>
    <row r="10" spans="1:13" x14ac:dyDescent="0.25">
      <c r="A10" s="23" t="s">
        <v>83</v>
      </c>
      <c r="B10" s="23" t="s">
        <v>2</v>
      </c>
      <c r="C10" s="23">
        <v>1</v>
      </c>
      <c r="D10" s="5">
        <f>SUM(
IF(G10="",0,_xlfn.XLOOKUP(_xlfn.CONCAT(G10," - ",A10),production_rates_outpost_resources,production_rates_production_rates,0)),
IF(H10="",0,_xlfn.XLOOKUP(_xlfn.CONCAT(H10," - ",A10),production_rates_outpost_resources,production_rates_production_rates,0)),
IF(I10="",0,_xlfn.XLOOKUP(_xlfn.CONCAT(I10," - ",A10),production_rates_outpost_resources,production_rates_production_rates,0)),
IF(J10="",0,_xlfn.XLOOKUP(_xlfn.CONCAT(J10," - ",A10),production_rates_outpost_resources,production_rates_production_rates,0)),
IF(K10="",0,_xlfn.XLOOKUP(_xlfn.CONCAT(K10," - ",A10),production_rates_outpost_resources,production_rates_production_rates,0)),
IF(L10="",0,_xlfn.XLOOKUP(_xlfn.CONCAT(L10," - ",A10),production_rates_outpost_resources,production_rates_production_rates,0)),
IF(M10="",0,_xlfn.XLOOKUP(_xlfn.CONCAT(M10," - ",A10),production_rates_outpost_resources,production_rates_production_rates,0)))</f>
        <v>7.9</v>
      </c>
      <c r="E10" s="5">
        <f t="shared" si="0"/>
        <v>7.9</v>
      </c>
      <c r="F10" s="12">
        <f>IF(D10=0,"",D10/C10/VLOOKUP($B10,target_rates_table,2,FALSE))</f>
        <v>0.9899749373433584</v>
      </c>
      <c r="G10" s="23" t="s">
        <v>89</v>
      </c>
    </row>
    <row r="11" spans="1:13" x14ac:dyDescent="0.25">
      <c r="A11" s="23" t="s">
        <v>82</v>
      </c>
      <c r="B11" s="23" t="s">
        <v>2</v>
      </c>
      <c r="C11" s="23">
        <v>1</v>
      </c>
      <c r="D11" s="5">
        <f>SUM(
IF(G11="",0,_xlfn.XLOOKUP(_xlfn.CONCAT(G11," - ",A11),production_rates_outpost_resources,production_rates_production_rates,0)),
IF(H11="",0,_xlfn.XLOOKUP(_xlfn.CONCAT(H11," - ",A11),production_rates_outpost_resources,production_rates_production_rates,0)),
IF(I11="",0,_xlfn.XLOOKUP(_xlfn.CONCAT(I11," - ",A11),production_rates_outpost_resources,production_rates_production_rates,0)),
IF(J11="",0,_xlfn.XLOOKUP(_xlfn.CONCAT(J11," - ",A11),production_rates_outpost_resources,production_rates_production_rates,0)),
IF(K11="",0,_xlfn.XLOOKUP(_xlfn.CONCAT(K11," - ",A11),production_rates_outpost_resources,production_rates_production_rates,0)),
IF(L11="",0,_xlfn.XLOOKUP(_xlfn.CONCAT(L11," - ",A11),production_rates_outpost_resources,production_rates_production_rates,0)),
IF(M11="",0,_xlfn.XLOOKUP(_xlfn.CONCAT(M11," - ",A11),production_rates_outpost_resources,production_rates_production_rates,0)))</f>
        <v>7.64</v>
      </c>
      <c r="E11" s="5">
        <f t="shared" si="0"/>
        <v>7.64</v>
      </c>
      <c r="F11" s="12">
        <f>IF(D11=0,"",D11/C11/VLOOKUP($B11,target_rates_table,2,FALSE))</f>
        <v>0.95739348370927313</v>
      </c>
      <c r="G11" s="23" t="s">
        <v>89</v>
      </c>
    </row>
    <row r="12" spans="1:13" x14ac:dyDescent="0.25">
      <c r="A12" s="23" t="s">
        <v>73</v>
      </c>
      <c r="B12" s="23" t="s">
        <v>2</v>
      </c>
      <c r="C12" s="23">
        <v>1</v>
      </c>
      <c r="D12" s="5">
        <f>SUM(
IF(G12="",0,_xlfn.XLOOKUP(_xlfn.CONCAT(G12," - ",A12),production_rates_outpost_resources,production_rates_production_rates,0)),
IF(H12="",0,_xlfn.XLOOKUP(_xlfn.CONCAT(H12," - ",A12),production_rates_outpost_resources,production_rates_production_rates,0)),
IF(I12="",0,_xlfn.XLOOKUP(_xlfn.CONCAT(I12," - ",A12),production_rates_outpost_resources,production_rates_production_rates,0)),
IF(J12="",0,_xlfn.XLOOKUP(_xlfn.CONCAT(J12," - ",A12),production_rates_outpost_resources,production_rates_production_rates,0)),
IF(K12="",0,_xlfn.XLOOKUP(_xlfn.CONCAT(K12," - ",A12),production_rates_outpost_resources,production_rates_production_rates,0)),
IF(L12="",0,_xlfn.XLOOKUP(_xlfn.CONCAT(L12," - ",A12),production_rates_outpost_resources,production_rates_production_rates,0)),
IF(M12="",0,_xlfn.XLOOKUP(_xlfn.CONCAT(M12," - ",A12),production_rates_outpost_resources,production_rates_production_rates,0)))</f>
        <v>7.56</v>
      </c>
      <c r="E12" s="5">
        <f t="shared" si="0"/>
        <v>7.56</v>
      </c>
      <c r="F12" s="12">
        <f>IF(D12=0,"",D12/C12/VLOOKUP($B12,target_rates_table,2,FALSE))</f>
        <v>0.94736842105263153</v>
      </c>
      <c r="G12" s="23" t="s">
        <v>71</v>
      </c>
    </row>
    <row r="13" spans="1:13" x14ac:dyDescent="0.25">
      <c r="A13" s="23" t="s">
        <v>72</v>
      </c>
      <c r="B13" s="23" t="s">
        <v>2</v>
      </c>
      <c r="C13" s="23">
        <v>2</v>
      </c>
      <c r="D13" s="5">
        <f>SUM(
IF(G13="",0,_xlfn.XLOOKUP(_xlfn.CONCAT(G13," - ",A13),production_rates_outpost_resources,production_rates_production_rates,0)),
IF(H13="",0,_xlfn.XLOOKUP(_xlfn.CONCAT(H13," - ",A13),production_rates_outpost_resources,production_rates_production_rates,0)),
IF(I13="",0,_xlfn.XLOOKUP(_xlfn.CONCAT(I13," - ",A13),production_rates_outpost_resources,production_rates_production_rates,0)),
IF(J13="",0,_xlfn.XLOOKUP(_xlfn.CONCAT(J13," - ",A13),production_rates_outpost_resources,production_rates_production_rates,0)),
IF(K13="",0,_xlfn.XLOOKUP(_xlfn.CONCAT(K13," - ",A13),production_rates_outpost_resources,production_rates_production_rates,0)),
IF(L13="",0,_xlfn.XLOOKUP(_xlfn.CONCAT(L13," - ",A13),production_rates_outpost_resources,production_rates_production_rates,0)),
IF(M13="",0,_xlfn.XLOOKUP(_xlfn.CONCAT(M13," - ",A13),production_rates_outpost_resources,production_rates_production_rates,0)))</f>
        <v>15.64</v>
      </c>
      <c r="E13" s="5">
        <f t="shared" si="0"/>
        <v>7.82</v>
      </c>
      <c r="F13" s="12">
        <f>IF(D13=0,"",D13/C13/VLOOKUP($B13,target_rates_table,2,FALSE))</f>
        <v>0.97994987468671679</v>
      </c>
      <c r="G13" s="23" t="s">
        <v>71</v>
      </c>
    </row>
    <row r="14" spans="1:13" x14ac:dyDescent="0.25">
      <c r="A14" s="23" t="s">
        <v>84</v>
      </c>
      <c r="B14" s="23" t="s">
        <v>2</v>
      </c>
      <c r="C14" s="23">
        <v>2</v>
      </c>
      <c r="D14" s="5">
        <f>SUM(
IF(G14="",0,_xlfn.XLOOKUP(_xlfn.CONCAT(G14," - ",A14),production_rates_outpost_resources,production_rates_production_rates,0)),
IF(H14="",0,_xlfn.XLOOKUP(_xlfn.CONCAT(H14," - ",A14),production_rates_outpost_resources,production_rates_production_rates,0)),
IF(I14="",0,_xlfn.XLOOKUP(_xlfn.CONCAT(I14," - ",A14),production_rates_outpost_resources,production_rates_production_rates,0)),
IF(J14="",0,_xlfn.XLOOKUP(_xlfn.CONCAT(J14," - ",A14),production_rates_outpost_resources,production_rates_production_rates,0)),
IF(K14="",0,_xlfn.XLOOKUP(_xlfn.CONCAT(K14," - ",A14),production_rates_outpost_resources,production_rates_production_rates,0)),
IF(L14="",0,_xlfn.XLOOKUP(_xlfn.CONCAT(L14," - ",A14),production_rates_outpost_resources,production_rates_production_rates,0)),
IF(M14="",0,_xlfn.XLOOKUP(_xlfn.CONCAT(M14," - ",A14),production_rates_outpost_resources,production_rates_production_rates,0)))</f>
        <v>15.84</v>
      </c>
      <c r="E14" s="5">
        <f t="shared" si="0"/>
        <v>7.92</v>
      </c>
      <c r="F14" s="12">
        <f>IF(D14=0,"",D14/C14/VLOOKUP($B14,target_rates_table,2,FALSE))</f>
        <v>0.99248120300751874</v>
      </c>
      <c r="G14" s="23" t="s">
        <v>75</v>
      </c>
    </row>
    <row r="15" spans="1:13" x14ac:dyDescent="0.25">
      <c r="A15" s="23" t="s">
        <v>74</v>
      </c>
      <c r="B15" s="23" t="s">
        <v>2</v>
      </c>
      <c r="C15" s="23">
        <v>1</v>
      </c>
      <c r="D15" s="5">
        <f>SUM(
IF(G15="",0,_xlfn.XLOOKUP(_xlfn.CONCAT(G15," - ",A15),production_rates_outpost_resources,production_rates_production_rates,0)),
IF(H15="",0,_xlfn.XLOOKUP(_xlfn.CONCAT(H15," - ",A15),production_rates_outpost_resources,production_rates_production_rates,0)),
IF(I15="",0,_xlfn.XLOOKUP(_xlfn.CONCAT(I15," - ",A15),production_rates_outpost_resources,production_rates_production_rates,0)),
IF(J15="",0,_xlfn.XLOOKUP(_xlfn.CONCAT(J15," - ",A15),production_rates_outpost_resources,production_rates_production_rates,0)),
IF(K15="",0,_xlfn.XLOOKUP(_xlfn.CONCAT(K15," - ",A15),production_rates_outpost_resources,production_rates_production_rates,0)),
IF(L15="",0,_xlfn.XLOOKUP(_xlfn.CONCAT(L15," - ",A15),production_rates_outpost_resources,production_rates_production_rates,0)),
IF(M15="",0,_xlfn.XLOOKUP(_xlfn.CONCAT(M15," - ",A15),production_rates_outpost_resources,production_rates_production_rates,0)))</f>
        <v>7.57</v>
      </c>
      <c r="E15" s="5">
        <f t="shared" si="0"/>
        <v>7.57</v>
      </c>
      <c r="F15" s="12">
        <f>IF(D15=0,"",D15/C15/VLOOKUP($B15,target_rates_table,2,FALSE))</f>
        <v>0.94862155388471181</v>
      </c>
      <c r="G15" s="23" t="s">
        <v>75</v>
      </c>
    </row>
    <row r="16" spans="1:13" x14ac:dyDescent="0.25">
      <c r="A16" s="23" t="s">
        <v>85</v>
      </c>
      <c r="B16" s="23" t="s">
        <v>2</v>
      </c>
      <c r="C16" s="23">
        <v>1</v>
      </c>
      <c r="D16" s="5">
        <f>SUM(
IF(G16="",0,_xlfn.XLOOKUP(_xlfn.CONCAT(G16," - ",A16),production_rates_outpost_resources,production_rates_production_rates,0)),
IF(H16="",0,_xlfn.XLOOKUP(_xlfn.CONCAT(H16," - ",A16),production_rates_outpost_resources,production_rates_production_rates,0)),
IF(I16="",0,_xlfn.XLOOKUP(_xlfn.CONCAT(I16," - ",A16),production_rates_outpost_resources,production_rates_production_rates,0)),
IF(J16="",0,_xlfn.XLOOKUP(_xlfn.CONCAT(J16," - ",A16),production_rates_outpost_resources,production_rates_production_rates,0)),
IF(K16="",0,_xlfn.XLOOKUP(_xlfn.CONCAT(K16," - ",A16),production_rates_outpost_resources,production_rates_production_rates,0)),
IF(L16="",0,_xlfn.XLOOKUP(_xlfn.CONCAT(L16," - ",A16),production_rates_outpost_resources,production_rates_production_rates,0)),
IF(M16="",0,_xlfn.XLOOKUP(_xlfn.CONCAT(M16," - ",A16),production_rates_outpost_resources,production_rates_production_rates,0)))</f>
        <v>7.48</v>
      </c>
      <c r="E16" s="5">
        <f t="shared" si="0"/>
        <v>7.48</v>
      </c>
      <c r="F16" s="12">
        <f>IF(D16=0,"",D16/C16/VLOOKUP($B16,target_rates_table,2,FALSE))</f>
        <v>0.93734335839598992</v>
      </c>
      <c r="G16" s="23" t="s">
        <v>75</v>
      </c>
    </row>
    <row r="17" spans="1:7" x14ac:dyDescent="0.25">
      <c r="A17" s="23" t="s">
        <v>20</v>
      </c>
      <c r="B17" s="23" t="s">
        <v>2</v>
      </c>
      <c r="C17" s="23">
        <v>1</v>
      </c>
      <c r="D17" s="5">
        <f>SUM(
IF(G17="",0,_xlfn.XLOOKUP(_xlfn.CONCAT(G17," - ",A17),production_rates_outpost_resources,production_rates_production_rates,0)),
IF(H17="",0,_xlfn.XLOOKUP(_xlfn.CONCAT(H17," - ",A17),production_rates_outpost_resources,production_rates_production_rates,0)),
IF(I17="",0,_xlfn.XLOOKUP(_xlfn.CONCAT(I17," - ",A17),production_rates_outpost_resources,production_rates_production_rates,0)),
IF(J17="",0,_xlfn.XLOOKUP(_xlfn.CONCAT(J17," - ",A17),production_rates_outpost_resources,production_rates_production_rates,0)),
IF(K17="",0,_xlfn.XLOOKUP(_xlfn.CONCAT(K17," - ",A17),production_rates_outpost_resources,production_rates_production_rates,0)),
IF(L17="",0,_xlfn.XLOOKUP(_xlfn.CONCAT(L17," - ",A17),production_rates_outpost_resources,production_rates_production_rates,0)),
IF(M17="",0,_xlfn.XLOOKUP(_xlfn.CONCAT(M17," - ",A17),production_rates_outpost_resources,production_rates_production_rates,0)))</f>
        <v>7.78</v>
      </c>
      <c r="E17" s="5">
        <f t="shared" si="0"/>
        <v>7.78</v>
      </c>
      <c r="F17" s="12">
        <f>IF(D17=0,"",D17/C17/VLOOKUP($B17,target_rates_table,2,FALSE))</f>
        <v>0.97493734335839599</v>
      </c>
      <c r="G17" s="23" t="s">
        <v>86</v>
      </c>
    </row>
    <row r="18" spans="1:7" x14ac:dyDescent="0.25">
      <c r="D18" s="5">
        <f>SUM(
IF(G18="",0,_xlfn.XLOOKUP(_xlfn.CONCAT(G18," - ",A18),production_rates_outpost_resources,production_rates_production_rates,0)),
IF(H18="",0,_xlfn.XLOOKUP(_xlfn.CONCAT(H18," - ",A18),production_rates_outpost_resources,production_rates_production_rates,0)),
IF(I18="",0,_xlfn.XLOOKUP(_xlfn.CONCAT(I18," - ",A18),production_rates_outpost_resources,production_rates_production_rates,0)),
IF(J18="",0,_xlfn.XLOOKUP(_xlfn.CONCAT(J18," - ",A18),production_rates_outpost_resources,production_rates_production_rates,0)),
IF(K18="",0,_xlfn.XLOOKUP(_xlfn.CONCAT(K18," - ",A18),production_rates_outpost_resources,production_rates_production_rates,0)),
IF(L18="",0,_xlfn.XLOOKUP(_xlfn.CONCAT(L18," - ",A18),production_rates_outpost_resources,production_rates_production_rates,0)),
IF(M18="",0,_xlfn.XLOOKUP(_xlfn.CONCAT(M18," - ",A18),production_rates_outpost_resources,production_rates_production_rates,0)))</f>
        <v>0</v>
      </c>
      <c r="E18" s="5" t="str">
        <f t="shared" si="0"/>
        <v/>
      </c>
      <c r="F18" s="12" t="str">
        <f>IF(D18=0,"",D18/C18/VLOOKUP($B18,target_rates_table,2,FALSE))</f>
        <v/>
      </c>
    </row>
    <row r="19" spans="1:7" x14ac:dyDescent="0.25">
      <c r="D19" s="5">
        <f>SUM(
IF(G19="",0,_xlfn.XLOOKUP(_xlfn.CONCAT(G19," - ",A19),production_rates_outpost_resources,production_rates_production_rates,0)),
IF(H19="",0,_xlfn.XLOOKUP(_xlfn.CONCAT(H19," - ",A19),production_rates_outpost_resources,production_rates_production_rates,0)),
IF(I19="",0,_xlfn.XLOOKUP(_xlfn.CONCAT(I19," - ",A19),production_rates_outpost_resources,production_rates_production_rates,0)),
IF(J19="",0,_xlfn.XLOOKUP(_xlfn.CONCAT(J19," - ",A19),production_rates_outpost_resources,production_rates_production_rates,0)),
IF(K19="",0,_xlfn.XLOOKUP(_xlfn.CONCAT(K19," - ",A19),production_rates_outpost_resources,production_rates_production_rates,0)),
IF(L19="",0,_xlfn.XLOOKUP(_xlfn.CONCAT(L19," - ",A19),production_rates_outpost_resources,production_rates_production_rates,0)),
IF(M19="",0,_xlfn.XLOOKUP(_xlfn.CONCAT(M19," - ",A19),production_rates_outpost_resources,production_rates_production_rates,0)))</f>
        <v>0</v>
      </c>
      <c r="E19" s="5" t="str">
        <f t="shared" si="0"/>
        <v/>
      </c>
      <c r="F19" s="12" t="str">
        <f>IF(D19=0,"",D19/C19/VLOOKUP($B19,target_rates_table,2,FALSE))</f>
        <v/>
      </c>
    </row>
    <row r="20" spans="1:7" x14ac:dyDescent="0.25">
      <c r="D20" s="5">
        <f>SUM(
IF(G20="",0,_xlfn.XLOOKUP(_xlfn.CONCAT(G20," - ",A20),production_rates_outpost_resources,production_rates_production_rates,0)),
IF(H20="",0,_xlfn.XLOOKUP(_xlfn.CONCAT(H20," - ",A20),production_rates_outpost_resources,production_rates_production_rates,0)),
IF(I20="",0,_xlfn.XLOOKUP(_xlfn.CONCAT(I20," - ",A20),production_rates_outpost_resources,production_rates_production_rates,0)),
IF(J20="",0,_xlfn.XLOOKUP(_xlfn.CONCAT(J20," - ",A20),production_rates_outpost_resources,production_rates_production_rates,0)),
IF(K20="",0,_xlfn.XLOOKUP(_xlfn.CONCAT(K20," - ",A20),production_rates_outpost_resources,production_rates_production_rates,0)),
IF(L20="",0,_xlfn.XLOOKUP(_xlfn.CONCAT(L20," - ",A20),production_rates_outpost_resources,production_rates_production_rates,0)),
IF(M20="",0,_xlfn.XLOOKUP(_xlfn.CONCAT(M20," - ",A20),production_rates_outpost_resources,production_rates_production_rates,0)))</f>
        <v>0</v>
      </c>
      <c r="E20" s="5" t="str">
        <f t="shared" si="0"/>
        <v/>
      </c>
      <c r="F20" s="12" t="str">
        <f>IF(D20=0,"",D20/C20/VLOOKUP($B20,target_rates_table,2,FALSE))</f>
        <v/>
      </c>
    </row>
    <row r="21" spans="1:7" x14ac:dyDescent="0.25">
      <c r="D21" s="5">
        <f>SUM(
IF(G21="",0,_xlfn.XLOOKUP(_xlfn.CONCAT(G21," - ",A21),production_rates_outpost_resources,production_rates_production_rates,0)),
IF(H21="",0,_xlfn.XLOOKUP(_xlfn.CONCAT(H21," - ",A21),production_rates_outpost_resources,production_rates_production_rates,0)),
IF(I21="",0,_xlfn.XLOOKUP(_xlfn.CONCAT(I21," - ",A21),production_rates_outpost_resources,production_rates_production_rates,0)),
IF(J21="",0,_xlfn.XLOOKUP(_xlfn.CONCAT(J21," - ",A21),production_rates_outpost_resources,production_rates_production_rates,0)),
IF(K21="",0,_xlfn.XLOOKUP(_xlfn.CONCAT(K21," - ",A21),production_rates_outpost_resources,production_rates_production_rates,0)),
IF(L21="",0,_xlfn.XLOOKUP(_xlfn.CONCAT(L21," - ",A21),production_rates_outpost_resources,production_rates_production_rates,0)),
IF(M21="",0,_xlfn.XLOOKUP(_xlfn.CONCAT(M21," - ",A21),production_rates_outpost_resources,production_rates_production_rates,0)))</f>
        <v>0</v>
      </c>
      <c r="E21" s="5" t="str">
        <f t="shared" si="0"/>
        <v/>
      </c>
      <c r="F21" s="12" t="str">
        <f>IF(D21=0,"",D21/C21/VLOOKUP($B21,target_rates_table,2,FALSE))</f>
        <v/>
      </c>
    </row>
    <row r="22" spans="1:7" x14ac:dyDescent="0.25">
      <c r="D22" s="5">
        <f>SUM(
IF(G22="",0,_xlfn.XLOOKUP(_xlfn.CONCAT(G22," - ",A22),production_rates_outpost_resources,production_rates_production_rates,0)),
IF(H22="",0,_xlfn.XLOOKUP(_xlfn.CONCAT(H22," - ",A22),production_rates_outpost_resources,production_rates_production_rates,0)),
IF(I22="",0,_xlfn.XLOOKUP(_xlfn.CONCAT(I22," - ",A22),production_rates_outpost_resources,production_rates_production_rates,0)),
IF(J22="",0,_xlfn.XLOOKUP(_xlfn.CONCAT(J22," - ",A22),production_rates_outpost_resources,production_rates_production_rates,0)),
IF(K22="",0,_xlfn.XLOOKUP(_xlfn.CONCAT(K22," - ",A22),production_rates_outpost_resources,production_rates_production_rates,0)),
IF(L22="",0,_xlfn.XLOOKUP(_xlfn.CONCAT(L22," - ",A22),production_rates_outpost_resources,production_rates_production_rates,0)),
IF(M22="",0,_xlfn.XLOOKUP(_xlfn.CONCAT(M22," - ",A22),production_rates_outpost_resources,production_rates_production_rates,0)))</f>
        <v>0</v>
      </c>
      <c r="E22" s="5" t="str">
        <f t="shared" si="0"/>
        <v/>
      </c>
      <c r="F22" s="12" t="str">
        <f>IF(D22=0,"",D22/C22/VLOOKUP($B22,target_rates_table,2,FALSE))</f>
        <v/>
      </c>
    </row>
    <row r="23" spans="1:7" x14ac:dyDescent="0.25">
      <c r="D23" s="5">
        <f>SUM(
IF(G23="",0,_xlfn.XLOOKUP(_xlfn.CONCAT(G23," - ",A23),production_rates_outpost_resources,production_rates_production_rates,0)),
IF(H23="",0,_xlfn.XLOOKUP(_xlfn.CONCAT(H23," - ",A23),production_rates_outpost_resources,production_rates_production_rates,0)),
IF(I23="",0,_xlfn.XLOOKUP(_xlfn.CONCAT(I23," - ",A23),production_rates_outpost_resources,production_rates_production_rates,0)),
IF(J23="",0,_xlfn.XLOOKUP(_xlfn.CONCAT(J23," - ",A23),production_rates_outpost_resources,production_rates_production_rates,0)),
IF(K23="",0,_xlfn.XLOOKUP(_xlfn.CONCAT(K23," - ",A23),production_rates_outpost_resources,production_rates_production_rates,0)),
IF(L23="",0,_xlfn.XLOOKUP(_xlfn.CONCAT(L23," - ",A23),production_rates_outpost_resources,production_rates_production_rates,0)),
IF(M23="",0,_xlfn.XLOOKUP(_xlfn.CONCAT(M23," - ",A23),production_rates_outpost_resources,production_rates_production_rates,0)))</f>
        <v>0</v>
      </c>
      <c r="E23" s="5" t="str">
        <f t="shared" si="0"/>
        <v/>
      </c>
      <c r="F23" s="12" t="str">
        <f>IF(D23=0,"",D23/C23/VLOOKUP($B23,target_rates_table,2,FALSE))</f>
        <v/>
      </c>
    </row>
    <row r="24" spans="1:7" x14ac:dyDescent="0.25">
      <c r="D24" s="5">
        <f>SUM(
IF(G24="",0,_xlfn.XLOOKUP(_xlfn.CONCAT(G24," - ",A24),production_rates_outpost_resources,production_rates_production_rates,0)),
IF(H24="",0,_xlfn.XLOOKUP(_xlfn.CONCAT(H24," - ",A24),production_rates_outpost_resources,production_rates_production_rates,0)),
IF(I24="",0,_xlfn.XLOOKUP(_xlfn.CONCAT(I24," - ",A24),production_rates_outpost_resources,production_rates_production_rates,0)),
IF(J24="",0,_xlfn.XLOOKUP(_xlfn.CONCAT(J24," - ",A24),production_rates_outpost_resources,production_rates_production_rates,0)),
IF(K24="",0,_xlfn.XLOOKUP(_xlfn.CONCAT(K24," - ",A24),production_rates_outpost_resources,production_rates_production_rates,0)),
IF(L24="",0,_xlfn.XLOOKUP(_xlfn.CONCAT(L24," - ",A24),production_rates_outpost_resources,production_rates_production_rates,0)),
IF(M24="",0,_xlfn.XLOOKUP(_xlfn.CONCAT(M24," - ",A24),production_rates_outpost_resources,production_rates_production_rates,0)))</f>
        <v>0</v>
      </c>
      <c r="E24" s="5" t="str">
        <f t="shared" si="0"/>
        <v/>
      </c>
      <c r="F24" s="12" t="str">
        <f>IF(D24=0,"",D24/C24/VLOOKUP($B24,target_rates_table,2,FALSE))</f>
        <v/>
      </c>
    </row>
    <row r="25" spans="1:7" x14ac:dyDescent="0.25">
      <c r="D25" s="5">
        <f>SUM(
IF(G25="",0,_xlfn.XLOOKUP(_xlfn.CONCAT(G25," - ",A25),production_rates_outpost_resources,production_rates_production_rates,0)),
IF(H25="",0,_xlfn.XLOOKUP(_xlfn.CONCAT(H25," - ",A25),production_rates_outpost_resources,production_rates_production_rates,0)),
IF(I25="",0,_xlfn.XLOOKUP(_xlfn.CONCAT(I25," - ",A25),production_rates_outpost_resources,production_rates_production_rates,0)),
IF(J25="",0,_xlfn.XLOOKUP(_xlfn.CONCAT(J25," - ",A25),production_rates_outpost_resources,production_rates_production_rates,0)),
IF(K25="",0,_xlfn.XLOOKUP(_xlfn.CONCAT(K25," - ",A25),production_rates_outpost_resources,production_rates_production_rates,0)),
IF(L25="",0,_xlfn.XLOOKUP(_xlfn.CONCAT(L25," - ",A25),production_rates_outpost_resources,production_rates_production_rates,0)),
IF(M25="",0,_xlfn.XLOOKUP(_xlfn.CONCAT(M25," - ",A25),production_rates_outpost_resources,production_rates_production_rates,0)))</f>
        <v>0</v>
      </c>
      <c r="E25" s="5" t="str">
        <f t="shared" si="0"/>
        <v/>
      </c>
      <c r="F25" s="12" t="str">
        <f>IF(D25=0,"",D25/C25/VLOOKUP($B25,target_rates_table,2,FALSE))</f>
        <v/>
      </c>
    </row>
    <row r="26" spans="1:7" x14ac:dyDescent="0.25">
      <c r="D26" s="5">
        <f>SUM(
IF(G26="",0,_xlfn.XLOOKUP(_xlfn.CONCAT(G26," - ",A26),production_rates_outpost_resources,production_rates_production_rates,0)),
IF(H26="",0,_xlfn.XLOOKUP(_xlfn.CONCAT(H26," - ",A26),production_rates_outpost_resources,production_rates_production_rates,0)),
IF(I26="",0,_xlfn.XLOOKUP(_xlfn.CONCAT(I26," - ",A26),production_rates_outpost_resources,production_rates_production_rates,0)),
IF(J26="",0,_xlfn.XLOOKUP(_xlfn.CONCAT(J26," - ",A26),production_rates_outpost_resources,production_rates_production_rates,0)),
IF(K26="",0,_xlfn.XLOOKUP(_xlfn.CONCAT(K26," - ",A26),production_rates_outpost_resources,production_rates_production_rates,0)),
IF(L26="",0,_xlfn.XLOOKUP(_xlfn.CONCAT(L26," - ",A26),production_rates_outpost_resources,production_rates_production_rates,0)),
IF(M26="",0,_xlfn.XLOOKUP(_xlfn.CONCAT(M26," - ",A26),production_rates_outpost_resources,production_rates_production_rates,0)))</f>
        <v>0</v>
      </c>
      <c r="E26" s="5" t="str">
        <f t="shared" si="0"/>
        <v/>
      </c>
      <c r="F26" s="12" t="str">
        <f>IF(D26=0,"",D26/C26/VLOOKUP($B26,target_rates_table,2,FALSE))</f>
        <v/>
      </c>
    </row>
    <row r="27" spans="1:7" x14ac:dyDescent="0.25">
      <c r="D27" s="5">
        <f>SUM(
IF(G27="",0,_xlfn.XLOOKUP(_xlfn.CONCAT(G27," - ",A27),production_rates_outpost_resources,production_rates_production_rates,0)),
IF(H27="",0,_xlfn.XLOOKUP(_xlfn.CONCAT(H27," - ",A27),production_rates_outpost_resources,production_rates_production_rates,0)),
IF(I27="",0,_xlfn.XLOOKUP(_xlfn.CONCAT(I27," - ",A27),production_rates_outpost_resources,production_rates_production_rates,0)),
IF(J27="",0,_xlfn.XLOOKUP(_xlfn.CONCAT(J27," - ",A27),production_rates_outpost_resources,production_rates_production_rates,0)),
IF(K27="",0,_xlfn.XLOOKUP(_xlfn.CONCAT(K27," - ",A27),production_rates_outpost_resources,production_rates_production_rates,0)),
IF(L27="",0,_xlfn.XLOOKUP(_xlfn.CONCAT(L27," - ",A27),production_rates_outpost_resources,production_rates_production_rates,0)),
IF(M27="",0,_xlfn.XLOOKUP(_xlfn.CONCAT(M27," - ",A27),production_rates_outpost_resources,production_rates_production_rates,0)))</f>
        <v>0</v>
      </c>
      <c r="E27" s="5" t="str">
        <f t="shared" si="0"/>
        <v/>
      </c>
      <c r="F27" s="12" t="str">
        <f>IF(D27=0,"",D27/C27/VLOOKUP($B27,target_rates_table,2,FALSE))</f>
        <v/>
      </c>
    </row>
    <row r="28" spans="1:7" x14ac:dyDescent="0.25">
      <c r="D28" s="5">
        <f>SUM(
IF(G28="",0,_xlfn.XLOOKUP(_xlfn.CONCAT(G28," - ",A28),production_rates_outpost_resources,production_rates_production_rates,0)),
IF(H28="",0,_xlfn.XLOOKUP(_xlfn.CONCAT(H28," - ",A28),production_rates_outpost_resources,production_rates_production_rates,0)),
IF(I28="",0,_xlfn.XLOOKUP(_xlfn.CONCAT(I28," - ",A28),production_rates_outpost_resources,production_rates_production_rates,0)),
IF(J28="",0,_xlfn.XLOOKUP(_xlfn.CONCAT(J28," - ",A28),production_rates_outpost_resources,production_rates_production_rates,0)),
IF(K28="",0,_xlfn.XLOOKUP(_xlfn.CONCAT(K28," - ",A28),production_rates_outpost_resources,production_rates_production_rates,0)),
IF(L28="",0,_xlfn.XLOOKUP(_xlfn.CONCAT(L28," - ",A28),production_rates_outpost_resources,production_rates_production_rates,0)),
IF(M28="",0,_xlfn.XLOOKUP(_xlfn.CONCAT(M28," - ",A28),production_rates_outpost_resources,production_rates_production_rates,0)))</f>
        <v>0</v>
      </c>
      <c r="E28" s="5" t="str">
        <f t="shared" si="0"/>
        <v/>
      </c>
      <c r="F28" s="12" t="str">
        <f>IF(D28=0,"",D28/C28/VLOOKUP($B28,target_rates_table,2,FALSE))</f>
        <v/>
      </c>
    </row>
    <row r="29" spans="1:7" x14ac:dyDescent="0.25">
      <c r="D29" s="5">
        <f>SUM(
IF(G29="",0,_xlfn.XLOOKUP(_xlfn.CONCAT(G29," - ",A29),production_rates_outpost_resources,production_rates_production_rates,0)),
IF(H29="",0,_xlfn.XLOOKUP(_xlfn.CONCAT(H29," - ",A29),production_rates_outpost_resources,production_rates_production_rates,0)),
IF(I29="",0,_xlfn.XLOOKUP(_xlfn.CONCAT(I29," - ",A29),production_rates_outpost_resources,production_rates_production_rates,0)),
IF(J29="",0,_xlfn.XLOOKUP(_xlfn.CONCAT(J29," - ",A29),production_rates_outpost_resources,production_rates_production_rates,0)),
IF(K29="",0,_xlfn.XLOOKUP(_xlfn.CONCAT(K29," - ",A29),production_rates_outpost_resources,production_rates_production_rates,0)),
IF(L29="",0,_xlfn.XLOOKUP(_xlfn.CONCAT(L29," - ",A29),production_rates_outpost_resources,production_rates_production_rates,0)),
IF(M29="",0,_xlfn.XLOOKUP(_xlfn.CONCAT(M29," - ",A29),production_rates_outpost_resources,production_rates_production_rates,0)))</f>
        <v>0</v>
      </c>
      <c r="E29" s="5" t="str">
        <f t="shared" si="0"/>
        <v/>
      </c>
      <c r="F29" s="12" t="str">
        <f>IF(D29=0,"",D29/C29/VLOOKUP($B29,target_rates_table,2,FALSE))</f>
        <v/>
      </c>
    </row>
    <row r="30" spans="1:7" x14ac:dyDescent="0.25">
      <c r="D30" s="5">
        <f>SUM(
IF(G30="",0,_xlfn.XLOOKUP(_xlfn.CONCAT(G30," - ",A30),production_rates_outpost_resources,production_rates_production_rates,0)),
IF(H30="",0,_xlfn.XLOOKUP(_xlfn.CONCAT(H30," - ",A30),production_rates_outpost_resources,production_rates_production_rates,0)),
IF(I30="",0,_xlfn.XLOOKUP(_xlfn.CONCAT(I30," - ",A30),production_rates_outpost_resources,production_rates_production_rates,0)),
IF(J30="",0,_xlfn.XLOOKUP(_xlfn.CONCAT(J30," - ",A30),production_rates_outpost_resources,production_rates_production_rates,0)),
IF(K30="",0,_xlfn.XLOOKUP(_xlfn.CONCAT(K30," - ",A30),production_rates_outpost_resources,production_rates_production_rates,0)),
IF(L30="",0,_xlfn.XLOOKUP(_xlfn.CONCAT(L30," - ",A30),production_rates_outpost_resources,production_rates_production_rates,0)),
IF(M30="",0,_xlfn.XLOOKUP(_xlfn.CONCAT(M30," - ",A30),production_rates_outpost_resources,production_rates_production_rates,0)))</f>
        <v>0</v>
      </c>
      <c r="E30" s="5" t="str">
        <f t="shared" si="0"/>
        <v/>
      </c>
      <c r="F30" s="12" t="str">
        <f>IF(D30=0,"",D30/C30/VLOOKUP($B30,target_rates_table,2,FALSE))</f>
        <v/>
      </c>
    </row>
    <row r="31" spans="1:7" x14ac:dyDescent="0.25">
      <c r="D31" s="5">
        <f>SUM(
IF(G31="",0,_xlfn.XLOOKUP(_xlfn.CONCAT(G31," - ",A31),production_rates_outpost_resources,production_rates_production_rates,0)),
IF(H31="",0,_xlfn.XLOOKUP(_xlfn.CONCAT(H31," - ",A31),production_rates_outpost_resources,production_rates_production_rates,0)),
IF(I31="",0,_xlfn.XLOOKUP(_xlfn.CONCAT(I31," - ",A31),production_rates_outpost_resources,production_rates_production_rates,0)),
IF(J31="",0,_xlfn.XLOOKUP(_xlfn.CONCAT(J31," - ",A31),production_rates_outpost_resources,production_rates_production_rates,0)),
IF(K31="",0,_xlfn.XLOOKUP(_xlfn.CONCAT(K31," - ",A31),production_rates_outpost_resources,production_rates_production_rates,0)),
IF(L31="",0,_xlfn.XLOOKUP(_xlfn.CONCAT(L31," - ",A31),production_rates_outpost_resources,production_rates_production_rates,0)),
IF(M31="",0,_xlfn.XLOOKUP(_xlfn.CONCAT(M31," - ",A31),production_rates_outpost_resources,production_rates_production_rates,0)))</f>
        <v>0</v>
      </c>
      <c r="E31" s="5" t="str">
        <f t="shared" si="0"/>
        <v/>
      </c>
      <c r="F31" s="12" t="str">
        <f>IF(D31=0,"",D31/C31/VLOOKUP($B31,target_rates_table,2,FALSE))</f>
        <v/>
      </c>
    </row>
    <row r="32" spans="1:7" x14ac:dyDescent="0.25">
      <c r="D32" s="5">
        <f>SUM(
IF(G32="",0,_xlfn.XLOOKUP(_xlfn.CONCAT(G32," - ",A32),production_rates_outpost_resources,production_rates_production_rates,0)),
IF(H32="",0,_xlfn.XLOOKUP(_xlfn.CONCAT(H32," - ",A32),production_rates_outpost_resources,production_rates_production_rates,0)),
IF(I32="",0,_xlfn.XLOOKUP(_xlfn.CONCAT(I32," - ",A32),production_rates_outpost_resources,production_rates_production_rates,0)),
IF(J32="",0,_xlfn.XLOOKUP(_xlfn.CONCAT(J32," - ",A32),production_rates_outpost_resources,production_rates_production_rates,0)),
IF(K32="",0,_xlfn.XLOOKUP(_xlfn.CONCAT(K32," - ",A32),production_rates_outpost_resources,production_rates_production_rates,0)),
IF(L32="",0,_xlfn.XLOOKUP(_xlfn.CONCAT(L32," - ",A32),production_rates_outpost_resources,production_rates_production_rates,0)),
IF(M32="",0,_xlfn.XLOOKUP(_xlfn.CONCAT(M32," - ",A32),production_rates_outpost_resources,production_rates_production_rates,0)))</f>
        <v>0</v>
      </c>
      <c r="E32" s="5" t="str">
        <f t="shared" si="0"/>
        <v/>
      </c>
      <c r="F32" s="12" t="str">
        <f>IF(D32=0,"",D32/C32/VLOOKUP($B32,target_rates_table,2,FALSE))</f>
        <v/>
      </c>
    </row>
    <row r="33" spans="4:6" x14ac:dyDescent="0.25">
      <c r="D33" s="5">
        <f>SUM(
IF(G33="",0,_xlfn.XLOOKUP(_xlfn.CONCAT(G33," - ",A33),production_rates_outpost_resources,production_rates_production_rates,0)),
IF(H33="",0,_xlfn.XLOOKUP(_xlfn.CONCAT(H33," - ",A33),production_rates_outpost_resources,production_rates_production_rates,0)),
IF(I33="",0,_xlfn.XLOOKUP(_xlfn.CONCAT(I33," - ",A33),production_rates_outpost_resources,production_rates_production_rates,0)),
IF(J33="",0,_xlfn.XLOOKUP(_xlfn.CONCAT(J33," - ",A33),production_rates_outpost_resources,production_rates_production_rates,0)),
IF(K33="",0,_xlfn.XLOOKUP(_xlfn.CONCAT(K33," - ",A33),production_rates_outpost_resources,production_rates_production_rates,0)),
IF(L33="",0,_xlfn.XLOOKUP(_xlfn.CONCAT(L33," - ",A33),production_rates_outpost_resources,production_rates_production_rates,0)),
IF(M33="",0,_xlfn.XLOOKUP(_xlfn.CONCAT(M33," - ",A33),production_rates_outpost_resources,production_rates_production_rates,0)))</f>
        <v>0</v>
      </c>
      <c r="E33" s="5" t="str">
        <f t="shared" si="0"/>
        <v/>
      </c>
      <c r="F33" s="12" t="str">
        <f>IF(D33=0,"",D33/C33/VLOOKUP($B33,target_rates_table,2,FALSE))</f>
        <v/>
      </c>
    </row>
    <row r="34" spans="4:6" x14ac:dyDescent="0.25">
      <c r="D34" s="5">
        <f>SUM(
IF(G34="",0,_xlfn.XLOOKUP(_xlfn.CONCAT(G34," - ",A34),production_rates_outpost_resources,production_rates_production_rates,0)),
IF(H34="",0,_xlfn.XLOOKUP(_xlfn.CONCAT(H34," - ",A34),production_rates_outpost_resources,production_rates_production_rates,0)),
IF(I34="",0,_xlfn.XLOOKUP(_xlfn.CONCAT(I34," - ",A34),production_rates_outpost_resources,production_rates_production_rates,0)),
IF(J34="",0,_xlfn.XLOOKUP(_xlfn.CONCAT(J34," - ",A34),production_rates_outpost_resources,production_rates_production_rates,0)),
IF(K34="",0,_xlfn.XLOOKUP(_xlfn.CONCAT(K34," - ",A34),production_rates_outpost_resources,production_rates_production_rates,0)),
IF(L34="",0,_xlfn.XLOOKUP(_xlfn.CONCAT(L34," - ",A34),production_rates_outpost_resources,production_rates_production_rates,0)),
IF(M34="",0,_xlfn.XLOOKUP(_xlfn.CONCAT(M34," - ",A34),production_rates_outpost_resources,production_rates_production_rates,0)))</f>
        <v>0</v>
      </c>
      <c r="E34" s="5" t="str">
        <f t="shared" si="0"/>
        <v/>
      </c>
      <c r="F34" s="12" t="str">
        <f>IF(D34=0,"",D34/C34/VLOOKUP($B34,target_rates_table,2,FALSE))</f>
        <v/>
      </c>
    </row>
    <row r="35" spans="4:6" x14ac:dyDescent="0.25">
      <c r="D35" s="5">
        <f>SUM(
IF(G35="",0,_xlfn.XLOOKUP(_xlfn.CONCAT(G35," - ",A35),production_rates_outpost_resources,production_rates_production_rates,0)),
IF(H35="",0,_xlfn.XLOOKUP(_xlfn.CONCAT(H35," - ",A35),production_rates_outpost_resources,production_rates_production_rates,0)),
IF(I35="",0,_xlfn.XLOOKUP(_xlfn.CONCAT(I35," - ",A35),production_rates_outpost_resources,production_rates_production_rates,0)),
IF(J35="",0,_xlfn.XLOOKUP(_xlfn.CONCAT(J35," - ",A35),production_rates_outpost_resources,production_rates_production_rates,0)),
IF(K35="",0,_xlfn.XLOOKUP(_xlfn.CONCAT(K35," - ",A35),production_rates_outpost_resources,production_rates_production_rates,0)),
IF(L35="",0,_xlfn.XLOOKUP(_xlfn.CONCAT(L35," - ",A35),production_rates_outpost_resources,production_rates_production_rates,0)),
IF(M35="",0,_xlfn.XLOOKUP(_xlfn.CONCAT(M35," - ",A35),production_rates_outpost_resources,production_rates_production_rates,0)))</f>
        <v>0</v>
      </c>
      <c r="E35" s="5" t="str">
        <f t="shared" si="0"/>
        <v/>
      </c>
      <c r="F35" s="12" t="str">
        <f>IF(D35=0,"",D35/C35/VLOOKUP($B35,target_rates_table,2,FALSE))</f>
        <v/>
      </c>
    </row>
    <row r="36" spans="4:6" x14ac:dyDescent="0.25">
      <c r="D36" s="5">
        <f>SUM(
IF(G36="",0,_xlfn.XLOOKUP(_xlfn.CONCAT(G36," - ",A36),production_rates_outpost_resources,production_rates_production_rates,0)),
IF(H36="",0,_xlfn.XLOOKUP(_xlfn.CONCAT(H36," - ",A36),production_rates_outpost_resources,production_rates_production_rates,0)),
IF(I36="",0,_xlfn.XLOOKUP(_xlfn.CONCAT(I36," - ",A36),production_rates_outpost_resources,production_rates_production_rates,0)),
IF(J36="",0,_xlfn.XLOOKUP(_xlfn.CONCAT(J36," - ",A36),production_rates_outpost_resources,production_rates_production_rates,0)),
IF(K36="",0,_xlfn.XLOOKUP(_xlfn.CONCAT(K36," - ",A36),production_rates_outpost_resources,production_rates_production_rates,0)),
IF(L36="",0,_xlfn.XLOOKUP(_xlfn.CONCAT(L36," - ",A36),production_rates_outpost_resources,production_rates_production_rates,0)),
IF(M36="",0,_xlfn.XLOOKUP(_xlfn.CONCAT(M36," - ",A36),production_rates_outpost_resources,production_rates_production_rates,0)))</f>
        <v>0</v>
      </c>
      <c r="E36" s="5" t="str">
        <f t="shared" si="0"/>
        <v/>
      </c>
      <c r="F36" s="12" t="str">
        <f>IF(D36=0,"",D36/C36/VLOOKUP($B36,target_rates_table,2,FALSE))</f>
        <v/>
      </c>
    </row>
    <row r="37" spans="4:6" x14ac:dyDescent="0.25">
      <c r="D37" s="5">
        <f>SUM(
IF(G37="",0,_xlfn.XLOOKUP(_xlfn.CONCAT(G37," - ",A37),production_rates_outpost_resources,production_rates_production_rates,0)),
IF(H37="",0,_xlfn.XLOOKUP(_xlfn.CONCAT(H37," - ",A37),production_rates_outpost_resources,production_rates_production_rates,0)),
IF(I37="",0,_xlfn.XLOOKUP(_xlfn.CONCAT(I37," - ",A37),production_rates_outpost_resources,production_rates_production_rates,0)),
IF(J37="",0,_xlfn.XLOOKUP(_xlfn.CONCAT(J37," - ",A37),production_rates_outpost_resources,production_rates_production_rates,0)),
IF(K37="",0,_xlfn.XLOOKUP(_xlfn.CONCAT(K37," - ",A37),production_rates_outpost_resources,production_rates_production_rates,0)),
IF(L37="",0,_xlfn.XLOOKUP(_xlfn.CONCAT(L37," - ",A37),production_rates_outpost_resources,production_rates_production_rates,0)),
IF(M37="",0,_xlfn.XLOOKUP(_xlfn.CONCAT(M37," - ",A37),production_rates_outpost_resources,production_rates_production_rates,0)))</f>
        <v>0</v>
      </c>
      <c r="E37" s="5" t="str">
        <f t="shared" si="0"/>
        <v/>
      </c>
      <c r="F37" s="12" t="str">
        <f>IF(D37=0,"",D37/C37/VLOOKUP($B37,target_rates_table,2,FALSE))</f>
        <v/>
      </c>
    </row>
    <row r="38" spans="4:6" x14ac:dyDescent="0.25">
      <c r="D38" s="5">
        <f>SUM(
IF(G38="",0,_xlfn.XLOOKUP(_xlfn.CONCAT(G38," - ",A38),production_rates_outpost_resources,production_rates_production_rates,0)),
IF(H38="",0,_xlfn.XLOOKUP(_xlfn.CONCAT(H38," - ",A38),production_rates_outpost_resources,production_rates_production_rates,0)),
IF(I38="",0,_xlfn.XLOOKUP(_xlfn.CONCAT(I38," - ",A38),production_rates_outpost_resources,production_rates_production_rates,0)),
IF(J38="",0,_xlfn.XLOOKUP(_xlfn.CONCAT(J38," - ",A38),production_rates_outpost_resources,production_rates_production_rates,0)),
IF(K38="",0,_xlfn.XLOOKUP(_xlfn.CONCAT(K38," - ",A38),production_rates_outpost_resources,production_rates_production_rates,0)),
IF(L38="",0,_xlfn.XLOOKUP(_xlfn.CONCAT(L38," - ",A38),production_rates_outpost_resources,production_rates_production_rates,0)),
IF(M38="",0,_xlfn.XLOOKUP(_xlfn.CONCAT(M38," - ",A38),production_rates_outpost_resources,production_rates_production_rates,0)))</f>
        <v>0</v>
      </c>
      <c r="E38" s="5" t="str">
        <f t="shared" si="0"/>
        <v/>
      </c>
      <c r="F38" s="12" t="str">
        <f>IF(D38=0,"",D38/C38/VLOOKUP($B38,target_rates_table,2,FALSE))</f>
        <v/>
      </c>
    </row>
    <row r="39" spans="4:6" x14ac:dyDescent="0.25">
      <c r="D39" s="5">
        <f>SUM(
IF(G39="",0,_xlfn.XLOOKUP(_xlfn.CONCAT(G39," - ",A39),production_rates_outpost_resources,production_rates_production_rates,0)),
IF(H39="",0,_xlfn.XLOOKUP(_xlfn.CONCAT(H39," - ",A39),production_rates_outpost_resources,production_rates_production_rates,0)),
IF(I39="",0,_xlfn.XLOOKUP(_xlfn.CONCAT(I39," - ",A39),production_rates_outpost_resources,production_rates_production_rates,0)),
IF(J39="",0,_xlfn.XLOOKUP(_xlfn.CONCAT(J39," - ",A39),production_rates_outpost_resources,production_rates_production_rates,0)),
IF(K39="",0,_xlfn.XLOOKUP(_xlfn.CONCAT(K39," - ",A39),production_rates_outpost_resources,production_rates_production_rates,0)),
IF(L39="",0,_xlfn.XLOOKUP(_xlfn.CONCAT(L39," - ",A39),production_rates_outpost_resources,production_rates_production_rates,0)),
IF(M39="",0,_xlfn.XLOOKUP(_xlfn.CONCAT(M39," - ",A39),production_rates_outpost_resources,production_rates_production_rates,0)))</f>
        <v>0</v>
      </c>
      <c r="E39" s="5" t="str">
        <f t="shared" si="0"/>
        <v/>
      </c>
      <c r="F39" s="12" t="str">
        <f>IF(D39=0,"",D39/C39/VLOOKUP($B39,target_rates_table,2,FALSE))</f>
        <v/>
      </c>
    </row>
    <row r="40" spans="4:6" x14ac:dyDescent="0.25">
      <c r="D40" s="5">
        <f>SUM(
IF(G40="",0,_xlfn.XLOOKUP(_xlfn.CONCAT(G40," - ",A40),production_rates_outpost_resources,production_rates_production_rates,0)),
IF(H40="",0,_xlfn.XLOOKUP(_xlfn.CONCAT(H40," - ",A40),production_rates_outpost_resources,production_rates_production_rates,0)),
IF(I40="",0,_xlfn.XLOOKUP(_xlfn.CONCAT(I40," - ",A40),production_rates_outpost_resources,production_rates_production_rates,0)),
IF(J40="",0,_xlfn.XLOOKUP(_xlfn.CONCAT(J40," - ",A40),production_rates_outpost_resources,production_rates_production_rates,0)),
IF(K40="",0,_xlfn.XLOOKUP(_xlfn.CONCAT(K40," - ",A40),production_rates_outpost_resources,production_rates_production_rates,0)),
IF(L40="",0,_xlfn.XLOOKUP(_xlfn.CONCAT(L40," - ",A40),production_rates_outpost_resources,production_rates_production_rates,0)),
IF(M40="",0,_xlfn.XLOOKUP(_xlfn.CONCAT(M40," - ",A40),production_rates_outpost_resources,production_rates_production_rates,0)))</f>
        <v>0</v>
      </c>
      <c r="E40" s="5" t="str">
        <f t="shared" si="0"/>
        <v/>
      </c>
      <c r="F40" s="12" t="str">
        <f>IF(D40=0,"",D40/C40/VLOOKUP($B40,target_rates_table,2,FALSE))</f>
        <v/>
      </c>
    </row>
    <row r="41" spans="4:6" x14ac:dyDescent="0.25">
      <c r="D41" s="5">
        <f>SUM(
IF(G41="",0,_xlfn.XLOOKUP(_xlfn.CONCAT(G41," - ",A41),production_rates_outpost_resources,production_rates_production_rates,0)),
IF(H41="",0,_xlfn.XLOOKUP(_xlfn.CONCAT(H41," - ",A41),production_rates_outpost_resources,production_rates_production_rates,0)),
IF(I41="",0,_xlfn.XLOOKUP(_xlfn.CONCAT(I41," - ",A41),production_rates_outpost_resources,production_rates_production_rates,0)),
IF(J41="",0,_xlfn.XLOOKUP(_xlfn.CONCAT(J41," - ",A41),production_rates_outpost_resources,production_rates_production_rates,0)),
IF(K41="",0,_xlfn.XLOOKUP(_xlfn.CONCAT(K41," - ",A41),production_rates_outpost_resources,production_rates_production_rates,0)),
IF(L41="",0,_xlfn.XLOOKUP(_xlfn.CONCAT(L41," - ",A41),production_rates_outpost_resources,production_rates_production_rates,0)),
IF(M41="",0,_xlfn.XLOOKUP(_xlfn.CONCAT(M41," - ",A41),production_rates_outpost_resources,production_rates_production_rates,0)))</f>
        <v>0</v>
      </c>
      <c r="E41" s="5" t="str">
        <f t="shared" si="0"/>
        <v/>
      </c>
      <c r="F41" s="12" t="str">
        <f>IF(D41=0,"",D41/C41/VLOOKUP($B41,target_rates_table,2,FALSE))</f>
        <v/>
      </c>
    </row>
    <row r="42" spans="4:6" x14ac:dyDescent="0.25">
      <c r="D42" s="5">
        <f>SUM(
IF(G42="",0,_xlfn.XLOOKUP(_xlfn.CONCAT(G42," - ",A42),production_rates_outpost_resources,production_rates_production_rates,0)),
IF(H42="",0,_xlfn.XLOOKUP(_xlfn.CONCAT(H42," - ",A42),production_rates_outpost_resources,production_rates_production_rates,0)),
IF(I42="",0,_xlfn.XLOOKUP(_xlfn.CONCAT(I42," - ",A42),production_rates_outpost_resources,production_rates_production_rates,0)),
IF(J42="",0,_xlfn.XLOOKUP(_xlfn.CONCAT(J42," - ",A42),production_rates_outpost_resources,production_rates_production_rates,0)),
IF(K42="",0,_xlfn.XLOOKUP(_xlfn.CONCAT(K42," - ",A42),production_rates_outpost_resources,production_rates_production_rates,0)),
IF(L42="",0,_xlfn.XLOOKUP(_xlfn.CONCAT(L42," - ",A42),production_rates_outpost_resources,production_rates_production_rates,0)),
IF(M42="",0,_xlfn.XLOOKUP(_xlfn.CONCAT(M42," - ",A42),production_rates_outpost_resources,production_rates_production_rates,0)))</f>
        <v>0</v>
      </c>
      <c r="E42" s="5" t="str">
        <f t="shared" si="0"/>
        <v/>
      </c>
      <c r="F42" s="12" t="str">
        <f>IF(D42=0,"",D42/C42/VLOOKUP($B42,target_rates_table,2,FALSE))</f>
        <v/>
      </c>
    </row>
    <row r="43" spans="4:6" x14ac:dyDescent="0.25">
      <c r="D43" s="5">
        <f>SUM(
IF(G43="",0,_xlfn.XLOOKUP(_xlfn.CONCAT(G43," - ",A43),production_rates_outpost_resources,production_rates_production_rates,0)),
IF(H43="",0,_xlfn.XLOOKUP(_xlfn.CONCAT(H43," - ",A43),production_rates_outpost_resources,production_rates_production_rates,0)),
IF(I43="",0,_xlfn.XLOOKUP(_xlfn.CONCAT(I43," - ",A43),production_rates_outpost_resources,production_rates_production_rates,0)),
IF(J43="",0,_xlfn.XLOOKUP(_xlfn.CONCAT(J43," - ",A43),production_rates_outpost_resources,production_rates_production_rates,0)),
IF(K43="",0,_xlfn.XLOOKUP(_xlfn.CONCAT(K43," - ",A43),production_rates_outpost_resources,production_rates_production_rates,0)),
IF(L43="",0,_xlfn.XLOOKUP(_xlfn.CONCAT(L43," - ",A43),production_rates_outpost_resources,production_rates_production_rates,0)),
IF(M43="",0,_xlfn.XLOOKUP(_xlfn.CONCAT(M43," - ",A43),production_rates_outpost_resources,production_rates_production_rates,0)))</f>
        <v>0</v>
      </c>
      <c r="E43" s="5" t="str">
        <f t="shared" si="0"/>
        <v/>
      </c>
      <c r="F43" s="12" t="str">
        <f>IF(D43=0,"",D43/C43/VLOOKUP($B43,target_rates_table,2,FALSE))</f>
        <v/>
      </c>
    </row>
    <row r="44" spans="4:6" x14ac:dyDescent="0.25">
      <c r="D44" s="5">
        <f>SUM(
IF(G44="",0,_xlfn.XLOOKUP(_xlfn.CONCAT(G44," - ",A44),production_rates_outpost_resources,production_rates_production_rates,0)),
IF(H44="",0,_xlfn.XLOOKUP(_xlfn.CONCAT(H44," - ",A44),production_rates_outpost_resources,production_rates_production_rates,0)),
IF(I44="",0,_xlfn.XLOOKUP(_xlfn.CONCAT(I44," - ",A44),production_rates_outpost_resources,production_rates_production_rates,0)),
IF(J44="",0,_xlfn.XLOOKUP(_xlfn.CONCAT(J44," - ",A44),production_rates_outpost_resources,production_rates_production_rates,0)),
IF(K44="",0,_xlfn.XLOOKUP(_xlfn.CONCAT(K44," - ",A44),production_rates_outpost_resources,production_rates_production_rates,0)),
IF(L44="",0,_xlfn.XLOOKUP(_xlfn.CONCAT(L44," - ",A44),production_rates_outpost_resources,production_rates_production_rates,0)),
IF(M44="",0,_xlfn.XLOOKUP(_xlfn.CONCAT(M44," - ",A44),production_rates_outpost_resources,production_rates_production_rates,0)))</f>
        <v>0</v>
      </c>
      <c r="E44" s="5" t="str">
        <f t="shared" si="0"/>
        <v/>
      </c>
      <c r="F44" s="12" t="str">
        <f>IF(D44=0,"",D44/C44/VLOOKUP($B44,target_rates_table,2,FALSE))</f>
        <v/>
      </c>
    </row>
    <row r="45" spans="4:6" x14ac:dyDescent="0.25">
      <c r="D45" s="5">
        <f>SUM(
IF(G45="",0,_xlfn.XLOOKUP(_xlfn.CONCAT(G45," - ",A45),production_rates_outpost_resources,production_rates_production_rates,0)),
IF(H45="",0,_xlfn.XLOOKUP(_xlfn.CONCAT(H45," - ",A45),production_rates_outpost_resources,production_rates_production_rates,0)),
IF(I45="",0,_xlfn.XLOOKUP(_xlfn.CONCAT(I45," - ",A45),production_rates_outpost_resources,production_rates_production_rates,0)),
IF(J45="",0,_xlfn.XLOOKUP(_xlfn.CONCAT(J45," - ",A45),production_rates_outpost_resources,production_rates_production_rates,0)),
IF(K45="",0,_xlfn.XLOOKUP(_xlfn.CONCAT(K45," - ",A45),production_rates_outpost_resources,production_rates_production_rates,0)),
IF(L45="",0,_xlfn.XLOOKUP(_xlfn.CONCAT(L45," - ",A45),production_rates_outpost_resources,production_rates_production_rates,0)),
IF(M45="",0,_xlfn.XLOOKUP(_xlfn.CONCAT(M45," - ",A45),production_rates_outpost_resources,production_rates_production_rates,0)))</f>
        <v>0</v>
      </c>
      <c r="E45" s="5" t="str">
        <f t="shared" si="0"/>
        <v/>
      </c>
      <c r="F45" s="12" t="str">
        <f>IF(D45=0,"",D45/C45/VLOOKUP($B45,target_rates_table,2,FALSE))</f>
        <v/>
      </c>
    </row>
    <row r="46" spans="4:6" x14ac:dyDescent="0.25">
      <c r="D46" s="5">
        <f>SUM(
IF(G46="",0,_xlfn.XLOOKUP(_xlfn.CONCAT(G46," - ",A46),production_rates_outpost_resources,production_rates_production_rates,0)),
IF(H46="",0,_xlfn.XLOOKUP(_xlfn.CONCAT(H46," - ",A46),production_rates_outpost_resources,production_rates_production_rates,0)),
IF(I46="",0,_xlfn.XLOOKUP(_xlfn.CONCAT(I46," - ",A46),production_rates_outpost_resources,production_rates_production_rates,0)),
IF(J46="",0,_xlfn.XLOOKUP(_xlfn.CONCAT(J46," - ",A46),production_rates_outpost_resources,production_rates_production_rates,0)),
IF(K46="",0,_xlfn.XLOOKUP(_xlfn.CONCAT(K46," - ",A46),production_rates_outpost_resources,production_rates_production_rates,0)),
IF(L46="",0,_xlfn.XLOOKUP(_xlfn.CONCAT(L46," - ",A46),production_rates_outpost_resources,production_rates_production_rates,0)),
IF(M46="",0,_xlfn.XLOOKUP(_xlfn.CONCAT(M46," - ",A46),production_rates_outpost_resources,production_rates_production_rates,0)))</f>
        <v>0</v>
      </c>
      <c r="E46" s="5" t="str">
        <f t="shared" si="0"/>
        <v/>
      </c>
      <c r="F46" s="12" t="str">
        <f>IF(D46=0,"",D46/C46/VLOOKUP($B46,target_rates_table,2,FALSE))</f>
        <v/>
      </c>
    </row>
    <row r="47" spans="4:6" x14ac:dyDescent="0.25">
      <c r="D47" s="5">
        <f>SUM(
IF(G47="",0,_xlfn.XLOOKUP(_xlfn.CONCAT(G47," - ",A47),production_rates_outpost_resources,production_rates_production_rates,0)),
IF(H47="",0,_xlfn.XLOOKUP(_xlfn.CONCAT(H47," - ",A47),production_rates_outpost_resources,production_rates_production_rates,0)),
IF(I47="",0,_xlfn.XLOOKUP(_xlfn.CONCAT(I47," - ",A47),production_rates_outpost_resources,production_rates_production_rates,0)),
IF(J47="",0,_xlfn.XLOOKUP(_xlfn.CONCAT(J47," - ",A47),production_rates_outpost_resources,production_rates_production_rates,0)),
IF(K47="",0,_xlfn.XLOOKUP(_xlfn.CONCAT(K47," - ",A47),production_rates_outpost_resources,production_rates_production_rates,0)),
IF(L47="",0,_xlfn.XLOOKUP(_xlfn.CONCAT(L47," - ",A47),production_rates_outpost_resources,production_rates_production_rates,0)),
IF(M47="",0,_xlfn.XLOOKUP(_xlfn.CONCAT(M47," - ",A47),production_rates_outpost_resources,production_rates_production_rates,0)))</f>
        <v>0</v>
      </c>
      <c r="E47" s="5" t="str">
        <f t="shared" si="0"/>
        <v/>
      </c>
      <c r="F47" s="12" t="str">
        <f>IF(D47=0,"",D47/C47/VLOOKUP($B47,target_rates_table,2,FALSE))</f>
        <v/>
      </c>
    </row>
    <row r="48" spans="4:6" x14ac:dyDescent="0.25">
      <c r="D48" s="5">
        <f>SUM(
IF(G48="",0,_xlfn.XLOOKUP(_xlfn.CONCAT(G48," - ",A48),production_rates_outpost_resources,production_rates_production_rates,0)),
IF(H48="",0,_xlfn.XLOOKUP(_xlfn.CONCAT(H48," - ",A48),production_rates_outpost_resources,production_rates_production_rates,0)),
IF(I48="",0,_xlfn.XLOOKUP(_xlfn.CONCAT(I48," - ",A48),production_rates_outpost_resources,production_rates_production_rates,0)),
IF(J48="",0,_xlfn.XLOOKUP(_xlfn.CONCAT(J48," - ",A48),production_rates_outpost_resources,production_rates_production_rates,0)),
IF(K48="",0,_xlfn.XLOOKUP(_xlfn.CONCAT(K48," - ",A48),production_rates_outpost_resources,production_rates_production_rates,0)),
IF(L48="",0,_xlfn.XLOOKUP(_xlfn.CONCAT(L48," - ",A48),production_rates_outpost_resources,production_rates_production_rates,0)),
IF(M48="",0,_xlfn.XLOOKUP(_xlfn.CONCAT(M48," - ",A48),production_rates_outpost_resources,production_rates_production_rates,0)))</f>
        <v>0</v>
      </c>
      <c r="E48" s="5" t="str">
        <f t="shared" si="0"/>
        <v/>
      </c>
      <c r="F48" s="12" t="str">
        <f>IF(D48=0,"",D48/C48/VLOOKUP($B48,target_rates_table,2,FALSE))</f>
        <v/>
      </c>
    </row>
    <row r="49" spans="4:6" x14ac:dyDescent="0.25">
      <c r="D49" s="5">
        <f>SUM(
IF(G49="",0,_xlfn.XLOOKUP(_xlfn.CONCAT(G49," - ",A49),production_rates_outpost_resources,production_rates_production_rates,0)),
IF(H49="",0,_xlfn.XLOOKUP(_xlfn.CONCAT(H49," - ",A49),production_rates_outpost_resources,production_rates_production_rates,0)),
IF(I49="",0,_xlfn.XLOOKUP(_xlfn.CONCAT(I49," - ",A49),production_rates_outpost_resources,production_rates_production_rates,0)),
IF(J49="",0,_xlfn.XLOOKUP(_xlfn.CONCAT(J49," - ",A49),production_rates_outpost_resources,production_rates_production_rates,0)),
IF(K49="",0,_xlfn.XLOOKUP(_xlfn.CONCAT(K49," - ",A49),production_rates_outpost_resources,production_rates_production_rates,0)),
IF(L49="",0,_xlfn.XLOOKUP(_xlfn.CONCAT(L49," - ",A49),production_rates_outpost_resources,production_rates_production_rates,0)),
IF(M49="",0,_xlfn.XLOOKUP(_xlfn.CONCAT(M49," - ",A49),production_rates_outpost_resources,production_rates_production_rates,0)))</f>
        <v>0</v>
      </c>
      <c r="E49" s="5" t="str">
        <f t="shared" si="0"/>
        <v/>
      </c>
      <c r="F49" s="12" t="str">
        <f>IF(D49=0,"",D49/C49/VLOOKUP($B49,target_rates_table,2,FALSE))</f>
        <v/>
      </c>
    </row>
    <row r="50" spans="4:6" x14ac:dyDescent="0.25">
      <c r="D50" s="5">
        <f>SUM(
IF(G50="",0,_xlfn.XLOOKUP(_xlfn.CONCAT(G50," - ",A50),production_rates_outpost_resources,production_rates_production_rates,0)),
IF(H50="",0,_xlfn.XLOOKUP(_xlfn.CONCAT(H50," - ",A50),production_rates_outpost_resources,production_rates_production_rates,0)),
IF(I50="",0,_xlfn.XLOOKUP(_xlfn.CONCAT(I50," - ",A50),production_rates_outpost_resources,production_rates_production_rates,0)),
IF(J50="",0,_xlfn.XLOOKUP(_xlfn.CONCAT(J50," - ",A50),production_rates_outpost_resources,production_rates_production_rates,0)),
IF(K50="",0,_xlfn.XLOOKUP(_xlfn.CONCAT(K50," - ",A50),production_rates_outpost_resources,production_rates_production_rates,0)),
IF(L50="",0,_xlfn.XLOOKUP(_xlfn.CONCAT(L50," - ",A50),production_rates_outpost_resources,production_rates_production_rates,0)),
IF(M50="",0,_xlfn.XLOOKUP(_xlfn.CONCAT(M50," - ",A50),production_rates_outpost_resources,production_rates_production_rates,0)))</f>
        <v>0</v>
      </c>
      <c r="E50" s="5" t="str">
        <f t="shared" si="0"/>
        <v/>
      </c>
      <c r="F50" s="12" t="str">
        <f>IF(D50=0,"",D50/C50/VLOOKUP($B50,target_rates_table,2,FALSE))</f>
        <v/>
      </c>
    </row>
    <row r="51" spans="4:6" x14ac:dyDescent="0.25">
      <c r="D51" s="5">
        <f>SUM(
IF(G51="",0,_xlfn.XLOOKUP(_xlfn.CONCAT(G51," - ",A51),production_rates_outpost_resources,production_rates_production_rates,0)),
IF(H51="",0,_xlfn.XLOOKUP(_xlfn.CONCAT(H51," - ",A51),production_rates_outpost_resources,production_rates_production_rates,0)),
IF(I51="",0,_xlfn.XLOOKUP(_xlfn.CONCAT(I51," - ",A51),production_rates_outpost_resources,production_rates_production_rates,0)),
IF(J51="",0,_xlfn.XLOOKUP(_xlfn.CONCAT(J51," - ",A51),production_rates_outpost_resources,production_rates_production_rates,0)),
IF(K51="",0,_xlfn.XLOOKUP(_xlfn.CONCAT(K51," - ",A51),production_rates_outpost_resources,production_rates_production_rates,0)),
IF(L51="",0,_xlfn.XLOOKUP(_xlfn.CONCAT(L51," - ",A51),production_rates_outpost_resources,production_rates_production_rates,0)),
IF(M51="",0,_xlfn.XLOOKUP(_xlfn.CONCAT(M51," - ",A51),production_rates_outpost_resources,production_rates_production_rates,0)))</f>
        <v>0</v>
      </c>
      <c r="E51" s="5" t="str">
        <f t="shared" si="0"/>
        <v/>
      </c>
      <c r="F51" s="12" t="str">
        <f>IF(D51=0,"",D51/C51/VLOOKUP($B51,target_rates_table,2,FALSE))</f>
        <v/>
      </c>
    </row>
    <row r="52" spans="4:6" x14ac:dyDescent="0.25">
      <c r="D52" s="5">
        <f>SUM(
IF(G52="",0,_xlfn.XLOOKUP(_xlfn.CONCAT(G52," - ",A52),production_rates_outpost_resources,production_rates_production_rates,0)),
IF(H52="",0,_xlfn.XLOOKUP(_xlfn.CONCAT(H52," - ",A52),production_rates_outpost_resources,production_rates_production_rates,0)),
IF(I52="",0,_xlfn.XLOOKUP(_xlfn.CONCAT(I52," - ",A52),production_rates_outpost_resources,production_rates_production_rates,0)),
IF(J52="",0,_xlfn.XLOOKUP(_xlfn.CONCAT(J52," - ",A52),production_rates_outpost_resources,production_rates_production_rates,0)),
IF(K52="",0,_xlfn.XLOOKUP(_xlfn.CONCAT(K52," - ",A52),production_rates_outpost_resources,production_rates_production_rates,0)),
IF(L52="",0,_xlfn.XLOOKUP(_xlfn.CONCAT(L52," - ",A52),production_rates_outpost_resources,production_rates_production_rates,0)),
IF(M52="",0,_xlfn.XLOOKUP(_xlfn.CONCAT(M52," - ",A52),production_rates_outpost_resources,production_rates_production_rates,0)))</f>
        <v>0</v>
      </c>
      <c r="E52" s="5" t="str">
        <f t="shared" si="0"/>
        <v/>
      </c>
      <c r="F52" s="12" t="str">
        <f>IF(D52=0,"",D52/C52/VLOOKUP($B52,target_rates_table,2,FALSE))</f>
        <v/>
      </c>
    </row>
    <row r="53" spans="4:6" x14ac:dyDescent="0.25">
      <c r="D53" s="5">
        <f>SUM(
IF(G53="",0,_xlfn.XLOOKUP(_xlfn.CONCAT(G53," - ",A53),production_rates_outpost_resources,production_rates_production_rates,0)),
IF(H53="",0,_xlfn.XLOOKUP(_xlfn.CONCAT(H53," - ",A53),production_rates_outpost_resources,production_rates_production_rates,0)),
IF(I53="",0,_xlfn.XLOOKUP(_xlfn.CONCAT(I53," - ",A53),production_rates_outpost_resources,production_rates_production_rates,0)),
IF(J53="",0,_xlfn.XLOOKUP(_xlfn.CONCAT(J53," - ",A53),production_rates_outpost_resources,production_rates_production_rates,0)),
IF(K53="",0,_xlfn.XLOOKUP(_xlfn.CONCAT(K53," - ",A53),production_rates_outpost_resources,production_rates_production_rates,0)),
IF(L53="",0,_xlfn.XLOOKUP(_xlfn.CONCAT(L53," - ",A53),production_rates_outpost_resources,production_rates_production_rates,0)),
IF(M53="",0,_xlfn.XLOOKUP(_xlfn.CONCAT(M53," - ",A53),production_rates_outpost_resources,production_rates_production_rates,0)))</f>
        <v>0</v>
      </c>
      <c r="E53" s="5" t="str">
        <f t="shared" si="0"/>
        <v/>
      </c>
      <c r="F53" s="12" t="str">
        <f>IF(D53=0,"",D53/C53/VLOOKUP($B53,target_rates_table,2,FALSE))</f>
        <v/>
      </c>
    </row>
    <row r="54" spans="4:6" x14ac:dyDescent="0.25">
      <c r="D54" s="5">
        <f>SUM(
IF(G54="",0,_xlfn.XLOOKUP(_xlfn.CONCAT(G54," - ",A54),production_rates_outpost_resources,production_rates_production_rates,0)),
IF(H54="",0,_xlfn.XLOOKUP(_xlfn.CONCAT(H54," - ",A54),production_rates_outpost_resources,production_rates_production_rates,0)),
IF(I54="",0,_xlfn.XLOOKUP(_xlfn.CONCAT(I54," - ",A54),production_rates_outpost_resources,production_rates_production_rates,0)),
IF(J54="",0,_xlfn.XLOOKUP(_xlfn.CONCAT(J54," - ",A54),production_rates_outpost_resources,production_rates_production_rates,0)),
IF(K54="",0,_xlfn.XLOOKUP(_xlfn.CONCAT(K54," - ",A54),production_rates_outpost_resources,production_rates_production_rates,0)),
IF(L54="",0,_xlfn.XLOOKUP(_xlfn.CONCAT(L54," - ",A54),production_rates_outpost_resources,production_rates_production_rates,0)),
IF(M54="",0,_xlfn.XLOOKUP(_xlfn.CONCAT(M54," - ",A54),production_rates_outpost_resources,production_rates_production_rates,0)))</f>
        <v>0</v>
      </c>
      <c r="E54" s="5" t="str">
        <f t="shared" si="0"/>
        <v/>
      </c>
      <c r="F54" s="12" t="str">
        <f>IF(D54=0,"",D54/C54/VLOOKUP($B54,target_rates_table,2,FALSE))</f>
        <v/>
      </c>
    </row>
    <row r="55" spans="4:6" x14ac:dyDescent="0.25">
      <c r="D55" s="5">
        <f>SUM(
IF(G55="",0,_xlfn.XLOOKUP(_xlfn.CONCAT(G55," - ",A55),production_rates_outpost_resources,production_rates_production_rates,0)),
IF(H55="",0,_xlfn.XLOOKUP(_xlfn.CONCAT(H55," - ",A55),production_rates_outpost_resources,production_rates_production_rates,0)),
IF(I55="",0,_xlfn.XLOOKUP(_xlfn.CONCAT(I55," - ",A55),production_rates_outpost_resources,production_rates_production_rates,0)),
IF(J55="",0,_xlfn.XLOOKUP(_xlfn.CONCAT(J55," - ",A55),production_rates_outpost_resources,production_rates_production_rates,0)),
IF(K55="",0,_xlfn.XLOOKUP(_xlfn.CONCAT(K55," - ",A55),production_rates_outpost_resources,production_rates_production_rates,0)),
IF(L55="",0,_xlfn.XLOOKUP(_xlfn.CONCAT(L55," - ",A55),production_rates_outpost_resources,production_rates_production_rates,0)),
IF(M55="",0,_xlfn.XLOOKUP(_xlfn.CONCAT(M55," - ",A55),production_rates_outpost_resources,production_rates_production_rates,0)))</f>
        <v>0</v>
      </c>
      <c r="E55" s="5" t="str">
        <f t="shared" si="0"/>
        <v/>
      </c>
      <c r="F55" s="12" t="str">
        <f>IF(D55=0,"",D55/C55/VLOOKUP($B55,target_rates_table,2,FALSE))</f>
        <v/>
      </c>
    </row>
    <row r="56" spans="4:6" x14ac:dyDescent="0.25">
      <c r="D56" s="5">
        <f>SUM(
IF(G56="",0,_xlfn.XLOOKUP(_xlfn.CONCAT(G56," - ",A56),production_rates_outpost_resources,production_rates_production_rates,0)),
IF(H56="",0,_xlfn.XLOOKUP(_xlfn.CONCAT(H56," - ",A56),production_rates_outpost_resources,production_rates_production_rates,0)),
IF(I56="",0,_xlfn.XLOOKUP(_xlfn.CONCAT(I56," - ",A56),production_rates_outpost_resources,production_rates_production_rates,0)),
IF(J56="",0,_xlfn.XLOOKUP(_xlfn.CONCAT(J56," - ",A56),production_rates_outpost_resources,production_rates_production_rates,0)),
IF(K56="",0,_xlfn.XLOOKUP(_xlfn.CONCAT(K56," - ",A56),production_rates_outpost_resources,production_rates_production_rates,0)),
IF(L56="",0,_xlfn.XLOOKUP(_xlfn.CONCAT(L56," - ",A56),production_rates_outpost_resources,production_rates_production_rates,0)),
IF(M56="",0,_xlfn.XLOOKUP(_xlfn.CONCAT(M56," - ",A56),production_rates_outpost_resources,production_rates_production_rates,0)))</f>
        <v>0</v>
      </c>
      <c r="E56" s="5" t="str">
        <f t="shared" si="0"/>
        <v/>
      </c>
      <c r="F56" s="12" t="str">
        <f>IF(D56=0,"",D56/C56/VLOOKUP($B56,target_rates_table,2,FALSE))</f>
        <v/>
      </c>
    </row>
    <row r="57" spans="4:6" x14ac:dyDescent="0.25">
      <c r="D57" s="5">
        <f>SUM(
IF(G57="",0,_xlfn.XLOOKUP(_xlfn.CONCAT(G57," - ",A57),production_rates_outpost_resources,production_rates_production_rates,0)),
IF(H57="",0,_xlfn.XLOOKUP(_xlfn.CONCAT(H57," - ",A57),production_rates_outpost_resources,production_rates_production_rates,0)),
IF(I57="",0,_xlfn.XLOOKUP(_xlfn.CONCAT(I57," - ",A57),production_rates_outpost_resources,production_rates_production_rates,0)),
IF(J57="",0,_xlfn.XLOOKUP(_xlfn.CONCAT(J57," - ",A57),production_rates_outpost_resources,production_rates_production_rates,0)),
IF(K57="",0,_xlfn.XLOOKUP(_xlfn.CONCAT(K57," - ",A57),production_rates_outpost_resources,production_rates_production_rates,0)),
IF(L57="",0,_xlfn.XLOOKUP(_xlfn.CONCAT(L57," - ",A57),production_rates_outpost_resources,production_rates_production_rates,0)),
IF(M57="",0,_xlfn.XLOOKUP(_xlfn.CONCAT(M57," - ",A57),production_rates_outpost_resources,production_rates_production_rates,0)))</f>
        <v>0</v>
      </c>
      <c r="E57" s="5" t="str">
        <f t="shared" si="0"/>
        <v/>
      </c>
      <c r="F57" s="12" t="str">
        <f>IF(D57=0,"",D57/C57/VLOOKUP($B57,target_rates_table,2,FALSE))</f>
        <v/>
      </c>
    </row>
    <row r="58" spans="4:6" x14ac:dyDescent="0.25">
      <c r="D58" s="5">
        <f>SUM(
IF(G58="",0,_xlfn.XLOOKUP(_xlfn.CONCAT(G58," - ",A58),production_rates_outpost_resources,production_rates_production_rates,0)),
IF(H58="",0,_xlfn.XLOOKUP(_xlfn.CONCAT(H58," - ",A58),production_rates_outpost_resources,production_rates_production_rates,0)),
IF(I58="",0,_xlfn.XLOOKUP(_xlfn.CONCAT(I58," - ",A58),production_rates_outpost_resources,production_rates_production_rates,0)),
IF(J58="",0,_xlfn.XLOOKUP(_xlfn.CONCAT(J58," - ",A58),production_rates_outpost_resources,production_rates_production_rates,0)),
IF(K58="",0,_xlfn.XLOOKUP(_xlfn.CONCAT(K58," - ",A58),production_rates_outpost_resources,production_rates_production_rates,0)),
IF(L58="",0,_xlfn.XLOOKUP(_xlfn.CONCAT(L58," - ",A58),production_rates_outpost_resources,production_rates_production_rates,0)),
IF(M58="",0,_xlfn.XLOOKUP(_xlfn.CONCAT(M58," - ",A58),production_rates_outpost_resources,production_rates_production_rates,0)))</f>
        <v>0</v>
      </c>
      <c r="E58" s="5" t="str">
        <f t="shared" si="0"/>
        <v/>
      </c>
      <c r="F58" s="12" t="str">
        <f>IF(D58=0,"",D58/C58/VLOOKUP($B58,target_rates_table,2,FALSE))</f>
        <v/>
      </c>
    </row>
    <row r="59" spans="4:6" x14ac:dyDescent="0.25">
      <c r="D59" s="5">
        <f>SUM(
IF(G59="",0,_xlfn.XLOOKUP(_xlfn.CONCAT(G59," - ",A59),production_rates_outpost_resources,production_rates_production_rates,0)),
IF(H59="",0,_xlfn.XLOOKUP(_xlfn.CONCAT(H59," - ",A59),production_rates_outpost_resources,production_rates_production_rates,0)),
IF(I59="",0,_xlfn.XLOOKUP(_xlfn.CONCAT(I59," - ",A59),production_rates_outpost_resources,production_rates_production_rates,0)),
IF(J59="",0,_xlfn.XLOOKUP(_xlfn.CONCAT(J59," - ",A59),production_rates_outpost_resources,production_rates_production_rates,0)),
IF(K59="",0,_xlfn.XLOOKUP(_xlfn.CONCAT(K59," - ",A59),production_rates_outpost_resources,production_rates_production_rates,0)),
IF(L59="",0,_xlfn.XLOOKUP(_xlfn.CONCAT(L59," - ",A59),production_rates_outpost_resources,production_rates_production_rates,0)),
IF(M59="",0,_xlfn.XLOOKUP(_xlfn.CONCAT(M59," - ",A59),production_rates_outpost_resources,production_rates_production_rates,0)))</f>
        <v>0</v>
      </c>
      <c r="E59" s="5" t="str">
        <f t="shared" si="0"/>
        <v/>
      </c>
      <c r="F59" s="12" t="str">
        <f>IF(D59=0,"",D59/C59/VLOOKUP($B59,target_rates_table,2,FALSE))</f>
        <v/>
      </c>
    </row>
    <row r="60" spans="4:6" x14ac:dyDescent="0.25">
      <c r="D60" s="5">
        <f>SUM(
IF(G60="",0,_xlfn.XLOOKUP(_xlfn.CONCAT(G60," - ",A60),production_rates_outpost_resources,production_rates_production_rates,0)),
IF(H60="",0,_xlfn.XLOOKUP(_xlfn.CONCAT(H60," - ",A60),production_rates_outpost_resources,production_rates_production_rates,0)),
IF(I60="",0,_xlfn.XLOOKUP(_xlfn.CONCAT(I60," - ",A60),production_rates_outpost_resources,production_rates_production_rates,0)),
IF(J60="",0,_xlfn.XLOOKUP(_xlfn.CONCAT(J60," - ",A60),production_rates_outpost_resources,production_rates_production_rates,0)),
IF(K60="",0,_xlfn.XLOOKUP(_xlfn.CONCAT(K60," - ",A60),production_rates_outpost_resources,production_rates_production_rates,0)),
IF(L60="",0,_xlfn.XLOOKUP(_xlfn.CONCAT(L60," - ",A60),production_rates_outpost_resources,production_rates_production_rates,0)),
IF(M60="",0,_xlfn.XLOOKUP(_xlfn.CONCAT(M60," - ",A60),production_rates_outpost_resources,production_rates_production_rates,0)))</f>
        <v>0</v>
      </c>
      <c r="E60" s="5" t="str">
        <f t="shared" si="0"/>
        <v/>
      </c>
      <c r="F60" s="12" t="str">
        <f>IF(D60=0,"",D60/C60/VLOOKUP($B60,target_rates_table,2,FALSE))</f>
        <v/>
      </c>
    </row>
    <row r="61" spans="4:6" x14ac:dyDescent="0.25">
      <c r="D61" s="5">
        <f>SUM(
IF(G61="",0,_xlfn.XLOOKUP(_xlfn.CONCAT(G61," - ",A61),production_rates_outpost_resources,production_rates_production_rates,0)),
IF(H61="",0,_xlfn.XLOOKUP(_xlfn.CONCAT(H61," - ",A61),production_rates_outpost_resources,production_rates_production_rates,0)),
IF(I61="",0,_xlfn.XLOOKUP(_xlfn.CONCAT(I61," - ",A61),production_rates_outpost_resources,production_rates_production_rates,0)),
IF(J61="",0,_xlfn.XLOOKUP(_xlfn.CONCAT(J61," - ",A61),production_rates_outpost_resources,production_rates_production_rates,0)),
IF(K61="",0,_xlfn.XLOOKUP(_xlfn.CONCAT(K61," - ",A61),production_rates_outpost_resources,production_rates_production_rates,0)),
IF(L61="",0,_xlfn.XLOOKUP(_xlfn.CONCAT(L61," - ",A61),production_rates_outpost_resources,production_rates_production_rates,0)),
IF(M61="",0,_xlfn.XLOOKUP(_xlfn.CONCAT(M61," - ",A61),production_rates_outpost_resources,production_rates_production_rates,0)))</f>
        <v>0</v>
      </c>
      <c r="E61" s="5" t="str">
        <f t="shared" si="0"/>
        <v/>
      </c>
      <c r="F61" s="12" t="str">
        <f>IF(D61=0,"",D61/C61/VLOOKUP($B61,target_rates_table,2,FALSE))</f>
        <v/>
      </c>
    </row>
    <row r="62" spans="4:6" x14ac:dyDescent="0.25">
      <c r="D62" s="5">
        <f>SUM(
IF(G62="",0,_xlfn.XLOOKUP(_xlfn.CONCAT(G62," - ",A62),production_rates_outpost_resources,production_rates_production_rates,0)),
IF(H62="",0,_xlfn.XLOOKUP(_xlfn.CONCAT(H62," - ",A62),production_rates_outpost_resources,production_rates_production_rates,0)),
IF(I62="",0,_xlfn.XLOOKUP(_xlfn.CONCAT(I62," - ",A62),production_rates_outpost_resources,production_rates_production_rates,0)),
IF(J62="",0,_xlfn.XLOOKUP(_xlfn.CONCAT(J62," - ",A62),production_rates_outpost_resources,production_rates_production_rates,0)),
IF(K62="",0,_xlfn.XLOOKUP(_xlfn.CONCAT(K62," - ",A62),production_rates_outpost_resources,production_rates_production_rates,0)),
IF(L62="",0,_xlfn.XLOOKUP(_xlfn.CONCAT(L62," - ",A62),production_rates_outpost_resources,production_rates_production_rates,0)),
IF(M62="",0,_xlfn.XLOOKUP(_xlfn.CONCAT(M62," - ",A62),production_rates_outpost_resources,production_rates_production_rates,0)))</f>
        <v>0</v>
      </c>
      <c r="E62" s="5" t="str">
        <f t="shared" si="0"/>
        <v/>
      </c>
      <c r="F62" s="12" t="str">
        <f>IF(D62=0,"",D62/C62/VLOOKUP($B62,target_rates_table,2,FALSE))</f>
        <v/>
      </c>
    </row>
    <row r="63" spans="4:6" x14ac:dyDescent="0.25">
      <c r="D63" s="5">
        <f>SUM(
IF(G63="",0,_xlfn.XLOOKUP(_xlfn.CONCAT(G63," - ",A63),production_rates_outpost_resources,production_rates_production_rates,0)),
IF(H63="",0,_xlfn.XLOOKUP(_xlfn.CONCAT(H63," - ",A63),production_rates_outpost_resources,production_rates_production_rates,0)),
IF(I63="",0,_xlfn.XLOOKUP(_xlfn.CONCAT(I63," - ",A63),production_rates_outpost_resources,production_rates_production_rates,0)),
IF(J63="",0,_xlfn.XLOOKUP(_xlfn.CONCAT(J63," - ",A63),production_rates_outpost_resources,production_rates_production_rates,0)),
IF(K63="",0,_xlfn.XLOOKUP(_xlfn.CONCAT(K63," - ",A63),production_rates_outpost_resources,production_rates_production_rates,0)),
IF(L63="",0,_xlfn.XLOOKUP(_xlfn.CONCAT(L63," - ",A63),production_rates_outpost_resources,production_rates_production_rates,0)),
IF(M63="",0,_xlfn.XLOOKUP(_xlfn.CONCAT(M63," - ",A63),production_rates_outpost_resources,production_rates_production_rates,0)))</f>
        <v>0</v>
      </c>
      <c r="E63" s="5" t="str">
        <f t="shared" si="0"/>
        <v/>
      </c>
      <c r="F63" s="12" t="str">
        <f>IF(D63=0,"",D63/C63/VLOOKUP($B63,target_rates_table,2,FALSE))</f>
        <v/>
      </c>
    </row>
    <row r="64" spans="4:6" x14ac:dyDescent="0.25">
      <c r="D64" s="5">
        <f>SUM(
IF(G64="",0,_xlfn.XLOOKUP(_xlfn.CONCAT(G64," - ",A64),production_rates_outpost_resources,production_rates_production_rates,0)),
IF(H64="",0,_xlfn.XLOOKUP(_xlfn.CONCAT(H64," - ",A64),production_rates_outpost_resources,production_rates_production_rates,0)),
IF(I64="",0,_xlfn.XLOOKUP(_xlfn.CONCAT(I64," - ",A64),production_rates_outpost_resources,production_rates_production_rates,0)),
IF(J64="",0,_xlfn.XLOOKUP(_xlfn.CONCAT(J64," - ",A64),production_rates_outpost_resources,production_rates_production_rates,0)),
IF(K64="",0,_xlfn.XLOOKUP(_xlfn.CONCAT(K64," - ",A64),production_rates_outpost_resources,production_rates_production_rates,0)),
IF(L64="",0,_xlfn.XLOOKUP(_xlfn.CONCAT(L64," - ",A64),production_rates_outpost_resources,production_rates_production_rates,0)),
IF(M64="",0,_xlfn.XLOOKUP(_xlfn.CONCAT(M64," - ",A64),production_rates_outpost_resources,production_rates_production_rates,0)))</f>
        <v>0</v>
      </c>
      <c r="E64" s="5" t="str">
        <f t="shared" si="0"/>
        <v/>
      </c>
      <c r="F64" s="12" t="str">
        <f>IF(D64=0,"",D64/C64/VLOOKUP($B64,target_rates_table,2,FALSE))</f>
        <v/>
      </c>
    </row>
    <row r="65" spans="4:6" x14ac:dyDescent="0.25">
      <c r="D65" s="5">
        <f>SUM(
IF(G65="",0,_xlfn.XLOOKUP(_xlfn.CONCAT(G65," - ",A65),production_rates_outpost_resources,production_rates_production_rates,0)),
IF(H65="",0,_xlfn.XLOOKUP(_xlfn.CONCAT(H65," - ",A65),production_rates_outpost_resources,production_rates_production_rates,0)),
IF(I65="",0,_xlfn.XLOOKUP(_xlfn.CONCAT(I65," - ",A65),production_rates_outpost_resources,production_rates_production_rates,0)),
IF(J65="",0,_xlfn.XLOOKUP(_xlfn.CONCAT(J65," - ",A65),production_rates_outpost_resources,production_rates_production_rates,0)),
IF(K65="",0,_xlfn.XLOOKUP(_xlfn.CONCAT(K65," - ",A65),production_rates_outpost_resources,production_rates_production_rates,0)),
IF(L65="",0,_xlfn.XLOOKUP(_xlfn.CONCAT(L65," - ",A65),production_rates_outpost_resources,production_rates_production_rates,0)),
IF(M65="",0,_xlfn.XLOOKUP(_xlfn.CONCAT(M65," - ",A65),production_rates_outpost_resources,production_rates_production_rates,0)))</f>
        <v>0</v>
      </c>
      <c r="E65" s="5" t="str">
        <f t="shared" si="0"/>
        <v/>
      </c>
      <c r="F65" s="12" t="str">
        <f>IF(D65=0,"",D65/C65/VLOOKUP($B65,target_rates_table,2,FALSE))</f>
        <v/>
      </c>
    </row>
    <row r="66" spans="4:6" x14ac:dyDescent="0.25">
      <c r="D66" s="5">
        <f>SUM(
IF(G66="",0,_xlfn.XLOOKUP(_xlfn.CONCAT(G66," - ",A66),production_rates_outpost_resources,production_rates_production_rates,0)),
IF(H66="",0,_xlfn.XLOOKUP(_xlfn.CONCAT(H66," - ",A66),production_rates_outpost_resources,production_rates_production_rates,0)),
IF(I66="",0,_xlfn.XLOOKUP(_xlfn.CONCAT(I66," - ",A66),production_rates_outpost_resources,production_rates_production_rates,0)),
IF(J66="",0,_xlfn.XLOOKUP(_xlfn.CONCAT(J66," - ",A66),production_rates_outpost_resources,production_rates_production_rates,0)),
IF(K66="",0,_xlfn.XLOOKUP(_xlfn.CONCAT(K66," - ",A66),production_rates_outpost_resources,production_rates_production_rates,0)),
IF(L66="",0,_xlfn.XLOOKUP(_xlfn.CONCAT(L66," - ",A66),production_rates_outpost_resources,production_rates_production_rates,0)),
IF(M66="",0,_xlfn.XLOOKUP(_xlfn.CONCAT(M66," - ",A66),production_rates_outpost_resources,production_rates_production_rates,0)))</f>
        <v>0</v>
      </c>
      <c r="E66" s="5" t="str">
        <f t="shared" si="0"/>
        <v/>
      </c>
      <c r="F66" s="12" t="str">
        <f>IF(D66=0,"",D66/C66/VLOOKUP($B66,target_rates_table,2,FALSE))</f>
        <v/>
      </c>
    </row>
    <row r="67" spans="4:6" x14ac:dyDescent="0.25">
      <c r="D67" s="5">
        <f>SUM(
IF(G67="",0,_xlfn.XLOOKUP(_xlfn.CONCAT(G67," - ",A67),production_rates_outpost_resources,production_rates_production_rates,0)),
IF(H67="",0,_xlfn.XLOOKUP(_xlfn.CONCAT(H67," - ",A67),production_rates_outpost_resources,production_rates_production_rates,0)),
IF(I67="",0,_xlfn.XLOOKUP(_xlfn.CONCAT(I67," - ",A67),production_rates_outpost_resources,production_rates_production_rates,0)),
IF(J67="",0,_xlfn.XLOOKUP(_xlfn.CONCAT(J67," - ",A67),production_rates_outpost_resources,production_rates_production_rates,0)),
IF(K67="",0,_xlfn.XLOOKUP(_xlfn.CONCAT(K67," - ",A67),production_rates_outpost_resources,production_rates_production_rates,0)),
IF(L67="",0,_xlfn.XLOOKUP(_xlfn.CONCAT(L67," - ",A67),production_rates_outpost_resources,production_rates_production_rates,0)),
IF(M67="",0,_xlfn.XLOOKUP(_xlfn.CONCAT(M67," - ",A67),production_rates_outpost_resources,production_rates_production_rates,0)))</f>
        <v>0</v>
      </c>
      <c r="E67" s="5" t="str">
        <f t="shared" ref="E67:E130" si="1">IF(D67=0,"",D67/C67)</f>
        <v/>
      </c>
      <c r="F67" s="12" t="str">
        <f>IF(D67=0,"",D67/C67/VLOOKUP($B67,target_rates_table,2,FALSE))</f>
        <v/>
      </c>
    </row>
    <row r="68" spans="4:6" x14ac:dyDescent="0.25">
      <c r="D68" s="5">
        <f>SUM(
IF(G68="",0,_xlfn.XLOOKUP(_xlfn.CONCAT(G68," - ",A68),production_rates_outpost_resources,production_rates_production_rates,0)),
IF(H68="",0,_xlfn.XLOOKUP(_xlfn.CONCAT(H68," - ",A68),production_rates_outpost_resources,production_rates_production_rates,0)),
IF(I68="",0,_xlfn.XLOOKUP(_xlfn.CONCAT(I68," - ",A68),production_rates_outpost_resources,production_rates_production_rates,0)),
IF(J68="",0,_xlfn.XLOOKUP(_xlfn.CONCAT(J68," - ",A68),production_rates_outpost_resources,production_rates_production_rates,0)),
IF(K68="",0,_xlfn.XLOOKUP(_xlfn.CONCAT(K68," - ",A68),production_rates_outpost_resources,production_rates_production_rates,0)),
IF(L68="",0,_xlfn.XLOOKUP(_xlfn.CONCAT(L68," - ",A68),production_rates_outpost_resources,production_rates_production_rates,0)),
IF(M68="",0,_xlfn.XLOOKUP(_xlfn.CONCAT(M68," - ",A68),production_rates_outpost_resources,production_rates_production_rates,0)))</f>
        <v>0</v>
      </c>
      <c r="E68" s="5" t="str">
        <f t="shared" si="1"/>
        <v/>
      </c>
      <c r="F68" s="12" t="str">
        <f>IF(D68=0,"",D68/C68/VLOOKUP($B68,target_rates_table,2,FALSE))</f>
        <v/>
      </c>
    </row>
    <row r="69" spans="4:6" x14ac:dyDescent="0.25">
      <c r="D69" s="5">
        <f>SUM(
IF(G69="",0,_xlfn.XLOOKUP(_xlfn.CONCAT(G69," - ",A69),production_rates_outpost_resources,production_rates_production_rates,0)),
IF(H69="",0,_xlfn.XLOOKUP(_xlfn.CONCAT(H69," - ",A69),production_rates_outpost_resources,production_rates_production_rates,0)),
IF(I69="",0,_xlfn.XLOOKUP(_xlfn.CONCAT(I69," - ",A69),production_rates_outpost_resources,production_rates_production_rates,0)),
IF(J69="",0,_xlfn.XLOOKUP(_xlfn.CONCAT(J69," - ",A69),production_rates_outpost_resources,production_rates_production_rates,0)),
IF(K69="",0,_xlfn.XLOOKUP(_xlfn.CONCAT(K69," - ",A69),production_rates_outpost_resources,production_rates_production_rates,0)),
IF(L69="",0,_xlfn.XLOOKUP(_xlfn.CONCAT(L69," - ",A69),production_rates_outpost_resources,production_rates_production_rates,0)),
IF(M69="",0,_xlfn.XLOOKUP(_xlfn.CONCAT(M69," - ",A69),production_rates_outpost_resources,production_rates_production_rates,0)))</f>
        <v>0</v>
      </c>
      <c r="E69" s="5" t="str">
        <f t="shared" si="1"/>
        <v/>
      </c>
      <c r="F69" s="12" t="str">
        <f>IF(D69=0,"",D69/C69/VLOOKUP($B69,target_rates_table,2,FALSE))</f>
        <v/>
      </c>
    </row>
    <row r="70" spans="4:6" x14ac:dyDescent="0.25">
      <c r="D70" s="5">
        <f>SUM(
IF(G70="",0,_xlfn.XLOOKUP(_xlfn.CONCAT(G70," - ",A70),production_rates_outpost_resources,production_rates_production_rates,0)),
IF(H70="",0,_xlfn.XLOOKUP(_xlfn.CONCAT(H70," - ",A70),production_rates_outpost_resources,production_rates_production_rates,0)),
IF(I70="",0,_xlfn.XLOOKUP(_xlfn.CONCAT(I70," - ",A70),production_rates_outpost_resources,production_rates_production_rates,0)),
IF(J70="",0,_xlfn.XLOOKUP(_xlfn.CONCAT(J70," - ",A70),production_rates_outpost_resources,production_rates_production_rates,0)),
IF(K70="",0,_xlfn.XLOOKUP(_xlfn.CONCAT(K70," - ",A70),production_rates_outpost_resources,production_rates_production_rates,0)),
IF(L70="",0,_xlfn.XLOOKUP(_xlfn.CONCAT(L70," - ",A70),production_rates_outpost_resources,production_rates_production_rates,0)),
IF(M70="",0,_xlfn.XLOOKUP(_xlfn.CONCAT(M70," - ",A70),production_rates_outpost_resources,production_rates_production_rates,0)))</f>
        <v>0</v>
      </c>
      <c r="E70" s="5" t="str">
        <f t="shared" si="1"/>
        <v/>
      </c>
      <c r="F70" s="12" t="str">
        <f>IF(D70=0,"",D70/C70/VLOOKUP($B70,target_rates_table,2,FALSE))</f>
        <v/>
      </c>
    </row>
    <row r="71" spans="4:6" x14ac:dyDescent="0.25">
      <c r="D71" s="5">
        <f>SUM(
IF(G71="",0,_xlfn.XLOOKUP(_xlfn.CONCAT(G71," - ",A71),production_rates_outpost_resources,production_rates_production_rates,0)),
IF(H71="",0,_xlfn.XLOOKUP(_xlfn.CONCAT(H71," - ",A71),production_rates_outpost_resources,production_rates_production_rates,0)),
IF(I71="",0,_xlfn.XLOOKUP(_xlfn.CONCAT(I71," - ",A71),production_rates_outpost_resources,production_rates_production_rates,0)),
IF(J71="",0,_xlfn.XLOOKUP(_xlfn.CONCAT(J71," - ",A71),production_rates_outpost_resources,production_rates_production_rates,0)),
IF(K71="",0,_xlfn.XLOOKUP(_xlfn.CONCAT(K71," - ",A71),production_rates_outpost_resources,production_rates_production_rates,0)),
IF(L71="",0,_xlfn.XLOOKUP(_xlfn.CONCAT(L71," - ",A71),production_rates_outpost_resources,production_rates_production_rates,0)),
IF(M71="",0,_xlfn.XLOOKUP(_xlfn.CONCAT(M71," - ",A71),production_rates_outpost_resources,production_rates_production_rates,0)))</f>
        <v>0</v>
      </c>
      <c r="E71" s="5" t="str">
        <f t="shared" si="1"/>
        <v/>
      </c>
      <c r="F71" s="12" t="str">
        <f>IF(D71=0,"",D71/C71/VLOOKUP($B71,target_rates_table,2,FALSE))</f>
        <v/>
      </c>
    </row>
    <row r="72" spans="4:6" x14ac:dyDescent="0.25">
      <c r="D72" s="5">
        <f>SUM(
IF(G72="",0,_xlfn.XLOOKUP(_xlfn.CONCAT(G72," - ",A72),production_rates_outpost_resources,production_rates_production_rates,0)),
IF(H72="",0,_xlfn.XLOOKUP(_xlfn.CONCAT(H72," - ",A72),production_rates_outpost_resources,production_rates_production_rates,0)),
IF(I72="",0,_xlfn.XLOOKUP(_xlfn.CONCAT(I72," - ",A72),production_rates_outpost_resources,production_rates_production_rates,0)),
IF(J72="",0,_xlfn.XLOOKUP(_xlfn.CONCAT(J72," - ",A72),production_rates_outpost_resources,production_rates_production_rates,0)),
IF(K72="",0,_xlfn.XLOOKUP(_xlfn.CONCAT(K72," - ",A72),production_rates_outpost_resources,production_rates_production_rates,0)),
IF(L72="",0,_xlfn.XLOOKUP(_xlfn.CONCAT(L72," - ",A72),production_rates_outpost_resources,production_rates_production_rates,0)),
IF(M72="",0,_xlfn.XLOOKUP(_xlfn.CONCAT(M72," - ",A72),production_rates_outpost_resources,production_rates_production_rates,0)))</f>
        <v>0</v>
      </c>
      <c r="E72" s="5" t="str">
        <f t="shared" si="1"/>
        <v/>
      </c>
      <c r="F72" s="12" t="str">
        <f>IF(D72=0,"",D72/C72/VLOOKUP($B72,target_rates_table,2,FALSE))</f>
        <v/>
      </c>
    </row>
    <row r="73" spans="4:6" x14ac:dyDescent="0.25">
      <c r="D73" s="5">
        <f>SUM(
IF(G73="",0,_xlfn.XLOOKUP(_xlfn.CONCAT(G73," - ",A73),production_rates_outpost_resources,production_rates_production_rates,0)),
IF(H73="",0,_xlfn.XLOOKUP(_xlfn.CONCAT(H73," - ",A73),production_rates_outpost_resources,production_rates_production_rates,0)),
IF(I73="",0,_xlfn.XLOOKUP(_xlfn.CONCAT(I73," - ",A73),production_rates_outpost_resources,production_rates_production_rates,0)),
IF(J73="",0,_xlfn.XLOOKUP(_xlfn.CONCAT(J73," - ",A73),production_rates_outpost_resources,production_rates_production_rates,0)),
IF(K73="",0,_xlfn.XLOOKUP(_xlfn.CONCAT(K73," - ",A73),production_rates_outpost_resources,production_rates_production_rates,0)),
IF(L73="",0,_xlfn.XLOOKUP(_xlfn.CONCAT(L73," - ",A73),production_rates_outpost_resources,production_rates_production_rates,0)),
IF(M73="",0,_xlfn.XLOOKUP(_xlfn.CONCAT(M73," - ",A73),production_rates_outpost_resources,production_rates_production_rates,0)))</f>
        <v>0</v>
      </c>
      <c r="E73" s="5" t="str">
        <f t="shared" si="1"/>
        <v/>
      </c>
      <c r="F73" s="12" t="str">
        <f>IF(D73=0,"",D73/C73/VLOOKUP($B73,target_rates_table,2,FALSE))</f>
        <v/>
      </c>
    </row>
    <row r="74" spans="4:6" x14ac:dyDescent="0.25">
      <c r="D74" s="5">
        <f>SUM(
IF(G74="",0,_xlfn.XLOOKUP(_xlfn.CONCAT(G74," - ",A74),production_rates_outpost_resources,production_rates_production_rates,0)),
IF(H74="",0,_xlfn.XLOOKUP(_xlfn.CONCAT(H74," - ",A74),production_rates_outpost_resources,production_rates_production_rates,0)),
IF(I74="",0,_xlfn.XLOOKUP(_xlfn.CONCAT(I74," - ",A74),production_rates_outpost_resources,production_rates_production_rates,0)),
IF(J74="",0,_xlfn.XLOOKUP(_xlfn.CONCAT(J74," - ",A74),production_rates_outpost_resources,production_rates_production_rates,0)),
IF(K74="",0,_xlfn.XLOOKUP(_xlfn.CONCAT(K74," - ",A74),production_rates_outpost_resources,production_rates_production_rates,0)),
IF(L74="",0,_xlfn.XLOOKUP(_xlfn.CONCAT(L74," - ",A74),production_rates_outpost_resources,production_rates_production_rates,0)),
IF(M74="",0,_xlfn.XLOOKUP(_xlfn.CONCAT(M74," - ",A74),production_rates_outpost_resources,production_rates_production_rates,0)))</f>
        <v>0</v>
      </c>
      <c r="E74" s="5" t="str">
        <f t="shared" si="1"/>
        <v/>
      </c>
      <c r="F74" s="12" t="str">
        <f>IF(D74=0,"",D74/C74/VLOOKUP($B74,target_rates_table,2,FALSE))</f>
        <v/>
      </c>
    </row>
    <row r="75" spans="4:6" x14ac:dyDescent="0.25">
      <c r="D75" s="5">
        <f>SUM(
IF(G75="",0,_xlfn.XLOOKUP(_xlfn.CONCAT(G75," - ",A75),production_rates_outpost_resources,production_rates_production_rates,0)),
IF(H75="",0,_xlfn.XLOOKUP(_xlfn.CONCAT(H75," - ",A75),production_rates_outpost_resources,production_rates_production_rates,0)),
IF(I75="",0,_xlfn.XLOOKUP(_xlfn.CONCAT(I75," - ",A75),production_rates_outpost_resources,production_rates_production_rates,0)),
IF(J75="",0,_xlfn.XLOOKUP(_xlfn.CONCAT(J75," - ",A75),production_rates_outpost_resources,production_rates_production_rates,0)),
IF(K75="",0,_xlfn.XLOOKUP(_xlfn.CONCAT(K75," - ",A75),production_rates_outpost_resources,production_rates_production_rates,0)),
IF(L75="",0,_xlfn.XLOOKUP(_xlfn.CONCAT(L75," - ",A75),production_rates_outpost_resources,production_rates_production_rates,0)),
IF(M75="",0,_xlfn.XLOOKUP(_xlfn.CONCAT(M75," - ",A75),production_rates_outpost_resources,production_rates_production_rates,0)))</f>
        <v>0</v>
      </c>
      <c r="E75" s="5" t="str">
        <f t="shared" si="1"/>
        <v/>
      </c>
      <c r="F75" s="12" t="str">
        <f>IF(D75=0,"",D75/C75/VLOOKUP($B75,target_rates_table,2,FALSE))</f>
        <v/>
      </c>
    </row>
    <row r="76" spans="4:6" x14ac:dyDescent="0.25">
      <c r="D76" s="5">
        <f>SUM(
IF(G76="",0,_xlfn.XLOOKUP(_xlfn.CONCAT(G76," - ",A76),production_rates_outpost_resources,production_rates_production_rates,0)),
IF(H76="",0,_xlfn.XLOOKUP(_xlfn.CONCAT(H76," - ",A76),production_rates_outpost_resources,production_rates_production_rates,0)),
IF(I76="",0,_xlfn.XLOOKUP(_xlfn.CONCAT(I76," - ",A76),production_rates_outpost_resources,production_rates_production_rates,0)),
IF(J76="",0,_xlfn.XLOOKUP(_xlfn.CONCAT(J76," - ",A76),production_rates_outpost_resources,production_rates_production_rates,0)),
IF(K76="",0,_xlfn.XLOOKUP(_xlfn.CONCAT(K76," - ",A76),production_rates_outpost_resources,production_rates_production_rates,0)),
IF(L76="",0,_xlfn.XLOOKUP(_xlfn.CONCAT(L76," - ",A76),production_rates_outpost_resources,production_rates_production_rates,0)),
IF(M76="",0,_xlfn.XLOOKUP(_xlfn.CONCAT(M76," - ",A76),production_rates_outpost_resources,production_rates_production_rates,0)))</f>
        <v>0</v>
      </c>
      <c r="E76" s="5" t="str">
        <f t="shared" si="1"/>
        <v/>
      </c>
      <c r="F76" s="12" t="str">
        <f>IF(D76=0,"",D76/C76/VLOOKUP($B76,target_rates_table,2,FALSE))</f>
        <v/>
      </c>
    </row>
    <row r="77" spans="4:6" x14ac:dyDescent="0.25">
      <c r="D77" s="5">
        <f>SUM(
IF(G77="",0,_xlfn.XLOOKUP(_xlfn.CONCAT(G77," - ",A77),production_rates_outpost_resources,production_rates_production_rates,0)),
IF(H77="",0,_xlfn.XLOOKUP(_xlfn.CONCAT(H77," - ",A77),production_rates_outpost_resources,production_rates_production_rates,0)),
IF(I77="",0,_xlfn.XLOOKUP(_xlfn.CONCAT(I77," - ",A77),production_rates_outpost_resources,production_rates_production_rates,0)),
IF(J77="",0,_xlfn.XLOOKUP(_xlfn.CONCAT(J77," - ",A77),production_rates_outpost_resources,production_rates_production_rates,0)),
IF(K77="",0,_xlfn.XLOOKUP(_xlfn.CONCAT(K77," - ",A77),production_rates_outpost_resources,production_rates_production_rates,0)),
IF(L77="",0,_xlfn.XLOOKUP(_xlfn.CONCAT(L77," - ",A77),production_rates_outpost_resources,production_rates_production_rates,0)),
IF(M77="",0,_xlfn.XLOOKUP(_xlfn.CONCAT(M77," - ",A77),production_rates_outpost_resources,production_rates_production_rates,0)))</f>
        <v>0</v>
      </c>
      <c r="E77" s="5" t="str">
        <f t="shared" si="1"/>
        <v/>
      </c>
      <c r="F77" s="12" t="str">
        <f>IF(D77=0,"",D77/C77/VLOOKUP($B77,target_rates_table,2,FALSE))</f>
        <v/>
      </c>
    </row>
    <row r="78" spans="4:6" x14ac:dyDescent="0.25">
      <c r="D78" s="5">
        <f>SUM(
IF(G78="",0,_xlfn.XLOOKUP(_xlfn.CONCAT(G78," - ",A78),production_rates_outpost_resources,production_rates_production_rates,0)),
IF(H78="",0,_xlfn.XLOOKUP(_xlfn.CONCAT(H78," - ",A78),production_rates_outpost_resources,production_rates_production_rates,0)),
IF(I78="",0,_xlfn.XLOOKUP(_xlfn.CONCAT(I78," - ",A78),production_rates_outpost_resources,production_rates_production_rates,0)),
IF(J78="",0,_xlfn.XLOOKUP(_xlfn.CONCAT(J78," - ",A78),production_rates_outpost_resources,production_rates_production_rates,0)),
IF(K78="",0,_xlfn.XLOOKUP(_xlfn.CONCAT(K78," - ",A78),production_rates_outpost_resources,production_rates_production_rates,0)),
IF(L78="",0,_xlfn.XLOOKUP(_xlfn.CONCAT(L78," - ",A78),production_rates_outpost_resources,production_rates_production_rates,0)),
IF(M78="",0,_xlfn.XLOOKUP(_xlfn.CONCAT(M78," - ",A78),production_rates_outpost_resources,production_rates_production_rates,0)))</f>
        <v>0</v>
      </c>
      <c r="E78" s="5" t="str">
        <f t="shared" si="1"/>
        <v/>
      </c>
      <c r="F78" s="12" t="str">
        <f>IF(D78=0,"",D78/C78/VLOOKUP($B78,target_rates_table,2,FALSE))</f>
        <v/>
      </c>
    </row>
    <row r="79" spans="4:6" x14ac:dyDescent="0.25">
      <c r="D79" s="5">
        <f>SUM(
IF(G79="",0,_xlfn.XLOOKUP(_xlfn.CONCAT(G79," - ",A79),production_rates_outpost_resources,production_rates_production_rates,0)),
IF(H79="",0,_xlfn.XLOOKUP(_xlfn.CONCAT(H79," - ",A79),production_rates_outpost_resources,production_rates_production_rates,0)),
IF(I79="",0,_xlfn.XLOOKUP(_xlfn.CONCAT(I79," - ",A79),production_rates_outpost_resources,production_rates_production_rates,0)),
IF(J79="",0,_xlfn.XLOOKUP(_xlfn.CONCAT(J79," - ",A79),production_rates_outpost_resources,production_rates_production_rates,0)),
IF(K79="",0,_xlfn.XLOOKUP(_xlfn.CONCAT(K79," - ",A79),production_rates_outpost_resources,production_rates_production_rates,0)),
IF(L79="",0,_xlfn.XLOOKUP(_xlfn.CONCAT(L79," - ",A79),production_rates_outpost_resources,production_rates_production_rates,0)),
IF(M79="",0,_xlfn.XLOOKUP(_xlfn.CONCAT(M79," - ",A79),production_rates_outpost_resources,production_rates_production_rates,0)))</f>
        <v>0</v>
      </c>
      <c r="E79" s="5" t="str">
        <f t="shared" si="1"/>
        <v/>
      </c>
      <c r="F79" s="12" t="str">
        <f>IF(D79=0,"",D79/C79/VLOOKUP($B79,target_rates_table,2,FALSE))</f>
        <v/>
      </c>
    </row>
    <row r="80" spans="4:6" x14ac:dyDescent="0.25">
      <c r="D80" s="5">
        <f>SUM(
IF(G80="",0,_xlfn.XLOOKUP(_xlfn.CONCAT(G80," - ",A80),production_rates_outpost_resources,production_rates_production_rates,0)),
IF(H80="",0,_xlfn.XLOOKUP(_xlfn.CONCAT(H80," - ",A80),production_rates_outpost_resources,production_rates_production_rates,0)),
IF(I80="",0,_xlfn.XLOOKUP(_xlfn.CONCAT(I80," - ",A80),production_rates_outpost_resources,production_rates_production_rates,0)),
IF(J80="",0,_xlfn.XLOOKUP(_xlfn.CONCAT(J80," - ",A80),production_rates_outpost_resources,production_rates_production_rates,0)),
IF(K80="",0,_xlfn.XLOOKUP(_xlfn.CONCAT(K80," - ",A80),production_rates_outpost_resources,production_rates_production_rates,0)),
IF(L80="",0,_xlfn.XLOOKUP(_xlfn.CONCAT(L80," - ",A80),production_rates_outpost_resources,production_rates_production_rates,0)),
IF(M80="",0,_xlfn.XLOOKUP(_xlfn.CONCAT(M80," - ",A80),production_rates_outpost_resources,production_rates_production_rates,0)))</f>
        <v>0</v>
      </c>
      <c r="E80" s="5" t="str">
        <f t="shared" si="1"/>
        <v/>
      </c>
      <c r="F80" s="12" t="str">
        <f>IF(D80=0,"",D80/C80/VLOOKUP($B80,target_rates_table,2,FALSE))</f>
        <v/>
      </c>
    </row>
    <row r="81" spans="4:6" x14ac:dyDescent="0.25">
      <c r="D81" s="5">
        <f>SUM(
IF(G81="",0,_xlfn.XLOOKUP(_xlfn.CONCAT(G81," - ",A81),production_rates_outpost_resources,production_rates_production_rates,0)),
IF(H81="",0,_xlfn.XLOOKUP(_xlfn.CONCAT(H81," - ",A81),production_rates_outpost_resources,production_rates_production_rates,0)),
IF(I81="",0,_xlfn.XLOOKUP(_xlfn.CONCAT(I81," - ",A81),production_rates_outpost_resources,production_rates_production_rates,0)),
IF(J81="",0,_xlfn.XLOOKUP(_xlfn.CONCAT(J81," - ",A81),production_rates_outpost_resources,production_rates_production_rates,0)),
IF(K81="",0,_xlfn.XLOOKUP(_xlfn.CONCAT(K81," - ",A81),production_rates_outpost_resources,production_rates_production_rates,0)),
IF(L81="",0,_xlfn.XLOOKUP(_xlfn.CONCAT(L81," - ",A81),production_rates_outpost_resources,production_rates_production_rates,0)),
IF(M81="",0,_xlfn.XLOOKUP(_xlfn.CONCAT(M81," - ",A81),production_rates_outpost_resources,production_rates_production_rates,0)))</f>
        <v>0</v>
      </c>
      <c r="E81" s="5" t="str">
        <f t="shared" si="1"/>
        <v/>
      </c>
      <c r="F81" s="12" t="str">
        <f>IF(D81=0,"",D81/C81/VLOOKUP($B81,target_rates_table,2,FALSE))</f>
        <v/>
      </c>
    </row>
    <row r="82" spans="4:6" x14ac:dyDescent="0.25">
      <c r="D82" s="5">
        <f>SUM(
IF(G82="",0,_xlfn.XLOOKUP(_xlfn.CONCAT(G82," - ",A82),production_rates_outpost_resources,production_rates_production_rates,0)),
IF(H82="",0,_xlfn.XLOOKUP(_xlfn.CONCAT(H82," - ",A82),production_rates_outpost_resources,production_rates_production_rates,0)),
IF(I82="",0,_xlfn.XLOOKUP(_xlfn.CONCAT(I82," - ",A82),production_rates_outpost_resources,production_rates_production_rates,0)),
IF(J82="",0,_xlfn.XLOOKUP(_xlfn.CONCAT(J82," - ",A82),production_rates_outpost_resources,production_rates_production_rates,0)),
IF(K82="",0,_xlfn.XLOOKUP(_xlfn.CONCAT(K82," - ",A82),production_rates_outpost_resources,production_rates_production_rates,0)),
IF(L82="",0,_xlfn.XLOOKUP(_xlfn.CONCAT(L82," - ",A82),production_rates_outpost_resources,production_rates_production_rates,0)),
IF(M82="",0,_xlfn.XLOOKUP(_xlfn.CONCAT(M82," - ",A82),production_rates_outpost_resources,production_rates_production_rates,0)))</f>
        <v>0</v>
      </c>
      <c r="E82" s="5" t="str">
        <f t="shared" si="1"/>
        <v/>
      </c>
      <c r="F82" s="12" t="str">
        <f>IF(D82=0,"",D82/C82/VLOOKUP($B82,target_rates_table,2,FALSE))</f>
        <v/>
      </c>
    </row>
    <row r="83" spans="4:6" x14ac:dyDescent="0.25">
      <c r="D83" s="5">
        <f>SUM(
IF(G83="",0,_xlfn.XLOOKUP(_xlfn.CONCAT(G83," - ",A83),production_rates_outpost_resources,production_rates_production_rates,0)),
IF(H83="",0,_xlfn.XLOOKUP(_xlfn.CONCAT(H83," - ",A83),production_rates_outpost_resources,production_rates_production_rates,0)),
IF(I83="",0,_xlfn.XLOOKUP(_xlfn.CONCAT(I83," - ",A83),production_rates_outpost_resources,production_rates_production_rates,0)),
IF(J83="",0,_xlfn.XLOOKUP(_xlfn.CONCAT(J83," - ",A83),production_rates_outpost_resources,production_rates_production_rates,0)),
IF(K83="",0,_xlfn.XLOOKUP(_xlfn.CONCAT(K83," - ",A83),production_rates_outpost_resources,production_rates_production_rates,0)),
IF(L83="",0,_xlfn.XLOOKUP(_xlfn.CONCAT(L83," - ",A83),production_rates_outpost_resources,production_rates_production_rates,0)),
IF(M83="",0,_xlfn.XLOOKUP(_xlfn.CONCAT(M83," - ",A83),production_rates_outpost_resources,production_rates_production_rates,0)))</f>
        <v>0</v>
      </c>
      <c r="E83" s="5" t="str">
        <f t="shared" si="1"/>
        <v/>
      </c>
      <c r="F83" s="12" t="str">
        <f>IF(D83=0,"",D83/C83/VLOOKUP($B83,target_rates_table,2,FALSE))</f>
        <v/>
      </c>
    </row>
    <row r="84" spans="4:6" x14ac:dyDescent="0.25">
      <c r="D84" s="5">
        <f>SUM(
IF(G84="",0,_xlfn.XLOOKUP(_xlfn.CONCAT(G84," - ",A84),production_rates_outpost_resources,production_rates_production_rates,0)),
IF(H84="",0,_xlfn.XLOOKUP(_xlfn.CONCAT(H84," - ",A84),production_rates_outpost_resources,production_rates_production_rates,0)),
IF(I84="",0,_xlfn.XLOOKUP(_xlfn.CONCAT(I84," - ",A84),production_rates_outpost_resources,production_rates_production_rates,0)),
IF(J84="",0,_xlfn.XLOOKUP(_xlfn.CONCAT(J84," - ",A84),production_rates_outpost_resources,production_rates_production_rates,0)),
IF(K84="",0,_xlfn.XLOOKUP(_xlfn.CONCAT(K84," - ",A84),production_rates_outpost_resources,production_rates_production_rates,0)),
IF(L84="",0,_xlfn.XLOOKUP(_xlfn.CONCAT(L84," - ",A84),production_rates_outpost_resources,production_rates_production_rates,0)),
IF(M84="",0,_xlfn.XLOOKUP(_xlfn.CONCAT(M84," - ",A84),production_rates_outpost_resources,production_rates_production_rates,0)))</f>
        <v>0</v>
      </c>
      <c r="E84" s="5" t="str">
        <f t="shared" si="1"/>
        <v/>
      </c>
      <c r="F84" s="12" t="str">
        <f>IF(D84=0,"",D84/C84/VLOOKUP($B84,target_rates_table,2,FALSE))</f>
        <v/>
      </c>
    </row>
    <row r="85" spans="4:6" x14ac:dyDescent="0.25">
      <c r="D85" s="5">
        <f>SUM(
IF(G85="",0,_xlfn.XLOOKUP(_xlfn.CONCAT(G85," - ",A85),production_rates_outpost_resources,production_rates_production_rates,0)),
IF(H85="",0,_xlfn.XLOOKUP(_xlfn.CONCAT(H85," - ",A85),production_rates_outpost_resources,production_rates_production_rates,0)),
IF(I85="",0,_xlfn.XLOOKUP(_xlfn.CONCAT(I85," - ",A85),production_rates_outpost_resources,production_rates_production_rates,0)),
IF(J85="",0,_xlfn.XLOOKUP(_xlfn.CONCAT(J85," - ",A85),production_rates_outpost_resources,production_rates_production_rates,0)),
IF(K85="",0,_xlfn.XLOOKUP(_xlfn.CONCAT(K85," - ",A85),production_rates_outpost_resources,production_rates_production_rates,0)),
IF(L85="",0,_xlfn.XLOOKUP(_xlfn.CONCAT(L85," - ",A85),production_rates_outpost_resources,production_rates_production_rates,0)),
IF(M85="",0,_xlfn.XLOOKUP(_xlfn.CONCAT(M85," - ",A85),production_rates_outpost_resources,production_rates_production_rates,0)))</f>
        <v>0</v>
      </c>
      <c r="E85" s="5" t="str">
        <f t="shared" si="1"/>
        <v/>
      </c>
      <c r="F85" s="12" t="str">
        <f>IF(D85=0,"",D85/C85/VLOOKUP($B85,target_rates_table,2,FALSE))</f>
        <v/>
      </c>
    </row>
    <row r="86" spans="4:6" x14ac:dyDescent="0.25">
      <c r="D86" s="5">
        <f>SUM(
IF(G86="",0,_xlfn.XLOOKUP(_xlfn.CONCAT(G86," - ",A86),production_rates_outpost_resources,production_rates_production_rates,0)),
IF(H86="",0,_xlfn.XLOOKUP(_xlfn.CONCAT(H86," - ",A86),production_rates_outpost_resources,production_rates_production_rates,0)),
IF(I86="",0,_xlfn.XLOOKUP(_xlfn.CONCAT(I86," - ",A86),production_rates_outpost_resources,production_rates_production_rates,0)),
IF(J86="",0,_xlfn.XLOOKUP(_xlfn.CONCAT(J86," - ",A86),production_rates_outpost_resources,production_rates_production_rates,0)),
IF(K86="",0,_xlfn.XLOOKUP(_xlfn.CONCAT(K86," - ",A86),production_rates_outpost_resources,production_rates_production_rates,0)),
IF(L86="",0,_xlfn.XLOOKUP(_xlfn.CONCAT(L86," - ",A86),production_rates_outpost_resources,production_rates_production_rates,0)),
IF(M86="",0,_xlfn.XLOOKUP(_xlfn.CONCAT(M86," - ",A86),production_rates_outpost_resources,production_rates_production_rates,0)))</f>
        <v>0</v>
      </c>
      <c r="E86" s="5" t="str">
        <f t="shared" si="1"/>
        <v/>
      </c>
      <c r="F86" s="12" t="str">
        <f>IF(D86=0,"",D86/C86/VLOOKUP($B86,target_rates_table,2,FALSE))</f>
        <v/>
      </c>
    </row>
    <row r="87" spans="4:6" x14ac:dyDescent="0.25">
      <c r="D87" s="5">
        <f>SUM(
IF(G87="",0,_xlfn.XLOOKUP(_xlfn.CONCAT(G87," - ",A87),production_rates_outpost_resources,production_rates_production_rates,0)),
IF(H87="",0,_xlfn.XLOOKUP(_xlfn.CONCAT(H87," - ",A87),production_rates_outpost_resources,production_rates_production_rates,0)),
IF(I87="",0,_xlfn.XLOOKUP(_xlfn.CONCAT(I87," - ",A87),production_rates_outpost_resources,production_rates_production_rates,0)),
IF(J87="",0,_xlfn.XLOOKUP(_xlfn.CONCAT(J87," - ",A87),production_rates_outpost_resources,production_rates_production_rates,0)),
IF(K87="",0,_xlfn.XLOOKUP(_xlfn.CONCAT(K87," - ",A87),production_rates_outpost_resources,production_rates_production_rates,0)),
IF(L87="",0,_xlfn.XLOOKUP(_xlfn.CONCAT(L87," - ",A87),production_rates_outpost_resources,production_rates_production_rates,0)),
IF(M87="",0,_xlfn.XLOOKUP(_xlfn.CONCAT(M87," - ",A87),production_rates_outpost_resources,production_rates_production_rates,0)))</f>
        <v>0</v>
      </c>
      <c r="E87" s="5" t="str">
        <f t="shared" si="1"/>
        <v/>
      </c>
      <c r="F87" s="12" t="str">
        <f>IF(D87=0,"",D87/C87/VLOOKUP($B87,target_rates_table,2,FALSE))</f>
        <v/>
      </c>
    </row>
    <row r="88" spans="4:6" x14ac:dyDescent="0.25">
      <c r="D88" s="5">
        <f>SUM(
IF(G88="",0,_xlfn.XLOOKUP(_xlfn.CONCAT(G88," - ",A88),production_rates_outpost_resources,production_rates_production_rates,0)),
IF(H88="",0,_xlfn.XLOOKUP(_xlfn.CONCAT(H88," - ",A88),production_rates_outpost_resources,production_rates_production_rates,0)),
IF(I88="",0,_xlfn.XLOOKUP(_xlfn.CONCAT(I88," - ",A88),production_rates_outpost_resources,production_rates_production_rates,0)),
IF(J88="",0,_xlfn.XLOOKUP(_xlfn.CONCAT(J88," - ",A88),production_rates_outpost_resources,production_rates_production_rates,0)),
IF(K88="",0,_xlfn.XLOOKUP(_xlfn.CONCAT(K88," - ",A88),production_rates_outpost_resources,production_rates_production_rates,0)),
IF(L88="",0,_xlfn.XLOOKUP(_xlfn.CONCAT(L88," - ",A88),production_rates_outpost_resources,production_rates_production_rates,0)),
IF(M88="",0,_xlfn.XLOOKUP(_xlfn.CONCAT(M88," - ",A88),production_rates_outpost_resources,production_rates_production_rates,0)))</f>
        <v>0</v>
      </c>
      <c r="E88" s="5" t="str">
        <f t="shared" si="1"/>
        <v/>
      </c>
      <c r="F88" s="12" t="str">
        <f>IF(D88=0,"",D88/C88/VLOOKUP($B88,target_rates_table,2,FALSE))</f>
        <v/>
      </c>
    </row>
    <row r="89" spans="4:6" x14ac:dyDescent="0.25">
      <c r="D89" s="5">
        <f>SUM(
IF(G89="",0,_xlfn.XLOOKUP(_xlfn.CONCAT(G89," - ",A89),production_rates_outpost_resources,production_rates_production_rates,0)),
IF(H89="",0,_xlfn.XLOOKUP(_xlfn.CONCAT(H89," - ",A89),production_rates_outpost_resources,production_rates_production_rates,0)),
IF(I89="",0,_xlfn.XLOOKUP(_xlfn.CONCAT(I89," - ",A89),production_rates_outpost_resources,production_rates_production_rates,0)),
IF(J89="",0,_xlfn.XLOOKUP(_xlfn.CONCAT(J89," - ",A89),production_rates_outpost_resources,production_rates_production_rates,0)),
IF(K89="",0,_xlfn.XLOOKUP(_xlfn.CONCAT(K89," - ",A89),production_rates_outpost_resources,production_rates_production_rates,0)),
IF(L89="",0,_xlfn.XLOOKUP(_xlfn.CONCAT(L89," - ",A89),production_rates_outpost_resources,production_rates_production_rates,0)),
IF(M89="",0,_xlfn.XLOOKUP(_xlfn.CONCAT(M89," - ",A89),production_rates_outpost_resources,production_rates_production_rates,0)))</f>
        <v>0</v>
      </c>
      <c r="E89" s="5" t="str">
        <f t="shared" si="1"/>
        <v/>
      </c>
      <c r="F89" s="12" t="str">
        <f>IF(D89=0,"",D89/C89/VLOOKUP($B89,target_rates_table,2,FALSE))</f>
        <v/>
      </c>
    </row>
    <row r="90" spans="4:6" x14ac:dyDescent="0.25">
      <c r="D90" s="5">
        <f>SUM(
IF(G90="",0,_xlfn.XLOOKUP(_xlfn.CONCAT(G90," - ",A90),production_rates_outpost_resources,production_rates_production_rates,0)),
IF(H90="",0,_xlfn.XLOOKUP(_xlfn.CONCAT(H90," - ",A90),production_rates_outpost_resources,production_rates_production_rates,0)),
IF(I90="",0,_xlfn.XLOOKUP(_xlfn.CONCAT(I90," - ",A90),production_rates_outpost_resources,production_rates_production_rates,0)),
IF(J90="",0,_xlfn.XLOOKUP(_xlfn.CONCAT(J90," - ",A90),production_rates_outpost_resources,production_rates_production_rates,0)),
IF(K90="",0,_xlfn.XLOOKUP(_xlfn.CONCAT(K90," - ",A90),production_rates_outpost_resources,production_rates_production_rates,0)),
IF(L90="",0,_xlfn.XLOOKUP(_xlfn.CONCAT(L90," - ",A90),production_rates_outpost_resources,production_rates_production_rates,0)),
IF(M90="",0,_xlfn.XLOOKUP(_xlfn.CONCAT(M90," - ",A90),production_rates_outpost_resources,production_rates_production_rates,0)))</f>
        <v>0</v>
      </c>
      <c r="E90" s="5" t="str">
        <f t="shared" si="1"/>
        <v/>
      </c>
      <c r="F90" s="12" t="str">
        <f>IF(D90=0,"",D90/C90/VLOOKUP($B90,target_rates_table,2,FALSE))</f>
        <v/>
      </c>
    </row>
    <row r="91" spans="4:6" x14ac:dyDescent="0.25">
      <c r="D91" s="5">
        <f>SUM(
IF(G91="",0,_xlfn.XLOOKUP(_xlfn.CONCAT(G91," - ",A91),production_rates_outpost_resources,production_rates_production_rates,0)),
IF(H91="",0,_xlfn.XLOOKUP(_xlfn.CONCAT(H91," - ",A91),production_rates_outpost_resources,production_rates_production_rates,0)),
IF(I91="",0,_xlfn.XLOOKUP(_xlfn.CONCAT(I91," - ",A91),production_rates_outpost_resources,production_rates_production_rates,0)),
IF(J91="",0,_xlfn.XLOOKUP(_xlfn.CONCAT(J91," - ",A91),production_rates_outpost_resources,production_rates_production_rates,0)),
IF(K91="",0,_xlfn.XLOOKUP(_xlfn.CONCAT(K91," - ",A91),production_rates_outpost_resources,production_rates_production_rates,0)),
IF(L91="",0,_xlfn.XLOOKUP(_xlfn.CONCAT(L91," - ",A91),production_rates_outpost_resources,production_rates_production_rates,0)),
IF(M91="",0,_xlfn.XLOOKUP(_xlfn.CONCAT(M91," - ",A91),production_rates_outpost_resources,production_rates_production_rates,0)))</f>
        <v>0</v>
      </c>
      <c r="E91" s="5" t="str">
        <f t="shared" si="1"/>
        <v/>
      </c>
      <c r="F91" s="12" t="str">
        <f>IF(D91=0,"",D91/C91/VLOOKUP($B91,target_rates_table,2,FALSE))</f>
        <v/>
      </c>
    </row>
    <row r="92" spans="4:6" x14ac:dyDescent="0.25">
      <c r="D92" s="5">
        <f>SUM(
IF(G92="",0,_xlfn.XLOOKUP(_xlfn.CONCAT(G92," - ",A92),production_rates_outpost_resources,production_rates_production_rates,0)),
IF(H92="",0,_xlfn.XLOOKUP(_xlfn.CONCAT(H92," - ",A92),production_rates_outpost_resources,production_rates_production_rates,0)),
IF(I92="",0,_xlfn.XLOOKUP(_xlfn.CONCAT(I92," - ",A92),production_rates_outpost_resources,production_rates_production_rates,0)),
IF(J92="",0,_xlfn.XLOOKUP(_xlfn.CONCAT(J92," - ",A92),production_rates_outpost_resources,production_rates_production_rates,0)),
IF(K92="",0,_xlfn.XLOOKUP(_xlfn.CONCAT(K92," - ",A92),production_rates_outpost_resources,production_rates_production_rates,0)),
IF(L92="",0,_xlfn.XLOOKUP(_xlfn.CONCAT(L92," - ",A92),production_rates_outpost_resources,production_rates_production_rates,0)),
IF(M92="",0,_xlfn.XLOOKUP(_xlfn.CONCAT(M92," - ",A92),production_rates_outpost_resources,production_rates_production_rates,0)))</f>
        <v>0</v>
      </c>
      <c r="E92" s="5" t="str">
        <f t="shared" si="1"/>
        <v/>
      </c>
      <c r="F92" s="12" t="str">
        <f>IF(D92=0,"",D92/C92/VLOOKUP($B92,target_rates_table,2,FALSE))</f>
        <v/>
      </c>
    </row>
    <row r="93" spans="4:6" x14ac:dyDescent="0.25">
      <c r="D93" s="5">
        <f>SUM(
IF(G93="",0,_xlfn.XLOOKUP(_xlfn.CONCAT(G93," - ",A93),production_rates_outpost_resources,production_rates_production_rates,0)),
IF(H93="",0,_xlfn.XLOOKUP(_xlfn.CONCAT(H93," - ",A93),production_rates_outpost_resources,production_rates_production_rates,0)),
IF(I93="",0,_xlfn.XLOOKUP(_xlfn.CONCAT(I93," - ",A93),production_rates_outpost_resources,production_rates_production_rates,0)),
IF(J93="",0,_xlfn.XLOOKUP(_xlfn.CONCAT(J93," - ",A93),production_rates_outpost_resources,production_rates_production_rates,0)),
IF(K93="",0,_xlfn.XLOOKUP(_xlfn.CONCAT(K93," - ",A93),production_rates_outpost_resources,production_rates_production_rates,0)),
IF(L93="",0,_xlfn.XLOOKUP(_xlfn.CONCAT(L93," - ",A93),production_rates_outpost_resources,production_rates_production_rates,0)),
IF(M93="",0,_xlfn.XLOOKUP(_xlfn.CONCAT(M93," - ",A93),production_rates_outpost_resources,production_rates_production_rates,0)))</f>
        <v>0</v>
      </c>
      <c r="E93" s="5" t="str">
        <f t="shared" si="1"/>
        <v/>
      </c>
      <c r="F93" s="12" t="str">
        <f>IF(D93=0,"",D93/C93/VLOOKUP($B93,target_rates_table,2,FALSE))</f>
        <v/>
      </c>
    </row>
    <row r="94" spans="4:6" x14ac:dyDescent="0.25">
      <c r="D94" s="5">
        <f>SUM(
IF(G94="",0,_xlfn.XLOOKUP(_xlfn.CONCAT(G94," - ",A94),production_rates_outpost_resources,production_rates_production_rates,0)),
IF(H94="",0,_xlfn.XLOOKUP(_xlfn.CONCAT(H94," - ",A94),production_rates_outpost_resources,production_rates_production_rates,0)),
IF(I94="",0,_xlfn.XLOOKUP(_xlfn.CONCAT(I94," - ",A94),production_rates_outpost_resources,production_rates_production_rates,0)),
IF(J94="",0,_xlfn.XLOOKUP(_xlfn.CONCAT(J94," - ",A94),production_rates_outpost_resources,production_rates_production_rates,0)),
IF(K94="",0,_xlfn.XLOOKUP(_xlfn.CONCAT(K94," - ",A94),production_rates_outpost_resources,production_rates_production_rates,0)),
IF(L94="",0,_xlfn.XLOOKUP(_xlfn.CONCAT(L94," - ",A94),production_rates_outpost_resources,production_rates_production_rates,0)),
IF(M94="",0,_xlfn.XLOOKUP(_xlfn.CONCAT(M94," - ",A94),production_rates_outpost_resources,production_rates_production_rates,0)))</f>
        <v>0</v>
      </c>
      <c r="E94" s="5" t="str">
        <f t="shared" si="1"/>
        <v/>
      </c>
      <c r="F94" s="12" t="str">
        <f>IF(D94=0,"",D94/C94/VLOOKUP($B94,target_rates_table,2,FALSE))</f>
        <v/>
      </c>
    </row>
    <row r="95" spans="4:6" x14ac:dyDescent="0.25">
      <c r="D95" s="5">
        <f>SUM(
IF(G95="",0,_xlfn.XLOOKUP(_xlfn.CONCAT(G95," - ",A95),production_rates_outpost_resources,production_rates_production_rates,0)),
IF(H95="",0,_xlfn.XLOOKUP(_xlfn.CONCAT(H95," - ",A95),production_rates_outpost_resources,production_rates_production_rates,0)),
IF(I95="",0,_xlfn.XLOOKUP(_xlfn.CONCAT(I95," - ",A95),production_rates_outpost_resources,production_rates_production_rates,0)),
IF(J95="",0,_xlfn.XLOOKUP(_xlfn.CONCAT(J95," - ",A95),production_rates_outpost_resources,production_rates_production_rates,0)),
IF(K95="",0,_xlfn.XLOOKUP(_xlfn.CONCAT(K95," - ",A95),production_rates_outpost_resources,production_rates_production_rates,0)),
IF(L95="",0,_xlfn.XLOOKUP(_xlfn.CONCAT(L95," - ",A95),production_rates_outpost_resources,production_rates_production_rates,0)),
IF(M95="",0,_xlfn.XLOOKUP(_xlfn.CONCAT(M95," - ",A95),production_rates_outpost_resources,production_rates_production_rates,0)))</f>
        <v>0</v>
      </c>
      <c r="E95" s="5" t="str">
        <f t="shared" si="1"/>
        <v/>
      </c>
      <c r="F95" s="12" t="str">
        <f>IF(D95=0,"",D95/C95/VLOOKUP($B95,target_rates_table,2,FALSE))</f>
        <v/>
      </c>
    </row>
    <row r="96" spans="4:6" x14ac:dyDescent="0.25">
      <c r="D96" s="5">
        <f>SUM(
IF(G96="",0,_xlfn.XLOOKUP(_xlfn.CONCAT(G96," - ",A96),production_rates_outpost_resources,production_rates_production_rates,0)),
IF(H96="",0,_xlfn.XLOOKUP(_xlfn.CONCAT(H96," - ",A96),production_rates_outpost_resources,production_rates_production_rates,0)),
IF(I96="",0,_xlfn.XLOOKUP(_xlfn.CONCAT(I96," - ",A96),production_rates_outpost_resources,production_rates_production_rates,0)),
IF(J96="",0,_xlfn.XLOOKUP(_xlfn.CONCAT(J96," - ",A96),production_rates_outpost_resources,production_rates_production_rates,0)),
IF(K96="",0,_xlfn.XLOOKUP(_xlfn.CONCAT(K96," - ",A96),production_rates_outpost_resources,production_rates_production_rates,0)),
IF(L96="",0,_xlfn.XLOOKUP(_xlfn.CONCAT(L96," - ",A96),production_rates_outpost_resources,production_rates_production_rates,0)),
IF(M96="",0,_xlfn.XLOOKUP(_xlfn.CONCAT(M96," - ",A96),production_rates_outpost_resources,production_rates_production_rates,0)))</f>
        <v>0</v>
      </c>
      <c r="E96" s="5" t="str">
        <f t="shared" si="1"/>
        <v/>
      </c>
      <c r="F96" s="12" t="str">
        <f>IF(D96=0,"",D96/C96/VLOOKUP($B96,target_rates_table,2,FALSE))</f>
        <v/>
      </c>
    </row>
    <row r="97" spans="4:6" x14ac:dyDescent="0.25">
      <c r="D97" s="5">
        <f>SUM(
IF(G97="",0,_xlfn.XLOOKUP(_xlfn.CONCAT(G97," - ",A97),production_rates_outpost_resources,production_rates_production_rates,0)),
IF(H97="",0,_xlfn.XLOOKUP(_xlfn.CONCAT(H97," - ",A97),production_rates_outpost_resources,production_rates_production_rates,0)),
IF(I97="",0,_xlfn.XLOOKUP(_xlfn.CONCAT(I97," - ",A97),production_rates_outpost_resources,production_rates_production_rates,0)),
IF(J97="",0,_xlfn.XLOOKUP(_xlfn.CONCAT(J97," - ",A97),production_rates_outpost_resources,production_rates_production_rates,0)),
IF(K97="",0,_xlfn.XLOOKUP(_xlfn.CONCAT(K97," - ",A97),production_rates_outpost_resources,production_rates_production_rates,0)),
IF(L97="",0,_xlfn.XLOOKUP(_xlfn.CONCAT(L97," - ",A97),production_rates_outpost_resources,production_rates_production_rates,0)),
IF(M97="",0,_xlfn.XLOOKUP(_xlfn.CONCAT(M97," - ",A97),production_rates_outpost_resources,production_rates_production_rates,0)))</f>
        <v>0</v>
      </c>
      <c r="E97" s="5" t="str">
        <f t="shared" si="1"/>
        <v/>
      </c>
      <c r="F97" s="12" t="str">
        <f>IF(D97=0,"",D97/C97/VLOOKUP($B97,target_rates_table,2,FALSE))</f>
        <v/>
      </c>
    </row>
    <row r="98" spans="4:6" x14ac:dyDescent="0.25">
      <c r="D98" s="5">
        <f>SUM(
IF(G98="",0,_xlfn.XLOOKUP(_xlfn.CONCAT(G98," - ",A98),production_rates_outpost_resources,production_rates_production_rates,0)),
IF(H98="",0,_xlfn.XLOOKUP(_xlfn.CONCAT(H98," - ",A98),production_rates_outpost_resources,production_rates_production_rates,0)),
IF(I98="",0,_xlfn.XLOOKUP(_xlfn.CONCAT(I98," - ",A98),production_rates_outpost_resources,production_rates_production_rates,0)),
IF(J98="",0,_xlfn.XLOOKUP(_xlfn.CONCAT(J98," - ",A98),production_rates_outpost_resources,production_rates_production_rates,0)),
IF(K98="",0,_xlfn.XLOOKUP(_xlfn.CONCAT(K98," - ",A98),production_rates_outpost_resources,production_rates_production_rates,0)),
IF(L98="",0,_xlfn.XLOOKUP(_xlfn.CONCAT(L98," - ",A98),production_rates_outpost_resources,production_rates_production_rates,0)),
IF(M98="",0,_xlfn.XLOOKUP(_xlfn.CONCAT(M98," - ",A98),production_rates_outpost_resources,production_rates_production_rates,0)))</f>
        <v>0</v>
      </c>
      <c r="E98" s="5" t="str">
        <f t="shared" si="1"/>
        <v/>
      </c>
      <c r="F98" s="12" t="str">
        <f>IF(D98=0,"",D98/C98/VLOOKUP($B98,target_rates_table,2,FALSE))</f>
        <v/>
      </c>
    </row>
    <row r="99" spans="4:6" x14ac:dyDescent="0.25">
      <c r="D99" s="5">
        <f>SUM(
IF(G99="",0,_xlfn.XLOOKUP(_xlfn.CONCAT(G99," - ",A99),production_rates_outpost_resources,production_rates_production_rates,0)),
IF(H99="",0,_xlfn.XLOOKUP(_xlfn.CONCAT(H99," - ",A99),production_rates_outpost_resources,production_rates_production_rates,0)),
IF(I99="",0,_xlfn.XLOOKUP(_xlfn.CONCAT(I99," - ",A99),production_rates_outpost_resources,production_rates_production_rates,0)),
IF(J99="",0,_xlfn.XLOOKUP(_xlfn.CONCAT(J99," - ",A99),production_rates_outpost_resources,production_rates_production_rates,0)),
IF(K99="",0,_xlfn.XLOOKUP(_xlfn.CONCAT(K99," - ",A99),production_rates_outpost_resources,production_rates_production_rates,0)),
IF(L99="",0,_xlfn.XLOOKUP(_xlfn.CONCAT(L99," - ",A99),production_rates_outpost_resources,production_rates_production_rates,0)),
IF(M99="",0,_xlfn.XLOOKUP(_xlfn.CONCAT(M99," - ",A99),production_rates_outpost_resources,production_rates_production_rates,0)))</f>
        <v>0</v>
      </c>
      <c r="E99" s="5" t="str">
        <f t="shared" si="1"/>
        <v/>
      </c>
      <c r="F99" s="12" t="str">
        <f>IF(D99=0,"",D99/C99/VLOOKUP($B99,target_rates_table,2,FALSE))</f>
        <v/>
      </c>
    </row>
    <row r="100" spans="4:6" x14ac:dyDescent="0.25">
      <c r="D100" s="5">
        <f>SUM(
IF(G100="",0,_xlfn.XLOOKUP(_xlfn.CONCAT(G100," - ",A100),production_rates_outpost_resources,production_rates_production_rates,0)),
IF(H100="",0,_xlfn.XLOOKUP(_xlfn.CONCAT(H100," - ",A100),production_rates_outpost_resources,production_rates_production_rates,0)),
IF(I100="",0,_xlfn.XLOOKUP(_xlfn.CONCAT(I100," - ",A100),production_rates_outpost_resources,production_rates_production_rates,0)),
IF(J100="",0,_xlfn.XLOOKUP(_xlfn.CONCAT(J100," - ",A100),production_rates_outpost_resources,production_rates_production_rates,0)),
IF(K100="",0,_xlfn.XLOOKUP(_xlfn.CONCAT(K100," - ",A100),production_rates_outpost_resources,production_rates_production_rates,0)),
IF(L100="",0,_xlfn.XLOOKUP(_xlfn.CONCAT(L100," - ",A100),production_rates_outpost_resources,production_rates_production_rates,0)),
IF(M100="",0,_xlfn.XLOOKUP(_xlfn.CONCAT(M100," - ",A100),production_rates_outpost_resources,production_rates_production_rates,0)))</f>
        <v>0</v>
      </c>
      <c r="E100" s="5" t="str">
        <f t="shared" si="1"/>
        <v/>
      </c>
      <c r="F100" s="12" t="str">
        <f>IF(D100=0,"",D100/C100/VLOOKUP($B100,target_rates_table,2,FALSE))</f>
        <v/>
      </c>
    </row>
    <row r="101" spans="4:6" x14ac:dyDescent="0.25">
      <c r="D101" s="5">
        <f>SUM(
IF(G101="",0,_xlfn.XLOOKUP(_xlfn.CONCAT(G101," - ",A101),production_rates_outpost_resources,production_rates_production_rates,0)),
IF(H101="",0,_xlfn.XLOOKUP(_xlfn.CONCAT(H101," - ",A101),production_rates_outpost_resources,production_rates_production_rates,0)),
IF(I101="",0,_xlfn.XLOOKUP(_xlfn.CONCAT(I101," - ",A101),production_rates_outpost_resources,production_rates_production_rates,0)),
IF(J101="",0,_xlfn.XLOOKUP(_xlfn.CONCAT(J101," - ",A101),production_rates_outpost_resources,production_rates_production_rates,0)),
IF(K101="",0,_xlfn.XLOOKUP(_xlfn.CONCAT(K101," - ",A101),production_rates_outpost_resources,production_rates_production_rates,0)),
IF(L101="",0,_xlfn.XLOOKUP(_xlfn.CONCAT(L101," - ",A101),production_rates_outpost_resources,production_rates_production_rates,0)),
IF(M101="",0,_xlfn.XLOOKUP(_xlfn.CONCAT(M101," - ",A101),production_rates_outpost_resources,production_rates_production_rates,0)))</f>
        <v>0</v>
      </c>
      <c r="E101" s="5" t="str">
        <f t="shared" si="1"/>
        <v/>
      </c>
      <c r="F101" s="12" t="str">
        <f>IF(D101=0,"",D101/C101/VLOOKUP($B101,target_rates_table,2,FALSE))</f>
        <v/>
      </c>
    </row>
    <row r="102" spans="4:6" x14ac:dyDescent="0.25">
      <c r="D102" s="5">
        <f>SUM(
IF(G102="",0,_xlfn.XLOOKUP(_xlfn.CONCAT(G102," - ",A102),production_rates_outpost_resources,production_rates_production_rates,0)),
IF(H102="",0,_xlfn.XLOOKUP(_xlfn.CONCAT(H102," - ",A102),production_rates_outpost_resources,production_rates_production_rates,0)),
IF(I102="",0,_xlfn.XLOOKUP(_xlfn.CONCAT(I102," - ",A102),production_rates_outpost_resources,production_rates_production_rates,0)),
IF(J102="",0,_xlfn.XLOOKUP(_xlfn.CONCAT(J102," - ",A102),production_rates_outpost_resources,production_rates_production_rates,0)),
IF(K102="",0,_xlfn.XLOOKUP(_xlfn.CONCAT(K102," - ",A102),production_rates_outpost_resources,production_rates_production_rates,0)),
IF(L102="",0,_xlfn.XLOOKUP(_xlfn.CONCAT(L102," - ",A102),production_rates_outpost_resources,production_rates_production_rates,0)),
IF(M102="",0,_xlfn.XLOOKUP(_xlfn.CONCAT(M102," - ",A102),production_rates_outpost_resources,production_rates_production_rates,0)))</f>
        <v>0</v>
      </c>
      <c r="E102" s="5" t="str">
        <f t="shared" si="1"/>
        <v/>
      </c>
      <c r="F102" s="12" t="str">
        <f>IF(D102=0,"",D102/C102/VLOOKUP($B102,target_rates_table,2,FALSE))</f>
        <v/>
      </c>
    </row>
    <row r="103" spans="4:6" x14ac:dyDescent="0.25">
      <c r="D103" s="5">
        <f>SUM(
IF(G103="",0,_xlfn.XLOOKUP(_xlfn.CONCAT(G103," - ",A103),production_rates_outpost_resources,production_rates_production_rates,0)),
IF(H103="",0,_xlfn.XLOOKUP(_xlfn.CONCAT(H103," - ",A103),production_rates_outpost_resources,production_rates_production_rates,0)),
IF(I103="",0,_xlfn.XLOOKUP(_xlfn.CONCAT(I103," - ",A103),production_rates_outpost_resources,production_rates_production_rates,0)),
IF(J103="",0,_xlfn.XLOOKUP(_xlfn.CONCAT(J103," - ",A103),production_rates_outpost_resources,production_rates_production_rates,0)),
IF(K103="",0,_xlfn.XLOOKUP(_xlfn.CONCAT(K103," - ",A103),production_rates_outpost_resources,production_rates_production_rates,0)),
IF(L103="",0,_xlfn.XLOOKUP(_xlfn.CONCAT(L103," - ",A103),production_rates_outpost_resources,production_rates_production_rates,0)),
IF(M103="",0,_xlfn.XLOOKUP(_xlfn.CONCAT(M103," - ",A103),production_rates_outpost_resources,production_rates_production_rates,0)))</f>
        <v>0</v>
      </c>
      <c r="E103" s="5" t="str">
        <f t="shared" si="1"/>
        <v/>
      </c>
      <c r="F103" s="12" t="str">
        <f>IF(D103=0,"",D103/C103/VLOOKUP($B103,target_rates_table,2,FALSE))</f>
        <v/>
      </c>
    </row>
    <row r="104" spans="4:6" x14ac:dyDescent="0.25">
      <c r="D104" s="5">
        <f>SUM(
IF(G104="",0,_xlfn.XLOOKUP(_xlfn.CONCAT(G104," - ",A104),production_rates_outpost_resources,production_rates_production_rates,0)),
IF(H104="",0,_xlfn.XLOOKUP(_xlfn.CONCAT(H104," - ",A104),production_rates_outpost_resources,production_rates_production_rates,0)),
IF(I104="",0,_xlfn.XLOOKUP(_xlfn.CONCAT(I104," - ",A104),production_rates_outpost_resources,production_rates_production_rates,0)),
IF(J104="",0,_xlfn.XLOOKUP(_xlfn.CONCAT(J104," - ",A104),production_rates_outpost_resources,production_rates_production_rates,0)),
IF(K104="",0,_xlfn.XLOOKUP(_xlfn.CONCAT(K104," - ",A104),production_rates_outpost_resources,production_rates_production_rates,0)),
IF(L104="",0,_xlfn.XLOOKUP(_xlfn.CONCAT(L104," - ",A104),production_rates_outpost_resources,production_rates_production_rates,0)),
IF(M104="",0,_xlfn.XLOOKUP(_xlfn.CONCAT(M104," - ",A104),production_rates_outpost_resources,production_rates_production_rates,0)))</f>
        <v>0</v>
      </c>
      <c r="E104" s="5" t="str">
        <f t="shared" si="1"/>
        <v/>
      </c>
      <c r="F104" s="12" t="str">
        <f>IF(D104=0,"",D104/C104/VLOOKUP($B104,target_rates_table,2,FALSE))</f>
        <v/>
      </c>
    </row>
    <row r="105" spans="4:6" x14ac:dyDescent="0.25">
      <c r="D105" s="5">
        <f>SUM(
IF(G105="",0,_xlfn.XLOOKUP(_xlfn.CONCAT(G105," - ",A105),production_rates_outpost_resources,production_rates_production_rates,0)),
IF(H105="",0,_xlfn.XLOOKUP(_xlfn.CONCAT(H105," - ",A105),production_rates_outpost_resources,production_rates_production_rates,0)),
IF(I105="",0,_xlfn.XLOOKUP(_xlfn.CONCAT(I105," - ",A105),production_rates_outpost_resources,production_rates_production_rates,0)),
IF(J105="",0,_xlfn.XLOOKUP(_xlfn.CONCAT(J105," - ",A105),production_rates_outpost_resources,production_rates_production_rates,0)),
IF(K105="",0,_xlfn.XLOOKUP(_xlfn.CONCAT(K105," - ",A105),production_rates_outpost_resources,production_rates_production_rates,0)),
IF(L105="",0,_xlfn.XLOOKUP(_xlfn.CONCAT(L105," - ",A105),production_rates_outpost_resources,production_rates_production_rates,0)),
IF(M105="",0,_xlfn.XLOOKUP(_xlfn.CONCAT(M105," - ",A105),production_rates_outpost_resources,production_rates_production_rates,0)))</f>
        <v>0</v>
      </c>
      <c r="E105" s="5" t="str">
        <f t="shared" si="1"/>
        <v/>
      </c>
      <c r="F105" s="12" t="str">
        <f>IF(D105=0,"",D105/C105/VLOOKUP($B105,target_rates_table,2,FALSE))</f>
        <v/>
      </c>
    </row>
    <row r="106" spans="4:6" x14ac:dyDescent="0.25">
      <c r="D106" s="5">
        <f>SUM(
IF(G106="",0,_xlfn.XLOOKUP(_xlfn.CONCAT(G106," - ",A106),production_rates_outpost_resources,production_rates_production_rates,0)),
IF(H106="",0,_xlfn.XLOOKUP(_xlfn.CONCAT(H106," - ",A106),production_rates_outpost_resources,production_rates_production_rates,0)),
IF(I106="",0,_xlfn.XLOOKUP(_xlfn.CONCAT(I106," - ",A106),production_rates_outpost_resources,production_rates_production_rates,0)),
IF(J106="",0,_xlfn.XLOOKUP(_xlfn.CONCAT(J106," - ",A106),production_rates_outpost_resources,production_rates_production_rates,0)),
IF(K106="",0,_xlfn.XLOOKUP(_xlfn.CONCAT(K106," - ",A106),production_rates_outpost_resources,production_rates_production_rates,0)),
IF(L106="",0,_xlfn.XLOOKUP(_xlfn.CONCAT(L106," - ",A106),production_rates_outpost_resources,production_rates_production_rates,0)),
IF(M106="",0,_xlfn.XLOOKUP(_xlfn.CONCAT(M106," - ",A106),production_rates_outpost_resources,production_rates_production_rates,0)))</f>
        <v>0</v>
      </c>
      <c r="E106" s="5" t="str">
        <f t="shared" si="1"/>
        <v/>
      </c>
      <c r="F106" s="12" t="str">
        <f>IF(D106=0,"",D106/C106/VLOOKUP($B106,target_rates_table,2,FALSE))</f>
        <v/>
      </c>
    </row>
    <row r="107" spans="4:6" x14ac:dyDescent="0.25">
      <c r="D107" s="5">
        <f>SUM(
IF(G107="",0,_xlfn.XLOOKUP(_xlfn.CONCAT(G107," - ",A107),production_rates_outpost_resources,production_rates_production_rates,0)),
IF(H107="",0,_xlfn.XLOOKUP(_xlfn.CONCAT(H107," - ",A107),production_rates_outpost_resources,production_rates_production_rates,0)),
IF(I107="",0,_xlfn.XLOOKUP(_xlfn.CONCAT(I107," - ",A107),production_rates_outpost_resources,production_rates_production_rates,0)),
IF(J107="",0,_xlfn.XLOOKUP(_xlfn.CONCAT(J107," - ",A107),production_rates_outpost_resources,production_rates_production_rates,0)),
IF(K107="",0,_xlfn.XLOOKUP(_xlfn.CONCAT(K107," - ",A107),production_rates_outpost_resources,production_rates_production_rates,0)),
IF(L107="",0,_xlfn.XLOOKUP(_xlfn.CONCAT(L107," - ",A107),production_rates_outpost_resources,production_rates_production_rates,0)),
IF(M107="",0,_xlfn.XLOOKUP(_xlfn.CONCAT(M107," - ",A107),production_rates_outpost_resources,production_rates_production_rates,0)))</f>
        <v>0</v>
      </c>
      <c r="E107" s="5" t="str">
        <f t="shared" si="1"/>
        <v/>
      </c>
      <c r="F107" s="12" t="str">
        <f>IF(D107=0,"",D107/C107/VLOOKUP($B107,target_rates_table,2,FALSE))</f>
        <v/>
      </c>
    </row>
    <row r="108" spans="4:6" x14ac:dyDescent="0.25">
      <c r="D108" s="5">
        <f>SUM(
IF(G108="",0,_xlfn.XLOOKUP(_xlfn.CONCAT(G108," - ",A108),production_rates_outpost_resources,production_rates_production_rates,0)),
IF(H108="",0,_xlfn.XLOOKUP(_xlfn.CONCAT(H108," - ",A108),production_rates_outpost_resources,production_rates_production_rates,0)),
IF(I108="",0,_xlfn.XLOOKUP(_xlfn.CONCAT(I108," - ",A108),production_rates_outpost_resources,production_rates_production_rates,0)),
IF(J108="",0,_xlfn.XLOOKUP(_xlfn.CONCAT(J108," - ",A108),production_rates_outpost_resources,production_rates_production_rates,0)),
IF(K108="",0,_xlfn.XLOOKUP(_xlfn.CONCAT(K108," - ",A108),production_rates_outpost_resources,production_rates_production_rates,0)),
IF(L108="",0,_xlfn.XLOOKUP(_xlfn.CONCAT(L108," - ",A108),production_rates_outpost_resources,production_rates_production_rates,0)),
IF(M108="",0,_xlfn.XLOOKUP(_xlfn.CONCAT(M108," - ",A108),production_rates_outpost_resources,production_rates_production_rates,0)))</f>
        <v>0</v>
      </c>
      <c r="E108" s="5" t="str">
        <f t="shared" si="1"/>
        <v/>
      </c>
      <c r="F108" s="12" t="str">
        <f>IF(D108=0,"",D108/C108/VLOOKUP($B108,target_rates_table,2,FALSE))</f>
        <v/>
      </c>
    </row>
    <row r="109" spans="4:6" x14ac:dyDescent="0.25">
      <c r="D109" s="5">
        <f>SUM(
IF(G109="",0,_xlfn.XLOOKUP(_xlfn.CONCAT(G109," - ",A109),production_rates_outpost_resources,production_rates_production_rates,0)),
IF(H109="",0,_xlfn.XLOOKUP(_xlfn.CONCAT(H109," - ",A109),production_rates_outpost_resources,production_rates_production_rates,0)),
IF(I109="",0,_xlfn.XLOOKUP(_xlfn.CONCAT(I109," - ",A109),production_rates_outpost_resources,production_rates_production_rates,0)),
IF(J109="",0,_xlfn.XLOOKUP(_xlfn.CONCAT(J109," - ",A109),production_rates_outpost_resources,production_rates_production_rates,0)),
IF(K109="",0,_xlfn.XLOOKUP(_xlfn.CONCAT(K109," - ",A109),production_rates_outpost_resources,production_rates_production_rates,0)),
IF(L109="",0,_xlfn.XLOOKUP(_xlfn.CONCAT(L109," - ",A109),production_rates_outpost_resources,production_rates_production_rates,0)),
IF(M109="",0,_xlfn.XLOOKUP(_xlfn.CONCAT(M109," - ",A109),production_rates_outpost_resources,production_rates_production_rates,0)))</f>
        <v>0</v>
      </c>
      <c r="E109" s="5" t="str">
        <f t="shared" si="1"/>
        <v/>
      </c>
      <c r="F109" s="12" t="str">
        <f>IF(D109=0,"",D109/C109/VLOOKUP($B109,target_rates_table,2,FALSE))</f>
        <v/>
      </c>
    </row>
    <row r="110" spans="4:6" x14ac:dyDescent="0.25">
      <c r="D110" s="5">
        <f>SUM(
IF(G110="",0,_xlfn.XLOOKUP(_xlfn.CONCAT(G110," - ",A110),production_rates_outpost_resources,production_rates_production_rates,0)),
IF(H110="",0,_xlfn.XLOOKUP(_xlfn.CONCAT(H110," - ",A110),production_rates_outpost_resources,production_rates_production_rates,0)),
IF(I110="",0,_xlfn.XLOOKUP(_xlfn.CONCAT(I110," - ",A110),production_rates_outpost_resources,production_rates_production_rates,0)),
IF(J110="",0,_xlfn.XLOOKUP(_xlfn.CONCAT(J110," - ",A110),production_rates_outpost_resources,production_rates_production_rates,0)),
IF(K110="",0,_xlfn.XLOOKUP(_xlfn.CONCAT(K110," - ",A110),production_rates_outpost_resources,production_rates_production_rates,0)),
IF(L110="",0,_xlfn.XLOOKUP(_xlfn.CONCAT(L110," - ",A110),production_rates_outpost_resources,production_rates_production_rates,0)),
IF(M110="",0,_xlfn.XLOOKUP(_xlfn.CONCAT(M110," - ",A110),production_rates_outpost_resources,production_rates_production_rates,0)))</f>
        <v>0</v>
      </c>
      <c r="E110" s="5" t="str">
        <f t="shared" si="1"/>
        <v/>
      </c>
      <c r="F110" s="12" t="str">
        <f>IF(D110=0,"",D110/C110/VLOOKUP($B110,target_rates_table,2,FALSE))</f>
        <v/>
      </c>
    </row>
    <row r="111" spans="4:6" x14ac:dyDescent="0.25">
      <c r="D111" s="5">
        <f>SUM(
IF(G111="",0,_xlfn.XLOOKUP(_xlfn.CONCAT(G111," - ",A111),production_rates_outpost_resources,production_rates_production_rates,0)),
IF(H111="",0,_xlfn.XLOOKUP(_xlfn.CONCAT(H111," - ",A111),production_rates_outpost_resources,production_rates_production_rates,0)),
IF(I111="",0,_xlfn.XLOOKUP(_xlfn.CONCAT(I111," - ",A111),production_rates_outpost_resources,production_rates_production_rates,0)),
IF(J111="",0,_xlfn.XLOOKUP(_xlfn.CONCAT(J111," - ",A111),production_rates_outpost_resources,production_rates_production_rates,0)),
IF(K111="",0,_xlfn.XLOOKUP(_xlfn.CONCAT(K111," - ",A111),production_rates_outpost_resources,production_rates_production_rates,0)),
IF(L111="",0,_xlfn.XLOOKUP(_xlfn.CONCAT(L111," - ",A111),production_rates_outpost_resources,production_rates_production_rates,0)),
IF(M111="",0,_xlfn.XLOOKUP(_xlfn.CONCAT(M111," - ",A111),production_rates_outpost_resources,production_rates_production_rates,0)))</f>
        <v>0</v>
      </c>
      <c r="E111" s="5" t="str">
        <f t="shared" si="1"/>
        <v/>
      </c>
      <c r="F111" s="12" t="str">
        <f>IF(D111=0,"",D111/C111/VLOOKUP($B111,target_rates_table,2,FALSE))</f>
        <v/>
      </c>
    </row>
    <row r="112" spans="4:6" x14ac:dyDescent="0.25">
      <c r="D112" s="5">
        <f>SUM(
IF(G112="",0,_xlfn.XLOOKUP(_xlfn.CONCAT(G112," - ",A112),production_rates_outpost_resources,production_rates_production_rates,0)),
IF(H112="",0,_xlfn.XLOOKUP(_xlfn.CONCAT(H112," - ",A112),production_rates_outpost_resources,production_rates_production_rates,0)),
IF(I112="",0,_xlfn.XLOOKUP(_xlfn.CONCAT(I112," - ",A112),production_rates_outpost_resources,production_rates_production_rates,0)),
IF(J112="",0,_xlfn.XLOOKUP(_xlfn.CONCAT(J112," - ",A112),production_rates_outpost_resources,production_rates_production_rates,0)),
IF(K112="",0,_xlfn.XLOOKUP(_xlfn.CONCAT(K112," - ",A112),production_rates_outpost_resources,production_rates_production_rates,0)),
IF(L112="",0,_xlfn.XLOOKUP(_xlfn.CONCAT(L112," - ",A112),production_rates_outpost_resources,production_rates_production_rates,0)),
IF(M112="",0,_xlfn.XLOOKUP(_xlfn.CONCAT(M112," - ",A112),production_rates_outpost_resources,production_rates_production_rates,0)))</f>
        <v>0</v>
      </c>
      <c r="E112" s="5" t="str">
        <f t="shared" si="1"/>
        <v/>
      </c>
      <c r="F112" s="12" t="str">
        <f>IF(D112=0,"",D112/C112/VLOOKUP($B112,target_rates_table,2,FALSE))</f>
        <v/>
      </c>
    </row>
    <row r="113" spans="4:6" x14ac:dyDescent="0.25">
      <c r="D113" s="5">
        <f>SUM(
IF(G113="",0,_xlfn.XLOOKUP(_xlfn.CONCAT(G113," - ",A113),production_rates_outpost_resources,production_rates_production_rates,0)),
IF(H113="",0,_xlfn.XLOOKUP(_xlfn.CONCAT(H113," - ",A113),production_rates_outpost_resources,production_rates_production_rates,0)),
IF(I113="",0,_xlfn.XLOOKUP(_xlfn.CONCAT(I113," - ",A113),production_rates_outpost_resources,production_rates_production_rates,0)),
IF(J113="",0,_xlfn.XLOOKUP(_xlfn.CONCAT(J113," - ",A113),production_rates_outpost_resources,production_rates_production_rates,0)),
IF(K113="",0,_xlfn.XLOOKUP(_xlfn.CONCAT(K113," - ",A113),production_rates_outpost_resources,production_rates_production_rates,0)),
IF(L113="",0,_xlfn.XLOOKUP(_xlfn.CONCAT(L113," - ",A113),production_rates_outpost_resources,production_rates_production_rates,0)),
IF(M113="",0,_xlfn.XLOOKUP(_xlfn.CONCAT(M113," - ",A113),production_rates_outpost_resources,production_rates_production_rates,0)))</f>
        <v>0</v>
      </c>
      <c r="E113" s="5" t="str">
        <f t="shared" si="1"/>
        <v/>
      </c>
      <c r="F113" s="12" t="str">
        <f>IF(D113=0,"",D113/C113/VLOOKUP($B113,target_rates_table,2,FALSE))</f>
        <v/>
      </c>
    </row>
    <row r="114" spans="4:6" x14ac:dyDescent="0.25">
      <c r="D114" s="5">
        <f>SUM(
IF(G114="",0,_xlfn.XLOOKUP(_xlfn.CONCAT(G114," - ",A114),production_rates_outpost_resources,production_rates_production_rates,0)),
IF(H114="",0,_xlfn.XLOOKUP(_xlfn.CONCAT(H114," - ",A114),production_rates_outpost_resources,production_rates_production_rates,0)),
IF(I114="",0,_xlfn.XLOOKUP(_xlfn.CONCAT(I114," - ",A114),production_rates_outpost_resources,production_rates_production_rates,0)),
IF(J114="",0,_xlfn.XLOOKUP(_xlfn.CONCAT(J114," - ",A114),production_rates_outpost_resources,production_rates_production_rates,0)),
IF(K114="",0,_xlfn.XLOOKUP(_xlfn.CONCAT(K114," - ",A114),production_rates_outpost_resources,production_rates_production_rates,0)),
IF(L114="",0,_xlfn.XLOOKUP(_xlfn.CONCAT(L114," - ",A114),production_rates_outpost_resources,production_rates_production_rates,0)),
IF(M114="",0,_xlfn.XLOOKUP(_xlfn.CONCAT(M114," - ",A114),production_rates_outpost_resources,production_rates_production_rates,0)))</f>
        <v>0</v>
      </c>
      <c r="E114" s="5" t="str">
        <f t="shared" si="1"/>
        <v/>
      </c>
      <c r="F114" s="12" t="str">
        <f>IF(D114=0,"",D114/C114/VLOOKUP($B114,target_rates_table,2,FALSE))</f>
        <v/>
      </c>
    </row>
    <row r="115" spans="4:6" x14ac:dyDescent="0.25">
      <c r="D115" s="5">
        <f>SUM(
IF(G115="",0,_xlfn.XLOOKUP(_xlfn.CONCAT(G115," - ",A115),production_rates_outpost_resources,production_rates_production_rates,0)),
IF(H115="",0,_xlfn.XLOOKUP(_xlfn.CONCAT(H115," - ",A115),production_rates_outpost_resources,production_rates_production_rates,0)),
IF(I115="",0,_xlfn.XLOOKUP(_xlfn.CONCAT(I115," - ",A115),production_rates_outpost_resources,production_rates_production_rates,0)),
IF(J115="",0,_xlfn.XLOOKUP(_xlfn.CONCAT(J115," - ",A115),production_rates_outpost_resources,production_rates_production_rates,0)),
IF(K115="",0,_xlfn.XLOOKUP(_xlfn.CONCAT(K115," - ",A115),production_rates_outpost_resources,production_rates_production_rates,0)),
IF(L115="",0,_xlfn.XLOOKUP(_xlfn.CONCAT(L115," - ",A115),production_rates_outpost_resources,production_rates_production_rates,0)),
IF(M115="",0,_xlfn.XLOOKUP(_xlfn.CONCAT(M115," - ",A115),production_rates_outpost_resources,production_rates_production_rates,0)))</f>
        <v>0</v>
      </c>
      <c r="E115" s="5" t="str">
        <f t="shared" si="1"/>
        <v/>
      </c>
      <c r="F115" s="12" t="str">
        <f>IF(D115=0,"",D115/C115/VLOOKUP($B115,target_rates_table,2,FALSE))</f>
        <v/>
      </c>
    </row>
    <row r="116" spans="4:6" x14ac:dyDescent="0.25">
      <c r="D116" s="5">
        <f>SUM(
IF(G116="",0,_xlfn.XLOOKUP(_xlfn.CONCAT(G116," - ",A116),production_rates_outpost_resources,production_rates_production_rates,0)),
IF(H116="",0,_xlfn.XLOOKUP(_xlfn.CONCAT(H116," - ",A116),production_rates_outpost_resources,production_rates_production_rates,0)),
IF(I116="",0,_xlfn.XLOOKUP(_xlfn.CONCAT(I116," - ",A116),production_rates_outpost_resources,production_rates_production_rates,0)),
IF(J116="",0,_xlfn.XLOOKUP(_xlfn.CONCAT(J116," - ",A116),production_rates_outpost_resources,production_rates_production_rates,0)),
IF(K116="",0,_xlfn.XLOOKUP(_xlfn.CONCAT(K116," - ",A116),production_rates_outpost_resources,production_rates_production_rates,0)),
IF(L116="",0,_xlfn.XLOOKUP(_xlfn.CONCAT(L116," - ",A116),production_rates_outpost_resources,production_rates_production_rates,0)),
IF(M116="",0,_xlfn.XLOOKUP(_xlfn.CONCAT(M116," - ",A116),production_rates_outpost_resources,production_rates_production_rates,0)))</f>
        <v>0</v>
      </c>
      <c r="E116" s="5" t="str">
        <f t="shared" si="1"/>
        <v/>
      </c>
      <c r="F116" s="12" t="str">
        <f>IF(D116=0,"",D116/C116/VLOOKUP($B116,target_rates_table,2,FALSE))</f>
        <v/>
      </c>
    </row>
    <row r="117" spans="4:6" x14ac:dyDescent="0.25">
      <c r="D117" s="5">
        <f>SUM(
IF(G117="",0,_xlfn.XLOOKUP(_xlfn.CONCAT(G117," - ",A117),production_rates_outpost_resources,production_rates_production_rates,0)),
IF(H117="",0,_xlfn.XLOOKUP(_xlfn.CONCAT(H117," - ",A117),production_rates_outpost_resources,production_rates_production_rates,0)),
IF(I117="",0,_xlfn.XLOOKUP(_xlfn.CONCAT(I117," - ",A117),production_rates_outpost_resources,production_rates_production_rates,0)),
IF(J117="",0,_xlfn.XLOOKUP(_xlfn.CONCAT(J117," - ",A117),production_rates_outpost_resources,production_rates_production_rates,0)),
IF(K117="",0,_xlfn.XLOOKUP(_xlfn.CONCAT(K117," - ",A117),production_rates_outpost_resources,production_rates_production_rates,0)),
IF(L117="",0,_xlfn.XLOOKUP(_xlfn.CONCAT(L117," - ",A117),production_rates_outpost_resources,production_rates_production_rates,0)),
IF(M117="",0,_xlfn.XLOOKUP(_xlfn.CONCAT(M117," - ",A117),production_rates_outpost_resources,production_rates_production_rates,0)))</f>
        <v>0</v>
      </c>
      <c r="E117" s="5" t="str">
        <f t="shared" si="1"/>
        <v/>
      </c>
      <c r="F117" s="12" t="str">
        <f>IF(D117=0,"",D117/C117/VLOOKUP($B117,target_rates_table,2,FALSE))</f>
        <v/>
      </c>
    </row>
    <row r="118" spans="4:6" x14ac:dyDescent="0.25">
      <c r="D118" s="5">
        <f>SUM(
IF(G118="",0,_xlfn.XLOOKUP(_xlfn.CONCAT(G118," - ",A118),production_rates_outpost_resources,production_rates_production_rates,0)),
IF(H118="",0,_xlfn.XLOOKUP(_xlfn.CONCAT(H118," - ",A118),production_rates_outpost_resources,production_rates_production_rates,0)),
IF(I118="",0,_xlfn.XLOOKUP(_xlfn.CONCAT(I118," - ",A118),production_rates_outpost_resources,production_rates_production_rates,0)),
IF(J118="",0,_xlfn.XLOOKUP(_xlfn.CONCAT(J118," - ",A118),production_rates_outpost_resources,production_rates_production_rates,0)),
IF(K118="",0,_xlfn.XLOOKUP(_xlfn.CONCAT(K118," - ",A118),production_rates_outpost_resources,production_rates_production_rates,0)),
IF(L118="",0,_xlfn.XLOOKUP(_xlfn.CONCAT(L118," - ",A118),production_rates_outpost_resources,production_rates_production_rates,0)),
IF(M118="",0,_xlfn.XLOOKUP(_xlfn.CONCAT(M118," - ",A118),production_rates_outpost_resources,production_rates_production_rates,0)))</f>
        <v>0</v>
      </c>
      <c r="E118" s="5" t="str">
        <f t="shared" si="1"/>
        <v/>
      </c>
      <c r="F118" s="12" t="str">
        <f>IF(D118=0,"",D118/C118/VLOOKUP($B118,target_rates_table,2,FALSE))</f>
        <v/>
      </c>
    </row>
    <row r="119" spans="4:6" x14ac:dyDescent="0.25">
      <c r="D119" s="5">
        <f>SUM(
IF(G119="",0,_xlfn.XLOOKUP(_xlfn.CONCAT(G119," - ",A119),production_rates_outpost_resources,production_rates_production_rates,0)),
IF(H119="",0,_xlfn.XLOOKUP(_xlfn.CONCAT(H119," - ",A119),production_rates_outpost_resources,production_rates_production_rates,0)),
IF(I119="",0,_xlfn.XLOOKUP(_xlfn.CONCAT(I119," - ",A119),production_rates_outpost_resources,production_rates_production_rates,0)),
IF(J119="",0,_xlfn.XLOOKUP(_xlfn.CONCAT(J119," - ",A119),production_rates_outpost_resources,production_rates_production_rates,0)),
IF(K119="",0,_xlfn.XLOOKUP(_xlfn.CONCAT(K119," - ",A119),production_rates_outpost_resources,production_rates_production_rates,0)),
IF(L119="",0,_xlfn.XLOOKUP(_xlfn.CONCAT(L119," - ",A119),production_rates_outpost_resources,production_rates_production_rates,0)),
IF(M119="",0,_xlfn.XLOOKUP(_xlfn.CONCAT(M119," - ",A119),production_rates_outpost_resources,production_rates_production_rates,0)))</f>
        <v>0</v>
      </c>
      <c r="E119" s="5" t="str">
        <f t="shared" si="1"/>
        <v/>
      </c>
      <c r="F119" s="12" t="str">
        <f>IF(D119=0,"",D119/C119/VLOOKUP($B119,target_rates_table,2,FALSE))</f>
        <v/>
      </c>
    </row>
    <row r="120" spans="4:6" x14ac:dyDescent="0.25">
      <c r="D120" s="5">
        <f>SUM(
IF(G120="",0,_xlfn.XLOOKUP(_xlfn.CONCAT(G120," - ",A120),production_rates_outpost_resources,production_rates_production_rates,0)),
IF(H120="",0,_xlfn.XLOOKUP(_xlfn.CONCAT(H120," - ",A120),production_rates_outpost_resources,production_rates_production_rates,0)),
IF(I120="",0,_xlfn.XLOOKUP(_xlfn.CONCAT(I120," - ",A120),production_rates_outpost_resources,production_rates_production_rates,0)),
IF(J120="",0,_xlfn.XLOOKUP(_xlfn.CONCAT(J120," - ",A120),production_rates_outpost_resources,production_rates_production_rates,0)),
IF(K120="",0,_xlfn.XLOOKUP(_xlfn.CONCAT(K120," - ",A120),production_rates_outpost_resources,production_rates_production_rates,0)),
IF(L120="",0,_xlfn.XLOOKUP(_xlfn.CONCAT(L120," - ",A120),production_rates_outpost_resources,production_rates_production_rates,0)),
IF(M120="",0,_xlfn.XLOOKUP(_xlfn.CONCAT(M120," - ",A120),production_rates_outpost_resources,production_rates_production_rates,0)))</f>
        <v>0</v>
      </c>
      <c r="E120" s="5" t="str">
        <f t="shared" si="1"/>
        <v/>
      </c>
      <c r="F120" s="12" t="str">
        <f>IF(D120=0,"",D120/C120/VLOOKUP($B120,target_rates_table,2,FALSE))</f>
        <v/>
      </c>
    </row>
    <row r="121" spans="4:6" x14ac:dyDescent="0.25">
      <c r="D121" s="5">
        <f>SUM(
IF(G121="",0,_xlfn.XLOOKUP(_xlfn.CONCAT(G121," - ",A121),production_rates_outpost_resources,production_rates_production_rates,0)),
IF(H121="",0,_xlfn.XLOOKUP(_xlfn.CONCAT(H121," - ",A121),production_rates_outpost_resources,production_rates_production_rates,0)),
IF(I121="",0,_xlfn.XLOOKUP(_xlfn.CONCAT(I121," - ",A121),production_rates_outpost_resources,production_rates_production_rates,0)),
IF(J121="",0,_xlfn.XLOOKUP(_xlfn.CONCAT(J121," - ",A121),production_rates_outpost_resources,production_rates_production_rates,0)),
IF(K121="",0,_xlfn.XLOOKUP(_xlfn.CONCAT(K121," - ",A121),production_rates_outpost_resources,production_rates_production_rates,0)),
IF(L121="",0,_xlfn.XLOOKUP(_xlfn.CONCAT(L121," - ",A121),production_rates_outpost_resources,production_rates_production_rates,0)),
IF(M121="",0,_xlfn.XLOOKUP(_xlfn.CONCAT(M121," - ",A121),production_rates_outpost_resources,production_rates_production_rates,0)))</f>
        <v>0</v>
      </c>
      <c r="E121" s="5" t="str">
        <f t="shared" si="1"/>
        <v/>
      </c>
      <c r="F121" s="12" t="str">
        <f>IF(D121=0,"",D121/C121/VLOOKUP($B121,target_rates_table,2,FALSE))</f>
        <v/>
      </c>
    </row>
    <row r="122" spans="4:6" x14ac:dyDescent="0.25">
      <c r="D122" s="5">
        <f>SUM(
IF(G122="",0,_xlfn.XLOOKUP(_xlfn.CONCAT(G122," - ",A122),production_rates_outpost_resources,production_rates_production_rates,0)),
IF(H122="",0,_xlfn.XLOOKUP(_xlfn.CONCAT(H122," - ",A122),production_rates_outpost_resources,production_rates_production_rates,0)),
IF(I122="",0,_xlfn.XLOOKUP(_xlfn.CONCAT(I122," - ",A122),production_rates_outpost_resources,production_rates_production_rates,0)),
IF(J122="",0,_xlfn.XLOOKUP(_xlfn.CONCAT(J122," - ",A122),production_rates_outpost_resources,production_rates_production_rates,0)),
IF(K122="",0,_xlfn.XLOOKUP(_xlfn.CONCAT(K122," - ",A122),production_rates_outpost_resources,production_rates_production_rates,0)),
IF(L122="",0,_xlfn.XLOOKUP(_xlfn.CONCAT(L122," - ",A122),production_rates_outpost_resources,production_rates_production_rates,0)),
IF(M122="",0,_xlfn.XLOOKUP(_xlfn.CONCAT(M122," - ",A122),production_rates_outpost_resources,production_rates_production_rates,0)))</f>
        <v>0</v>
      </c>
      <c r="E122" s="5" t="str">
        <f t="shared" si="1"/>
        <v/>
      </c>
      <c r="F122" s="12" t="str">
        <f>IF(D122=0,"",D122/C122/VLOOKUP($B122,target_rates_table,2,FALSE))</f>
        <v/>
      </c>
    </row>
    <row r="123" spans="4:6" x14ac:dyDescent="0.25">
      <c r="D123" s="5">
        <f>SUM(
IF(G123="",0,_xlfn.XLOOKUP(_xlfn.CONCAT(G123," - ",A123),production_rates_outpost_resources,production_rates_production_rates,0)),
IF(H123="",0,_xlfn.XLOOKUP(_xlfn.CONCAT(H123," - ",A123),production_rates_outpost_resources,production_rates_production_rates,0)),
IF(I123="",0,_xlfn.XLOOKUP(_xlfn.CONCAT(I123," - ",A123),production_rates_outpost_resources,production_rates_production_rates,0)),
IF(J123="",0,_xlfn.XLOOKUP(_xlfn.CONCAT(J123," - ",A123),production_rates_outpost_resources,production_rates_production_rates,0)),
IF(K123="",0,_xlfn.XLOOKUP(_xlfn.CONCAT(K123," - ",A123),production_rates_outpost_resources,production_rates_production_rates,0)),
IF(L123="",0,_xlfn.XLOOKUP(_xlfn.CONCAT(L123," - ",A123),production_rates_outpost_resources,production_rates_production_rates,0)),
IF(M123="",0,_xlfn.XLOOKUP(_xlfn.CONCAT(M123," - ",A123),production_rates_outpost_resources,production_rates_production_rates,0)))</f>
        <v>0</v>
      </c>
      <c r="E123" s="5" t="str">
        <f t="shared" si="1"/>
        <v/>
      </c>
      <c r="F123" s="12" t="str">
        <f>IF(D123=0,"",D123/C123/VLOOKUP($B123,target_rates_table,2,FALSE))</f>
        <v/>
      </c>
    </row>
    <row r="124" spans="4:6" x14ac:dyDescent="0.25">
      <c r="D124" s="5">
        <f>SUM(
IF(G124="",0,_xlfn.XLOOKUP(_xlfn.CONCAT(G124," - ",A124),production_rates_outpost_resources,production_rates_production_rates,0)),
IF(H124="",0,_xlfn.XLOOKUP(_xlfn.CONCAT(H124," - ",A124),production_rates_outpost_resources,production_rates_production_rates,0)),
IF(I124="",0,_xlfn.XLOOKUP(_xlfn.CONCAT(I124," - ",A124),production_rates_outpost_resources,production_rates_production_rates,0)),
IF(J124="",0,_xlfn.XLOOKUP(_xlfn.CONCAT(J124," - ",A124),production_rates_outpost_resources,production_rates_production_rates,0)),
IF(K124="",0,_xlfn.XLOOKUP(_xlfn.CONCAT(K124," - ",A124),production_rates_outpost_resources,production_rates_production_rates,0)),
IF(L124="",0,_xlfn.XLOOKUP(_xlfn.CONCAT(L124," - ",A124),production_rates_outpost_resources,production_rates_production_rates,0)),
IF(M124="",0,_xlfn.XLOOKUP(_xlfn.CONCAT(M124," - ",A124),production_rates_outpost_resources,production_rates_production_rates,0)))</f>
        <v>0</v>
      </c>
      <c r="E124" s="5" t="str">
        <f t="shared" si="1"/>
        <v/>
      </c>
      <c r="F124" s="12" t="str">
        <f>IF(D124=0,"",D124/C124/VLOOKUP($B124,target_rates_table,2,FALSE))</f>
        <v/>
      </c>
    </row>
    <row r="125" spans="4:6" x14ac:dyDescent="0.25">
      <c r="D125" s="5">
        <f>SUM(
IF(G125="",0,_xlfn.XLOOKUP(_xlfn.CONCAT(G125," - ",A125),production_rates_outpost_resources,production_rates_production_rates,0)),
IF(H125="",0,_xlfn.XLOOKUP(_xlfn.CONCAT(H125," - ",A125),production_rates_outpost_resources,production_rates_production_rates,0)),
IF(I125="",0,_xlfn.XLOOKUP(_xlfn.CONCAT(I125," - ",A125),production_rates_outpost_resources,production_rates_production_rates,0)),
IF(J125="",0,_xlfn.XLOOKUP(_xlfn.CONCAT(J125," - ",A125),production_rates_outpost_resources,production_rates_production_rates,0)),
IF(K125="",0,_xlfn.XLOOKUP(_xlfn.CONCAT(K125," - ",A125),production_rates_outpost_resources,production_rates_production_rates,0)),
IF(L125="",0,_xlfn.XLOOKUP(_xlfn.CONCAT(L125," - ",A125),production_rates_outpost_resources,production_rates_production_rates,0)),
IF(M125="",0,_xlfn.XLOOKUP(_xlfn.CONCAT(M125," - ",A125),production_rates_outpost_resources,production_rates_production_rates,0)))</f>
        <v>0</v>
      </c>
      <c r="E125" s="5" t="str">
        <f t="shared" si="1"/>
        <v/>
      </c>
      <c r="F125" s="12" t="str">
        <f>IF(D125=0,"",D125/C125/VLOOKUP($B125,target_rates_table,2,FALSE))</f>
        <v/>
      </c>
    </row>
    <row r="126" spans="4:6" x14ac:dyDescent="0.25">
      <c r="D126" s="5">
        <f>SUM(
IF(G126="",0,_xlfn.XLOOKUP(_xlfn.CONCAT(G126," - ",A126),production_rates_outpost_resources,production_rates_production_rates,0)),
IF(H126="",0,_xlfn.XLOOKUP(_xlfn.CONCAT(H126," - ",A126),production_rates_outpost_resources,production_rates_production_rates,0)),
IF(I126="",0,_xlfn.XLOOKUP(_xlfn.CONCAT(I126," - ",A126),production_rates_outpost_resources,production_rates_production_rates,0)),
IF(J126="",0,_xlfn.XLOOKUP(_xlfn.CONCAT(J126," - ",A126),production_rates_outpost_resources,production_rates_production_rates,0)),
IF(K126="",0,_xlfn.XLOOKUP(_xlfn.CONCAT(K126," - ",A126),production_rates_outpost_resources,production_rates_production_rates,0)),
IF(L126="",0,_xlfn.XLOOKUP(_xlfn.CONCAT(L126," - ",A126),production_rates_outpost_resources,production_rates_production_rates,0)),
IF(M126="",0,_xlfn.XLOOKUP(_xlfn.CONCAT(M126," - ",A126),production_rates_outpost_resources,production_rates_production_rates,0)))</f>
        <v>0</v>
      </c>
      <c r="E126" s="5" t="str">
        <f t="shared" si="1"/>
        <v/>
      </c>
      <c r="F126" s="12" t="str">
        <f>IF(D126=0,"",D126/C126/VLOOKUP($B126,target_rates_table,2,FALSE))</f>
        <v/>
      </c>
    </row>
    <row r="127" spans="4:6" x14ac:dyDescent="0.25">
      <c r="D127" s="5">
        <f>SUM(
IF(G127="",0,_xlfn.XLOOKUP(_xlfn.CONCAT(G127," - ",A127),production_rates_outpost_resources,production_rates_production_rates,0)),
IF(H127="",0,_xlfn.XLOOKUP(_xlfn.CONCAT(H127," - ",A127),production_rates_outpost_resources,production_rates_production_rates,0)),
IF(I127="",0,_xlfn.XLOOKUP(_xlfn.CONCAT(I127," - ",A127),production_rates_outpost_resources,production_rates_production_rates,0)),
IF(J127="",0,_xlfn.XLOOKUP(_xlfn.CONCAT(J127," - ",A127),production_rates_outpost_resources,production_rates_production_rates,0)),
IF(K127="",0,_xlfn.XLOOKUP(_xlfn.CONCAT(K127," - ",A127),production_rates_outpost_resources,production_rates_production_rates,0)),
IF(L127="",0,_xlfn.XLOOKUP(_xlfn.CONCAT(L127," - ",A127),production_rates_outpost_resources,production_rates_production_rates,0)),
IF(M127="",0,_xlfn.XLOOKUP(_xlfn.CONCAT(M127," - ",A127),production_rates_outpost_resources,production_rates_production_rates,0)))</f>
        <v>0</v>
      </c>
      <c r="E127" s="5" t="str">
        <f t="shared" si="1"/>
        <v/>
      </c>
      <c r="F127" s="12" t="str">
        <f>IF(D127=0,"",D127/C127/VLOOKUP($B127,target_rates_table,2,FALSE))</f>
        <v/>
      </c>
    </row>
    <row r="128" spans="4:6" x14ac:dyDescent="0.25">
      <c r="D128" s="5">
        <f>SUM(
IF(G128="",0,_xlfn.XLOOKUP(_xlfn.CONCAT(G128," - ",A128),production_rates_outpost_resources,production_rates_production_rates,0)),
IF(H128="",0,_xlfn.XLOOKUP(_xlfn.CONCAT(H128," - ",A128),production_rates_outpost_resources,production_rates_production_rates,0)),
IF(I128="",0,_xlfn.XLOOKUP(_xlfn.CONCAT(I128," - ",A128),production_rates_outpost_resources,production_rates_production_rates,0)),
IF(J128="",0,_xlfn.XLOOKUP(_xlfn.CONCAT(J128," - ",A128),production_rates_outpost_resources,production_rates_production_rates,0)),
IF(K128="",0,_xlfn.XLOOKUP(_xlfn.CONCAT(K128," - ",A128),production_rates_outpost_resources,production_rates_production_rates,0)),
IF(L128="",0,_xlfn.XLOOKUP(_xlfn.CONCAT(L128," - ",A128),production_rates_outpost_resources,production_rates_production_rates,0)),
IF(M128="",0,_xlfn.XLOOKUP(_xlfn.CONCAT(M128," - ",A128),production_rates_outpost_resources,production_rates_production_rates,0)))</f>
        <v>0</v>
      </c>
      <c r="E128" s="5" t="str">
        <f t="shared" si="1"/>
        <v/>
      </c>
      <c r="F128" s="12" t="str">
        <f>IF(D128=0,"",D128/C128/VLOOKUP($B128,target_rates_table,2,FALSE))</f>
        <v/>
      </c>
    </row>
    <row r="129" spans="4:6" x14ac:dyDescent="0.25">
      <c r="D129" s="5">
        <f>SUM(
IF(G129="",0,_xlfn.XLOOKUP(_xlfn.CONCAT(G129," - ",A129),production_rates_outpost_resources,production_rates_production_rates,0)),
IF(H129="",0,_xlfn.XLOOKUP(_xlfn.CONCAT(H129," - ",A129),production_rates_outpost_resources,production_rates_production_rates,0)),
IF(I129="",0,_xlfn.XLOOKUP(_xlfn.CONCAT(I129," - ",A129),production_rates_outpost_resources,production_rates_production_rates,0)),
IF(J129="",0,_xlfn.XLOOKUP(_xlfn.CONCAT(J129," - ",A129),production_rates_outpost_resources,production_rates_production_rates,0)),
IF(K129="",0,_xlfn.XLOOKUP(_xlfn.CONCAT(K129," - ",A129),production_rates_outpost_resources,production_rates_production_rates,0)),
IF(L129="",0,_xlfn.XLOOKUP(_xlfn.CONCAT(L129," - ",A129),production_rates_outpost_resources,production_rates_production_rates,0)),
IF(M129="",0,_xlfn.XLOOKUP(_xlfn.CONCAT(M129," - ",A129),production_rates_outpost_resources,production_rates_production_rates,0)))</f>
        <v>0</v>
      </c>
      <c r="E129" s="5" t="str">
        <f t="shared" si="1"/>
        <v/>
      </c>
      <c r="F129" s="12" t="str">
        <f>IF(D129=0,"",D129/C129/VLOOKUP($B129,target_rates_table,2,FALSE))</f>
        <v/>
      </c>
    </row>
    <row r="130" spans="4:6" x14ac:dyDescent="0.25">
      <c r="D130" s="5">
        <f>SUM(
IF(G130="",0,_xlfn.XLOOKUP(_xlfn.CONCAT(G130," - ",A130),production_rates_outpost_resources,production_rates_production_rates,0)),
IF(H130="",0,_xlfn.XLOOKUP(_xlfn.CONCAT(H130," - ",A130),production_rates_outpost_resources,production_rates_production_rates,0)),
IF(I130="",0,_xlfn.XLOOKUP(_xlfn.CONCAT(I130," - ",A130),production_rates_outpost_resources,production_rates_production_rates,0)),
IF(J130="",0,_xlfn.XLOOKUP(_xlfn.CONCAT(J130," - ",A130),production_rates_outpost_resources,production_rates_production_rates,0)),
IF(K130="",0,_xlfn.XLOOKUP(_xlfn.CONCAT(K130," - ",A130),production_rates_outpost_resources,production_rates_production_rates,0)),
IF(L130="",0,_xlfn.XLOOKUP(_xlfn.CONCAT(L130," - ",A130),production_rates_outpost_resources,production_rates_production_rates,0)),
IF(M130="",0,_xlfn.XLOOKUP(_xlfn.CONCAT(M130," - ",A130),production_rates_outpost_resources,production_rates_production_rates,0)))</f>
        <v>0</v>
      </c>
      <c r="E130" s="5" t="str">
        <f t="shared" si="1"/>
        <v/>
      </c>
      <c r="F130" s="12" t="str">
        <f>IF(D130=0,"",D130/C130/VLOOKUP($B130,target_rates_table,2,FALSE))</f>
        <v/>
      </c>
    </row>
    <row r="131" spans="4:6" x14ac:dyDescent="0.25">
      <c r="D131" s="5">
        <f>SUM(
IF(G131="",0,_xlfn.XLOOKUP(_xlfn.CONCAT(G131," - ",A131),production_rates_outpost_resources,production_rates_production_rates,0)),
IF(H131="",0,_xlfn.XLOOKUP(_xlfn.CONCAT(H131," - ",A131),production_rates_outpost_resources,production_rates_production_rates,0)),
IF(I131="",0,_xlfn.XLOOKUP(_xlfn.CONCAT(I131," - ",A131),production_rates_outpost_resources,production_rates_production_rates,0)),
IF(J131="",0,_xlfn.XLOOKUP(_xlfn.CONCAT(J131," - ",A131),production_rates_outpost_resources,production_rates_production_rates,0)),
IF(K131="",0,_xlfn.XLOOKUP(_xlfn.CONCAT(K131," - ",A131),production_rates_outpost_resources,production_rates_production_rates,0)),
IF(L131="",0,_xlfn.XLOOKUP(_xlfn.CONCAT(L131," - ",A131),production_rates_outpost_resources,production_rates_production_rates,0)),
IF(M131="",0,_xlfn.XLOOKUP(_xlfn.CONCAT(M131," - ",A131),production_rates_outpost_resources,production_rates_production_rates,0)))</f>
        <v>0</v>
      </c>
      <c r="E131" s="5" t="str">
        <f t="shared" ref="E131:E194" si="2">IF(D131=0,"",D131/C131)</f>
        <v/>
      </c>
      <c r="F131" s="12" t="str">
        <f>IF(D131=0,"",D131/C131/VLOOKUP($B131,target_rates_table,2,FALSE))</f>
        <v/>
      </c>
    </row>
    <row r="132" spans="4:6" x14ac:dyDescent="0.25">
      <c r="D132" s="5">
        <f>SUM(
IF(G132="",0,_xlfn.XLOOKUP(_xlfn.CONCAT(G132," - ",A132),production_rates_outpost_resources,production_rates_production_rates,0)),
IF(H132="",0,_xlfn.XLOOKUP(_xlfn.CONCAT(H132," - ",A132),production_rates_outpost_resources,production_rates_production_rates,0)),
IF(I132="",0,_xlfn.XLOOKUP(_xlfn.CONCAT(I132," - ",A132),production_rates_outpost_resources,production_rates_production_rates,0)),
IF(J132="",0,_xlfn.XLOOKUP(_xlfn.CONCAT(J132," - ",A132),production_rates_outpost_resources,production_rates_production_rates,0)),
IF(K132="",0,_xlfn.XLOOKUP(_xlfn.CONCAT(K132," - ",A132),production_rates_outpost_resources,production_rates_production_rates,0)),
IF(L132="",0,_xlfn.XLOOKUP(_xlfn.CONCAT(L132," - ",A132),production_rates_outpost_resources,production_rates_production_rates,0)),
IF(M132="",0,_xlfn.XLOOKUP(_xlfn.CONCAT(M132," - ",A132),production_rates_outpost_resources,production_rates_production_rates,0)))</f>
        <v>0</v>
      </c>
      <c r="E132" s="5" t="str">
        <f t="shared" si="2"/>
        <v/>
      </c>
      <c r="F132" s="12" t="str">
        <f>IF(D132=0,"",D132/C132/VLOOKUP($B132,target_rates_table,2,FALSE))</f>
        <v/>
      </c>
    </row>
    <row r="133" spans="4:6" x14ac:dyDescent="0.25">
      <c r="D133" s="5">
        <f>SUM(
IF(G133="",0,_xlfn.XLOOKUP(_xlfn.CONCAT(G133," - ",A133),production_rates_outpost_resources,production_rates_production_rates,0)),
IF(H133="",0,_xlfn.XLOOKUP(_xlfn.CONCAT(H133," - ",A133),production_rates_outpost_resources,production_rates_production_rates,0)),
IF(I133="",0,_xlfn.XLOOKUP(_xlfn.CONCAT(I133," - ",A133),production_rates_outpost_resources,production_rates_production_rates,0)),
IF(J133="",0,_xlfn.XLOOKUP(_xlfn.CONCAT(J133," - ",A133),production_rates_outpost_resources,production_rates_production_rates,0)),
IF(K133="",0,_xlfn.XLOOKUP(_xlfn.CONCAT(K133," - ",A133),production_rates_outpost_resources,production_rates_production_rates,0)),
IF(L133="",0,_xlfn.XLOOKUP(_xlfn.CONCAT(L133," - ",A133),production_rates_outpost_resources,production_rates_production_rates,0)),
IF(M133="",0,_xlfn.XLOOKUP(_xlfn.CONCAT(M133," - ",A133),production_rates_outpost_resources,production_rates_production_rates,0)))</f>
        <v>0</v>
      </c>
      <c r="E133" s="5" t="str">
        <f t="shared" si="2"/>
        <v/>
      </c>
      <c r="F133" s="12" t="str">
        <f>IF(D133=0,"",D133/C133/VLOOKUP($B133,target_rates_table,2,FALSE))</f>
        <v/>
      </c>
    </row>
    <row r="134" spans="4:6" x14ac:dyDescent="0.25">
      <c r="D134" s="5">
        <f>SUM(
IF(G134="",0,_xlfn.XLOOKUP(_xlfn.CONCAT(G134," - ",A134),production_rates_outpost_resources,production_rates_production_rates,0)),
IF(H134="",0,_xlfn.XLOOKUP(_xlfn.CONCAT(H134," - ",A134),production_rates_outpost_resources,production_rates_production_rates,0)),
IF(I134="",0,_xlfn.XLOOKUP(_xlfn.CONCAT(I134," - ",A134),production_rates_outpost_resources,production_rates_production_rates,0)),
IF(J134="",0,_xlfn.XLOOKUP(_xlfn.CONCAT(J134," - ",A134),production_rates_outpost_resources,production_rates_production_rates,0)),
IF(K134="",0,_xlfn.XLOOKUP(_xlfn.CONCAT(K134," - ",A134),production_rates_outpost_resources,production_rates_production_rates,0)),
IF(L134="",0,_xlfn.XLOOKUP(_xlfn.CONCAT(L134," - ",A134),production_rates_outpost_resources,production_rates_production_rates,0)),
IF(M134="",0,_xlfn.XLOOKUP(_xlfn.CONCAT(M134," - ",A134),production_rates_outpost_resources,production_rates_production_rates,0)))</f>
        <v>0</v>
      </c>
      <c r="E134" s="5" t="str">
        <f t="shared" si="2"/>
        <v/>
      </c>
      <c r="F134" s="12" t="str">
        <f>IF(D134=0,"",D134/C134/VLOOKUP($B134,target_rates_table,2,FALSE))</f>
        <v/>
      </c>
    </row>
    <row r="135" spans="4:6" x14ac:dyDescent="0.25">
      <c r="D135" s="5">
        <f>SUM(
IF(G135="",0,_xlfn.XLOOKUP(_xlfn.CONCAT(G135," - ",A135),production_rates_outpost_resources,production_rates_production_rates,0)),
IF(H135="",0,_xlfn.XLOOKUP(_xlfn.CONCAT(H135," - ",A135),production_rates_outpost_resources,production_rates_production_rates,0)),
IF(I135="",0,_xlfn.XLOOKUP(_xlfn.CONCAT(I135," - ",A135),production_rates_outpost_resources,production_rates_production_rates,0)),
IF(J135="",0,_xlfn.XLOOKUP(_xlfn.CONCAT(J135," - ",A135),production_rates_outpost_resources,production_rates_production_rates,0)),
IF(K135="",0,_xlfn.XLOOKUP(_xlfn.CONCAT(K135," - ",A135),production_rates_outpost_resources,production_rates_production_rates,0)),
IF(L135="",0,_xlfn.XLOOKUP(_xlfn.CONCAT(L135," - ",A135),production_rates_outpost_resources,production_rates_production_rates,0)),
IF(M135="",0,_xlfn.XLOOKUP(_xlfn.CONCAT(M135," - ",A135),production_rates_outpost_resources,production_rates_production_rates,0)))</f>
        <v>0</v>
      </c>
      <c r="E135" s="5" t="str">
        <f t="shared" si="2"/>
        <v/>
      </c>
      <c r="F135" s="12" t="str">
        <f>IF(D135=0,"",D135/C135/VLOOKUP($B135,target_rates_table,2,FALSE))</f>
        <v/>
      </c>
    </row>
    <row r="136" spans="4:6" x14ac:dyDescent="0.25">
      <c r="D136" s="5">
        <f>SUM(
IF(G136="",0,_xlfn.XLOOKUP(_xlfn.CONCAT(G136," - ",A136),production_rates_outpost_resources,production_rates_production_rates,0)),
IF(H136="",0,_xlfn.XLOOKUP(_xlfn.CONCAT(H136," - ",A136),production_rates_outpost_resources,production_rates_production_rates,0)),
IF(I136="",0,_xlfn.XLOOKUP(_xlfn.CONCAT(I136," - ",A136),production_rates_outpost_resources,production_rates_production_rates,0)),
IF(J136="",0,_xlfn.XLOOKUP(_xlfn.CONCAT(J136," - ",A136),production_rates_outpost_resources,production_rates_production_rates,0)),
IF(K136="",0,_xlfn.XLOOKUP(_xlfn.CONCAT(K136," - ",A136),production_rates_outpost_resources,production_rates_production_rates,0)),
IF(L136="",0,_xlfn.XLOOKUP(_xlfn.CONCAT(L136," - ",A136),production_rates_outpost_resources,production_rates_production_rates,0)),
IF(M136="",0,_xlfn.XLOOKUP(_xlfn.CONCAT(M136," - ",A136),production_rates_outpost_resources,production_rates_production_rates,0)))</f>
        <v>0</v>
      </c>
      <c r="E136" s="5" t="str">
        <f t="shared" si="2"/>
        <v/>
      </c>
      <c r="F136" s="12" t="str">
        <f>IF(D136=0,"",D136/C136/VLOOKUP($B136,target_rates_table,2,FALSE))</f>
        <v/>
      </c>
    </row>
    <row r="137" spans="4:6" x14ac:dyDescent="0.25">
      <c r="D137" s="5">
        <f>SUM(
IF(G137="",0,_xlfn.XLOOKUP(_xlfn.CONCAT(G137," - ",A137),production_rates_outpost_resources,production_rates_production_rates,0)),
IF(H137="",0,_xlfn.XLOOKUP(_xlfn.CONCAT(H137," - ",A137),production_rates_outpost_resources,production_rates_production_rates,0)),
IF(I137="",0,_xlfn.XLOOKUP(_xlfn.CONCAT(I137," - ",A137),production_rates_outpost_resources,production_rates_production_rates,0)),
IF(J137="",0,_xlfn.XLOOKUP(_xlfn.CONCAT(J137," - ",A137),production_rates_outpost_resources,production_rates_production_rates,0)),
IF(K137="",0,_xlfn.XLOOKUP(_xlfn.CONCAT(K137," - ",A137),production_rates_outpost_resources,production_rates_production_rates,0)),
IF(L137="",0,_xlfn.XLOOKUP(_xlfn.CONCAT(L137," - ",A137),production_rates_outpost_resources,production_rates_production_rates,0)),
IF(M137="",0,_xlfn.XLOOKUP(_xlfn.CONCAT(M137," - ",A137),production_rates_outpost_resources,production_rates_production_rates,0)))</f>
        <v>0</v>
      </c>
      <c r="E137" s="5" t="str">
        <f t="shared" si="2"/>
        <v/>
      </c>
      <c r="F137" s="12" t="str">
        <f>IF(D137=0,"",D137/C137/VLOOKUP($B137,target_rates_table,2,FALSE))</f>
        <v/>
      </c>
    </row>
    <row r="138" spans="4:6" x14ac:dyDescent="0.25">
      <c r="D138" s="5">
        <f>SUM(
IF(G138="",0,_xlfn.XLOOKUP(_xlfn.CONCAT(G138," - ",A138),production_rates_outpost_resources,production_rates_production_rates,0)),
IF(H138="",0,_xlfn.XLOOKUP(_xlfn.CONCAT(H138," - ",A138),production_rates_outpost_resources,production_rates_production_rates,0)),
IF(I138="",0,_xlfn.XLOOKUP(_xlfn.CONCAT(I138," - ",A138),production_rates_outpost_resources,production_rates_production_rates,0)),
IF(J138="",0,_xlfn.XLOOKUP(_xlfn.CONCAT(J138," - ",A138),production_rates_outpost_resources,production_rates_production_rates,0)),
IF(K138="",0,_xlfn.XLOOKUP(_xlfn.CONCAT(K138," - ",A138),production_rates_outpost_resources,production_rates_production_rates,0)),
IF(L138="",0,_xlfn.XLOOKUP(_xlfn.CONCAT(L138," - ",A138),production_rates_outpost_resources,production_rates_production_rates,0)),
IF(M138="",0,_xlfn.XLOOKUP(_xlfn.CONCAT(M138," - ",A138),production_rates_outpost_resources,production_rates_production_rates,0)))</f>
        <v>0</v>
      </c>
      <c r="E138" s="5" t="str">
        <f t="shared" si="2"/>
        <v/>
      </c>
      <c r="F138" s="12" t="str">
        <f>IF(D138=0,"",D138/C138/VLOOKUP($B138,target_rates_table,2,FALSE))</f>
        <v/>
      </c>
    </row>
    <row r="139" spans="4:6" x14ac:dyDescent="0.25">
      <c r="D139" s="5">
        <f>SUM(
IF(G139="",0,_xlfn.XLOOKUP(_xlfn.CONCAT(G139," - ",A139),production_rates_outpost_resources,production_rates_production_rates,0)),
IF(H139="",0,_xlfn.XLOOKUP(_xlfn.CONCAT(H139," - ",A139),production_rates_outpost_resources,production_rates_production_rates,0)),
IF(I139="",0,_xlfn.XLOOKUP(_xlfn.CONCAT(I139," - ",A139),production_rates_outpost_resources,production_rates_production_rates,0)),
IF(J139="",0,_xlfn.XLOOKUP(_xlfn.CONCAT(J139," - ",A139),production_rates_outpost_resources,production_rates_production_rates,0)),
IF(K139="",0,_xlfn.XLOOKUP(_xlfn.CONCAT(K139," - ",A139),production_rates_outpost_resources,production_rates_production_rates,0)),
IF(L139="",0,_xlfn.XLOOKUP(_xlfn.CONCAT(L139," - ",A139),production_rates_outpost_resources,production_rates_production_rates,0)),
IF(M139="",0,_xlfn.XLOOKUP(_xlfn.CONCAT(M139," - ",A139),production_rates_outpost_resources,production_rates_production_rates,0)))</f>
        <v>0</v>
      </c>
      <c r="E139" s="5" t="str">
        <f t="shared" si="2"/>
        <v/>
      </c>
      <c r="F139" s="12" t="str">
        <f>IF(D139=0,"",D139/C139/VLOOKUP($B139,target_rates_table,2,FALSE))</f>
        <v/>
      </c>
    </row>
    <row r="140" spans="4:6" x14ac:dyDescent="0.25">
      <c r="D140" s="5">
        <f>SUM(
IF(G140="",0,_xlfn.XLOOKUP(_xlfn.CONCAT(G140," - ",A140),production_rates_outpost_resources,production_rates_production_rates,0)),
IF(H140="",0,_xlfn.XLOOKUP(_xlfn.CONCAT(H140," - ",A140),production_rates_outpost_resources,production_rates_production_rates,0)),
IF(I140="",0,_xlfn.XLOOKUP(_xlfn.CONCAT(I140," - ",A140),production_rates_outpost_resources,production_rates_production_rates,0)),
IF(J140="",0,_xlfn.XLOOKUP(_xlfn.CONCAT(J140," - ",A140),production_rates_outpost_resources,production_rates_production_rates,0)),
IF(K140="",0,_xlfn.XLOOKUP(_xlfn.CONCAT(K140," - ",A140),production_rates_outpost_resources,production_rates_production_rates,0)),
IF(L140="",0,_xlfn.XLOOKUP(_xlfn.CONCAT(L140," - ",A140),production_rates_outpost_resources,production_rates_production_rates,0)),
IF(M140="",0,_xlfn.XLOOKUP(_xlfn.CONCAT(M140," - ",A140),production_rates_outpost_resources,production_rates_production_rates,0)))</f>
        <v>0</v>
      </c>
      <c r="E140" s="5" t="str">
        <f t="shared" si="2"/>
        <v/>
      </c>
      <c r="F140" s="12" t="str">
        <f>IF(D140=0,"",D140/C140/VLOOKUP($B140,target_rates_table,2,FALSE))</f>
        <v/>
      </c>
    </row>
    <row r="141" spans="4:6" x14ac:dyDescent="0.25">
      <c r="D141" s="5">
        <f>SUM(
IF(G141="",0,_xlfn.XLOOKUP(_xlfn.CONCAT(G141," - ",A141),production_rates_outpost_resources,production_rates_production_rates,0)),
IF(H141="",0,_xlfn.XLOOKUP(_xlfn.CONCAT(H141," - ",A141),production_rates_outpost_resources,production_rates_production_rates,0)),
IF(I141="",0,_xlfn.XLOOKUP(_xlfn.CONCAT(I141," - ",A141),production_rates_outpost_resources,production_rates_production_rates,0)),
IF(J141="",0,_xlfn.XLOOKUP(_xlfn.CONCAT(J141," - ",A141),production_rates_outpost_resources,production_rates_production_rates,0)),
IF(K141="",0,_xlfn.XLOOKUP(_xlfn.CONCAT(K141," - ",A141),production_rates_outpost_resources,production_rates_production_rates,0)),
IF(L141="",0,_xlfn.XLOOKUP(_xlfn.CONCAT(L141," - ",A141),production_rates_outpost_resources,production_rates_production_rates,0)),
IF(M141="",0,_xlfn.XLOOKUP(_xlfn.CONCAT(M141," - ",A141),production_rates_outpost_resources,production_rates_production_rates,0)))</f>
        <v>0</v>
      </c>
      <c r="E141" s="5" t="str">
        <f t="shared" si="2"/>
        <v/>
      </c>
      <c r="F141" s="12" t="str">
        <f>IF(D141=0,"",D141/C141/VLOOKUP($B141,target_rates_table,2,FALSE))</f>
        <v/>
      </c>
    </row>
    <row r="142" spans="4:6" x14ac:dyDescent="0.25">
      <c r="D142" s="5">
        <f>SUM(
IF(G142="",0,_xlfn.XLOOKUP(_xlfn.CONCAT(G142," - ",A142),production_rates_outpost_resources,production_rates_production_rates,0)),
IF(H142="",0,_xlfn.XLOOKUP(_xlfn.CONCAT(H142," - ",A142),production_rates_outpost_resources,production_rates_production_rates,0)),
IF(I142="",0,_xlfn.XLOOKUP(_xlfn.CONCAT(I142," - ",A142),production_rates_outpost_resources,production_rates_production_rates,0)),
IF(J142="",0,_xlfn.XLOOKUP(_xlfn.CONCAT(J142," - ",A142),production_rates_outpost_resources,production_rates_production_rates,0)),
IF(K142="",0,_xlfn.XLOOKUP(_xlfn.CONCAT(K142," - ",A142),production_rates_outpost_resources,production_rates_production_rates,0)),
IF(L142="",0,_xlfn.XLOOKUP(_xlfn.CONCAT(L142," - ",A142),production_rates_outpost_resources,production_rates_production_rates,0)),
IF(M142="",0,_xlfn.XLOOKUP(_xlfn.CONCAT(M142," - ",A142),production_rates_outpost_resources,production_rates_production_rates,0)))</f>
        <v>0</v>
      </c>
      <c r="E142" s="5" t="str">
        <f t="shared" si="2"/>
        <v/>
      </c>
      <c r="F142" s="12" t="str">
        <f>IF(D142=0,"",D142/C142/VLOOKUP($B142,target_rates_table,2,FALSE))</f>
        <v/>
      </c>
    </row>
    <row r="143" spans="4:6" x14ac:dyDescent="0.25">
      <c r="D143" s="5">
        <f>SUM(
IF(G143="",0,_xlfn.XLOOKUP(_xlfn.CONCAT(G143," - ",A143),production_rates_outpost_resources,production_rates_production_rates,0)),
IF(H143="",0,_xlfn.XLOOKUP(_xlfn.CONCAT(H143," - ",A143),production_rates_outpost_resources,production_rates_production_rates,0)),
IF(I143="",0,_xlfn.XLOOKUP(_xlfn.CONCAT(I143," - ",A143),production_rates_outpost_resources,production_rates_production_rates,0)),
IF(J143="",0,_xlfn.XLOOKUP(_xlfn.CONCAT(J143," - ",A143),production_rates_outpost_resources,production_rates_production_rates,0)),
IF(K143="",0,_xlfn.XLOOKUP(_xlfn.CONCAT(K143," - ",A143),production_rates_outpost_resources,production_rates_production_rates,0)),
IF(L143="",0,_xlfn.XLOOKUP(_xlfn.CONCAT(L143," - ",A143),production_rates_outpost_resources,production_rates_production_rates,0)),
IF(M143="",0,_xlfn.XLOOKUP(_xlfn.CONCAT(M143," - ",A143),production_rates_outpost_resources,production_rates_production_rates,0)))</f>
        <v>0</v>
      </c>
      <c r="E143" s="5" t="str">
        <f t="shared" si="2"/>
        <v/>
      </c>
      <c r="F143" s="12" t="str">
        <f>IF(D143=0,"",D143/C143/VLOOKUP($B143,target_rates_table,2,FALSE))</f>
        <v/>
      </c>
    </row>
    <row r="144" spans="4:6" x14ac:dyDescent="0.25">
      <c r="D144" s="5">
        <f>SUM(
IF(G144="",0,_xlfn.XLOOKUP(_xlfn.CONCAT(G144," - ",A144),production_rates_outpost_resources,production_rates_production_rates,0)),
IF(H144="",0,_xlfn.XLOOKUP(_xlfn.CONCAT(H144," - ",A144),production_rates_outpost_resources,production_rates_production_rates,0)),
IF(I144="",0,_xlfn.XLOOKUP(_xlfn.CONCAT(I144," - ",A144),production_rates_outpost_resources,production_rates_production_rates,0)),
IF(J144="",0,_xlfn.XLOOKUP(_xlfn.CONCAT(J144," - ",A144),production_rates_outpost_resources,production_rates_production_rates,0)),
IF(K144="",0,_xlfn.XLOOKUP(_xlfn.CONCAT(K144," - ",A144),production_rates_outpost_resources,production_rates_production_rates,0)),
IF(L144="",0,_xlfn.XLOOKUP(_xlfn.CONCAT(L144," - ",A144),production_rates_outpost_resources,production_rates_production_rates,0)),
IF(M144="",0,_xlfn.XLOOKUP(_xlfn.CONCAT(M144," - ",A144),production_rates_outpost_resources,production_rates_production_rates,0)))</f>
        <v>0</v>
      </c>
      <c r="E144" s="5" t="str">
        <f t="shared" si="2"/>
        <v/>
      </c>
      <c r="F144" s="12" t="str">
        <f>IF(D144=0,"",D144/C144/VLOOKUP($B144,target_rates_table,2,FALSE))</f>
        <v/>
      </c>
    </row>
    <row r="145" spans="4:6" x14ac:dyDescent="0.25">
      <c r="D145" s="5">
        <f>SUM(
IF(G145="",0,_xlfn.XLOOKUP(_xlfn.CONCAT(G145," - ",A145),production_rates_outpost_resources,production_rates_production_rates,0)),
IF(H145="",0,_xlfn.XLOOKUP(_xlfn.CONCAT(H145," - ",A145),production_rates_outpost_resources,production_rates_production_rates,0)),
IF(I145="",0,_xlfn.XLOOKUP(_xlfn.CONCAT(I145," - ",A145),production_rates_outpost_resources,production_rates_production_rates,0)),
IF(J145="",0,_xlfn.XLOOKUP(_xlfn.CONCAT(J145," - ",A145),production_rates_outpost_resources,production_rates_production_rates,0)),
IF(K145="",0,_xlfn.XLOOKUP(_xlfn.CONCAT(K145," - ",A145),production_rates_outpost_resources,production_rates_production_rates,0)),
IF(L145="",0,_xlfn.XLOOKUP(_xlfn.CONCAT(L145," - ",A145),production_rates_outpost_resources,production_rates_production_rates,0)),
IF(M145="",0,_xlfn.XLOOKUP(_xlfn.CONCAT(M145," - ",A145),production_rates_outpost_resources,production_rates_production_rates,0)))</f>
        <v>0</v>
      </c>
      <c r="E145" s="5" t="str">
        <f t="shared" si="2"/>
        <v/>
      </c>
      <c r="F145" s="12" t="str">
        <f>IF(D145=0,"",D145/C145/VLOOKUP($B145,target_rates_table,2,FALSE))</f>
        <v/>
      </c>
    </row>
    <row r="146" spans="4:6" x14ac:dyDescent="0.25">
      <c r="D146" s="5">
        <f>SUM(
IF(G146="",0,_xlfn.XLOOKUP(_xlfn.CONCAT(G146," - ",A146),production_rates_outpost_resources,production_rates_production_rates,0)),
IF(H146="",0,_xlfn.XLOOKUP(_xlfn.CONCAT(H146," - ",A146),production_rates_outpost_resources,production_rates_production_rates,0)),
IF(I146="",0,_xlfn.XLOOKUP(_xlfn.CONCAT(I146," - ",A146),production_rates_outpost_resources,production_rates_production_rates,0)),
IF(J146="",0,_xlfn.XLOOKUP(_xlfn.CONCAT(J146," - ",A146),production_rates_outpost_resources,production_rates_production_rates,0)),
IF(K146="",0,_xlfn.XLOOKUP(_xlfn.CONCAT(K146," - ",A146),production_rates_outpost_resources,production_rates_production_rates,0)),
IF(L146="",0,_xlfn.XLOOKUP(_xlfn.CONCAT(L146," - ",A146),production_rates_outpost_resources,production_rates_production_rates,0)),
IF(M146="",0,_xlfn.XLOOKUP(_xlfn.CONCAT(M146," - ",A146),production_rates_outpost_resources,production_rates_production_rates,0)))</f>
        <v>0</v>
      </c>
      <c r="E146" s="5" t="str">
        <f t="shared" si="2"/>
        <v/>
      </c>
      <c r="F146" s="12" t="str">
        <f>IF(D146=0,"",D146/C146/VLOOKUP($B146,target_rates_table,2,FALSE))</f>
        <v/>
      </c>
    </row>
    <row r="147" spans="4:6" x14ac:dyDescent="0.25">
      <c r="D147" s="5">
        <f>SUM(
IF(G147="",0,_xlfn.XLOOKUP(_xlfn.CONCAT(G147," - ",A147),production_rates_outpost_resources,production_rates_production_rates,0)),
IF(H147="",0,_xlfn.XLOOKUP(_xlfn.CONCAT(H147," - ",A147),production_rates_outpost_resources,production_rates_production_rates,0)),
IF(I147="",0,_xlfn.XLOOKUP(_xlfn.CONCAT(I147," - ",A147),production_rates_outpost_resources,production_rates_production_rates,0)),
IF(J147="",0,_xlfn.XLOOKUP(_xlfn.CONCAT(J147," - ",A147),production_rates_outpost_resources,production_rates_production_rates,0)),
IF(K147="",0,_xlfn.XLOOKUP(_xlfn.CONCAT(K147," - ",A147),production_rates_outpost_resources,production_rates_production_rates,0)),
IF(L147="",0,_xlfn.XLOOKUP(_xlfn.CONCAT(L147," - ",A147),production_rates_outpost_resources,production_rates_production_rates,0)),
IF(M147="",0,_xlfn.XLOOKUP(_xlfn.CONCAT(M147," - ",A147),production_rates_outpost_resources,production_rates_production_rates,0)))</f>
        <v>0</v>
      </c>
      <c r="E147" s="5" t="str">
        <f t="shared" si="2"/>
        <v/>
      </c>
      <c r="F147" s="12" t="str">
        <f>IF(D147=0,"",D147/C147/VLOOKUP($B147,target_rates_table,2,FALSE))</f>
        <v/>
      </c>
    </row>
    <row r="148" spans="4:6" x14ac:dyDescent="0.25">
      <c r="D148" s="5">
        <f>SUM(
IF(G148="",0,_xlfn.XLOOKUP(_xlfn.CONCAT(G148," - ",A148),production_rates_outpost_resources,production_rates_production_rates,0)),
IF(H148="",0,_xlfn.XLOOKUP(_xlfn.CONCAT(H148," - ",A148),production_rates_outpost_resources,production_rates_production_rates,0)),
IF(I148="",0,_xlfn.XLOOKUP(_xlfn.CONCAT(I148," - ",A148),production_rates_outpost_resources,production_rates_production_rates,0)),
IF(J148="",0,_xlfn.XLOOKUP(_xlfn.CONCAT(J148," - ",A148),production_rates_outpost_resources,production_rates_production_rates,0)),
IF(K148="",0,_xlfn.XLOOKUP(_xlfn.CONCAT(K148," - ",A148),production_rates_outpost_resources,production_rates_production_rates,0)),
IF(L148="",0,_xlfn.XLOOKUP(_xlfn.CONCAT(L148," - ",A148),production_rates_outpost_resources,production_rates_production_rates,0)),
IF(M148="",0,_xlfn.XLOOKUP(_xlfn.CONCAT(M148," - ",A148),production_rates_outpost_resources,production_rates_production_rates,0)))</f>
        <v>0</v>
      </c>
      <c r="E148" s="5" t="str">
        <f t="shared" si="2"/>
        <v/>
      </c>
      <c r="F148" s="12" t="str">
        <f>IF(D148=0,"",D148/C148/VLOOKUP($B148,target_rates_table,2,FALSE))</f>
        <v/>
      </c>
    </row>
    <row r="149" spans="4:6" x14ac:dyDescent="0.25">
      <c r="D149" s="5">
        <f>SUM(
IF(G149="",0,_xlfn.XLOOKUP(_xlfn.CONCAT(G149," - ",A149),production_rates_outpost_resources,production_rates_production_rates,0)),
IF(H149="",0,_xlfn.XLOOKUP(_xlfn.CONCAT(H149," - ",A149),production_rates_outpost_resources,production_rates_production_rates,0)),
IF(I149="",0,_xlfn.XLOOKUP(_xlfn.CONCAT(I149," - ",A149),production_rates_outpost_resources,production_rates_production_rates,0)),
IF(J149="",0,_xlfn.XLOOKUP(_xlfn.CONCAT(J149," - ",A149),production_rates_outpost_resources,production_rates_production_rates,0)),
IF(K149="",0,_xlfn.XLOOKUP(_xlfn.CONCAT(K149," - ",A149),production_rates_outpost_resources,production_rates_production_rates,0)),
IF(L149="",0,_xlfn.XLOOKUP(_xlfn.CONCAT(L149," - ",A149),production_rates_outpost_resources,production_rates_production_rates,0)),
IF(M149="",0,_xlfn.XLOOKUP(_xlfn.CONCAT(M149," - ",A149),production_rates_outpost_resources,production_rates_production_rates,0)))</f>
        <v>0</v>
      </c>
      <c r="E149" s="5" t="str">
        <f t="shared" si="2"/>
        <v/>
      </c>
      <c r="F149" s="12" t="str">
        <f>IF(D149=0,"",D149/C149/VLOOKUP($B149,target_rates_table,2,FALSE))</f>
        <v/>
      </c>
    </row>
    <row r="150" spans="4:6" x14ac:dyDescent="0.25">
      <c r="D150" s="5">
        <f>SUM(
IF(G150="",0,_xlfn.XLOOKUP(_xlfn.CONCAT(G150," - ",A150),production_rates_outpost_resources,production_rates_production_rates,0)),
IF(H150="",0,_xlfn.XLOOKUP(_xlfn.CONCAT(H150," - ",A150),production_rates_outpost_resources,production_rates_production_rates,0)),
IF(I150="",0,_xlfn.XLOOKUP(_xlfn.CONCAT(I150," - ",A150),production_rates_outpost_resources,production_rates_production_rates,0)),
IF(J150="",0,_xlfn.XLOOKUP(_xlfn.CONCAT(J150," - ",A150),production_rates_outpost_resources,production_rates_production_rates,0)),
IF(K150="",0,_xlfn.XLOOKUP(_xlfn.CONCAT(K150," - ",A150),production_rates_outpost_resources,production_rates_production_rates,0)),
IF(L150="",0,_xlfn.XLOOKUP(_xlfn.CONCAT(L150," - ",A150),production_rates_outpost_resources,production_rates_production_rates,0)),
IF(M150="",0,_xlfn.XLOOKUP(_xlfn.CONCAT(M150," - ",A150),production_rates_outpost_resources,production_rates_production_rates,0)))</f>
        <v>0</v>
      </c>
      <c r="E150" s="5" t="str">
        <f t="shared" si="2"/>
        <v/>
      </c>
      <c r="F150" s="12" t="str">
        <f>IF(D150=0,"",D150/C150/VLOOKUP($B150,target_rates_table,2,FALSE))</f>
        <v/>
      </c>
    </row>
    <row r="151" spans="4:6" x14ac:dyDescent="0.25">
      <c r="D151" s="5">
        <f>SUM(
IF(G151="",0,_xlfn.XLOOKUP(_xlfn.CONCAT(G151," - ",A151),production_rates_outpost_resources,production_rates_production_rates,0)),
IF(H151="",0,_xlfn.XLOOKUP(_xlfn.CONCAT(H151," - ",A151),production_rates_outpost_resources,production_rates_production_rates,0)),
IF(I151="",0,_xlfn.XLOOKUP(_xlfn.CONCAT(I151," - ",A151),production_rates_outpost_resources,production_rates_production_rates,0)),
IF(J151="",0,_xlfn.XLOOKUP(_xlfn.CONCAT(J151," - ",A151),production_rates_outpost_resources,production_rates_production_rates,0)),
IF(K151="",0,_xlfn.XLOOKUP(_xlfn.CONCAT(K151," - ",A151),production_rates_outpost_resources,production_rates_production_rates,0)),
IF(L151="",0,_xlfn.XLOOKUP(_xlfn.CONCAT(L151," - ",A151),production_rates_outpost_resources,production_rates_production_rates,0)),
IF(M151="",0,_xlfn.XLOOKUP(_xlfn.CONCAT(M151," - ",A151),production_rates_outpost_resources,production_rates_production_rates,0)))</f>
        <v>0</v>
      </c>
      <c r="E151" s="5" t="str">
        <f t="shared" si="2"/>
        <v/>
      </c>
      <c r="F151" s="12" t="str">
        <f>IF(D151=0,"",D151/C151/VLOOKUP($B151,target_rates_table,2,FALSE))</f>
        <v/>
      </c>
    </row>
    <row r="152" spans="4:6" x14ac:dyDescent="0.25">
      <c r="D152" s="5">
        <f>SUM(
IF(G152="",0,_xlfn.XLOOKUP(_xlfn.CONCAT(G152," - ",A152),production_rates_outpost_resources,production_rates_production_rates,0)),
IF(H152="",0,_xlfn.XLOOKUP(_xlfn.CONCAT(H152," - ",A152),production_rates_outpost_resources,production_rates_production_rates,0)),
IF(I152="",0,_xlfn.XLOOKUP(_xlfn.CONCAT(I152," - ",A152),production_rates_outpost_resources,production_rates_production_rates,0)),
IF(J152="",0,_xlfn.XLOOKUP(_xlfn.CONCAT(J152," - ",A152),production_rates_outpost_resources,production_rates_production_rates,0)),
IF(K152="",0,_xlfn.XLOOKUP(_xlfn.CONCAT(K152," - ",A152),production_rates_outpost_resources,production_rates_production_rates,0)),
IF(L152="",0,_xlfn.XLOOKUP(_xlfn.CONCAT(L152," - ",A152),production_rates_outpost_resources,production_rates_production_rates,0)),
IF(M152="",0,_xlfn.XLOOKUP(_xlfn.CONCAT(M152," - ",A152),production_rates_outpost_resources,production_rates_production_rates,0)))</f>
        <v>0</v>
      </c>
      <c r="E152" s="5" t="str">
        <f t="shared" si="2"/>
        <v/>
      </c>
      <c r="F152" s="12" t="str">
        <f>IF(D152=0,"",D152/C152/VLOOKUP($B152,target_rates_table,2,FALSE))</f>
        <v/>
      </c>
    </row>
    <row r="153" spans="4:6" x14ac:dyDescent="0.25">
      <c r="D153" s="5">
        <f>SUM(
IF(G153="",0,_xlfn.XLOOKUP(_xlfn.CONCAT(G153," - ",A153),production_rates_outpost_resources,production_rates_production_rates,0)),
IF(H153="",0,_xlfn.XLOOKUP(_xlfn.CONCAT(H153," - ",A153),production_rates_outpost_resources,production_rates_production_rates,0)),
IF(I153="",0,_xlfn.XLOOKUP(_xlfn.CONCAT(I153," - ",A153),production_rates_outpost_resources,production_rates_production_rates,0)),
IF(J153="",0,_xlfn.XLOOKUP(_xlfn.CONCAT(J153," - ",A153),production_rates_outpost_resources,production_rates_production_rates,0)),
IF(K153="",0,_xlfn.XLOOKUP(_xlfn.CONCAT(K153," - ",A153),production_rates_outpost_resources,production_rates_production_rates,0)),
IF(L153="",0,_xlfn.XLOOKUP(_xlfn.CONCAT(L153," - ",A153),production_rates_outpost_resources,production_rates_production_rates,0)),
IF(M153="",0,_xlfn.XLOOKUP(_xlfn.CONCAT(M153," - ",A153),production_rates_outpost_resources,production_rates_production_rates,0)))</f>
        <v>0</v>
      </c>
      <c r="E153" s="5" t="str">
        <f t="shared" si="2"/>
        <v/>
      </c>
      <c r="F153" s="12" t="str">
        <f>IF(D153=0,"",D153/C153/VLOOKUP($B153,target_rates_table,2,FALSE))</f>
        <v/>
      </c>
    </row>
    <row r="154" spans="4:6" x14ac:dyDescent="0.25">
      <c r="D154" s="5">
        <f>SUM(
IF(G154="",0,_xlfn.XLOOKUP(_xlfn.CONCAT(G154," - ",A154),production_rates_outpost_resources,production_rates_production_rates,0)),
IF(H154="",0,_xlfn.XLOOKUP(_xlfn.CONCAT(H154," - ",A154),production_rates_outpost_resources,production_rates_production_rates,0)),
IF(I154="",0,_xlfn.XLOOKUP(_xlfn.CONCAT(I154," - ",A154),production_rates_outpost_resources,production_rates_production_rates,0)),
IF(J154="",0,_xlfn.XLOOKUP(_xlfn.CONCAT(J154," - ",A154),production_rates_outpost_resources,production_rates_production_rates,0)),
IF(K154="",0,_xlfn.XLOOKUP(_xlfn.CONCAT(K154," - ",A154),production_rates_outpost_resources,production_rates_production_rates,0)),
IF(L154="",0,_xlfn.XLOOKUP(_xlfn.CONCAT(L154," - ",A154),production_rates_outpost_resources,production_rates_production_rates,0)),
IF(M154="",0,_xlfn.XLOOKUP(_xlfn.CONCAT(M154," - ",A154),production_rates_outpost_resources,production_rates_production_rates,0)))</f>
        <v>0</v>
      </c>
      <c r="E154" s="5" t="str">
        <f t="shared" si="2"/>
        <v/>
      </c>
      <c r="F154" s="12" t="str">
        <f>IF(D154=0,"",D154/C154/VLOOKUP($B154,target_rates_table,2,FALSE))</f>
        <v/>
      </c>
    </row>
    <row r="155" spans="4:6" x14ac:dyDescent="0.25">
      <c r="D155" s="5">
        <f>SUM(
IF(G155="",0,_xlfn.XLOOKUP(_xlfn.CONCAT(G155," - ",A155),production_rates_outpost_resources,production_rates_production_rates,0)),
IF(H155="",0,_xlfn.XLOOKUP(_xlfn.CONCAT(H155," - ",A155),production_rates_outpost_resources,production_rates_production_rates,0)),
IF(I155="",0,_xlfn.XLOOKUP(_xlfn.CONCAT(I155," - ",A155),production_rates_outpost_resources,production_rates_production_rates,0)),
IF(J155="",0,_xlfn.XLOOKUP(_xlfn.CONCAT(J155," - ",A155),production_rates_outpost_resources,production_rates_production_rates,0)),
IF(K155="",0,_xlfn.XLOOKUP(_xlfn.CONCAT(K155," - ",A155),production_rates_outpost_resources,production_rates_production_rates,0)),
IF(L155="",0,_xlfn.XLOOKUP(_xlfn.CONCAT(L155," - ",A155),production_rates_outpost_resources,production_rates_production_rates,0)),
IF(M155="",0,_xlfn.XLOOKUP(_xlfn.CONCAT(M155," - ",A155),production_rates_outpost_resources,production_rates_production_rates,0)))</f>
        <v>0</v>
      </c>
      <c r="E155" s="5" t="str">
        <f t="shared" si="2"/>
        <v/>
      </c>
      <c r="F155" s="12" t="str">
        <f>IF(D155=0,"",D155/C155/VLOOKUP($B155,target_rates_table,2,FALSE))</f>
        <v/>
      </c>
    </row>
    <row r="156" spans="4:6" x14ac:dyDescent="0.25">
      <c r="D156" s="5">
        <f>SUM(
IF(G156="",0,_xlfn.XLOOKUP(_xlfn.CONCAT(G156," - ",A156),production_rates_outpost_resources,production_rates_production_rates,0)),
IF(H156="",0,_xlfn.XLOOKUP(_xlfn.CONCAT(H156," - ",A156),production_rates_outpost_resources,production_rates_production_rates,0)),
IF(I156="",0,_xlfn.XLOOKUP(_xlfn.CONCAT(I156," - ",A156),production_rates_outpost_resources,production_rates_production_rates,0)),
IF(J156="",0,_xlfn.XLOOKUP(_xlfn.CONCAT(J156," - ",A156),production_rates_outpost_resources,production_rates_production_rates,0)),
IF(K156="",0,_xlfn.XLOOKUP(_xlfn.CONCAT(K156," - ",A156),production_rates_outpost_resources,production_rates_production_rates,0)),
IF(L156="",0,_xlfn.XLOOKUP(_xlfn.CONCAT(L156," - ",A156),production_rates_outpost_resources,production_rates_production_rates,0)),
IF(M156="",0,_xlfn.XLOOKUP(_xlfn.CONCAT(M156," - ",A156),production_rates_outpost_resources,production_rates_production_rates,0)))</f>
        <v>0</v>
      </c>
      <c r="E156" s="5" t="str">
        <f t="shared" si="2"/>
        <v/>
      </c>
      <c r="F156" s="12" t="str">
        <f>IF(D156=0,"",D156/C156/VLOOKUP($B156,target_rates_table,2,FALSE))</f>
        <v/>
      </c>
    </row>
    <row r="157" spans="4:6" x14ac:dyDescent="0.25">
      <c r="D157" s="5">
        <f>SUM(
IF(G157="",0,_xlfn.XLOOKUP(_xlfn.CONCAT(G157," - ",A157),production_rates_outpost_resources,production_rates_production_rates,0)),
IF(H157="",0,_xlfn.XLOOKUP(_xlfn.CONCAT(H157," - ",A157),production_rates_outpost_resources,production_rates_production_rates,0)),
IF(I157="",0,_xlfn.XLOOKUP(_xlfn.CONCAT(I157," - ",A157),production_rates_outpost_resources,production_rates_production_rates,0)),
IF(J157="",0,_xlfn.XLOOKUP(_xlfn.CONCAT(J157," - ",A157),production_rates_outpost_resources,production_rates_production_rates,0)),
IF(K157="",0,_xlfn.XLOOKUP(_xlfn.CONCAT(K157," - ",A157),production_rates_outpost_resources,production_rates_production_rates,0)),
IF(L157="",0,_xlfn.XLOOKUP(_xlfn.CONCAT(L157," - ",A157),production_rates_outpost_resources,production_rates_production_rates,0)),
IF(M157="",0,_xlfn.XLOOKUP(_xlfn.CONCAT(M157," - ",A157),production_rates_outpost_resources,production_rates_production_rates,0)))</f>
        <v>0</v>
      </c>
      <c r="E157" s="5" t="str">
        <f t="shared" si="2"/>
        <v/>
      </c>
      <c r="F157" s="12" t="str">
        <f>IF(D157=0,"",D157/C157/VLOOKUP($B157,target_rates_table,2,FALSE))</f>
        <v/>
      </c>
    </row>
    <row r="158" spans="4:6" x14ac:dyDescent="0.25">
      <c r="D158" s="5">
        <f>SUM(
IF(G158="",0,_xlfn.XLOOKUP(_xlfn.CONCAT(G158," - ",A158),production_rates_outpost_resources,production_rates_production_rates,0)),
IF(H158="",0,_xlfn.XLOOKUP(_xlfn.CONCAT(H158," - ",A158),production_rates_outpost_resources,production_rates_production_rates,0)),
IF(I158="",0,_xlfn.XLOOKUP(_xlfn.CONCAT(I158," - ",A158),production_rates_outpost_resources,production_rates_production_rates,0)),
IF(J158="",0,_xlfn.XLOOKUP(_xlfn.CONCAT(J158," - ",A158),production_rates_outpost_resources,production_rates_production_rates,0)),
IF(K158="",0,_xlfn.XLOOKUP(_xlfn.CONCAT(K158," - ",A158),production_rates_outpost_resources,production_rates_production_rates,0)),
IF(L158="",0,_xlfn.XLOOKUP(_xlfn.CONCAT(L158," - ",A158),production_rates_outpost_resources,production_rates_production_rates,0)),
IF(M158="",0,_xlfn.XLOOKUP(_xlfn.CONCAT(M158," - ",A158),production_rates_outpost_resources,production_rates_production_rates,0)))</f>
        <v>0</v>
      </c>
      <c r="E158" s="5" t="str">
        <f t="shared" si="2"/>
        <v/>
      </c>
      <c r="F158" s="12" t="str">
        <f>IF(D158=0,"",D158/C158/VLOOKUP($B158,target_rates_table,2,FALSE))</f>
        <v/>
      </c>
    </row>
    <row r="159" spans="4:6" x14ac:dyDescent="0.25">
      <c r="D159" s="5">
        <f>SUM(
IF(G159="",0,_xlfn.XLOOKUP(_xlfn.CONCAT(G159," - ",A159),production_rates_outpost_resources,production_rates_production_rates,0)),
IF(H159="",0,_xlfn.XLOOKUP(_xlfn.CONCAT(H159," - ",A159),production_rates_outpost_resources,production_rates_production_rates,0)),
IF(I159="",0,_xlfn.XLOOKUP(_xlfn.CONCAT(I159," - ",A159),production_rates_outpost_resources,production_rates_production_rates,0)),
IF(J159="",0,_xlfn.XLOOKUP(_xlfn.CONCAT(J159," - ",A159),production_rates_outpost_resources,production_rates_production_rates,0)),
IF(K159="",0,_xlfn.XLOOKUP(_xlfn.CONCAT(K159," - ",A159),production_rates_outpost_resources,production_rates_production_rates,0)),
IF(L159="",0,_xlfn.XLOOKUP(_xlfn.CONCAT(L159," - ",A159),production_rates_outpost_resources,production_rates_production_rates,0)),
IF(M159="",0,_xlfn.XLOOKUP(_xlfn.CONCAT(M159," - ",A159),production_rates_outpost_resources,production_rates_production_rates,0)))</f>
        <v>0</v>
      </c>
      <c r="E159" s="5" t="str">
        <f t="shared" si="2"/>
        <v/>
      </c>
      <c r="F159" s="12" t="str">
        <f>IF(D159=0,"",D159/C159/VLOOKUP($B159,target_rates_table,2,FALSE))</f>
        <v/>
      </c>
    </row>
    <row r="160" spans="4:6" x14ac:dyDescent="0.25">
      <c r="D160" s="5">
        <f>SUM(
IF(G160="",0,_xlfn.XLOOKUP(_xlfn.CONCAT(G160," - ",A160),production_rates_outpost_resources,production_rates_production_rates,0)),
IF(H160="",0,_xlfn.XLOOKUP(_xlfn.CONCAT(H160," - ",A160),production_rates_outpost_resources,production_rates_production_rates,0)),
IF(I160="",0,_xlfn.XLOOKUP(_xlfn.CONCAT(I160," - ",A160),production_rates_outpost_resources,production_rates_production_rates,0)),
IF(J160="",0,_xlfn.XLOOKUP(_xlfn.CONCAT(J160," - ",A160),production_rates_outpost_resources,production_rates_production_rates,0)),
IF(K160="",0,_xlfn.XLOOKUP(_xlfn.CONCAT(K160," - ",A160),production_rates_outpost_resources,production_rates_production_rates,0)),
IF(L160="",0,_xlfn.XLOOKUP(_xlfn.CONCAT(L160," - ",A160),production_rates_outpost_resources,production_rates_production_rates,0)),
IF(M160="",0,_xlfn.XLOOKUP(_xlfn.CONCAT(M160," - ",A160),production_rates_outpost_resources,production_rates_production_rates,0)))</f>
        <v>0</v>
      </c>
      <c r="E160" s="5" t="str">
        <f t="shared" si="2"/>
        <v/>
      </c>
      <c r="F160" s="12" t="str">
        <f>IF(D160=0,"",D160/C160/VLOOKUP($B160,target_rates_table,2,FALSE))</f>
        <v/>
      </c>
    </row>
    <row r="161" spans="4:6" x14ac:dyDescent="0.25">
      <c r="D161" s="5">
        <f>SUM(
IF(G161="",0,_xlfn.XLOOKUP(_xlfn.CONCAT(G161," - ",A161),production_rates_outpost_resources,production_rates_production_rates,0)),
IF(H161="",0,_xlfn.XLOOKUP(_xlfn.CONCAT(H161," - ",A161),production_rates_outpost_resources,production_rates_production_rates,0)),
IF(I161="",0,_xlfn.XLOOKUP(_xlfn.CONCAT(I161," - ",A161),production_rates_outpost_resources,production_rates_production_rates,0)),
IF(J161="",0,_xlfn.XLOOKUP(_xlfn.CONCAT(J161," - ",A161),production_rates_outpost_resources,production_rates_production_rates,0)),
IF(K161="",0,_xlfn.XLOOKUP(_xlfn.CONCAT(K161," - ",A161),production_rates_outpost_resources,production_rates_production_rates,0)),
IF(L161="",0,_xlfn.XLOOKUP(_xlfn.CONCAT(L161," - ",A161),production_rates_outpost_resources,production_rates_production_rates,0)),
IF(M161="",0,_xlfn.XLOOKUP(_xlfn.CONCAT(M161," - ",A161),production_rates_outpost_resources,production_rates_production_rates,0)))</f>
        <v>0</v>
      </c>
      <c r="E161" s="5" t="str">
        <f t="shared" si="2"/>
        <v/>
      </c>
      <c r="F161" s="12" t="str">
        <f>IF(D161=0,"",D161/C161/VLOOKUP($B161,target_rates_table,2,FALSE))</f>
        <v/>
      </c>
    </row>
    <row r="162" spans="4:6" x14ac:dyDescent="0.25">
      <c r="D162" s="5">
        <f>SUM(
IF(G162="",0,_xlfn.XLOOKUP(_xlfn.CONCAT(G162," - ",A162),production_rates_outpost_resources,production_rates_production_rates,0)),
IF(H162="",0,_xlfn.XLOOKUP(_xlfn.CONCAT(H162," - ",A162),production_rates_outpost_resources,production_rates_production_rates,0)),
IF(I162="",0,_xlfn.XLOOKUP(_xlfn.CONCAT(I162," - ",A162),production_rates_outpost_resources,production_rates_production_rates,0)),
IF(J162="",0,_xlfn.XLOOKUP(_xlfn.CONCAT(J162," - ",A162),production_rates_outpost_resources,production_rates_production_rates,0)),
IF(K162="",0,_xlfn.XLOOKUP(_xlfn.CONCAT(K162," - ",A162),production_rates_outpost_resources,production_rates_production_rates,0)),
IF(L162="",0,_xlfn.XLOOKUP(_xlfn.CONCAT(L162," - ",A162),production_rates_outpost_resources,production_rates_production_rates,0)),
IF(M162="",0,_xlfn.XLOOKUP(_xlfn.CONCAT(M162," - ",A162),production_rates_outpost_resources,production_rates_production_rates,0)))</f>
        <v>0</v>
      </c>
      <c r="E162" s="5" t="str">
        <f t="shared" si="2"/>
        <v/>
      </c>
      <c r="F162" s="12" t="str">
        <f>IF(D162=0,"",D162/C162/VLOOKUP($B162,target_rates_table,2,FALSE))</f>
        <v/>
      </c>
    </row>
    <row r="163" spans="4:6" x14ac:dyDescent="0.25">
      <c r="D163" s="5">
        <f>SUM(
IF(G163="",0,_xlfn.XLOOKUP(_xlfn.CONCAT(G163," - ",A163),production_rates_outpost_resources,production_rates_production_rates,0)),
IF(H163="",0,_xlfn.XLOOKUP(_xlfn.CONCAT(H163," - ",A163),production_rates_outpost_resources,production_rates_production_rates,0)),
IF(I163="",0,_xlfn.XLOOKUP(_xlfn.CONCAT(I163," - ",A163),production_rates_outpost_resources,production_rates_production_rates,0)),
IF(J163="",0,_xlfn.XLOOKUP(_xlfn.CONCAT(J163," - ",A163),production_rates_outpost_resources,production_rates_production_rates,0)),
IF(K163="",0,_xlfn.XLOOKUP(_xlfn.CONCAT(K163," - ",A163),production_rates_outpost_resources,production_rates_production_rates,0)),
IF(L163="",0,_xlfn.XLOOKUP(_xlfn.CONCAT(L163," - ",A163),production_rates_outpost_resources,production_rates_production_rates,0)),
IF(M163="",0,_xlfn.XLOOKUP(_xlfn.CONCAT(M163," - ",A163),production_rates_outpost_resources,production_rates_production_rates,0)))</f>
        <v>0</v>
      </c>
      <c r="E163" s="5" t="str">
        <f t="shared" si="2"/>
        <v/>
      </c>
      <c r="F163" s="12" t="str">
        <f>IF(D163=0,"",D163/C163/VLOOKUP($B163,target_rates_table,2,FALSE))</f>
        <v/>
      </c>
    </row>
    <row r="164" spans="4:6" x14ac:dyDescent="0.25">
      <c r="D164" s="5">
        <f>SUM(
IF(G164="",0,_xlfn.XLOOKUP(_xlfn.CONCAT(G164," - ",A164),production_rates_outpost_resources,production_rates_production_rates,0)),
IF(H164="",0,_xlfn.XLOOKUP(_xlfn.CONCAT(H164," - ",A164),production_rates_outpost_resources,production_rates_production_rates,0)),
IF(I164="",0,_xlfn.XLOOKUP(_xlfn.CONCAT(I164," - ",A164),production_rates_outpost_resources,production_rates_production_rates,0)),
IF(J164="",0,_xlfn.XLOOKUP(_xlfn.CONCAT(J164," - ",A164),production_rates_outpost_resources,production_rates_production_rates,0)),
IF(K164="",0,_xlfn.XLOOKUP(_xlfn.CONCAT(K164," - ",A164),production_rates_outpost_resources,production_rates_production_rates,0)),
IF(L164="",0,_xlfn.XLOOKUP(_xlfn.CONCAT(L164," - ",A164),production_rates_outpost_resources,production_rates_production_rates,0)),
IF(M164="",0,_xlfn.XLOOKUP(_xlfn.CONCAT(M164," - ",A164),production_rates_outpost_resources,production_rates_production_rates,0)))</f>
        <v>0</v>
      </c>
      <c r="E164" s="5" t="str">
        <f t="shared" si="2"/>
        <v/>
      </c>
      <c r="F164" s="12" t="str">
        <f>IF(D164=0,"",D164/C164/VLOOKUP($B164,target_rates_table,2,FALSE))</f>
        <v/>
      </c>
    </row>
    <row r="165" spans="4:6" x14ac:dyDescent="0.25">
      <c r="D165" s="5">
        <f>SUM(
IF(G165="",0,_xlfn.XLOOKUP(_xlfn.CONCAT(G165," - ",A165),production_rates_outpost_resources,production_rates_production_rates,0)),
IF(H165="",0,_xlfn.XLOOKUP(_xlfn.CONCAT(H165," - ",A165),production_rates_outpost_resources,production_rates_production_rates,0)),
IF(I165="",0,_xlfn.XLOOKUP(_xlfn.CONCAT(I165," - ",A165),production_rates_outpost_resources,production_rates_production_rates,0)),
IF(J165="",0,_xlfn.XLOOKUP(_xlfn.CONCAT(J165," - ",A165),production_rates_outpost_resources,production_rates_production_rates,0)),
IF(K165="",0,_xlfn.XLOOKUP(_xlfn.CONCAT(K165," - ",A165),production_rates_outpost_resources,production_rates_production_rates,0)),
IF(L165="",0,_xlfn.XLOOKUP(_xlfn.CONCAT(L165," - ",A165),production_rates_outpost_resources,production_rates_production_rates,0)),
IF(M165="",0,_xlfn.XLOOKUP(_xlfn.CONCAT(M165," - ",A165),production_rates_outpost_resources,production_rates_production_rates,0)))</f>
        <v>0</v>
      </c>
      <c r="E165" s="5" t="str">
        <f t="shared" si="2"/>
        <v/>
      </c>
      <c r="F165" s="12" t="str">
        <f>IF(D165=0,"",D165/C165/VLOOKUP($B165,target_rates_table,2,FALSE))</f>
        <v/>
      </c>
    </row>
    <row r="166" spans="4:6" x14ac:dyDescent="0.25">
      <c r="D166" s="5">
        <f>SUM(
IF(G166="",0,_xlfn.XLOOKUP(_xlfn.CONCAT(G166," - ",A166),production_rates_outpost_resources,production_rates_production_rates,0)),
IF(H166="",0,_xlfn.XLOOKUP(_xlfn.CONCAT(H166," - ",A166),production_rates_outpost_resources,production_rates_production_rates,0)),
IF(I166="",0,_xlfn.XLOOKUP(_xlfn.CONCAT(I166," - ",A166),production_rates_outpost_resources,production_rates_production_rates,0)),
IF(J166="",0,_xlfn.XLOOKUP(_xlfn.CONCAT(J166," - ",A166),production_rates_outpost_resources,production_rates_production_rates,0)),
IF(K166="",0,_xlfn.XLOOKUP(_xlfn.CONCAT(K166," - ",A166),production_rates_outpost_resources,production_rates_production_rates,0)),
IF(L166="",0,_xlfn.XLOOKUP(_xlfn.CONCAT(L166," - ",A166),production_rates_outpost_resources,production_rates_production_rates,0)),
IF(M166="",0,_xlfn.XLOOKUP(_xlfn.CONCAT(M166," - ",A166),production_rates_outpost_resources,production_rates_production_rates,0)))</f>
        <v>0</v>
      </c>
      <c r="E166" s="5" t="str">
        <f t="shared" si="2"/>
        <v/>
      </c>
      <c r="F166" s="12" t="str">
        <f>IF(D166=0,"",D166/C166/VLOOKUP($B166,target_rates_table,2,FALSE))</f>
        <v/>
      </c>
    </row>
    <row r="167" spans="4:6" x14ac:dyDescent="0.25">
      <c r="D167" s="5">
        <f>SUM(
IF(G167="",0,_xlfn.XLOOKUP(_xlfn.CONCAT(G167," - ",A167),production_rates_outpost_resources,production_rates_production_rates,0)),
IF(H167="",0,_xlfn.XLOOKUP(_xlfn.CONCAT(H167," - ",A167),production_rates_outpost_resources,production_rates_production_rates,0)),
IF(I167="",0,_xlfn.XLOOKUP(_xlfn.CONCAT(I167," - ",A167),production_rates_outpost_resources,production_rates_production_rates,0)),
IF(J167="",0,_xlfn.XLOOKUP(_xlfn.CONCAT(J167," - ",A167),production_rates_outpost_resources,production_rates_production_rates,0)),
IF(K167="",0,_xlfn.XLOOKUP(_xlfn.CONCAT(K167," - ",A167),production_rates_outpost_resources,production_rates_production_rates,0)),
IF(L167="",0,_xlfn.XLOOKUP(_xlfn.CONCAT(L167," - ",A167),production_rates_outpost_resources,production_rates_production_rates,0)),
IF(M167="",0,_xlfn.XLOOKUP(_xlfn.CONCAT(M167," - ",A167),production_rates_outpost_resources,production_rates_production_rates,0)))</f>
        <v>0</v>
      </c>
      <c r="E167" s="5" t="str">
        <f t="shared" si="2"/>
        <v/>
      </c>
      <c r="F167" s="12" t="str">
        <f>IF(D167=0,"",D167/C167/VLOOKUP($B167,target_rates_table,2,FALSE))</f>
        <v/>
      </c>
    </row>
    <row r="168" spans="4:6" x14ac:dyDescent="0.25">
      <c r="D168" s="5">
        <f>SUM(
IF(G168="",0,_xlfn.XLOOKUP(_xlfn.CONCAT(G168," - ",A168),production_rates_outpost_resources,production_rates_production_rates,0)),
IF(H168="",0,_xlfn.XLOOKUP(_xlfn.CONCAT(H168," - ",A168),production_rates_outpost_resources,production_rates_production_rates,0)),
IF(I168="",0,_xlfn.XLOOKUP(_xlfn.CONCAT(I168," - ",A168),production_rates_outpost_resources,production_rates_production_rates,0)),
IF(J168="",0,_xlfn.XLOOKUP(_xlfn.CONCAT(J168," - ",A168),production_rates_outpost_resources,production_rates_production_rates,0)),
IF(K168="",0,_xlfn.XLOOKUP(_xlfn.CONCAT(K168," - ",A168),production_rates_outpost_resources,production_rates_production_rates,0)),
IF(L168="",0,_xlfn.XLOOKUP(_xlfn.CONCAT(L168," - ",A168),production_rates_outpost_resources,production_rates_production_rates,0)),
IF(M168="",0,_xlfn.XLOOKUP(_xlfn.CONCAT(M168," - ",A168),production_rates_outpost_resources,production_rates_production_rates,0)))</f>
        <v>0</v>
      </c>
      <c r="E168" s="5" t="str">
        <f t="shared" si="2"/>
        <v/>
      </c>
      <c r="F168" s="12" t="str">
        <f>IF(D168=0,"",D168/C168/VLOOKUP($B168,target_rates_table,2,FALSE))</f>
        <v/>
      </c>
    </row>
    <row r="169" spans="4:6" x14ac:dyDescent="0.25">
      <c r="D169" s="5">
        <f>SUM(
IF(G169="",0,_xlfn.XLOOKUP(_xlfn.CONCAT(G169," - ",A169),production_rates_outpost_resources,production_rates_production_rates,0)),
IF(H169="",0,_xlfn.XLOOKUP(_xlfn.CONCAT(H169," - ",A169),production_rates_outpost_resources,production_rates_production_rates,0)),
IF(I169="",0,_xlfn.XLOOKUP(_xlfn.CONCAT(I169," - ",A169),production_rates_outpost_resources,production_rates_production_rates,0)),
IF(J169="",0,_xlfn.XLOOKUP(_xlfn.CONCAT(J169," - ",A169),production_rates_outpost_resources,production_rates_production_rates,0)),
IF(K169="",0,_xlfn.XLOOKUP(_xlfn.CONCAT(K169," - ",A169),production_rates_outpost_resources,production_rates_production_rates,0)),
IF(L169="",0,_xlfn.XLOOKUP(_xlfn.CONCAT(L169," - ",A169),production_rates_outpost_resources,production_rates_production_rates,0)),
IF(M169="",0,_xlfn.XLOOKUP(_xlfn.CONCAT(M169," - ",A169),production_rates_outpost_resources,production_rates_production_rates,0)))</f>
        <v>0</v>
      </c>
      <c r="E169" s="5" t="str">
        <f t="shared" si="2"/>
        <v/>
      </c>
      <c r="F169" s="12" t="str">
        <f>IF(D169=0,"",D169/C169/VLOOKUP($B169,target_rates_table,2,FALSE))</f>
        <v/>
      </c>
    </row>
    <row r="170" spans="4:6" x14ac:dyDescent="0.25">
      <c r="D170" s="5">
        <f>SUM(
IF(G170="",0,_xlfn.XLOOKUP(_xlfn.CONCAT(G170," - ",A170),production_rates_outpost_resources,production_rates_production_rates,0)),
IF(H170="",0,_xlfn.XLOOKUP(_xlfn.CONCAT(H170," - ",A170),production_rates_outpost_resources,production_rates_production_rates,0)),
IF(I170="",0,_xlfn.XLOOKUP(_xlfn.CONCAT(I170," - ",A170),production_rates_outpost_resources,production_rates_production_rates,0)),
IF(J170="",0,_xlfn.XLOOKUP(_xlfn.CONCAT(J170," - ",A170),production_rates_outpost_resources,production_rates_production_rates,0)),
IF(K170="",0,_xlfn.XLOOKUP(_xlfn.CONCAT(K170," - ",A170),production_rates_outpost_resources,production_rates_production_rates,0)),
IF(L170="",0,_xlfn.XLOOKUP(_xlfn.CONCAT(L170," - ",A170),production_rates_outpost_resources,production_rates_production_rates,0)),
IF(M170="",0,_xlfn.XLOOKUP(_xlfn.CONCAT(M170," - ",A170),production_rates_outpost_resources,production_rates_production_rates,0)))</f>
        <v>0</v>
      </c>
      <c r="E170" s="5" t="str">
        <f t="shared" si="2"/>
        <v/>
      </c>
      <c r="F170" s="12" t="str">
        <f>IF(D170=0,"",D170/C170/VLOOKUP($B170,target_rates_table,2,FALSE))</f>
        <v/>
      </c>
    </row>
    <row r="171" spans="4:6" x14ac:dyDescent="0.25">
      <c r="D171" s="5">
        <f>SUM(
IF(G171="",0,_xlfn.XLOOKUP(_xlfn.CONCAT(G171," - ",A171),production_rates_outpost_resources,production_rates_production_rates,0)),
IF(H171="",0,_xlfn.XLOOKUP(_xlfn.CONCAT(H171," - ",A171),production_rates_outpost_resources,production_rates_production_rates,0)),
IF(I171="",0,_xlfn.XLOOKUP(_xlfn.CONCAT(I171," - ",A171),production_rates_outpost_resources,production_rates_production_rates,0)),
IF(J171="",0,_xlfn.XLOOKUP(_xlfn.CONCAT(J171," - ",A171),production_rates_outpost_resources,production_rates_production_rates,0)),
IF(K171="",0,_xlfn.XLOOKUP(_xlfn.CONCAT(K171," - ",A171),production_rates_outpost_resources,production_rates_production_rates,0)),
IF(L171="",0,_xlfn.XLOOKUP(_xlfn.CONCAT(L171," - ",A171),production_rates_outpost_resources,production_rates_production_rates,0)),
IF(M171="",0,_xlfn.XLOOKUP(_xlfn.CONCAT(M171," - ",A171),production_rates_outpost_resources,production_rates_production_rates,0)))</f>
        <v>0</v>
      </c>
      <c r="E171" s="5" t="str">
        <f t="shared" si="2"/>
        <v/>
      </c>
      <c r="F171" s="12" t="str">
        <f>IF(D171=0,"",D171/C171/VLOOKUP($B171,target_rates_table,2,FALSE))</f>
        <v/>
      </c>
    </row>
    <row r="172" spans="4:6" x14ac:dyDescent="0.25">
      <c r="D172" s="5">
        <f>SUM(
IF(G172="",0,_xlfn.XLOOKUP(_xlfn.CONCAT(G172," - ",A172),production_rates_outpost_resources,production_rates_production_rates,0)),
IF(H172="",0,_xlfn.XLOOKUP(_xlfn.CONCAT(H172," - ",A172),production_rates_outpost_resources,production_rates_production_rates,0)),
IF(I172="",0,_xlfn.XLOOKUP(_xlfn.CONCAT(I172," - ",A172),production_rates_outpost_resources,production_rates_production_rates,0)),
IF(J172="",0,_xlfn.XLOOKUP(_xlfn.CONCAT(J172," - ",A172),production_rates_outpost_resources,production_rates_production_rates,0)),
IF(K172="",0,_xlfn.XLOOKUP(_xlfn.CONCAT(K172," - ",A172),production_rates_outpost_resources,production_rates_production_rates,0)),
IF(L172="",0,_xlfn.XLOOKUP(_xlfn.CONCAT(L172," - ",A172),production_rates_outpost_resources,production_rates_production_rates,0)),
IF(M172="",0,_xlfn.XLOOKUP(_xlfn.CONCAT(M172," - ",A172),production_rates_outpost_resources,production_rates_production_rates,0)))</f>
        <v>0</v>
      </c>
      <c r="E172" s="5" t="str">
        <f t="shared" si="2"/>
        <v/>
      </c>
      <c r="F172" s="12" t="str">
        <f>IF(D172=0,"",D172/C172/VLOOKUP($B172,target_rates_table,2,FALSE))</f>
        <v/>
      </c>
    </row>
    <row r="173" spans="4:6" x14ac:dyDescent="0.25">
      <c r="D173" s="5">
        <f>SUM(
IF(G173="",0,_xlfn.XLOOKUP(_xlfn.CONCAT(G173," - ",A173),production_rates_outpost_resources,production_rates_production_rates,0)),
IF(H173="",0,_xlfn.XLOOKUP(_xlfn.CONCAT(H173," - ",A173),production_rates_outpost_resources,production_rates_production_rates,0)),
IF(I173="",0,_xlfn.XLOOKUP(_xlfn.CONCAT(I173," - ",A173),production_rates_outpost_resources,production_rates_production_rates,0)),
IF(J173="",0,_xlfn.XLOOKUP(_xlfn.CONCAT(J173," - ",A173),production_rates_outpost_resources,production_rates_production_rates,0)),
IF(K173="",0,_xlfn.XLOOKUP(_xlfn.CONCAT(K173," - ",A173),production_rates_outpost_resources,production_rates_production_rates,0)),
IF(L173="",0,_xlfn.XLOOKUP(_xlfn.CONCAT(L173," - ",A173),production_rates_outpost_resources,production_rates_production_rates,0)),
IF(M173="",0,_xlfn.XLOOKUP(_xlfn.CONCAT(M173," - ",A173),production_rates_outpost_resources,production_rates_production_rates,0)))</f>
        <v>0</v>
      </c>
      <c r="E173" s="5" t="str">
        <f t="shared" si="2"/>
        <v/>
      </c>
      <c r="F173" s="12" t="str">
        <f>IF(D173=0,"",D173/C173/VLOOKUP($B173,target_rates_table,2,FALSE))</f>
        <v/>
      </c>
    </row>
    <row r="174" spans="4:6" x14ac:dyDescent="0.25">
      <c r="D174" s="5">
        <f>SUM(
IF(G174="",0,_xlfn.XLOOKUP(_xlfn.CONCAT(G174," - ",A174),production_rates_outpost_resources,production_rates_production_rates,0)),
IF(H174="",0,_xlfn.XLOOKUP(_xlfn.CONCAT(H174," - ",A174),production_rates_outpost_resources,production_rates_production_rates,0)),
IF(I174="",0,_xlfn.XLOOKUP(_xlfn.CONCAT(I174," - ",A174),production_rates_outpost_resources,production_rates_production_rates,0)),
IF(J174="",0,_xlfn.XLOOKUP(_xlfn.CONCAT(J174," - ",A174),production_rates_outpost_resources,production_rates_production_rates,0)),
IF(K174="",0,_xlfn.XLOOKUP(_xlfn.CONCAT(K174," - ",A174),production_rates_outpost_resources,production_rates_production_rates,0)),
IF(L174="",0,_xlfn.XLOOKUP(_xlfn.CONCAT(L174," - ",A174),production_rates_outpost_resources,production_rates_production_rates,0)),
IF(M174="",0,_xlfn.XLOOKUP(_xlfn.CONCAT(M174," - ",A174),production_rates_outpost_resources,production_rates_production_rates,0)))</f>
        <v>0</v>
      </c>
      <c r="E174" s="5" t="str">
        <f t="shared" si="2"/>
        <v/>
      </c>
      <c r="F174" s="12" t="str">
        <f>IF(D174=0,"",D174/C174/VLOOKUP($B174,target_rates_table,2,FALSE))</f>
        <v/>
      </c>
    </row>
    <row r="175" spans="4:6" x14ac:dyDescent="0.25">
      <c r="D175" s="5">
        <f>SUM(
IF(G175="",0,_xlfn.XLOOKUP(_xlfn.CONCAT(G175," - ",A175),production_rates_outpost_resources,production_rates_production_rates,0)),
IF(H175="",0,_xlfn.XLOOKUP(_xlfn.CONCAT(H175," - ",A175),production_rates_outpost_resources,production_rates_production_rates,0)),
IF(I175="",0,_xlfn.XLOOKUP(_xlfn.CONCAT(I175," - ",A175),production_rates_outpost_resources,production_rates_production_rates,0)),
IF(J175="",0,_xlfn.XLOOKUP(_xlfn.CONCAT(J175," - ",A175),production_rates_outpost_resources,production_rates_production_rates,0)),
IF(K175="",0,_xlfn.XLOOKUP(_xlfn.CONCAT(K175," - ",A175),production_rates_outpost_resources,production_rates_production_rates,0)),
IF(L175="",0,_xlfn.XLOOKUP(_xlfn.CONCAT(L175," - ",A175),production_rates_outpost_resources,production_rates_production_rates,0)),
IF(M175="",0,_xlfn.XLOOKUP(_xlfn.CONCAT(M175," - ",A175),production_rates_outpost_resources,production_rates_production_rates,0)))</f>
        <v>0</v>
      </c>
      <c r="E175" s="5" t="str">
        <f t="shared" si="2"/>
        <v/>
      </c>
      <c r="F175" s="12" t="str">
        <f>IF(D175=0,"",D175/C175/VLOOKUP($B175,target_rates_table,2,FALSE))</f>
        <v/>
      </c>
    </row>
    <row r="176" spans="4:6" x14ac:dyDescent="0.25">
      <c r="D176" s="5">
        <f>SUM(
IF(G176="",0,_xlfn.XLOOKUP(_xlfn.CONCAT(G176," - ",A176),production_rates_outpost_resources,production_rates_production_rates,0)),
IF(H176="",0,_xlfn.XLOOKUP(_xlfn.CONCAT(H176," - ",A176),production_rates_outpost_resources,production_rates_production_rates,0)),
IF(I176="",0,_xlfn.XLOOKUP(_xlfn.CONCAT(I176," - ",A176),production_rates_outpost_resources,production_rates_production_rates,0)),
IF(J176="",0,_xlfn.XLOOKUP(_xlfn.CONCAT(J176," - ",A176),production_rates_outpost_resources,production_rates_production_rates,0)),
IF(K176="",0,_xlfn.XLOOKUP(_xlfn.CONCAT(K176," - ",A176),production_rates_outpost_resources,production_rates_production_rates,0)),
IF(L176="",0,_xlfn.XLOOKUP(_xlfn.CONCAT(L176," - ",A176),production_rates_outpost_resources,production_rates_production_rates,0)),
IF(M176="",0,_xlfn.XLOOKUP(_xlfn.CONCAT(M176," - ",A176),production_rates_outpost_resources,production_rates_production_rates,0)))</f>
        <v>0</v>
      </c>
      <c r="E176" s="5" t="str">
        <f t="shared" si="2"/>
        <v/>
      </c>
      <c r="F176" s="12" t="str">
        <f>IF(D176=0,"",D176/C176/VLOOKUP($B176,target_rates_table,2,FALSE))</f>
        <v/>
      </c>
    </row>
    <row r="177" spans="4:6" x14ac:dyDescent="0.25">
      <c r="D177" s="5">
        <f>SUM(
IF(G177="",0,_xlfn.XLOOKUP(_xlfn.CONCAT(G177," - ",A177),production_rates_outpost_resources,production_rates_production_rates,0)),
IF(H177="",0,_xlfn.XLOOKUP(_xlfn.CONCAT(H177," - ",A177),production_rates_outpost_resources,production_rates_production_rates,0)),
IF(I177="",0,_xlfn.XLOOKUP(_xlfn.CONCAT(I177," - ",A177),production_rates_outpost_resources,production_rates_production_rates,0)),
IF(J177="",0,_xlfn.XLOOKUP(_xlfn.CONCAT(J177," - ",A177),production_rates_outpost_resources,production_rates_production_rates,0)),
IF(K177="",0,_xlfn.XLOOKUP(_xlfn.CONCAT(K177," - ",A177),production_rates_outpost_resources,production_rates_production_rates,0)),
IF(L177="",0,_xlfn.XLOOKUP(_xlfn.CONCAT(L177," - ",A177),production_rates_outpost_resources,production_rates_production_rates,0)),
IF(M177="",0,_xlfn.XLOOKUP(_xlfn.CONCAT(M177," - ",A177),production_rates_outpost_resources,production_rates_production_rates,0)))</f>
        <v>0</v>
      </c>
      <c r="E177" s="5" t="str">
        <f t="shared" si="2"/>
        <v/>
      </c>
      <c r="F177" s="12" t="str">
        <f>IF(D177=0,"",D177/C177/VLOOKUP($B177,target_rates_table,2,FALSE))</f>
        <v/>
      </c>
    </row>
    <row r="178" spans="4:6" x14ac:dyDescent="0.25">
      <c r="D178" s="5">
        <f>SUM(
IF(G178="",0,_xlfn.XLOOKUP(_xlfn.CONCAT(G178," - ",A178),production_rates_outpost_resources,production_rates_production_rates,0)),
IF(H178="",0,_xlfn.XLOOKUP(_xlfn.CONCAT(H178," - ",A178),production_rates_outpost_resources,production_rates_production_rates,0)),
IF(I178="",0,_xlfn.XLOOKUP(_xlfn.CONCAT(I178," - ",A178),production_rates_outpost_resources,production_rates_production_rates,0)),
IF(J178="",0,_xlfn.XLOOKUP(_xlfn.CONCAT(J178," - ",A178),production_rates_outpost_resources,production_rates_production_rates,0)),
IF(K178="",0,_xlfn.XLOOKUP(_xlfn.CONCAT(K178," - ",A178),production_rates_outpost_resources,production_rates_production_rates,0)),
IF(L178="",0,_xlfn.XLOOKUP(_xlfn.CONCAT(L178," - ",A178),production_rates_outpost_resources,production_rates_production_rates,0)),
IF(M178="",0,_xlfn.XLOOKUP(_xlfn.CONCAT(M178," - ",A178),production_rates_outpost_resources,production_rates_production_rates,0)))</f>
        <v>0</v>
      </c>
      <c r="E178" s="5" t="str">
        <f t="shared" si="2"/>
        <v/>
      </c>
      <c r="F178" s="12" t="str">
        <f>IF(D178=0,"",D178/C178/VLOOKUP($B178,target_rates_table,2,FALSE))</f>
        <v/>
      </c>
    </row>
    <row r="179" spans="4:6" x14ac:dyDescent="0.25">
      <c r="D179" s="5">
        <f>SUM(
IF(G179="",0,_xlfn.XLOOKUP(_xlfn.CONCAT(G179," - ",A179),production_rates_outpost_resources,production_rates_production_rates,0)),
IF(H179="",0,_xlfn.XLOOKUP(_xlfn.CONCAT(H179," - ",A179),production_rates_outpost_resources,production_rates_production_rates,0)),
IF(I179="",0,_xlfn.XLOOKUP(_xlfn.CONCAT(I179," - ",A179),production_rates_outpost_resources,production_rates_production_rates,0)),
IF(J179="",0,_xlfn.XLOOKUP(_xlfn.CONCAT(J179," - ",A179),production_rates_outpost_resources,production_rates_production_rates,0)),
IF(K179="",0,_xlfn.XLOOKUP(_xlfn.CONCAT(K179," - ",A179),production_rates_outpost_resources,production_rates_production_rates,0)),
IF(L179="",0,_xlfn.XLOOKUP(_xlfn.CONCAT(L179," - ",A179),production_rates_outpost_resources,production_rates_production_rates,0)),
IF(M179="",0,_xlfn.XLOOKUP(_xlfn.CONCAT(M179," - ",A179),production_rates_outpost_resources,production_rates_production_rates,0)))</f>
        <v>0</v>
      </c>
      <c r="E179" s="5" t="str">
        <f t="shared" si="2"/>
        <v/>
      </c>
      <c r="F179" s="12" t="str">
        <f>IF(D179=0,"",D179/C179/VLOOKUP($B179,target_rates_table,2,FALSE))</f>
        <v/>
      </c>
    </row>
    <row r="180" spans="4:6" x14ac:dyDescent="0.25">
      <c r="D180" s="5">
        <f>SUM(
IF(G180="",0,_xlfn.XLOOKUP(_xlfn.CONCAT(G180," - ",A180),production_rates_outpost_resources,production_rates_production_rates,0)),
IF(H180="",0,_xlfn.XLOOKUP(_xlfn.CONCAT(H180," - ",A180),production_rates_outpost_resources,production_rates_production_rates,0)),
IF(I180="",0,_xlfn.XLOOKUP(_xlfn.CONCAT(I180," - ",A180),production_rates_outpost_resources,production_rates_production_rates,0)),
IF(J180="",0,_xlfn.XLOOKUP(_xlfn.CONCAT(J180," - ",A180),production_rates_outpost_resources,production_rates_production_rates,0)),
IF(K180="",0,_xlfn.XLOOKUP(_xlfn.CONCAT(K180," - ",A180),production_rates_outpost_resources,production_rates_production_rates,0)),
IF(L180="",0,_xlfn.XLOOKUP(_xlfn.CONCAT(L180," - ",A180),production_rates_outpost_resources,production_rates_production_rates,0)),
IF(M180="",0,_xlfn.XLOOKUP(_xlfn.CONCAT(M180," - ",A180),production_rates_outpost_resources,production_rates_production_rates,0)))</f>
        <v>0</v>
      </c>
      <c r="E180" s="5" t="str">
        <f t="shared" si="2"/>
        <v/>
      </c>
      <c r="F180" s="12" t="str">
        <f>IF(D180=0,"",D180/C180/VLOOKUP($B180,target_rates_table,2,FALSE))</f>
        <v/>
      </c>
    </row>
    <row r="181" spans="4:6" x14ac:dyDescent="0.25">
      <c r="D181" s="5">
        <f>SUM(
IF(G181="",0,_xlfn.XLOOKUP(_xlfn.CONCAT(G181," - ",A181),production_rates_outpost_resources,production_rates_production_rates,0)),
IF(H181="",0,_xlfn.XLOOKUP(_xlfn.CONCAT(H181," - ",A181),production_rates_outpost_resources,production_rates_production_rates,0)),
IF(I181="",0,_xlfn.XLOOKUP(_xlfn.CONCAT(I181," - ",A181),production_rates_outpost_resources,production_rates_production_rates,0)),
IF(J181="",0,_xlfn.XLOOKUP(_xlfn.CONCAT(J181," - ",A181),production_rates_outpost_resources,production_rates_production_rates,0)),
IF(K181="",0,_xlfn.XLOOKUP(_xlfn.CONCAT(K181," - ",A181),production_rates_outpost_resources,production_rates_production_rates,0)),
IF(L181="",0,_xlfn.XLOOKUP(_xlfn.CONCAT(L181," - ",A181),production_rates_outpost_resources,production_rates_production_rates,0)),
IF(M181="",0,_xlfn.XLOOKUP(_xlfn.CONCAT(M181," - ",A181),production_rates_outpost_resources,production_rates_production_rates,0)))</f>
        <v>0</v>
      </c>
      <c r="E181" s="5" t="str">
        <f t="shared" si="2"/>
        <v/>
      </c>
      <c r="F181" s="12" t="str">
        <f>IF(D181=0,"",D181/C181/VLOOKUP($B181,target_rates_table,2,FALSE))</f>
        <v/>
      </c>
    </row>
    <row r="182" spans="4:6" x14ac:dyDescent="0.25">
      <c r="D182" s="5">
        <f>SUM(
IF(G182="",0,_xlfn.XLOOKUP(_xlfn.CONCAT(G182," - ",A182),production_rates_outpost_resources,production_rates_production_rates,0)),
IF(H182="",0,_xlfn.XLOOKUP(_xlfn.CONCAT(H182," - ",A182),production_rates_outpost_resources,production_rates_production_rates,0)),
IF(I182="",0,_xlfn.XLOOKUP(_xlfn.CONCAT(I182," - ",A182),production_rates_outpost_resources,production_rates_production_rates,0)),
IF(J182="",0,_xlfn.XLOOKUP(_xlfn.CONCAT(J182," - ",A182),production_rates_outpost_resources,production_rates_production_rates,0)),
IF(K182="",0,_xlfn.XLOOKUP(_xlfn.CONCAT(K182," - ",A182),production_rates_outpost_resources,production_rates_production_rates,0)),
IF(L182="",0,_xlfn.XLOOKUP(_xlfn.CONCAT(L182," - ",A182),production_rates_outpost_resources,production_rates_production_rates,0)),
IF(M182="",0,_xlfn.XLOOKUP(_xlfn.CONCAT(M182," - ",A182),production_rates_outpost_resources,production_rates_production_rates,0)))</f>
        <v>0</v>
      </c>
      <c r="E182" s="5" t="str">
        <f t="shared" si="2"/>
        <v/>
      </c>
      <c r="F182" s="12" t="str">
        <f>IF(D182=0,"",D182/C182/VLOOKUP($B182,target_rates_table,2,FALSE))</f>
        <v/>
      </c>
    </row>
    <row r="183" spans="4:6" x14ac:dyDescent="0.25">
      <c r="D183" s="5">
        <f>SUM(
IF(G183="",0,_xlfn.XLOOKUP(_xlfn.CONCAT(G183," - ",A183),production_rates_outpost_resources,production_rates_production_rates,0)),
IF(H183="",0,_xlfn.XLOOKUP(_xlfn.CONCAT(H183," - ",A183),production_rates_outpost_resources,production_rates_production_rates,0)),
IF(I183="",0,_xlfn.XLOOKUP(_xlfn.CONCAT(I183," - ",A183),production_rates_outpost_resources,production_rates_production_rates,0)),
IF(J183="",0,_xlfn.XLOOKUP(_xlfn.CONCAT(J183," - ",A183),production_rates_outpost_resources,production_rates_production_rates,0)),
IF(K183="",0,_xlfn.XLOOKUP(_xlfn.CONCAT(K183," - ",A183),production_rates_outpost_resources,production_rates_production_rates,0)),
IF(L183="",0,_xlfn.XLOOKUP(_xlfn.CONCAT(L183," - ",A183),production_rates_outpost_resources,production_rates_production_rates,0)),
IF(M183="",0,_xlfn.XLOOKUP(_xlfn.CONCAT(M183," - ",A183),production_rates_outpost_resources,production_rates_production_rates,0)))</f>
        <v>0</v>
      </c>
      <c r="E183" s="5" t="str">
        <f t="shared" si="2"/>
        <v/>
      </c>
      <c r="F183" s="12" t="str">
        <f>IF(D183=0,"",D183/C183/VLOOKUP($B183,target_rates_table,2,FALSE))</f>
        <v/>
      </c>
    </row>
    <row r="184" spans="4:6" x14ac:dyDescent="0.25">
      <c r="D184" s="5">
        <f>SUM(
IF(G184="",0,_xlfn.XLOOKUP(_xlfn.CONCAT(G184," - ",A184),production_rates_outpost_resources,production_rates_production_rates,0)),
IF(H184="",0,_xlfn.XLOOKUP(_xlfn.CONCAT(H184," - ",A184),production_rates_outpost_resources,production_rates_production_rates,0)),
IF(I184="",0,_xlfn.XLOOKUP(_xlfn.CONCAT(I184," - ",A184),production_rates_outpost_resources,production_rates_production_rates,0)),
IF(J184="",0,_xlfn.XLOOKUP(_xlfn.CONCAT(J184," - ",A184),production_rates_outpost_resources,production_rates_production_rates,0)),
IF(K184="",0,_xlfn.XLOOKUP(_xlfn.CONCAT(K184," - ",A184),production_rates_outpost_resources,production_rates_production_rates,0)),
IF(L184="",0,_xlfn.XLOOKUP(_xlfn.CONCAT(L184," - ",A184),production_rates_outpost_resources,production_rates_production_rates,0)),
IF(M184="",0,_xlfn.XLOOKUP(_xlfn.CONCAT(M184," - ",A184),production_rates_outpost_resources,production_rates_production_rates,0)))</f>
        <v>0</v>
      </c>
      <c r="E184" s="5" t="str">
        <f t="shared" si="2"/>
        <v/>
      </c>
      <c r="F184" s="12" t="str">
        <f>IF(D184=0,"",D184/C184/VLOOKUP($B184,target_rates_table,2,FALSE))</f>
        <v/>
      </c>
    </row>
    <row r="185" spans="4:6" x14ac:dyDescent="0.25">
      <c r="D185" s="5">
        <f>SUM(
IF(G185="",0,_xlfn.XLOOKUP(_xlfn.CONCAT(G185," - ",A185),production_rates_outpost_resources,production_rates_production_rates,0)),
IF(H185="",0,_xlfn.XLOOKUP(_xlfn.CONCAT(H185," - ",A185),production_rates_outpost_resources,production_rates_production_rates,0)),
IF(I185="",0,_xlfn.XLOOKUP(_xlfn.CONCAT(I185," - ",A185),production_rates_outpost_resources,production_rates_production_rates,0)),
IF(J185="",0,_xlfn.XLOOKUP(_xlfn.CONCAT(J185," - ",A185),production_rates_outpost_resources,production_rates_production_rates,0)),
IF(K185="",0,_xlfn.XLOOKUP(_xlfn.CONCAT(K185," - ",A185),production_rates_outpost_resources,production_rates_production_rates,0)),
IF(L185="",0,_xlfn.XLOOKUP(_xlfn.CONCAT(L185," - ",A185),production_rates_outpost_resources,production_rates_production_rates,0)),
IF(M185="",0,_xlfn.XLOOKUP(_xlfn.CONCAT(M185," - ",A185),production_rates_outpost_resources,production_rates_production_rates,0)))</f>
        <v>0</v>
      </c>
      <c r="E185" s="5" t="str">
        <f t="shared" si="2"/>
        <v/>
      </c>
      <c r="F185" s="12" t="str">
        <f>IF(D185=0,"",D185/C185/VLOOKUP($B185,target_rates_table,2,FALSE))</f>
        <v/>
      </c>
    </row>
    <row r="186" spans="4:6" x14ac:dyDescent="0.25">
      <c r="D186" s="5">
        <f>SUM(
IF(G186="",0,_xlfn.XLOOKUP(_xlfn.CONCAT(G186," - ",A186),production_rates_outpost_resources,production_rates_production_rates,0)),
IF(H186="",0,_xlfn.XLOOKUP(_xlfn.CONCAT(H186," - ",A186),production_rates_outpost_resources,production_rates_production_rates,0)),
IF(I186="",0,_xlfn.XLOOKUP(_xlfn.CONCAT(I186," - ",A186),production_rates_outpost_resources,production_rates_production_rates,0)),
IF(J186="",0,_xlfn.XLOOKUP(_xlfn.CONCAT(J186," - ",A186),production_rates_outpost_resources,production_rates_production_rates,0)),
IF(K186="",0,_xlfn.XLOOKUP(_xlfn.CONCAT(K186," - ",A186),production_rates_outpost_resources,production_rates_production_rates,0)),
IF(L186="",0,_xlfn.XLOOKUP(_xlfn.CONCAT(L186," - ",A186),production_rates_outpost_resources,production_rates_production_rates,0)),
IF(M186="",0,_xlfn.XLOOKUP(_xlfn.CONCAT(M186," - ",A186),production_rates_outpost_resources,production_rates_production_rates,0)))</f>
        <v>0</v>
      </c>
      <c r="E186" s="5" t="str">
        <f t="shared" si="2"/>
        <v/>
      </c>
      <c r="F186" s="12" t="str">
        <f>IF(D186=0,"",D186/C186/VLOOKUP($B186,target_rates_table,2,FALSE))</f>
        <v/>
      </c>
    </row>
    <row r="187" spans="4:6" x14ac:dyDescent="0.25">
      <c r="D187" s="5">
        <f>SUM(
IF(G187="",0,_xlfn.XLOOKUP(_xlfn.CONCAT(G187," - ",A187),production_rates_outpost_resources,production_rates_production_rates,0)),
IF(H187="",0,_xlfn.XLOOKUP(_xlfn.CONCAT(H187," - ",A187),production_rates_outpost_resources,production_rates_production_rates,0)),
IF(I187="",0,_xlfn.XLOOKUP(_xlfn.CONCAT(I187," - ",A187),production_rates_outpost_resources,production_rates_production_rates,0)),
IF(J187="",0,_xlfn.XLOOKUP(_xlfn.CONCAT(J187," - ",A187),production_rates_outpost_resources,production_rates_production_rates,0)),
IF(K187="",0,_xlfn.XLOOKUP(_xlfn.CONCAT(K187," - ",A187),production_rates_outpost_resources,production_rates_production_rates,0)),
IF(L187="",0,_xlfn.XLOOKUP(_xlfn.CONCAT(L187," - ",A187),production_rates_outpost_resources,production_rates_production_rates,0)),
IF(M187="",0,_xlfn.XLOOKUP(_xlfn.CONCAT(M187," - ",A187),production_rates_outpost_resources,production_rates_production_rates,0)))</f>
        <v>0</v>
      </c>
      <c r="E187" s="5" t="str">
        <f t="shared" si="2"/>
        <v/>
      </c>
      <c r="F187" s="12" t="str">
        <f>IF(D187=0,"",D187/C187/VLOOKUP($B187,target_rates_table,2,FALSE))</f>
        <v/>
      </c>
    </row>
    <row r="188" spans="4:6" x14ac:dyDescent="0.25">
      <c r="D188" s="5">
        <f>SUM(
IF(G188="",0,_xlfn.XLOOKUP(_xlfn.CONCAT(G188," - ",A188),production_rates_outpost_resources,production_rates_production_rates,0)),
IF(H188="",0,_xlfn.XLOOKUP(_xlfn.CONCAT(H188," - ",A188),production_rates_outpost_resources,production_rates_production_rates,0)),
IF(I188="",0,_xlfn.XLOOKUP(_xlfn.CONCAT(I188," - ",A188),production_rates_outpost_resources,production_rates_production_rates,0)),
IF(J188="",0,_xlfn.XLOOKUP(_xlfn.CONCAT(J188," - ",A188),production_rates_outpost_resources,production_rates_production_rates,0)),
IF(K188="",0,_xlfn.XLOOKUP(_xlfn.CONCAT(K188," - ",A188),production_rates_outpost_resources,production_rates_production_rates,0)),
IF(L188="",0,_xlfn.XLOOKUP(_xlfn.CONCAT(L188," - ",A188),production_rates_outpost_resources,production_rates_production_rates,0)),
IF(M188="",0,_xlfn.XLOOKUP(_xlfn.CONCAT(M188," - ",A188),production_rates_outpost_resources,production_rates_production_rates,0)))</f>
        <v>0</v>
      </c>
      <c r="E188" s="5" t="str">
        <f t="shared" si="2"/>
        <v/>
      </c>
      <c r="F188" s="12" t="str">
        <f>IF(D188=0,"",D188/C188/VLOOKUP($B188,target_rates_table,2,FALSE))</f>
        <v/>
      </c>
    </row>
    <row r="189" spans="4:6" x14ac:dyDescent="0.25">
      <c r="D189" s="5">
        <f>SUM(
IF(G189="",0,_xlfn.XLOOKUP(_xlfn.CONCAT(G189," - ",A189),production_rates_outpost_resources,production_rates_production_rates,0)),
IF(H189="",0,_xlfn.XLOOKUP(_xlfn.CONCAT(H189," - ",A189),production_rates_outpost_resources,production_rates_production_rates,0)),
IF(I189="",0,_xlfn.XLOOKUP(_xlfn.CONCAT(I189," - ",A189),production_rates_outpost_resources,production_rates_production_rates,0)),
IF(J189="",0,_xlfn.XLOOKUP(_xlfn.CONCAT(J189," - ",A189),production_rates_outpost_resources,production_rates_production_rates,0)),
IF(K189="",0,_xlfn.XLOOKUP(_xlfn.CONCAT(K189," - ",A189),production_rates_outpost_resources,production_rates_production_rates,0)),
IF(L189="",0,_xlfn.XLOOKUP(_xlfn.CONCAT(L189," - ",A189),production_rates_outpost_resources,production_rates_production_rates,0)),
IF(M189="",0,_xlfn.XLOOKUP(_xlfn.CONCAT(M189," - ",A189),production_rates_outpost_resources,production_rates_production_rates,0)))</f>
        <v>0</v>
      </c>
      <c r="E189" s="5" t="str">
        <f t="shared" si="2"/>
        <v/>
      </c>
      <c r="F189" s="12" t="str">
        <f>IF(D189=0,"",D189/C189/VLOOKUP($B189,target_rates_table,2,FALSE))</f>
        <v/>
      </c>
    </row>
    <row r="190" spans="4:6" x14ac:dyDescent="0.25">
      <c r="D190" s="5">
        <f>SUM(
IF(G190="",0,_xlfn.XLOOKUP(_xlfn.CONCAT(G190," - ",A190),production_rates_outpost_resources,production_rates_production_rates,0)),
IF(H190="",0,_xlfn.XLOOKUP(_xlfn.CONCAT(H190," - ",A190),production_rates_outpost_resources,production_rates_production_rates,0)),
IF(I190="",0,_xlfn.XLOOKUP(_xlfn.CONCAT(I190," - ",A190),production_rates_outpost_resources,production_rates_production_rates,0)),
IF(J190="",0,_xlfn.XLOOKUP(_xlfn.CONCAT(J190," - ",A190),production_rates_outpost_resources,production_rates_production_rates,0)),
IF(K190="",0,_xlfn.XLOOKUP(_xlfn.CONCAT(K190," - ",A190),production_rates_outpost_resources,production_rates_production_rates,0)),
IF(L190="",0,_xlfn.XLOOKUP(_xlfn.CONCAT(L190," - ",A190),production_rates_outpost_resources,production_rates_production_rates,0)),
IF(M190="",0,_xlfn.XLOOKUP(_xlfn.CONCAT(M190," - ",A190),production_rates_outpost_resources,production_rates_production_rates,0)))</f>
        <v>0</v>
      </c>
      <c r="E190" s="5" t="str">
        <f t="shared" si="2"/>
        <v/>
      </c>
      <c r="F190" s="12" t="str">
        <f>IF(D190=0,"",D190/C190/VLOOKUP($B190,target_rates_table,2,FALSE))</f>
        <v/>
      </c>
    </row>
    <row r="191" spans="4:6" x14ac:dyDescent="0.25">
      <c r="D191" s="5">
        <f>SUM(
IF(G191="",0,_xlfn.XLOOKUP(_xlfn.CONCAT(G191," - ",A191),production_rates_outpost_resources,production_rates_production_rates,0)),
IF(H191="",0,_xlfn.XLOOKUP(_xlfn.CONCAT(H191," - ",A191),production_rates_outpost_resources,production_rates_production_rates,0)),
IF(I191="",0,_xlfn.XLOOKUP(_xlfn.CONCAT(I191," - ",A191),production_rates_outpost_resources,production_rates_production_rates,0)),
IF(J191="",0,_xlfn.XLOOKUP(_xlfn.CONCAT(J191," - ",A191),production_rates_outpost_resources,production_rates_production_rates,0)),
IF(K191="",0,_xlfn.XLOOKUP(_xlfn.CONCAT(K191," - ",A191),production_rates_outpost_resources,production_rates_production_rates,0)),
IF(L191="",0,_xlfn.XLOOKUP(_xlfn.CONCAT(L191," - ",A191),production_rates_outpost_resources,production_rates_production_rates,0)),
IF(M191="",0,_xlfn.XLOOKUP(_xlfn.CONCAT(M191," - ",A191),production_rates_outpost_resources,production_rates_production_rates,0)))</f>
        <v>0</v>
      </c>
      <c r="E191" s="5" t="str">
        <f t="shared" si="2"/>
        <v/>
      </c>
      <c r="F191" s="12" t="str">
        <f>IF(D191=0,"",D191/C191/VLOOKUP($B191,target_rates_table,2,FALSE))</f>
        <v/>
      </c>
    </row>
    <row r="192" spans="4:6" x14ac:dyDescent="0.25">
      <c r="D192" s="5">
        <f>SUM(
IF(G192="",0,_xlfn.XLOOKUP(_xlfn.CONCAT(G192," - ",A192),production_rates_outpost_resources,production_rates_production_rates,0)),
IF(H192="",0,_xlfn.XLOOKUP(_xlfn.CONCAT(H192," - ",A192),production_rates_outpost_resources,production_rates_production_rates,0)),
IF(I192="",0,_xlfn.XLOOKUP(_xlfn.CONCAT(I192," - ",A192),production_rates_outpost_resources,production_rates_production_rates,0)),
IF(J192="",0,_xlfn.XLOOKUP(_xlfn.CONCAT(J192," - ",A192),production_rates_outpost_resources,production_rates_production_rates,0)),
IF(K192="",0,_xlfn.XLOOKUP(_xlfn.CONCAT(K192," - ",A192),production_rates_outpost_resources,production_rates_production_rates,0)),
IF(L192="",0,_xlfn.XLOOKUP(_xlfn.CONCAT(L192," - ",A192),production_rates_outpost_resources,production_rates_production_rates,0)),
IF(M192="",0,_xlfn.XLOOKUP(_xlfn.CONCAT(M192," - ",A192),production_rates_outpost_resources,production_rates_production_rates,0)))</f>
        <v>0</v>
      </c>
      <c r="E192" s="5" t="str">
        <f t="shared" si="2"/>
        <v/>
      </c>
      <c r="F192" s="12" t="str">
        <f>IF(D192=0,"",D192/C192/VLOOKUP($B192,target_rates_table,2,FALSE))</f>
        <v/>
      </c>
    </row>
    <row r="193" spans="4:6" x14ac:dyDescent="0.25">
      <c r="D193" s="5">
        <f>SUM(
IF(G193="",0,_xlfn.XLOOKUP(_xlfn.CONCAT(G193," - ",A193),production_rates_outpost_resources,production_rates_production_rates,0)),
IF(H193="",0,_xlfn.XLOOKUP(_xlfn.CONCAT(H193," - ",A193),production_rates_outpost_resources,production_rates_production_rates,0)),
IF(I193="",0,_xlfn.XLOOKUP(_xlfn.CONCAT(I193," - ",A193),production_rates_outpost_resources,production_rates_production_rates,0)),
IF(J193="",0,_xlfn.XLOOKUP(_xlfn.CONCAT(J193," - ",A193),production_rates_outpost_resources,production_rates_production_rates,0)),
IF(K193="",0,_xlfn.XLOOKUP(_xlfn.CONCAT(K193," - ",A193),production_rates_outpost_resources,production_rates_production_rates,0)),
IF(L193="",0,_xlfn.XLOOKUP(_xlfn.CONCAT(L193," - ",A193),production_rates_outpost_resources,production_rates_production_rates,0)),
IF(M193="",0,_xlfn.XLOOKUP(_xlfn.CONCAT(M193," - ",A193),production_rates_outpost_resources,production_rates_production_rates,0)))</f>
        <v>0</v>
      </c>
      <c r="E193" s="5" t="str">
        <f t="shared" si="2"/>
        <v/>
      </c>
      <c r="F193" s="12" t="str">
        <f>IF(D193=0,"",D193/C193/VLOOKUP($B193,target_rates_table,2,FALSE))</f>
        <v/>
      </c>
    </row>
    <row r="194" spans="4:6" x14ac:dyDescent="0.25">
      <c r="D194" s="5">
        <f>SUM(
IF(G194="",0,_xlfn.XLOOKUP(_xlfn.CONCAT(G194," - ",A194),production_rates_outpost_resources,production_rates_production_rates,0)),
IF(H194="",0,_xlfn.XLOOKUP(_xlfn.CONCAT(H194," - ",A194),production_rates_outpost_resources,production_rates_production_rates,0)),
IF(I194="",0,_xlfn.XLOOKUP(_xlfn.CONCAT(I194," - ",A194),production_rates_outpost_resources,production_rates_production_rates,0)),
IF(J194="",0,_xlfn.XLOOKUP(_xlfn.CONCAT(J194," - ",A194),production_rates_outpost_resources,production_rates_production_rates,0)),
IF(K194="",0,_xlfn.XLOOKUP(_xlfn.CONCAT(K194," - ",A194),production_rates_outpost_resources,production_rates_production_rates,0)),
IF(L194="",0,_xlfn.XLOOKUP(_xlfn.CONCAT(L194," - ",A194),production_rates_outpost_resources,production_rates_production_rates,0)),
IF(M194="",0,_xlfn.XLOOKUP(_xlfn.CONCAT(M194," - ",A194),production_rates_outpost_resources,production_rates_production_rates,0)))</f>
        <v>0</v>
      </c>
      <c r="E194" s="5" t="str">
        <f t="shared" si="2"/>
        <v/>
      </c>
      <c r="F194" s="12" t="str">
        <f>IF(D194=0,"",D194/C194/VLOOKUP($B194,target_rates_table,2,FALSE))</f>
        <v/>
      </c>
    </row>
    <row r="195" spans="4:6" x14ac:dyDescent="0.25">
      <c r="D195" s="5">
        <f>SUM(
IF(G195="",0,_xlfn.XLOOKUP(_xlfn.CONCAT(G195," - ",A195),production_rates_outpost_resources,production_rates_production_rates,0)),
IF(H195="",0,_xlfn.XLOOKUP(_xlfn.CONCAT(H195," - ",A195),production_rates_outpost_resources,production_rates_production_rates,0)),
IF(I195="",0,_xlfn.XLOOKUP(_xlfn.CONCAT(I195," - ",A195),production_rates_outpost_resources,production_rates_production_rates,0)),
IF(J195="",0,_xlfn.XLOOKUP(_xlfn.CONCAT(J195," - ",A195),production_rates_outpost_resources,production_rates_production_rates,0)),
IF(K195="",0,_xlfn.XLOOKUP(_xlfn.CONCAT(K195," - ",A195),production_rates_outpost_resources,production_rates_production_rates,0)),
IF(L195="",0,_xlfn.XLOOKUP(_xlfn.CONCAT(L195," - ",A195),production_rates_outpost_resources,production_rates_production_rates,0)),
IF(M195="",0,_xlfn.XLOOKUP(_xlfn.CONCAT(M195," - ",A195),production_rates_outpost_resources,production_rates_production_rates,0)))</f>
        <v>0</v>
      </c>
      <c r="E195" s="5" t="str">
        <f t="shared" ref="E195:E258" si="3">IF(D195=0,"",D195/C195)</f>
        <v/>
      </c>
      <c r="F195" s="12" t="str">
        <f>IF(D195=0,"",D195/C195/VLOOKUP($B195,target_rates_table,2,FALSE))</f>
        <v/>
      </c>
    </row>
    <row r="196" spans="4:6" x14ac:dyDescent="0.25">
      <c r="D196" s="5">
        <f>SUM(
IF(G196="",0,_xlfn.XLOOKUP(_xlfn.CONCAT(G196," - ",A196),production_rates_outpost_resources,production_rates_production_rates,0)),
IF(H196="",0,_xlfn.XLOOKUP(_xlfn.CONCAT(H196," - ",A196),production_rates_outpost_resources,production_rates_production_rates,0)),
IF(I196="",0,_xlfn.XLOOKUP(_xlfn.CONCAT(I196," - ",A196),production_rates_outpost_resources,production_rates_production_rates,0)),
IF(J196="",0,_xlfn.XLOOKUP(_xlfn.CONCAT(J196," - ",A196),production_rates_outpost_resources,production_rates_production_rates,0)),
IF(K196="",0,_xlfn.XLOOKUP(_xlfn.CONCAT(K196," - ",A196),production_rates_outpost_resources,production_rates_production_rates,0)),
IF(L196="",0,_xlfn.XLOOKUP(_xlfn.CONCAT(L196," - ",A196),production_rates_outpost_resources,production_rates_production_rates,0)),
IF(M196="",0,_xlfn.XLOOKUP(_xlfn.CONCAT(M196," - ",A196),production_rates_outpost_resources,production_rates_production_rates,0)))</f>
        <v>0</v>
      </c>
      <c r="E196" s="5" t="str">
        <f t="shared" si="3"/>
        <v/>
      </c>
      <c r="F196" s="12" t="str">
        <f>IF(D196=0,"",D196/C196/VLOOKUP($B196,target_rates_table,2,FALSE))</f>
        <v/>
      </c>
    </row>
    <row r="197" spans="4:6" x14ac:dyDescent="0.25">
      <c r="D197" s="5">
        <f>SUM(
IF(G197="",0,_xlfn.XLOOKUP(_xlfn.CONCAT(G197," - ",A197),production_rates_outpost_resources,production_rates_production_rates,0)),
IF(H197="",0,_xlfn.XLOOKUP(_xlfn.CONCAT(H197," - ",A197),production_rates_outpost_resources,production_rates_production_rates,0)),
IF(I197="",0,_xlfn.XLOOKUP(_xlfn.CONCAT(I197," - ",A197),production_rates_outpost_resources,production_rates_production_rates,0)),
IF(J197="",0,_xlfn.XLOOKUP(_xlfn.CONCAT(J197," - ",A197),production_rates_outpost_resources,production_rates_production_rates,0)),
IF(K197="",0,_xlfn.XLOOKUP(_xlfn.CONCAT(K197," - ",A197),production_rates_outpost_resources,production_rates_production_rates,0)),
IF(L197="",0,_xlfn.XLOOKUP(_xlfn.CONCAT(L197," - ",A197),production_rates_outpost_resources,production_rates_production_rates,0)),
IF(M197="",0,_xlfn.XLOOKUP(_xlfn.CONCAT(M197," - ",A197),production_rates_outpost_resources,production_rates_production_rates,0)))</f>
        <v>0</v>
      </c>
      <c r="E197" s="5" t="str">
        <f t="shared" si="3"/>
        <v/>
      </c>
      <c r="F197" s="12" t="str">
        <f>IF(D197=0,"",D197/C197/VLOOKUP($B197,target_rates_table,2,FALSE))</f>
        <v/>
      </c>
    </row>
    <row r="198" spans="4:6" x14ac:dyDescent="0.25">
      <c r="D198" s="5">
        <f>SUM(
IF(G198="",0,_xlfn.XLOOKUP(_xlfn.CONCAT(G198," - ",A198),production_rates_outpost_resources,production_rates_production_rates,0)),
IF(H198="",0,_xlfn.XLOOKUP(_xlfn.CONCAT(H198," - ",A198),production_rates_outpost_resources,production_rates_production_rates,0)),
IF(I198="",0,_xlfn.XLOOKUP(_xlfn.CONCAT(I198," - ",A198),production_rates_outpost_resources,production_rates_production_rates,0)),
IF(J198="",0,_xlfn.XLOOKUP(_xlfn.CONCAT(J198," - ",A198),production_rates_outpost_resources,production_rates_production_rates,0)),
IF(K198="",0,_xlfn.XLOOKUP(_xlfn.CONCAT(K198," - ",A198),production_rates_outpost_resources,production_rates_production_rates,0)),
IF(L198="",0,_xlfn.XLOOKUP(_xlfn.CONCAT(L198," - ",A198),production_rates_outpost_resources,production_rates_production_rates,0)),
IF(M198="",0,_xlfn.XLOOKUP(_xlfn.CONCAT(M198," - ",A198),production_rates_outpost_resources,production_rates_production_rates,0)))</f>
        <v>0</v>
      </c>
      <c r="E198" s="5" t="str">
        <f t="shared" si="3"/>
        <v/>
      </c>
      <c r="F198" s="12" t="str">
        <f>IF(D198=0,"",D198/C198/VLOOKUP($B198,target_rates_table,2,FALSE))</f>
        <v/>
      </c>
    </row>
    <row r="199" spans="4:6" x14ac:dyDescent="0.25">
      <c r="D199" s="5">
        <f>SUM(
IF(G199="",0,_xlfn.XLOOKUP(_xlfn.CONCAT(G199," - ",A199),production_rates_outpost_resources,production_rates_production_rates,0)),
IF(H199="",0,_xlfn.XLOOKUP(_xlfn.CONCAT(H199," - ",A199),production_rates_outpost_resources,production_rates_production_rates,0)),
IF(I199="",0,_xlfn.XLOOKUP(_xlfn.CONCAT(I199," - ",A199),production_rates_outpost_resources,production_rates_production_rates,0)),
IF(J199="",0,_xlfn.XLOOKUP(_xlfn.CONCAT(J199," - ",A199),production_rates_outpost_resources,production_rates_production_rates,0)),
IF(K199="",0,_xlfn.XLOOKUP(_xlfn.CONCAT(K199," - ",A199),production_rates_outpost_resources,production_rates_production_rates,0)),
IF(L199="",0,_xlfn.XLOOKUP(_xlfn.CONCAT(L199," - ",A199),production_rates_outpost_resources,production_rates_production_rates,0)),
IF(M199="",0,_xlfn.XLOOKUP(_xlfn.CONCAT(M199," - ",A199),production_rates_outpost_resources,production_rates_production_rates,0)))</f>
        <v>0</v>
      </c>
      <c r="E199" s="5" t="str">
        <f t="shared" si="3"/>
        <v/>
      </c>
      <c r="F199" s="12" t="str">
        <f>IF(D199=0,"",D199/C199/VLOOKUP($B199,target_rates_table,2,FALSE))</f>
        <v/>
      </c>
    </row>
    <row r="200" spans="4:6" x14ac:dyDescent="0.25">
      <c r="D200" s="5">
        <f>SUM(
IF(G200="",0,_xlfn.XLOOKUP(_xlfn.CONCAT(G200," - ",A200),production_rates_outpost_resources,production_rates_production_rates,0)),
IF(H200="",0,_xlfn.XLOOKUP(_xlfn.CONCAT(H200," - ",A200),production_rates_outpost_resources,production_rates_production_rates,0)),
IF(I200="",0,_xlfn.XLOOKUP(_xlfn.CONCAT(I200," - ",A200),production_rates_outpost_resources,production_rates_production_rates,0)),
IF(J200="",0,_xlfn.XLOOKUP(_xlfn.CONCAT(J200," - ",A200),production_rates_outpost_resources,production_rates_production_rates,0)),
IF(K200="",0,_xlfn.XLOOKUP(_xlfn.CONCAT(K200," - ",A200),production_rates_outpost_resources,production_rates_production_rates,0)),
IF(L200="",0,_xlfn.XLOOKUP(_xlfn.CONCAT(L200," - ",A200),production_rates_outpost_resources,production_rates_production_rates,0)),
IF(M200="",0,_xlfn.XLOOKUP(_xlfn.CONCAT(M200," - ",A200),production_rates_outpost_resources,production_rates_production_rates,0)))</f>
        <v>0</v>
      </c>
      <c r="E200" s="5" t="str">
        <f t="shared" si="3"/>
        <v/>
      </c>
      <c r="F200" s="12" t="str">
        <f>IF(D200=0,"",D200/C200/VLOOKUP($B200,target_rates_table,2,FALSE))</f>
        <v/>
      </c>
    </row>
    <row r="201" spans="4:6" x14ac:dyDescent="0.25">
      <c r="D201" s="5">
        <f>SUM(
IF(G201="",0,_xlfn.XLOOKUP(_xlfn.CONCAT(G201," - ",A201),production_rates_outpost_resources,production_rates_production_rates,0)),
IF(H201="",0,_xlfn.XLOOKUP(_xlfn.CONCAT(H201," - ",A201),production_rates_outpost_resources,production_rates_production_rates,0)),
IF(I201="",0,_xlfn.XLOOKUP(_xlfn.CONCAT(I201," - ",A201),production_rates_outpost_resources,production_rates_production_rates,0)),
IF(J201="",0,_xlfn.XLOOKUP(_xlfn.CONCAT(J201," - ",A201),production_rates_outpost_resources,production_rates_production_rates,0)),
IF(K201="",0,_xlfn.XLOOKUP(_xlfn.CONCAT(K201," - ",A201),production_rates_outpost_resources,production_rates_production_rates,0)),
IF(L201="",0,_xlfn.XLOOKUP(_xlfn.CONCAT(L201," - ",A201),production_rates_outpost_resources,production_rates_production_rates,0)),
IF(M201="",0,_xlfn.XLOOKUP(_xlfn.CONCAT(M201," - ",A201),production_rates_outpost_resources,production_rates_production_rates,0)))</f>
        <v>0</v>
      </c>
      <c r="E201" s="5" t="str">
        <f t="shared" si="3"/>
        <v/>
      </c>
      <c r="F201" s="12" t="str">
        <f>IF(D201=0,"",D201/C201/VLOOKUP($B201,target_rates_table,2,FALSE))</f>
        <v/>
      </c>
    </row>
    <row r="202" spans="4:6" x14ac:dyDescent="0.25">
      <c r="D202" s="5">
        <f>SUM(
IF(G202="",0,_xlfn.XLOOKUP(_xlfn.CONCAT(G202," - ",A202),production_rates_outpost_resources,production_rates_production_rates,0)),
IF(H202="",0,_xlfn.XLOOKUP(_xlfn.CONCAT(H202," - ",A202),production_rates_outpost_resources,production_rates_production_rates,0)),
IF(I202="",0,_xlfn.XLOOKUP(_xlfn.CONCAT(I202," - ",A202),production_rates_outpost_resources,production_rates_production_rates,0)),
IF(J202="",0,_xlfn.XLOOKUP(_xlfn.CONCAT(J202," - ",A202),production_rates_outpost_resources,production_rates_production_rates,0)),
IF(K202="",0,_xlfn.XLOOKUP(_xlfn.CONCAT(K202," - ",A202),production_rates_outpost_resources,production_rates_production_rates,0)),
IF(L202="",0,_xlfn.XLOOKUP(_xlfn.CONCAT(L202," - ",A202),production_rates_outpost_resources,production_rates_production_rates,0)),
IF(M202="",0,_xlfn.XLOOKUP(_xlfn.CONCAT(M202," - ",A202),production_rates_outpost_resources,production_rates_production_rates,0)))</f>
        <v>0</v>
      </c>
      <c r="E202" s="5" t="str">
        <f t="shared" si="3"/>
        <v/>
      </c>
      <c r="F202" s="12" t="str">
        <f>IF(D202=0,"",D202/C202/VLOOKUP($B202,target_rates_table,2,FALSE))</f>
        <v/>
      </c>
    </row>
    <row r="203" spans="4:6" x14ac:dyDescent="0.25">
      <c r="D203" s="5">
        <f>SUM(
IF(G203="",0,_xlfn.XLOOKUP(_xlfn.CONCAT(G203," - ",A203),production_rates_outpost_resources,production_rates_production_rates,0)),
IF(H203="",0,_xlfn.XLOOKUP(_xlfn.CONCAT(H203," - ",A203),production_rates_outpost_resources,production_rates_production_rates,0)),
IF(I203="",0,_xlfn.XLOOKUP(_xlfn.CONCAT(I203," - ",A203),production_rates_outpost_resources,production_rates_production_rates,0)),
IF(J203="",0,_xlfn.XLOOKUP(_xlfn.CONCAT(J203," - ",A203),production_rates_outpost_resources,production_rates_production_rates,0)),
IF(K203="",0,_xlfn.XLOOKUP(_xlfn.CONCAT(K203," - ",A203),production_rates_outpost_resources,production_rates_production_rates,0)),
IF(L203="",0,_xlfn.XLOOKUP(_xlfn.CONCAT(L203," - ",A203),production_rates_outpost_resources,production_rates_production_rates,0)),
IF(M203="",0,_xlfn.XLOOKUP(_xlfn.CONCAT(M203," - ",A203),production_rates_outpost_resources,production_rates_production_rates,0)))</f>
        <v>0</v>
      </c>
      <c r="E203" s="5" t="str">
        <f t="shared" si="3"/>
        <v/>
      </c>
      <c r="F203" s="12" t="str">
        <f>IF(D203=0,"",D203/C203/VLOOKUP($B203,target_rates_table,2,FALSE))</f>
        <v/>
      </c>
    </row>
    <row r="204" spans="4:6" x14ac:dyDescent="0.25">
      <c r="D204" s="5">
        <f>SUM(
IF(G204="",0,_xlfn.XLOOKUP(_xlfn.CONCAT(G204," - ",A204),production_rates_outpost_resources,production_rates_production_rates,0)),
IF(H204="",0,_xlfn.XLOOKUP(_xlfn.CONCAT(H204," - ",A204),production_rates_outpost_resources,production_rates_production_rates,0)),
IF(I204="",0,_xlfn.XLOOKUP(_xlfn.CONCAT(I204," - ",A204),production_rates_outpost_resources,production_rates_production_rates,0)),
IF(J204="",0,_xlfn.XLOOKUP(_xlfn.CONCAT(J204," - ",A204),production_rates_outpost_resources,production_rates_production_rates,0)),
IF(K204="",0,_xlfn.XLOOKUP(_xlfn.CONCAT(K204," - ",A204),production_rates_outpost_resources,production_rates_production_rates,0)),
IF(L204="",0,_xlfn.XLOOKUP(_xlfn.CONCAT(L204," - ",A204),production_rates_outpost_resources,production_rates_production_rates,0)),
IF(M204="",0,_xlfn.XLOOKUP(_xlfn.CONCAT(M204," - ",A204),production_rates_outpost_resources,production_rates_production_rates,0)))</f>
        <v>0</v>
      </c>
      <c r="E204" s="5" t="str">
        <f t="shared" si="3"/>
        <v/>
      </c>
      <c r="F204" s="12" t="str">
        <f>IF(D204=0,"",D204/C204/VLOOKUP($B204,target_rates_table,2,FALSE))</f>
        <v/>
      </c>
    </row>
    <row r="205" spans="4:6" x14ac:dyDescent="0.25">
      <c r="D205" s="5">
        <f>SUM(
IF(G205="",0,_xlfn.XLOOKUP(_xlfn.CONCAT(G205," - ",A205),production_rates_outpost_resources,production_rates_production_rates,0)),
IF(H205="",0,_xlfn.XLOOKUP(_xlfn.CONCAT(H205," - ",A205),production_rates_outpost_resources,production_rates_production_rates,0)),
IF(I205="",0,_xlfn.XLOOKUP(_xlfn.CONCAT(I205," - ",A205),production_rates_outpost_resources,production_rates_production_rates,0)),
IF(J205="",0,_xlfn.XLOOKUP(_xlfn.CONCAT(J205," - ",A205),production_rates_outpost_resources,production_rates_production_rates,0)),
IF(K205="",0,_xlfn.XLOOKUP(_xlfn.CONCAT(K205," - ",A205),production_rates_outpost_resources,production_rates_production_rates,0)),
IF(L205="",0,_xlfn.XLOOKUP(_xlfn.CONCAT(L205," - ",A205),production_rates_outpost_resources,production_rates_production_rates,0)),
IF(M205="",0,_xlfn.XLOOKUP(_xlfn.CONCAT(M205," - ",A205),production_rates_outpost_resources,production_rates_production_rates,0)))</f>
        <v>0</v>
      </c>
      <c r="E205" s="5" t="str">
        <f t="shared" si="3"/>
        <v/>
      </c>
      <c r="F205" s="12" t="str">
        <f>IF(D205=0,"",D205/C205/VLOOKUP($B205,target_rates_table,2,FALSE))</f>
        <v/>
      </c>
    </row>
    <row r="206" spans="4:6" x14ac:dyDescent="0.25">
      <c r="D206" s="5">
        <f>SUM(
IF(G206="",0,_xlfn.XLOOKUP(_xlfn.CONCAT(G206," - ",A206),production_rates_outpost_resources,production_rates_production_rates,0)),
IF(H206="",0,_xlfn.XLOOKUP(_xlfn.CONCAT(H206," - ",A206),production_rates_outpost_resources,production_rates_production_rates,0)),
IF(I206="",0,_xlfn.XLOOKUP(_xlfn.CONCAT(I206," - ",A206),production_rates_outpost_resources,production_rates_production_rates,0)),
IF(J206="",0,_xlfn.XLOOKUP(_xlfn.CONCAT(J206," - ",A206),production_rates_outpost_resources,production_rates_production_rates,0)),
IF(K206="",0,_xlfn.XLOOKUP(_xlfn.CONCAT(K206," - ",A206),production_rates_outpost_resources,production_rates_production_rates,0)),
IF(L206="",0,_xlfn.XLOOKUP(_xlfn.CONCAT(L206," - ",A206),production_rates_outpost_resources,production_rates_production_rates,0)),
IF(M206="",0,_xlfn.XLOOKUP(_xlfn.CONCAT(M206," - ",A206),production_rates_outpost_resources,production_rates_production_rates,0)))</f>
        <v>0</v>
      </c>
      <c r="E206" s="5" t="str">
        <f t="shared" si="3"/>
        <v/>
      </c>
      <c r="F206" s="12" t="str">
        <f>IF(D206=0,"",D206/C206/VLOOKUP($B206,target_rates_table,2,FALSE))</f>
        <v/>
      </c>
    </row>
    <row r="207" spans="4:6" x14ac:dyDescent="0.25">
      <c r="D207" s="5">
        <f>SUM(
IF(G207="",0,_xlfn.XLOOKUP(_xlfn.CONCAT(G207," - ",A207),production_rates_outpost_resources,production_rates_production_rates,0)),
IF(H207="",0,_xlfn.XLOOKUP(_xlfn.CONCAT(H207," - ",A207),production_rates_outpost_resources,production_rates_production_rates,0)),
IF(I207="",0,_xlfn.XLOOKUP(_xlfn.CONCAT(I207," - ",A207),production_rates_outpost_resources,production_rates_production_rates,0)),
IF(J207="",0,_xlfn.XLOOKUP(_xlfn.CONCAT(J207," - ",A207),production_rates_outpost_resources,production_rates_production_rates,0)),
IF(K207="",0,_xlfn.XLOOKUP(_xlfn.CONCAT(K207," - ",A207),production_rates_outpost_resources,production_rates_production_rates,0)),
IF(L207="",0,_xlfn.XLOOKUP(_xlfn.CONCAT(L207," - ",A207),production_rates_outpost_resources,production_rates_production_rates,0)),
IF(M207="",0,_xlfn.XLOOKUP(_xlfn.CONCAT(M207," - ",A207),production_rates_outpost_resources,production_rates_production_rates,0)))</f>
        <v>0</v>
      </c>
      <c r="E207" s="5" t="str">
        <f t="shared" si="3"/>
        <v/>
      </c>
      <c r="F207" s="12" t="str">
        <f>IF(D207=0,"",D207/C207/VLOOKUP($B207,target_rates_table,2,FALSE))</f>
        <v/>
      </c>
    </row>
    <row r="208" spans="4:6" x14ac:dyDescent="0.25">
      <c r="D208" s="5">
        <f>SUM(
IF(G208="",0,_xlfn.XLOOKUP(_xlfn.CONCAT(G208," - ",A208),production_rates_outpost_resources,production_rates_production_rates,0)),
IF(H208="",0,_xlfn.XLOOKUP(_xlfn.CONCAT(H208," - ",A208),production_rates_outpost_resources,production_rates_production_rates,0)),
IF(I208="",0,_xlfn.XLOOKUP(_xlfn.CONCAT(I208," - ",A208),production_rates_outpost_resources,production_rates_production_rates,0)),
IF(J208="",0,_xlfn.XLOOKUP(_xlfn.CONCAT(J208," - ",A208),production_rates_outpost_resources,production_rates_production_rates,0)),
IF(K208="",0,_xlfn.XLOOKUP(_xlfn.CONCAT(K208," - ",A208),production_rates_outpost_resources,production_rates_production_rates,0)),
IF(L208="",0,_xlfn.XLOOKUP(_xlfn.CONCAT(L208," - ",A208),production_rates_outpost_resources,production_rates_production_rates,0)),
IF(M208="",0,_xlfn.XLOOKUP(_xlfn.CONCAT(M208," - ",A208),production_rates_outpost_resources,production_rates_production_rates,0)))</f>
        <v>0</v>
      </c>
      <c r="E208" s="5" t="str">
        <f t="shared" si="3"/>
        <v/>
      </c>
      <c r="F208" s="12" t="str">
        <f>IF(D208=0,"",D208/C208/VLOOKUP($B208,target_rates_table,2,FALSE))</f>
        <v/>
      </c>
    </row>
    <row r="209" spans="4:6" x14ac:dyDescent="0.25">
      <c r="D209" s="5">
        <f>SUM(
IF(G209="",0,_xlfn.XLOOKUP(_xlfn.CONCAT(G209," - ",A209),production_rates_outpost_resources,production_rates_production_rates,0)),
IF(H209="",0,_xlfn.XLOOKUP(_xlfn.CONCAT(H209," - ",A209),production_rates_outpost_resources,production_rates_production_rates,0)),
IF(I209="",0,_xlfn.XLOOKUP(_xlfn.CONCAT(I209," - ",A209),production_rates_outpost_resources,production_rates_production_rates,0)),
IF(J209="",0,_xlfn.XLOOKUP(_xlfn.CONCAT(J209," - ",A209),production_rates_outpost_resources,production_rates_production_rates,0)),
IF(K209="",0,_xlfn.XLOOKUP(_xlfn.CONCAT(K209," - ",A209),production_rates_outpost_resources,production_rates_production_rates,0)),
IF(L209="",0,_xlfn.XLOOKUP(_xlfn.CONCAT(L209," - ",A209),production_rates_outpost_resources,production_rates_production_rates,0)),
IF(M209="",0,_xlfn.XLOOKUP(_xlfn.CONCAT(M209," - ",A209),production_rates_outpost_resources,production_rates_production_rates,0)))</f>
        <v>0</v>
      </c>
      <c r="E209" s="5" t="str">
        <f t="shared" si="3"/>
        <v/>
      </c>
      <c r="F209" s="12" t="str">
        <f>IF(D209=0,"",D209/C209/VLOOKUP($B209,target_rates_table,2,FALSE))</f>
        <v/>
      </c>
    </row>
    <row r="210" spans="4:6" x14ac:dyDescent="0.25">
      <c r="D210" s="5">
        <f>SUM(
IF(G210="",0,_xlfn.XLOOKUP(_xlfn.CONCAT(G210," - ",A210),production_rates_outpost_resources,production_rates_production_rates,0)),
IF(H210="",0,_xlfn.XLOOKUP(_xlfn.CONCAT(H210," - ",A210),production_rates_outpost_resources,production_rates_production_rates,0)),
IF(I210="",0,_xlfn.XLOOKUP(_xlfn.CONCAT(I210," - ",A210),production_rates_outpost_resources,production_rates_production_rates,0)),
IF(J210="",0,_xlfn.XLOOKUP(_xlfn.CONCAT(J210," - ",A210),production_rates_outpost_resources,production_rates_production_rates,0)),
IF(K210="",0,_xlfn.XLOOKUP(_xlfn.CONCAT(K210," - ",A210),production_rates_outpost_resources,production_rates_production_rates,0)),
IF(L210="",0,_xlfn.XLOOKUP(_xlfn.CONCAT(L210," - ",A210),production_rates_outpost_resources,production_rates_production_rates,0)),
IF(M210="",0,_xlfn.XLOOKUP(_xlfn.CONCAT(M210," - ",A210),production_rates_outpost_resources,production_rates_production_rates,0)))</f>
        <v>0</v>
      </c>
      <c r="E210" s="5" t="str">
        <f t="shared" si="3"/>
        <v/>
      </c>
      <c r="F210" s="12" t="str">
        <f>IF(D210=0,"",D210/C210/VLOOKUP($B210,target_rates_table,2,FALSE))</f>
        <v/>
      </c>
    </row>
    <row r="211" spans="4:6" x14ac:dyDescent="0.25">
      <c r="D211" s="5">
        <f>SUM(
IF(G211="",0,_xlfn.XLOOKUP(_xlfn.CONCAT(G211," - ",A211),production_rates_outpost_resources,production_rates_production_rates,0)),
IF(H211="",0,_xlfn.XLOOKUP(_xlfn.CONCAT(H211," - ",A211),production_rates_outpost_resources,production_rates_production_rates,0)),
IF(I211="",0,_xlfn.XLOOKUP(_xlfn.CONCAT(I211," - ",A211),production_rates_outpost_resources,production_rates_production_rates,0)),
IF(J211="",0,_xlfn.XLOOKUP(_xlfn.CONCAT(J211," - ",A211),production_rates_outpost_resources,production_rates_production_rates,0)),
IF(K211="",0,_xlfn.XLOOKUP(_xlfn.CONCAT(K211," - ",A211),production_rates_outpost_resources,production_rates_production_rates,0)),
IF(L211="",0,_xlfn.XLOOKUP(_xlfn.CONCAT(L211," - ",A211),production_rates_outpost_resources,production_rates_production_rates,0)),
IF(M211="",0,_xlfn.XLOOKUP(_xlfn.CONCAT(M211," - ",A211),production_rates_outpost_resources,production_rates_production_rates,0)))</f>
        <v>0</v>
      </c>
      <c r="E211" s="5" t="str">
        <f t="shared" si="3"/>
        <v/>
      </c>
      <c r="F211" s="12" t="str">
        <f>IF(D211=0,"",D211/C211/VLOOKUP($B211,target_rates_table,2,FALSE))</f>
        <v/>
      </c>
    </row>
    <row r="212" spans="4:6" x14ac:dyDescent="0.25">
      <c r="D212" s="5">
        <f>SUM(
IF(G212="",0,_xlfn.XLOOKUP(_xlfn.CONCAT(G212," - ",A212),production_rates_outpost_resources,production_rates_production_rates,0)),
IF(H212="",0,_xlfn.XLOOKUP(_xlfn.CONCAT(H212," - ",A212),production_rates_outpost_resources,production_rates_production_rates,0)),
IF(I212="",0,_xlfn.XLOOKUP(_xlfn.CONCAT(I212," - ",A212),production_rates_outpost_resources,production_rates_production_rates,0)),
IF(J212="",0,_xlfn.XLOOKUP(_xlfn.CONCAT(J212," - ",A212),production_rates_outpost_resources,production_rates_production_rates,0)),
IF(K212="",0,_xlfn.XLOOKUP(_xlfn.CONCAT(K212," - ",A212),production_rates_outpost_resources,production_rates_production_rates,0)),
IF(L212="",0,_xlfn.XLOOKUP(_xlfn.CONCAT(L212," - ",A212),production_rates_outpost_resources,production_rates_production_rates,0)),
IF(M212="",0,_xlfn.XLOOKUP(_xlfn.CONCAT(M212," - ",A212),production_rates_outpost_resources,production_rates_production_rates,0)))</f>
        <v>0</v>
      </c>
      <c r="E212" s="5" t="str">
        <f t="shared" si="3"/>
        <v/>
      </c>
      <c r="F212" s="12" t="str">
        <f>IF(D212=0,"",D212/C212/VLOOKUP($B212,target_rates_table,2,FALSE))</f>
        <v/>
      </c>
    </row>
    <row r="213" spans="4:6" x14ac:dyDescent="0.25">
      <c r="D213" s="5">
        <f>SUM(
IF(G213="",0,_xlfn.XLOOKUP(_xlfn.CONCAT(G213," - ",A213),production_rates_outpost_resources,production_rates_production_rates,0)),
IF(H213="",0,_xlfn.XLOOKUP(_xlfn.CONCAT(H213," - ",A213),production_rates_outpost_resources,production_rates_production_rates,0)),
IF(I213="",0,_xlfn.XLOOKUP(_xlfn.CONCAT(I213," - ",A213),production_rates_outpost_resources,production_rates_production_rates,0)),
IF(J213="",0,_xlfn.XLOOKUP(_xlfn.CONCAT(J213," - ",A213),production_rates_outpost_resources,production_rates_production_rates,0)),
IF(K213="",0,_xlfn.XLOOKUP(_xlfn.CONCAT(K213," - ",A213),production_rates_outpost_resources,production_rates_production_rates,0)),
IF(L213="",0,_xlfn.XLOOKUP(_xlfn.CONCAT(L213," - ",A213),production_rates_outpost_resources,production_rates_production_rates,0)),
IF(M213="",0,_xlfn.XLOOKUP(_xlfn.CONCAT(M213," - ",A213),production_rates_outpost_resources,production_rates_production_rates,0)))</f>
        <v>0</v>
      </c>
      <c r="E213" s="5" t="str">
        <f t="shared" si="3"/>
        <v/>
      </c>
      <c r="F213" s="12" t="str">
        <f>IF(D213=0,"",D213/C213/VLOOKUP($B213,target_rates_table,2,FALSE))</f>
        <v/>
      </c>
    </row>
    <row r="214" spans="4:6" x14ac:dyDescent="0.25">
      <c r="D214" s="5">
        <f>SUM(
IF(G214="",0,_xlfn.XLOOKUP(_xlfn.CONCAT(G214," - ",A214),production_rates_outpost_resources,production_rates_production_rates,0)),
IF(H214="",0,_xlfn.XLOOKUP(_xlfn.CONCAT(H214," - ",A214),production_rates_outpost_resources,production_rates_production_rates,0)),
IF(I214="",0,_xlfn.XLOOKUP(_xlfn.CONCAT(I214," - ",A214),production_rates_outpost_resources,production_rates_production_rates,0)),
IF(J214="",0,_xlfn.XLOOKUP(_xlfn.CONCAT(J214," - ",A214),production_rates_outpost_resources,production_rates_production_rates,0)),
IF(K214="",0,_xlfn.XLOOKUP(_xlfn.CONCAT(K214," - ",A214),production_rates_outpost_resources,production_rates_production_rates,0)),
IF(L214="",0,_xlfn.XLOOKUP(_xlfn.CONCAT(L214," - ",A214),production_rates_outpost_resources,production_rates_production_rates,0)),
IF(M214="",0,_xlfn.XLOOKUP(_xlfn.CONCAT(M214," - ",A214),production_rates_outpost_resources,production_rates_production_rates,0)))</f>
        <v>0</v>
      </c>
      <c r="E214" s="5" t="str">
        <f t="shared" si="3"/>
        <v/>
      </c>
      <c r="F214" s="12" t="str">
        <f>IF(D214=0,"",D214/C214/VLOOKUP($B214,target_rates_table,2,FALSE))</f>
        <v/>
      </c>
    </row>
    <row r="215" spans="4:6" x14ac:dyDescent="0.25">
      <c r="D215" s="5">
        <f>SUM(
IF(G215="",0,_xlfn.XLOOKUP(_xlfn.CONCAT(G215," - ",A215),production_rates_outpost_resources,production_rates_production_rates,0)),
IF(H215="",0,_xlfn.XLOOKUP(_xlfn.CONCAT(H215," - ",A215),production_rates_outpost_resources,production_rates_production_rates,0)),
IF(I215="",0,_xlfn.XLOOKUP(_xlfn.CONCAT(I215," - ",A215),production_rates_outpost_resources,production_rates_production_rates,0)),
IF(J215="",0,_xlfn.XLOOKUP(_xlfn.CONCAT(J215," - ",A215),production_rates_outpost_resources,production_rates_production_rates,0)),
IF(K215="",0,_xlfn.XLOOKUP(_xlfn.CONCAT(K215," - ",A215),production_rates_outpost_resources,production_rates_production_rates,0)),
IF(L215="",0,_xlfn.XLOOKUP(_xlfn.CONCAT(L215," - ",A215),production_rates_outpost_resources,production_rates_production_rates,0)),
IF(M215="",0,_xlfn.XLOOKUP(_xlfn.CONCAT(M215," - ",A215),production_rates_outpost_resources,production_rates_production_rates,0)))</f>
        <v>0</v>
      </c>
      <c r="E215" s="5" t="str">
        <f t="shared" si="3"/>
        <v/>
      </c>
      <c r="F215" s="12" t="str">
        <f>IF(D215=0,"",D215/C215/VLOOKUP($B215,target_rates_table,2,FALSE))</f>
        <v/>
      </c>
    </row>
    <row r="216" spans="4:6" x14ac:dyDescent="0.25">
      <c r="D216" s="5">
        <f>SUM(
IF(G216="",0,_xlfn.XLOOKUP(_xlfn.CONCAT(G216," - ",A216),production_rates_outpost_resources,production_rates_production_rates,0)),
IF(H216="",0,_xlfn.XLOOKUP(_xlfn.CONCAT(H216," - ",A216),production_rates_outpost_resources,production_rates_production_rates,0)),
IF(I216="",0,_xlfn.XLOOKUP(_xlfn.CONCAT(I216," - ",A216),production_rates_outpost_resources,production_rates_production_rates,0)),
IF(J216="",0,_xlfn.XLOOKUP(_xlfn.CONCAT(J216," - ",A216),production_rates_outpost_resources,production_rates_production_rates,0)),
IF(K216="",0,_xlfn.XLOOKUP(_xlfn.CONCAT(K216," - ",A216),production_rates_outpost_resources,production_rates_production_rates,0)),
IF(L216="",0,_xlfn.XLOOKUP(_xlfn.CONCAT(L216," - ",A216),production_rates_outpost_resources,production_rates_production_rates,0)),
IF(M216="",0,_xlfn.XLOOKUP(_xlfn.CONCAT(M216," - ",A216),production_rates_outpost_resources,production_rates_production_rates,0)))</f>
        <v>0</v>
      </c>
      <c r="E216" s="5" t="str">
        <f t="shared" si="3"/>
        <v/>
      </c>
      <c r="F216" s="12" t="str">
        <f>IF(D216=0,"",D216/C216/VLOOKUP($B216,target_rates_table,2,FALSE))</f>
        <v/>
      </c>
    </row>
    <row r="217" spans="4:6" x14ac:dyDescent="0.25">
      <c r="D217" s="5">
        <f>SUM(
IF(G217="",0,_xlfn.XLOOKUP(_xlfn.CONCAT(G217," - ",A217),production_rates_outpost_resources,production_rates_production_rates,0)),
IF(H217="",0,_xlfn.XLOOKUP(_xlfn.CONCAT(H217," - ",A217),production_rates_outpost_resources,production_rates_production_rates,0)),
IF(I217="",0,_xlfn.XLOOKUP(_xlfn.CONCAT(I217," - ",A217),production_rates_outpost_resources,production_rates_production_rates,0)),
IF(J217="",0,_xlfn.XLOOKUP(_xlfn.CONCAT(J217," - ",A217),production_rates_outpost_resources,production_rates_production_rates,0)),
IF(K217="",0,_xlfn.XLOOKUP(_xlfn.CONCAT(K217," - ",A217),production_rates_outpost_resources,production_rates_production_rates,0)),
IF(L217="",0,_xlfn.XLOOKUP(_xlfn.CONCAT(L217," - ",A217),production_rates_outpost_resources,production_rates_production_rates,0)),
IF(M217="",0,_xlfn.XLOOKUP(_xlfn.CONCAT(M217," - ",A217),production_rates_outpost_resources,production_rates_production_rates,0)))</f>
        <v>0</v>
      </c>
      <c r="E217" s="5" t="str">
        <f t="shared" si="3"/>
        <v/>
      </c>
      <c r="F217" s="12" t="str">
        <f>IF(D217=0,"",D217/C217/VLOOKUP($B217,target_rates_table,2,FALSE))</f>
        <v/>
      </c>
    </row>
    <row r="218" spans="4:6" x14ac:dyDescent="0.25">
      <c r="D218" s="5">
        <f>SUM(
IF(G218="",0,_xlfn.XLOOKUP(_xlfn.CONCAT(G218," - ",A218),production_rates_outpost_resources,production_rates_production_rates,0)),
IF(H218="",0,_xlfn.XLOOKUP(_xlfn.CONCAT(H218," - ",A218),production_rates_outpost_resources,production_rates_production_rates,0)),
IF(I218="",0,_xlfn.XLOOKUP(_xlfn.CONCAT(I218," - ",A218),production_rates_outpost_resources,production_rates_production_rates,0)),
IF(J218="",0,_xlfn.XLOOKUP(_xlfn.CONCAT(J218," - ",A218),production_rates_outpost_resources,production_rates_production_rates,0)),
IF(K218="",0,_xlfn.XLOOKUP(_xlfn.CONCAT(K218," - ",A218),production_rates_outpost_resources,production_rates_production_rates,0)),
IF(L218="",0,_xlfn.XLOOKUP(_xlfn.CONCAT(L218," - ",A218),production_rates_outpost_resources,production_rates_production_rates,0)),
IF(M218="",0,_xlfn.XLOOKUP(_xlfn.CONCAT(M218," - ",A218),production_rates_outpost_resources,production_rates_production_rates,0)))</f>
        <v>0</v>
      </c>
      <c r="E218" s="5" t="str">
        <f t="shared" si="3"/>
        <v/>
      </c>
      <c r="F218" s="12" t="str">
        <f>IF(D218=0,"",D218/C218/VLOOKUP($B218,target_rates_table,2,FALSE))</f>
        <v/>
      </c>
    </row>
    <row r="219" spans="4:6" x14ac:dyDescent="0.25">
      <c r="D219" s="5">
        <f>SUM(
IF(G219="",0,_xlfn.XLOOKUP(_xlfn.CONCAT(G219," - ",A219),production_rates_outpost_resources,production_rates_production_rates,0)),
IF(H219="",0,_xlfn.XLOOKUP(_xlfn.CONCAT(H219," - ",A219),production_rates_outpost_resources,production_rates_production_rates,0)),
IF(I219="",0,_xlfn.XLOOKUP(_xlfn.CONCAT(I219," - ",A219),production_rates_outpost_resources,production_rates_production_rates,0)),
IF(J219="",0,_xlfn.XLOOKUP(_xlfn.CONCAT(J219," - ",A219),production_rates_outpost_resources,production_rates_production_rates,0)),
IF(K219="",0,_xlfn.XLOOKUP(_xlfn.CONCAT(K219," - ",A219),production_rates_outpost_resources,production_rates_production_rates,0)),
IF(L219="",0,_xlfn.XLOOKUP(_xlfn.CONCAT(L219," - ",A219),production_rates_outpost_resources,production_rates_production_rates,0)),
IF(M219="",0,_xlfn.XLOOKUP(_xlfn.CONCAT(M219," - ",A219),production_rates_outpost_resources,production_rates_production_rates,0)))</f>
        <v>0</v>
      </c>
      <c r="E219" s="5" t="str">
        <f t="shared" si="3"/>
        <v/>
      </c>
      <c r="F219" s="12" t="str">
        <f>IF(D219=0,"",D219/C219/VLOOKUP($B219,target_rates_table,2,FALSE))</f>
        <v/>
      </c>
    </row>
    <row r="220" spans="4:6" x14ac:dyDescent="0.25">
      <c r="D220" s="5">
        <f>SUM(
IF(G220="",0,_xlfn.XLOOKUP(_xlfn.CONCAT(G220," - ",A220),production_rates_outpost_resources,production_rates_production_rates,0)),
IF(H220="",0,_xlfn.XLOOKUP(_xlfn.CONCAT(H220," - ",A220),production_rates_outpost_resources,production_rates_production_rates,0)),
IF(I220="",0,_xlfn.XLOOKUP(_xlfn.CONCAT(I220," - ",A220),production_rates_outpost_resources,production_rates_production_rates,0)),
IF(J220="",0,_xlfn.XLOOKUP(_xlfn.CONCAT(J220," - ",A220),production_rates_outpost_resources,production_rates_production_rates,0)),
IF(K220="",0,_xlfn.XLOOKUP(_xlfn.CONCAT(K220," - ",A220),production_rates_outpost_resources,production_rates_production_rates,0)),
IF(L220="",0,_xlfn.XLOOKUP(_xlfn.CONCAT(L220," - ",A220),production_rates_outpost_resources,production_rates_production_rates,0)),
IF(M220="",0,_xlfn.XLOOKUP(_xlfn.CONCAT(M220," - ",A220),production_rates_outpost_resources,production_rates_production_rates,0)))</f>
        <v>0</v>
      </c>
      <c r="E220" s="5" t="str">
        <f t="shared" si="3"/>
        <v/>
      </c>
      <c r="F220" s="12" t="str">
        <f>IF(D220=0,"",D220/C220/VLOOKUP($B220,target_rates_table,2,FALSE))</f>
        <v/>
      </c>
    </row>
    <row r="221" spans="4:6" x14ac:dyDescent="0.25">
      <c r="D221" s="5">
        <f>SUM(
IF(G221="",0,_xlfn.XLOOKUP(_xlfn.CONCAT(G221," - ",A221),production_rates_outpost_resources,production_rates_production_rates,0)),
IF(H221="",0,_xlfn.XLOOKUP(_xlfn.CONCAT(H221," - ",A221),production_rates_outpost_resources,production_rates_production_rates,0)),
IF(I221="",0,_xlfn.XLOOKUP(_xlfn.CONCAT(I221," - ",A221),production_rates_outpost_resources,production_rates_production_rates,0)),
IF(J221="",0,_xlfn.XLOOKUP(_xlfn.CONCAT(J221," - ",A221),production_rates_outpost_resources,production_rates_production_rates,0)),
IF(K221="",0,_xlfn.XLOOKUP(_xlfn.CONCAT(K221," - ",A221),production_rates_outpost_resources,production_rates_production_rates,0)),
IF(L221="",0,_xlfn.XLOOKUP(_xlfn.CONCAT(L221," - ",A221),production_rates_outpost_resources,production_rates_production_rates,0)),
IF(M221="",0,_xlfn.XLOOKUP(_xlfn.CONCAT(M221," - ",A221),production_rates_outpost_resources,production_rates_production_rates,0)))</f>
        <v>0</v>
      </c>
      <c r="E221" s="5" t="str">
        <f t="shared" si="3"/>
        <v/>
      </c>
      <c r="F221" s="12" t="str">
        <f>IF(D221=0,"",D221/C221/VLOOKUP($B221,target_rates_table,2,FALSE))</f>
        <v/>
      </c>
    </row>
    <row r="222" spans="4:6" x14ac:dyDescent="0.25">
      <c r="D222" s="5">
        <f>SUM(
IF(G222="",0,_xlfn.XLOOKUP(_xlfn.CONCAT(G222," - ",A222),production_rates_outpost_resources,production_rates_production_rates,0)),
IF(H222="",0,_xlfn.XLOOKUP(_xlfn.CONCAT(H222," - ",A222),production_rates_outpost_resources,production_rates_production_rates,0)),
IF(I222="",0,_xlfn.XLOOKUP(_xlfn.CONCAT(I222," - ",A222),production_rates_outpost_resources,production_rates_production_rates,0)),
IF(J222="",0,_xlfn.XLOOKUP(_xlfn.CONCAT(J222," - ",A222),production_rates_outpost_resources,production_rates_production_rates,0)),
IF(K222="",0,_xlfn.XLOOKUP(_xlfn.CONCAT(K222," - ",A222),production_rates_outpost_resources,production_rates_production_rates,0)),
IF(L222="",0,_xlfn.XLOOKUP(_xlfn.CONCAT(L222," - ",A222),production_rates_outpost_resources,production_rates_production_rates,0)),
IF(M222="",0,_xlfn.XLOOKUP(_xlfn.CONCAT(M222," - ",A222),production_rates_outpost_resources,production_rates_production_rates,0)))</f>
        <v>0</v>
      </c>
      <c r="E222" s="5" t="str">
        <f t="shared" si="3"/>
        <v/>
      </c>
      <c r="F222" s="12" t="str">
        <f>IF(D222=0,"",D222/C222/VLOOKUP($B222,target_rates_table,2,FALSE))</f>
        <v/>
      </c>
    </row>
    <row r="223" spans="4:6" x14ac:dyDescent="0.25">
      <c r="D223" s="5">
        <f>SUM(
IF(G223="",0,_xlfn.XLOOKUP(_xlfn.CONCAT(G223," - ",A223),production_rates_outpost_resources,production_rates_production_rates,0)),
IF(H223="",0,_xlfn.XLOOKUP(_xlfn.CONCAT(H223," - ",A223),production_rates_outpost_resources,production_rates_production_rates,0)),
IF(I223="",0,_xlfn.XLOOKUP(_xlfn.CONCAT(I223," - ",A223),production_rates_outpost_resources,production_rates_production_rates,0)),
IF(J223="",0,_xlfn.XLOOKUP(_xlfn.CONCAT(J223," - ",A223),production_rates_outpost_resources,production_rates_production_rates,0)),
IF(K223="",0,_xlfn.XLOOKUP(_xlfn.CONCAT(K223," - ",A223),production_rates_outpost_resources,production_rates_production_rates,0)),
IF(L223="",0,_xlfn.XLOOKUP(_xlfn.CONCAT(L223," - ",A223),production_rates_outpost_resources,production_rates_production_rates,0)),
IF(M223="",0,_xlfn.XLOOKUP(_xlfn.CONCAT(M223," - ",A223),production_rates_outpost_resources,production_rates_production_rates,0)))</f>
        <v>0</v>
      </c>
      <c r="E223" s="5" t="str">
        <f t="shared" si="3"/>
        <v/>
      </c>
      <c r="F223" s="12" t="str">
        <f>IF(D223=0,"",D223/C223/VLOOKUP($B223,target_rates_table,2,FALSE))</f>
        <v/>
      </c>
    </row>
    <row r="224" spans="4:6" x14ac:dyDescent="0.25">
      <c r="D224" s="5">
        <f>SUM(
IF(G224="",0,_xlfn.XLOOKUP(_xlfn.CONCAT(G224," - ",A224),production_rates_outpost_resources,production_rates_production_rates,0)),
IF(H224="",0,_xlfn.XLOOKUP(_xlfn.CONCAT(H224," - ",A224),production_rates_outpost_resources,production_rates_production_rates,0)),
IF(I224="",0,_xlfn.XLOOKUP(_xlfn.CONCAT(I224," - ",A224),production_rates_outpost_resources,production_rates_production_rates,0)),
IF(J224="",0,_xlfn.XLOOKUP(_xlfn.CONCAT(J224," - ",A224),production_rates_outpost_resources,production_rates_production_rates,0)),
IF(K224="",0,_xlfn.XLOOKUP(_xlfn.CONCAT(K224," - ",A224),production_rates_outpost_resources,production_rates_production_rates,0)),
IF(L224="",0,_xlfn.XLOOKUP(_xlfn.CONCAT(L224," - ",A224),production_rates_outpost_resources,production_rates_production_rates,0)),
IF(M224="",0,_xlfn.XLOOKUP(_xlfn.CONCAT(M224," - ",A224),production_rates_outpost_resources,production_rates_production_rates,0)))</f>
        <v>0</v>
      </c>
      <c r="E224" s="5" t="str">
        <f t="shared" si="3"/>
        <v/>
      </c>
      <c r="F224" s="12" t="str">
        <f>IF(D224=0,"",D224/C224/VLOOKUP($B224,target_rates_table,2,FALSE))</f>
        <v/>
      </c>
    </row>
    <row r="225" spans="4:6" x14ac:dyDescent="0.25">
      <c r="D225" s="5">
        <f>SUM(
IF(G225="",0,_xlfn.XLOOKUP(_xlfn.CONCAT(G225," - ",A225),production_rates_outpost_resources,production_rates_production_rates,0)),
IF(H225="",0,_xlfn.XLOOKUP(_xlfn.CONCAT(H225," - ",A225),production_rates_outpost_resources,production_rates_production_rates,0)),
IF(I225="",0,_xlfn.XLOOKUP(_xlfn.CONCAT(I225," - ",A225),production_rates_outpost_resources,production_rates_production_rates,0)),
IF(J225="",0,_xlfn.XLOOKUP(_xlfn.CONCAT(J225," - ",A225),production_rates_outpost_resources,production_rates_production_rates,0)),
IF(K225="",0,_xlfn.XLOOKUP(_xlfn.CONCAT(K225," - ",A225),production_rates_outpost_resources,production_rates_production_rates,0)),
IF(L225="",0,_xlfn.XLOOKUP(_xlfn.CONCAT(L225," - ",A225),production_rates_outpost_resources,production_rates_production_rates,0)),
IF(M225="",0,_xlfn.XLOOKUP(_xlfn.CONCAT(M225," - ",A225),production_rates_outpost_resources,production_rates_production_rates,0)))</f>
        <v>0</v>
      </c>
      <c r="E225" s="5" t="str">
        <f t="shared" si="3"/>
        <v/>
      </c>
      <c r="F225" s="12" t="str">
        <f>IF(D225=0,"",D225/C225/VLOOKUP($B225,target_rates_table,2,FALSE))</f>
        <v/>
      </c>
    </row>
    <row r="226" spans="4:6" x14ac:dyDescent="0.25">
      <c r="D226" s="5">
        <f>SUM(
IF(G226="",0,_xlfn.XLOOKUP(_xlfn.CONCAT(G226," - ",A226),production_rates_outpost_resources,production_rates_production_rates,0)),
IF(H226="",0,_xlfn.XLOOKUP(_xlfn.CONCAT(H226," - ",A226),production_rates_outpost_resources,production_rates_production_rates,0)),
IF(I226="",0,_xlfn.XLOOKUP(_xlfn.CONCAT(I226," - ",A226),production_rates_outpost_resources,production_rates_production_rates,0)),
IF(J226="",0,_xlfn.XLOOKUP(_xlfn.CONCAT(J226," - ",A226),production_rates_outpost_resources,production_rates_production_rates,0)),
IF(K226="",0,_xlfn.XLOOKUP(_xlfn.CONCAT(K226," - ",A226),production_rates_outpost_resources,production_rates_production_rates,0)),
IF(L226="",0,_xlfn.XLOOKUP(_xlfn.CONCAT(L226," - ",A226),production_rates_outpost_resources,production_rates_production_rates,0)),
IF(M226="",0,_xlfn.XLOOKUP(_xlfn.CONCAT(M226," - ",A226),production_rates_outpost_resources,production_rates_production_rates,0)))</f>
        <v>0</v>
      </c>
      <c r="E226" s="5" t="str">
        <f t="shared" si="3"/>
        <v/>
      </c>
      <c r="F226" s="12" t="str">
        <f>IF(D226=0,"",D226/C226/VLOOKUP($B226,target_rates_table,2,FALSE))</f>
        <v/>
      </c>
    </row>
    <row r="227" spans="4:6" x14ac:dyDescent="0.25">
      <c r="D227" s="5">
        <f>SUM(
IF(G227="",0,_xlfn.XLOOKUP(_xlfn.CONCAT(G227," - ",A227),production_rates_outpost_resources,production_rates_production_rates,0)),
IF(H227="",0,_xlfn.XLOOKUP(_xlfn.CONCAT(H227," - ",A227),production_rates_outpost_resources,production_rates_production_rates,0)),
IF(I227="",0,_xlfn.XLOOKUP(_xlfn.CONCAT(I227," - ",A227),production_rates_outpost_resources,production_rates_production_rates,0)),
IF(J227="",0,_xlfn.XLOOKUP(_xlfn.CONCAT(J227," - ",A227),production_rates_outpost_resources,production_rates_production_rates,0)),
IF(K227="",0,_xlfn.XLOOKUP(_xlfn.CONCAT(K227," - ",A227),production_rates_outpost_resources,production_rates_production_rates,0)),
IF(L227="",0,_xlfn.XLOOKUP(_xlfn.CONCAT(L227," - ",A227),production_rates_outpost_resources,production_rates_production_rates,0)),
IF(M227="",0,_xlfn.XLOOKUP(_xlfn.CONCAT(M227," - ",A227),production_rates_outpost_resources,production_rates_production_rates,0)))</f>
        <v>0</v>
      </c>
      <c r="E227" s="5" t="str">
        <f t="shared" si="3"/>
        <v/>
      </c>
      <c r="F227" s="12" t="str">
        <f>IF(D227=0,"",D227/C227/VLOOKUP($B227,target_rates_table,2,FALSE))</f>
        <v/>
      </c>
    </row>
    <row r="228" spans="4:6" x14ac:dyDescent="0.25">
      <c r="D228" s="5">
        <f>SUM(
IF(G228="",0,_xlfn.XLOOKUP(_xlfn.CONCAT(G228," - ",A228),production_rates_outpost_resources,production_rates_production_rates,0)),
IF(H228="",0,_xlfn.XLOOKUP(_xlfn.CONCAT(H228," - ",A228),production_rates_outpost_resources,production_rates_production_rates,0)),
IF(I228="",0,_xlfn.XLOOKUP(_xlfn.CONCAT(I228," - ",A228),production_rates_outpost_resources,production_rates_production_rates,0)),
IF(J228="",0,_xlfn.XLOOKUP(_xlfn.CONCAT(J228," - ",A228),production_rates_outpost_resources,production_rates_production_rates,0)),
IF(K228="",0,_xlfn.XLOOKUP(_xlfn.CONCAT(K228," - ",A228),production_rates_outpost_resources,production_rates_production_rates,0)),
IF(L228="",0,_xlfn.XLOOKUP(_xlfn.CONCAT(L228," - ",A228),production_rates_outpost_resources,production_rates_production_rates,0)),
IF(M228="",0,_xlfn.XLOOKUP(_xlfn.CONCAT(M228," - ",A228),production_rates_outpost_resources,production_rates_production_rates,0)))</f>
        <v>0</v>
      </c>
      <c r="E228" s="5" t="str">
        <f t="shared" si="3"/>
        <v/>
      </c>
      <c r="F228" s="12" t="str">
        <f>IF(D228=0,"",D228/C228/VLOOKUP($B228,target_rates_table,2,FALSE))</f>
        <v/>
      </c>
    </row>
    <row r="229" spans="4:6" x14ac:dyDescent="0.25">
      <c r="D229" s="5">
        <f>SUM(
IF(G229="",0,_xlfn.XLOOKUP(_xlfn.CONCAT(G229," - ",A229),production_rates_outpost_resources,production_rates_production_rates,0)),
IF(H229="",0,_xlfn.XLOOKUP(_xlfn.CONCAT(H229," - ",A229),production_rates_outpost_resources,production_rates_production_rates,0)),
IF(I229="",0,_xlfn.XLOOKUP(_xlfn.CONCAT(I229," - ",A229),production_rates_outpost_resources,production_rates_production_rates,0)),
IF(J229="",0,_xlfn.XLOOKUP(_xlfn.CONCAT(J229," - ",A229),production_rates_outpost_resources,production_rates_production_rates,0)),
IF(K229="",0,_xlfn.XLOOKUP(_xlfn.CONCAT(K229," - ",A229),production_rates_outpost_resources,production_rates_production_rates,0)),
IF(L229="",0,_xlfn.XLOOKUP(_xlfn.CONCAT(L229," - ",A229),production_rates_outpost_resources,production_rates_production_rates,0)),
IF(M229="",0,_xlfn.XLOOKUP(_xlfn.CONCAT(M229," - ",A229),production_rates_outpost_resources,production_rates_production_rates,0)))</f>
        <v>0</v>
      </c>
      <c r="E229" s="5" t="str">
        <f t="shared" si="3"/>
        <v/>
      </c>
      <c r="F229" s="12" t="str">
        <f>IF(D229=0,"",D229/C229/VLOOKUP($B229,target_rates_table,2,FALSE))</f>
        <v/>
      </c>
    </row>
    <row r="230" spans="4:6" x14ac:dyDescent="0.25">
      <c r="D230" s="5">
        <f>SUM(
IF(G230="",0,_xlfn.XLOOKUP(_xlfn.CONCAT(G230," - ",A230),production_rates_outpost_resources,production_rates_production_rates,0)),
IF(H230="",0,_xlfn.XLOOKUP(_xlfn.CONCAT(H230," - ",A230),production_rates_outpost_resources,production_rates_production_rates,0)),
IF(I230="",0,_xlfn.XLOOKUP(_xlfn.CONCAT(I230," - ",A230),production_rates_outpost_resources,production_rates_production_rates,0)),
IF(J230="",0,_xlfn.XLOOKUP(_xlfn.CONCAT(J230," - ",A230),production_rates_outpost_resources,production_rates_production_rates,0)),
IF(K230="",0,_xlfn.XLOOKUP(_xlfn.CONCAT(K230," - ",A230),production_rates_outpost_resources,production_rates_production_rates,0)),
IF(L230="",0,_xlfn.XLOOKUP(_xlfn.CONCAT(L230," - ",A230),production_rates_outpost_resources,production_rates_production_rates,0)),
IF(M230="",0,_xlfn.XLOOKUP(_xlfn.CONCAT(M230," - ",A230),production_rates_outpost_resources,production_rates_production_rates,0)))</f>
        <v>0</v>
      </c>
      <c r="E230" s="5" t="str">
        <f t="shared" si="3"/>
        <v/>
      </c>
      <c r="F230" s="12" t="str">
        <f>IF(D230=0,"",D230/C230/VLOOKUP($B230,target_rates_table,2,FALSE))</f>
        <v/>
      </c>
    </row>
    <row r="231" spans="4:6" x14ac:dyDescent="0.25">
      <c r="D231" s="5">
        <f>SUM(
IF(G231="",0,_xlfn.XLOOKUP(_xlfn.CONCAT(G231," - ",A231),production_rates_outpost_resources,production_rates_production_rates,0)),
IF(H231="",0,_xlfn.XLOOKUP(_xlfn.CONCAT(H231," - ",A231),production_rates_outpost_resources,production_rates_production_rates,0)),
IF(I231="",0,_xlfn.XLOOKUP(_xlfn.CONCAT(I231," - ",A231),production_rates_outpost_resources,production_rates_production_rates,0)),
IF(J231="",0,_xlfn.XLOOKUP(_xlfn.CONCAT(J231," - ",A231),production_rates_outpost_resources,production_rates_production_rates,0)),
IF(K231="",0,_xlfn.XLOOKUP(_xlfn.CONCAT(K231," - ",A231),production_rates_outpost_resources,production_rates_production_rates,0)),
IF(L231="",0,_xlfn.XLOOKUP(_xlfn.CONCAT(L231," - ",A231),production_rates_outpost_resources,production_rates_production_rates,0)),
IF(M231="",0,_xlfn.XLOOKUP(_xlfn.CONCAT(M231," - ",A231),production_rates_outpost_resources,production_rates_production_rates,0)))</f>
        <v>0</v>
      </c>
      <c r="E231" s="5" t="str">
        <f t="shared" si="3"/>
        <v/>
      </c>
      <c r="F231" s="12" t="str">
        <f>IF(D231=0,"",D231/C231/VLOOKUP($B231,target_rates_table,2,FALSE))</f>
        <v/>
      </c>
    </row>
    <row r="232" spans="4:6" x14ac:dyDescent="0.25">
      <c r="D232" s="5">
        <f>SUM(
IF(G232="",0,_xlfn.XLOOKUP(_xlfn.CONCAT(G232," - ",A232),production_rates_outpost_resources,production_rates_production_rates,0)),
IF(H232="",0,_xlfn.XLOOKUP(_xlfn.CONCAT(H232," - ",A232),production_rates_outpost_resources,production_rates_production_rates,0)),
IF(I232="",0,_xlfn.XLOOKUP(_xlfn.CONCAT(I232," - ",A232),production_rates_outpost_resources,production_rates_production_rates,0)),
IF(J232="",0,_xlfn.XLOOKUP(_xlfn.CONCAT(J232," - ",A232),production_rates_outpost_resources,production_rates_production_rates,0)),
IF(K232="",0,_xlfn.XLOOKUP(_xlfn.CONCAT(K232," - ",A232),production_rates_outpost_resources,production_rates_production_rates,0)),
IF(L232="",0,_xlfn.XLOOKUP(_xlfn.CONCAT(L232," - ",A232),production_rates_outpost_resources,production_rates_production_rates,0)),
IF(M232="",0,_xlfn.XLOOKUP(_xlfn.CONCAT(M232," - ",A232),production_rates_outpost_resources,production_rates_production_rates,0)))</f>
        <v>0</v>
      </c>
      <c r="E232" s="5" t="str">
        <f t="shared" si="3"/>
        <v/>
      </c>
      <c r="F232" s="12" t="str">
        <f>IF(D232=0,"",D232/C232/VLOOKUP($B232,target_rates_table,2,FALSE))</f>
        <v/>
      </c>
    </row>
    <row r="233" spans="4:6" x14ac:dyDescent="0.25">
      <c r="D233" s="5">
        <f>SUM(
IF(G233="",0,_xlfn.XLOOKUP(_xlfn.CONCAT(G233," - ",A233),production_rates_outpost_resources,production_rates_production_rates,0)),
IF(H233="",0,_xlfn.XLOOKUP(_xlfn.CONCAT(H233," - ",A233),production_rates_outpost_resources,production_rates_production_rates,0)),
IF(I233="",0,_xlfn.XLOOKUP(_xlfn.CONCAT(I233," - ",A233),production_rates_outpost_resources,production_rates_production_rates,0)),
IF(J233="",0,_xlfn.XLOOKUP(_xlfn.CONCAT(J233," - ",A233),production_rates_outpost_resources,production_rates_production_rates,0)),
IF(K233="",0,_xlfn.XLOOKUP(_xlfn.CONCAT(K233," - ",A233),production_rates_outpost_resources,production_rates_production_rates,0)),
IF(L233="",0,_xlfn.XLOOKUP(_xlfn.CONCAT(L233," - ",A233),production_rates_outpost_resources,production_rates_production_rates,0)),
IF(M233="",0,_xlfn.XLOOKUP(_xlfn.CONCAT(M233," - ",A233),production_rates_outpost_resources,production_rates_production_rates,0)))</f>
        <v>0</v>
      </c>
      <c r="E233" s="5" t="str">
        <f t="shared" si="3"/>
        <v/>
      </c>
      <c r="F233" s="12" t="str">
        <f>IF(D233=0,"",D233/C233/VLOOKUP($B233,target_rates_table,2,FALSE))</f>
        <v/>
      </c>
    </row>
    <row r="234" spans="4:6" x14ac:dyDescent="0.25">
      <c r="D234" s="5">
        <f>SUM(
IF(G234="",0,_xlfn.XLOOKUP(_xlfn.CONCAT(G234," - ",A234),production_rates_outpost_resources,production_rates_production_rates,0)),
IF(H234="",0,_xlfn.XLOOKUP(_xlfn.CONCAT(H234," - ",A234),production_rates_outpost_resources,production_rates_production_rates,0)),
IF(I234="",0,_xlfn.XLOOKUP(_xlfn.CONCAT(I234," - ",A234),production_rates_outpost_resources,production_rates_production_rates,0)),
IF(J234="",0,_xlfn.XLOOKUP(_xlfn.CONCAT(J234," - ",A234),production_rates_outpost_resources,production_rates_production_rates,0)),
IF(K234="",0,_xlfn.XLOOKUP(_xlfn.CONCAT(K234," - ",A234),production_rates_outpost_resources,production_rates_production_rates,0)),
IF(L234="",0,_xlfn.XLOOKUP(_xlfn.CONCAT(L234," - ",A234),production_rates_outpost_resources,production_rates_production_rates,0)),
IF(M234="",0,_xlfn.XLOOKUP(_xlfn.CONCAT(M234," - ",A234),production_rates_outpost_resources,production_rates_production_rates,0)))</f>
        <v>0</v>
      </c>
      <c r="E234" s="5" t="str">
        <f t="shared" si="3"/>
        <v/>
      </c>
      <c r="F234" s="12" t="str">
        <f>IF(D234=0,"",D234/C234/VLOOKUP($B234,target_rates_table,2,FALSE))</f>
        <v/>
      </c>
    </row>
    <row r="235" spans="4:6" x14ac:dyDescent="0.25">
      <c r="D235" s="5">
        <f>SUM(
IF(G235="",0,_xlfn.XLOOKUP(_xlfn.CONCAT(G235," - ",A235),production_rates_outpost_resources,production_rates_production_rates,0)),
IF(H235="",0,_xlfn.XLOOKUP(_xlfn.CONCAT(H235," - ",A235),production_rates_outpost_resources,production_rates_production_rates,0)),
IF(I235="",0,_xlfn.XLOOKUP(_xlfn.CONCAT(I235," - ",A235),production_rates_outpost_resources,production_rates_production_rates,0)),
IF(J235="",0,_xlfn.XLOOKUP(_xlfn.CONCAT(J235," - ",A235),production_rates_outpost_resources,production_rates_production_rates,0)),
IF(K235="",0,_xlfn.XLOOKUP(_xlfn.CONCAT(K235," - ",A235),production_rates_outpost_resources,production_rates_production_rates,0)),
IF(L235="",0,_xlfn.XLOOKUP(_xlfn.CONCAT(L235," - ",A235),production_rates_outpost_resources,production_rates_production_rates,0)),
IF(M235="",0,_xlfn.XLOOKUP(_xlfn.CONCAT(M235," - ",A235),production_rates_outpost_resources,production_rates_production_rates,0)))</f>
        <v>0</v>
      </c>
      <c r="E235" s="5" t="str">
        <f t="shared" si="3"/>
        <v/>
      </c>
      <c r="F235" s="12" t="str">
        <f>IF(D235=0,"",D235/C235/VLOOKUP($B235,target_rates_table,2,FALSE))</f>
        <v/>
      </c>
    </row>
    <row r="236" spans="4:6" x14ac:dyDescent="0.25">
      <c r="D236" s="5">
        <f>SUM(
IF(G236="",0,_xlfn.XLOOKUP(_xlfn.CONCAT(G236," - ",A236),production_rates_outpost_resources,production_rates_production_rates,0)),
IF(H236="",0,_xlfn.XLOOKUP(_xlfn.CONCAT(H236," - ",A236),production_rates_outpost_resources,production_rates_production_rates,0)),
IF(I236="",0,_xlfn.XLOOKUP(_xlfn.CONCAT(I236," - ",A236),production_rates_outpost_resources,production_rates_production_rates,0)),
IF(J236="",0,_xlfn.XLOOKUP(_xlfn.CONCAT(J236," - ",A236),production_rates_outpost_resources,production_rates_production_rates,0)),
IF(K236="",0,_xlfn.XLOOKUP(_xlfn.CONCAT(K236," - ",A236),production_rates_outpost_resources,production_rates_production_rates,0)),
IF(L236="",0,_xlfn.XLOOKUP(_xlfn.CONCAT(L236," - ",A236),production_rates_outpost_resources,production_rates_production_rates,0)),
IF(M236="",0,_xlfn.XLOOKUP(_xlfn.CONCAT(M236," - ",A236),production_rates_outpost_resources,production_rates_production_rates,0)))</f>
        <v>0</v>
      </c>
      <c r="E236" s="5" t="str">
        <f t="shared" si="3"/>
        <v/>
      </c>
      <c r="F236" s="12" t="str">
        <f>IF(D236=0,"",D236/C236/VLOOKUP($B236,target_rates_table,2,FALSE))</f>
        <v/>
      </c>
    </row>
    <row r="237" spans="4:6" x14ac:dyDescent="0.25">
      <c r="D237" s="5">
        <f>SUM(
IF(G237="",0,_xlfn.XLOOKUP(_xlfn.CONCAT(G237," - ",A237),production_rates_outpost_resources,production_rates_production_rates,0)),
IF(H237="",0,_xlfn.XLOOKUP(_xlfn.CONCAT(H237," - ",A237),production_rates_outpost_resources,production_rates_production_rates,0)),
IF(I237="",0,_xlfn.XLOOKUP(_xlfn.CONCAT(I237," - ",A237),production_rates_outpost_resources,production_rates_production_rates,0)),
IF(J237="",0,_xlfn.XLOOKUP(_xlfn.CONCAT(J237," - ",A237),production_rates_outpost_resources,production_rates_production_rates,0)),
IF(K237="",0,_xlfn.XLOOKUP(_xlfn.CONCAT(K237," - ",A237),production_rates_outpost_resources,production_rates_production_rates,0)),
IF(L237="",0,_xlfn.XLOOKUP(_xlfn.CONCAT(L237," - ",A237),production_rates_outpost_resources,production_rates_production_rates,0)),
IF(M237="",0,_xlfn.XLOOKUP(_xlfn.CONCAT(M237," - ",A237),production_rates_outpost_resources,production_rates_production_rates,0)))</f>
        <v>0</v>
      </c>
      <c r="E237" s="5" t="str">
        <f t="shared" si="3"/>
        <v/>
      </c>
      <c r="F237" s="12" t="str">
        <f>IF(D237=0,"",D237/C237/VLOOKUP($B237,target_rates_table,2,FALSE))</f>
        <v/>
      </c>
    </row>
    <row r="238" spans="4:6" x14ac:dyDescent="0.25">
      <c r="D238" s="5">
        <f>SUM(
IF(G238="",0,_xlfn.XLOOKUP(_xlfn.CONCAT(G238," - ",A238),production_rates_outpost_resources,production_rates_production_rates,0)),
IF(H238="",0,_xlfn.XLOOKUP(_xlfn.CONCAT(H238," - ",A238),production_rates_outpost_resources,production_rates_production_rates,0)),
IF(I238="",0,_xlfn.XLOOKUP(_xlfn.CONCAT(I238," - ",A238),production_rates_outpost_resources,production_rates_production_rates,0)),
IF(J238="",0,_xlfn.XLOOKUP(_xlfn.CONCAT(J238," - ",A238),production_rates_outpost_resources,production_rates_production_rates,0)),
IF(K238="",0,_xlfn.XLOOKUP(_xlfn.CONCAT(K238," - ",A238),production_rates_outpost_resources,production_rates_production_rates,0)),
IF(L238="",0,_xlfn.XLOOKUP(_xlfn.CONCAT(L238," - ",A238),production_rates_outpost_resources,production_rates_production_rates,0)),
IF(M238="",0,_xlfn.XLOOKUP(_xlfn.CONCAT(M238," - ",A238),production_rates_outpost_resources,production_rates_production_rates,0)))</f>
        <v>0</v>
      </c>
      <c r="E238" s="5" t="str">
        <f t="shared" si="3"/>
        <v/>
      </c>
      <c r="F238" s="12" t="str">
        <f>IF(D238=0,"",D238/C238/VLOOKUP($B238,target_rates_table,2,FALSE))</f>
        <v/>
      </c>
    </row>
    <row r="239" spans="4:6" x14ac:dyDescent="0.25">
      <c r="D239" s="5">
        <f>SUM(
IF(G239="",0,_xlfn.XLOOKUP(_xlfn.CONCAT(G239," - ",A239),production_rates_outpost_resources,production_rates_production_rates,0)),
IF(H239="",0,_xlfn.XLOOKUP(_xlfn.CONCAT(H239," - ",A239),production_rates_outpost_resources,production_rates_production_rates,0)),
IF(I239="",0,_xlfn.XLOOKUP(_xlfn.CONCAT(I239," - ",A239),production_rates_outpost_resources,production_rates_production_rates,0)),
IF(J239="",0,_xlfn.XLOOKUP(_xlfn.CONCAT(J239," - ",A239),production_rates_outpost_resources,production_rates_production_rates,0)),
IF(K239="",0,_xlfn.XLOOKUP(_xlfn.CONCAT(K239," - ",A239),production_rates_outpost_resources,production_rates_production_rates,0)),
IF(L239="",0,_xlfn.XLOOKUP(_xlfn.CONCAT(L239," - ",A239),production_rates_outpost_resources,production_rates_production_rates,0)),
IF(M239="",0,_xlfn.XLOOKUP(_xlfn.CONCAT(M239," - ",A239),production_rates_outpost_resources,production_rates_production_rates,0)))</f>
        <v>0</v>
      </c>
      <c r="E239" s="5" t="str">
        <f t="shared" si="3"/>
        <v/>
      </c>
      <c r="F239" s="12" t="str">
        <f>IF(D239=0,"",D239/C239/VLOOKUP($B239,target_rates_table,2,FALSE))</f>
        <v/>
      </c>
    </row>
    <row r="240" spans="4:6" x14ac:dyDescent="0.25">
      <c r="D240" s="5">
        <f>SUM(
IF(G240="",0,_xlfn.XLOOKUP(_xlfn.CONCAT(G240," - ",A240),production_rates_outpost_resources,production_rates_production_rates,0)),
IF(H240="",0,_xlfn.XLOOKUP(_xlfn.CONCAT(H240," - ",A240),production_rates_outpost_resources,production_rates_production_rates,0)),
IF(I240="",0,_xlfn.XLOOKUP(_xlfn.CONCAT(I240," - ",A240),production_rates_outpost_resources,production_rates_production_rates,0)),
IF(J240="",0,_xlfn.XLOOKUP(_xlfn.CONCAT(J240," - ",A240),production_rates_outpost_resources,production_rates_production_rates,0)),
IF(K240="",0,_xlfn.XLOOKUP(_xlfn.CONCAT(K240," - ",A240),production_rates_outpost_resources,production_rates_production_rates,0)),
IF(L240="",0,_xlfn.XLOOKUP(_xlfn.CONCAT(L240," - ",A240),production_rates_outpost_resources,production_rates_production_rates,0)),
IF(M240="",0,_xlfn.XLOOKUP(_xlfn.CONCAT(M240," - ",A240),production_rates_outpost_resources,production_rates_production_rates,0)))</f>
        <v>0</v>
      </c>
      <c r="E240" s="5" t="str">
        <f t="shared" si="3"/>
        <v/>
      </c>
      <c r="F240" s="12" t="str">
        <f>IF(D240=0,"",D240/C240/VLOOKUP($B240,target_rates_table,2,FALSE))</f>
        <v/>
      </c>
    </row>
    <row r="241" spans="4:6" x14ac:dyDescent="0.25">
      <c r="D241" s="5">
        <f>SUM(
IF(G241="",0,_xlfn.XLOOKUP(_xlfn.CONCAT(G241," - ",A241),production_rates_outpost_resources,production_rates_production_rates,0)),
IF(H241="",0,_xlfn.XLOOKUP(_xlfn.CONCAT(H241," - ",A241),production_rates_outpost_resources,production_rates_production_rates,0)),
IF(I241="",0,_xlfn.XLOOKUP(_xlfn.CONCAT(I241," - ",A241),production_rates_outpost_resources,production_rates_production_rates,0)),
IF(J241="",0,_xlfn.XLOOKUP(_xlfn.CONCAT(J241," - ",A241),production_rates_outpost_resources,production_rates_production_rates,0)),
IF(K241="",0,_xlfn.XLOOKUP(_xlfn.CONCAT(K241," - ",A241),production_rates_outpost_resources,production_rates_production_rates,0)),
IF(L241="",0,_xlfn.XLOOKUP(_xlfn.CONCAT(L241," - ",A241),production_rates_outpost_resources,production_rates_production_rates,0)),
IF(M241="",0,_xlfn.XLOOKUP(_xlfn.CONCAT(M241," - ",A241),production_rates_outpost_resources,production_rates_production_rates,0)))</f>
        <v>0</v>
      </c>
      <c r="E241" s="5" t="str">
        <f t="shared" si="3"/>
        <v/>
      </c>
      <c r="F241" s="12" t="str">
        <f>IF(D241=0,"",D241/C241/VLOOKUP($B241,target_rates_table,2,FALSE))</f>
        <v/>
      </c>
    </row>
    <row r="242" spans="4:6" x14ac:dyDescent="0.25">
      <c r="D242" s="5">
        <f>SUM(
IF(G242="",0,_xlfn.XLOOKUP(_xlfn.CONCAT(G242," - ",A242),production_rates_outpost_resources,production_rates_production_rates,0)),
IF(H242="",0,_xlfn.XLOOKUP(_xlfn.CONCAT(H242," - ",A242),production_rates_outpost_resources,production_rates_production_rates,0)),
IF(I242="",0,_xlfn.XLOOKUP(_xlfn.CONCAT(I242," - ",A242),production_rates_outpost_resources,production_rates_production_rates,0)),
IF(J242="",0,_xlfn.XLOOKUP(_xlfn.CONCAT(J242," - ",A242),production_rates_outpost_resources,production_rates_production_rates,0)),
IF(K242="",0,_xlfn.XLOOKUP(_xlfn.CONCAT(K242," - ",A242),production_rates_outpost_resources,production_rates_production_rates,0)),
IF(L242="",0,_xlfn.XLOOKUP(_xlfn.CONCAT(L242," - ",A242),production_rates_outpost_resources,production_rates_production_rates,0)),
IF(M242="",0,_xlfn.XLOOKUP(_xlfn.CONCAT(M242," - ",A242),production_rates_outpost_resources,production_rates_production_rates,0)))</f>
        <v>0</v>
      </c>
      <c r="E242" s="5" t="str">
        <f t="shared" si="3"/>
        <v/>
      </c>
      <c r="F242" s="12" t="str">
        <f>IF(D242=0,"",D242/C242/VLOOKUP($B242,target_rates_table,2,FALSE))</f>
        <v/>
      </c>
    </row>
    <row r="243" spans="4:6" x14ac:dyDescent="0.25">
      <c r="D243" s="5">
        <f>SUM(
IF(G243="",0,_xlfn.XLOOKUP(_xlfn.CONCAT(G243," - ",A243),production_rates_outpost_resources,production_rates_production_rates,0)),
IF(H243="",0,_xlfn.XLOOKUP(_xlfn.CONCAT(H243," - ",A243),production_rates_outpost_resources,production_rates_production_rates,0)),
IF(I243="",0,_xlfn.XLOOKUP(_xlfn.CONCAT(I243," - ",A243),production_rates_outpost_resources,production_rates_production_rates,0)),
IF(J243="",0,_xlfn.XLOOKUP(_xlfn.CONCAT(J243," - ",A243),production_rates_outpost_resources,production_rates_production_rates,0)),
IF(K243="",0,_xlfn.XLOOKUP(_xlfn.CONCAT(K243," - ",A243),production_rates_outpost_resources,production_rates_production_rates,0)),
IF(L243="",0,_xlfn.XLOOKUP(_xlfn.CONCAT(L243," - ",A243),production_rates_outpost_resources,production_rates_production_rates,0)),
IF(M243="",0,_xlfn.XLOOKUP(_xlfn.CONCAT(M243," - ",A243),production_rates_outpost_resources,production_rates_production_rates,0)))</f>
        <v>0</v>
      </c>
      <c r="E243" s="5" t="str">
        <f t="shared" si="3"/>
        <v/>
      </c>
      <c r="F243" s="12" t="str">
        <f>IF(D243=0,"",D243/C243/VLOOKUP($B243,target_rates_table,2,FALSE))</f>
        <v/>
      </c>
    </row>
    <row r="244" spans="4:6" x14ac:dyDescent="0.25">
      <c r="D244" s="5">
        <f>SUM(
IF(G244="",0,_xlfn.XLOOKUP(_xlfn.CONCAT(G244," - ",A244),production_rates_outpost_resources,production_rates_production_rates,0)),
IF(H244="",0,_xlfn.XLOOKUP(_xlfn.CONCAT(H244," - ",A244),production_rates_outpost_resources,production_rates_production_rates,0)),
IF(I244="",0,_xlfn.XLOOKUP(_xlfn.CONCAT(I244," - ",A244),production_rates_outpost_resources,production_rates_production_rates,0)),
IF(J244="",0,_xlfn.XLOOKUP(_xlfn.CONCAT(J244," - ",A244),production_rates_outpost_resources,production_rates_production_rates,0)),
IF(K244="",0,_xlfn.XLOOKUP(_xlfn.CONCAT(K244," - ",A244),production_rates_outpost_resources,production_rates_production_rates,0)),
IF(L244="",0,_xlfn.XLOOKUP(_xlfn.CONCAT(L244," - ",A244),production_rates_outpost_resources,production_rates_production_rates,0)),
IF(M244="",0,_xlfn.XLOOKUP(_xlfn.CONCAT(M244," - ",A244),production_rates_outpost_resources,production_rates_production_rates,0)))</f>
        <v>0</v>
      </c>
      <c r="E244" s="5" t="str">
        <f t="shared" si="3"/>
        <v/>
      </c>
      <c r="F244" s="12" t="str">
        <f>IF(D244=0,"",D244/C244/VLOOKUP($B244,target_rates_table,2,FALSE))</f>
        <v/>
      </c>
    </row>
    <row r="245" spans="4:6" x14ac:dyDescent="0.25">
      <c r="D245" s="5">
        <f>SUM(
IF(G245="",0,_xlfn.XLOOKUP(_xlfn.CONCAT(G245," - ",A245),production_rates_outpost_resources,production_rates_production_rates,0)),
IF(H245="",0,_xlfn.XLOOKUP(_xlfn.CONCAT(H245," - ",A245),production_rates_outpost_resources,production_rates_production_rates,0)),
IF(I245="",0,_xlfn.XLOOKUP(_xlfn.CONCAT(I245," - ",A245),production_rates_outpost_resources,production_rates_production_rates,0)),
IF(J245="",0,_xlfn.XLOOKUP(_xlfn.CONCAT(J245," - ",A245),production_rates_outpost_resources,production_rates_production_rates,0)),
IF(K245="",0,_xlfn.XLOOKUP(_xlfn.CONCAT(K245," - ",A245),production_rates_outpost_resources,production_rates_production_rates,0)),
IF(L245="",0,_xlfn.XLOOKUP(_xlfn.CONCAT(L245," - ",A245),production_rates_outpost_resources,production_rates_production_rates,0)),
IF(M245="",0,_xlfn.XLOOKUP(_xlfn.CONCAT(M245," - ",A245),production_rates_outpost_resources,production_rates_production_rates,0)))</f>
        <v>0</v>
      </c>
      <c r="E245" s="5" t="str">
        <f t="shared" si="3"/>
        <v/>
      </c>
      <c r="F245" s="12" t="str">
        <f>IF(D245=0,"",D245/C245/VLOOKUP($B245,target_rates_table,2,FALSE))</f>
        <v/>
      </c>
    </row>
    <row r="246" spans="4:6" x14ac:dyDescent="0.25">
      <c r="D246" s="5">
        <f>SUM(
IF(G246="",0,_xlfn.XLOOKUP(_xlfn.CONCAT(G246," - ",A246),production_rates_outpost_resources,production_rates_production_rates,0)),
IF(H246="",0,_xlfn.XLOOKUP(_xlfn.CONCAT(H246," - ",A246),production_rates_outpost_resources,production_rates_production_rates,0)),
IF(I246="",0,_xlfn.XLOOKUP(_xlfn.CONCAT(I246," - ",A246),production_rates_outpost_resources,production_rates_production_rates,0)),
IF(J246="",0,_xlfn.XLOOKUP(_xlfn.CONCAT(J246," - ",A246),production_rates_outpost_resources,production_rates_production_rates,0)),
IF(K246="",0,_xlfn.XLOOKUP(_xlfn.CONCAT(K246," - ",A246),production_rates_outpost_resources,production_rates_production_rates,0)),
IF(L246="",0,_xlfn.XLOOKUP(_xlfn.CONCAT(L246," - ",A246),production_rates_outpost_resources,production_rates_production_rates,0)),
IF(M246="",0,_xlfn.XLOOKUP(_xlfn.CONCAT(M246," - ",A246),production_rates_outpost_resources,production_rates_production_rates,0)))</f>
        <v>0</v>
      </c>
      <c r="E246" s="5" t="str">
        <f t="shared" si="3"/>
        <v/>
      </c>
      <c r="F246" s="12" t="str">
        <f>IF(D246=0,"",D246/C246/VLOOKUP($B246,target_rates_table,2,FALSE))</f>
        <v/>
      </c>
    </row>
    <row r="247" spans="4:6" x14ac:dyDescent="0.25">
      <c r="D247" s="5">
        <f>SUM(
IF(G247="",0,_xlfn.XLOOKUP(_xlfn.CONCAT(G247," - ",A247),production_rates_outpost_resources,production_rates_production_rates,0)),
IF(H247="",0,_xlfn.XLOOKUP(_xlfn.CONCAT(H247," - ",A247),production_rates_outpost_resources,production_rates_production_rates,0)),
IF(I247="",0,_xlfn.XLOOKUP(_xlfn.CONCAT(I247," - ",A247),production_rates_outpost_resources,production_rates_production_rates,0)),
IF(J247="",0,_xlfn.XLOOKUP(_xlfn.CONCAT(J247," - ",A247),production_rates_outpost_resources,production_rates_production_rates,0)),
IF(K247="",0,_xlfn.XLOOKUP(_xlfn.CONCAT(K247," - ",A247),production_rates_outpost_resources,production_rates_production_rates,0)),
IF(L247="",0,_xlfn.XLOOKUP(_xlfn.CONCAT(L247," - ",A247),production_rates_outpost_resources,production_rates_production_rates,0)),
IF(M247="",0,_xlfn.XLOOKUP(_xlfn.CONCAT(M247," - ",A247),production_rates_outpost_resources,production_rates_production_rates,0)))</f>
        <v>0</v>
      </c>
      <c r="E247" s="5" t="str">
        <f t="shared" si="3"/>
        <v/>
      </c>
      <c r="F247" s="12" t="str">
        <f>IF(D247=0,"",D247/C247/VLOOKUP($B247,target_rates_table,2,FALSE))</f>
        <v/>
      </c>
    </row>
    <row r="248" spans="4:6" x14ac:dyDescent="0.25">
      <c r="D248" s="5">
        <f>SUM(
IF(G248="",0,_xlfn.XLOOKUP(_xlfn.CONCAT(G248," - ",A248),production_rates_outpost_resources,production_rates_production_rates,0)),
IF(H248="",0,_xlfn.XLOOKUP(_xlfn.CONCAT(H248," - ",A248),production_rates_outpost_resources,production_rates_production_rates,0)),
IF(I248="",0,_xlfn.XLOOKUP(_xlfn.CONCAT(I248," - ",A248),production_rates_outpost_resources,production_rates_production_rates,0)),
IF(J248="",0,_xlfn.XLOOKUP(_xlfn.CONCAT(J248," - ",A248),production_rates_outpost_resources,production_rates_production_rates,0)),
IF(K248="",0,_xlfn.XLOOKUP(_xlfn.CONCAT(K248," - ",A248),production_rates_outpost_resources,production_rates_production_rates,0)),
IF(L248="",0,_xlfn.XLOOKUP(_xlfn.CONCAT(L248," - ",A248),production_rates_outpost_resources,production_rates_production_rates,0)),
IF(M248="",0,_xlfn.XLOOKUP(_xlfn.CONCAT(M248," - ",A248),production_rates_outpost_resources,production_rates_production_rates,0)))</f>
        <v>0</v>
      </c>
      <c r="E248" s="5" t="str">
        <f t="shared" si="3"/>
        <v/>
      </c>
      <c r="F248" s="12" t="str">
        <f>IF(D248=0,"",D248/C248/VLOOKUP($B248,target_rates_table,2,FALSE))</f>
        <v/>
      </c>
    </row>
    <row r="249" spans="4:6" x14ac:dyDescent="0.25">
      <c r="D249" s="5">
        <f>SUM(
IF(G249="",0,_xlfn.XLOOKUP(_xlfn.CONCAT(G249," - ",A249),production_rates_outpost_resources,production_rates_production_rates,0)),
IF(H249="",0,_xlfn.XLOOKUP(_xlfn.CONCAT(H249," - ",A249),production_rates_outpost_resources,production_rates_production_rates,0)),
IF(I249="",0,_xlfn.XLOOKUP(_xlfn.CONCAT(I249," - ",A249),production_rates_outpost_resources,production_rates_production_rates,0)),
IF(J249="",0,_xlfn.XLOOKUP(_xlfn.CONCAT(J249," - ",A249),production_rates_outpost_resources,production_rates_production_rates,0)),
IF(K249="",0,_xlfn.XLOOKUP(_xlfn.CONCAT(K249," - ",A249),production_rates_outpost_resources,production_rates_production_rates,0)),
IF(L249="",0,_xlfn.XLOOKUP(_xlfn.CONCAT(L249," - ",A249),production_rates_outpost_resources,production_rates_production_rates,0)),
IF(M249="",0,_xlfn.XLOOKUP(_xlfn.CONCAT(M249," - ",A249),production_rates_outpost_resources,production_rates_production_rates,0)))</f>
        <v>0</v>
      </c>
      <c r="E249" s="5" t="str">
        <f t="shared" si="3"/>
        <v/>
      </c>
      <c r="F249" s="12" t="str">
        <f>IF(D249=0,"",D249/C249/VLOOKUP($B249,target_rates_table,2,FALSE))</f>
        <v/>
      </c>
    </row>
    <row r="250" spans="4:6" x14ac:dyDescent="0.25">
      <c r="D250" s="5">
        <f>SUM(
IF(G250="",0,_xlfn.XLOOKUP(_xlfn.CONCAT(G250," - ",A250),production_rates_outpost_resources,production_rates_production_rates,0)),
IF(H250="",0,_xlfn.XLOOKUP(_xlfn.CONCAT(H250," - ",A250),production_rates_outpost_resources,production_rates_production_rates,0)),
IF(I250="",0,_xlfn.XLOOKUP(_xlfn.CONCAT(I250," - ",A250),production_rates_outpost_resources,production_rates_production_rates,0)),
IF(J250="",0,_xlfn.XLOOKUP(_xlfn.CONCAT(J250," - ",A250),production_rates_outpost_resources,production_rates_production_rates,0)),
IF(K250="",0,_xlfn.XLOOKUP(_xlfn.CONCAT(K250," - ",A250),production_rates_outpost_resources,production_rates_production_rates,0)),
IF(L250="",0,_xlfn.XLOOKUP(_xlfn.CONCAT(L250," - ",A250),production_rates_outpost_resources,production_rates_production_rates,0)),
IF(M250="",0,_xlfn.XLOOKUP(_xlfn.CONCAT(M250," - ",A250),production_rates_outpost_resources,production_rates_production_rates,0)))</f>
        <v>0</v>
      </c>
      <c r="E250" s="5" t="str">
        <f t="shared" si="3"/>
        <v/>
      </c>
      <c r="F250" s="12" t="str">
        <f>IF(D250=0,"",D250/C250/VLOOKUP($B250,target_rates_table,2,FALSE))</f>
        <v/>
      </c>
    </row>
    <row r="251" spans="4:6" x14ac:dyDescent="0.25">
      <c r="D251" s="5">
        <f>SUM(
IF(G251="",0,_xlfn.XLOOKUP(_xlfn.CONCAT(G251," - ",A251),production_rates_outpost_resources,production_rates_production_rates,0)),
IF(H251="",0,_xlfn.XLOOKUP(_xlfn.CONCAT(H251," - ",A251),production_rates_outpost_resources,production_rates_production_rates,0)),
IF(I251="",0,_xlfn.XLOOKUP(_xlfn.CONCAT(I251," - ",A251),production_rates_outpost_resources,production_rates_production_rates,0)),
IF(J251="",0,_xlfn.XLOOKUP(_xlfn.CONCAT(J251," - ",A251),production_rates_outpost_resources,production_rates_production_rates,0)),
IF(K251="",0,_xlfn.XLOOKUP(_xlfn.CONCAT(K251," - ",A251),production_rates_outpost_resources,production_rates_production_rates,0)),
IF(L251="",0,_xlfn.XLOOKUP(_xlfn.CONCAT(L251," - ",A251),production_rates_outpost_resources,production_rates_production_rates,0)),
IF(M251="",0,_xlfn.XLOOKUP(_xlfn.CONCAT(M251," - ",A251),production_rates_outpost_resources,production_rates_production_rates,0)))</f>
        <v>0</v>
      </c>
      <c r="E251" s="5" t="str">
        <f t="shared" si="3"/>
        <v/>
      </c>
      <c r="F251" s="12" t="str">
        <f>IF(D251=0,"",D251/C251/VLOOKUP($B251,target_rates_table,2,FALSE))</f>
        <v/>
      </c>
    </row>
    <row r="252" spans="4:6" x14ac:dyDescent="0.25">
      <c r="D252" s="5">
        <f>SUM(
IF(G252="",0,_xlfn.XLOOKUP(_xlfn.CONCAT(G252," - ",A252),production_rates_outpost_resources,production_rates_production_rates,0)),
IF(H252="",0,_xlfn.XLOOKUP(_xlfn.CONCAT(H252," - ",A252),production_rates_outpost_resources,production_rates_production_rates,0)),
IF(I252="",0,_xlfn.XLOOKUP(_xlfn.CONCAT(I252," - ",A252),production_rates_outpost_resources,production_rates_production_rates,0)),
IF(J252="",0,_xlfn.XLOOKUP(_xlfn.CONCAT(J252," - ",A252),production_rates_outpost_resources,production_rates_production_rates,0)),
IF(K252="",0,_xlfn.XLOOKUP(_xlfn.CONCAT(K252," - ",A252),production_rates_outpost_resources,production_rates_production_rates,0)),
IF(L252="",0,_xlfn.XLOOKUP(_xlfn.CONCAT(L252," - ",A252),production_rates_outpost_resources,production_rates_production_rates,0)),
IF(M252="",0,_xlfn.XLOOKUP(_xlfn.CONCAT(M252," - ",A252),production_rates_outpost_resources,production_rates_production_rates,0)))</f>
        <v>0</v>
      </c>
      <c r="E252" s="5" t="str">
        <f t="shared" si="3"/>
        <v/>
      </c>
      <c r="F252" s="12" t="str">
        <f>IF(D252=0,"",D252/C252/VLOOKUP($B252,target_rates_table,2,FALSE))</f>
        <v/>
      </c>
    </row>
    <row r="253" spans="4:6" x14ac:dyDescent="0.25">
      <c r="D253" s="5">
        <f>SUM(
IF(G253="",0,_xlfn.XLOOKUP(_xlfn.CONCAT(G253," - ",A253),production_rates_outpost_resources,production_rates_production_rates,0)),
IF(H253="",0,_xlfn.XLOOKUP(_xlfn.CONCAT(H253," - ",A253),production_rates_outpost_resources,production_rates_production_rates,0)),
IF(I253="",0,_xlfn.XLOOKUP(_xlfn.CONCAT(I253," - ",A253),production_rates_outpost_resources,production_rates_production_rates,0)),
IF(J253="",0,_xlfn.XLOOKUP(_xlfn.CONCAT(J253," - ",A253),production_rates_outpost_resources,production_rates_production_rates,0)),
IF(K253="",0,_xlfn.XLOOKUP(_xlfn.CONCAT(K253," - ",A253),production_rates_outpost_resources,production_rates_production_rates,0)),
IF(L253="",0,_xlfn.XLOOKUP(_xlfn.CONCAT(L253," - ",A253),production_rates_outpost_resources,production_rates_production_rates,0)),
IF(M253="",0,_xlfn.XLOOKUP(_xlfn.CONCAT(M253," - ",A253),production_rates_outpost_resources,production_rates_production_rates,0)))</f>
        <v>0</v>
      </c>
      <c r="E253" s="5" t="str">
        <f t="shared" si="3"/>
        <v/>
      </c>
      <c r="F253" s="12" t="str">
        <f>IF(D253=0,"",D253/C253/VLOOKUP($B253,target_rates_table,2,FALSE))</f>
        <v/>
      </c>
    </row>
    <row r="254" spans="4:6" x14ac:dyDescent="0.25">
      <c r="D254" s="5">
        <f>SUM(
IF(G254="",0,_xlfn.XLOOKUP(_xlfn.CONCAT(G254," - ",A254),production_rates_outpost_resources,production_rates_production_rates,0)),
IF(H254="",0,_xlfn.XLOOKUP(_xlfn.CONCAT(H254," - ",A254),production_rates_outpost_resources,production_rates_production_rates,0)),
IF(I254="",0,_xlfn.XLOOKUP(_xlfn.CONCAT(I254," - ",A254),production_rates_outpost_resources,production_rates_production_rates,0)),
IF(J254="",0,_xlfn.XLOOKUP(_xlfn.CONCAT(J254," - ",A254),production_rates_outpost_resources,production_rates_production_rates,0)),
IF(K254="",0,_xlfn.XLOOKUP(_xlfn.CONCAT(K254," - ",A254),production_rates_outpost_resources,production_rates_production_rates,0)),
IF(L254="",0,_xlfn.XLOOKUP(_xlfn.CONCAT(L254," - ",A254),production_rates_outpost_resources,production_rates_production_rates,0)),
IF(M254="",0,_xlfn.XLOOKUP(_xlfn.CONCAT(M254," - ",A254),production_rates_outpost_resources,production_rates_production_rates,0)))</f>
        <v>0</v>
      </c>
      <c r="E254" s="5" t="str">
        <f t="shared" si="3"/>
        <v/>
      </c>
      <c r="F254" s="12" t="str">
        <f>IF(D254=0,"",D254/C254/VLOOKUP($B254,target_rates_table,2,FALSE))</f>
        <v/>
      </c>
    </row>
    <row r="255" spans="4:6" x14ac:dyDescent="0.25">
      <c r="D255" s="5">
        <f>SUM(
IF(G255="",0,_xlfn.XLOOKUP(_xlfn.CONCAT(G255," - ",A255),production_rates_outpost_resources,production_rates_production_rates,0)),
IF(H255="",0,_xlfn.XLOOKUP(_xlfn.CONCAT(H255," - ",A255),production_rates_outpost_resources,production_rates_production_rates,0)),
IF(I255="",0,_xlfn.XLOOKUP(_xlfn.CONCAT(I255," - ",A255),production_rates_outpost_resources,production_rates_production_rates,0)),
IF(J255="",0,_xlfn.XLOOKUP(_xlfn.CONCAT(J255," - ",A255),production_rates_outpost_resources,production_rates_production_rates,0)),
IF(K255="",0,_xlfn.XLOOKUP(_xlfn.CONCAT(K255," - ",A255),production_rates_outpost_resources,production_rates_production_rates,0)),
IF(L255="",0,_xlfn.XLOOKUP(_xlfn.CONCAT(L255," - ",A255),production_rates_outpost_resources,production_rates_production_rates,0)),
IF(M255="",0,_xlfn.XLOOKUP(_xlfn.CONCAT(M255," - ",A255),production_rates_outpost_resources,production_rates_production_rates,0)))</f>
        <v>0</v>
      </c>
      <c r="E255" s="5" t="str">
        <f t="shared" si="3"/>
        <v/>
      </c>
      <c r="F255" s="12" t="str">
        <f>IF(D255=0,"",D255/C255/VLOOKUP($B255,target_rates_table,2,FALSE))</f>
        <v/>
      </c>
    </row>
    <row r="256" spans="4:6" x14ac:dyDescent="0.25">
      <c r="D256" s="5">
        <f>SUM(
IF(G256="",0,_xlfn.XLOOKUP(_xlfn.CONCAT(G256," - ",A256),production_rates_outpost_resources,production_rates_production_rates,0)),
IF(H256="",0,_xlfn.XLOOKUP(_xlfn.CONCAT(H256," - ",A256),production_rates_outpost_resources,production_rates_production_rates,0)),
IF(I256="",0,_xlfn.XLOOKUP(_xlfn.CONCAT(I256," - ",A256),production_rates_outpost_resources,production_rates_production_rates,0)),
IF(J256="",0,_xlfn.XLOOKUP(_xlfn.CONCAT(J256," - ",A256),production_rates_outpost_resources,production_rates_production_rates,0)),
IF(K256="",0,_xlfn.XLOOKUP(_xlfn.CONCAT(K256," - ",A256),production_rates_outpost_resources,production_rates_production_rates,0)),
IF(L256="",0,_xlfn.XLOOKUP(_xlfn.CONCAT(L256," - ",A256),production_rates_outpost_resources,production_rates_production_rates,0)),
IF(M256="",0,_xlfn.XLOOKUP(_xlfn.CONCAT(M256," - ",A256),production_rates_outpost_resources,production_rates_production_rates,0)))</f>
        <v>0</v>
      </c>
      <c r="E256" s="5" t="str">
        <f t="shared" si="3"/>
        <v/>
      </c>
      <c r="F256" s="12" t="str">
        <f>IF(D256=0,"",D256/C256/VLOOKUP($B256,target_rates_table,2,FALSE))</f>
        <v/>
      </c>
    </row>
    <row r="257" spans="4:6" x14ac:dyDescent="0.25">
      <c r="D257" s="5">
        <f>SUM(
IF(G257="",0,_xlfn.XLOOKUP(_xlfn.CONCAT(G257," - ",A257),production_rates_outpost_resources,production_rates_production_rates,0)),
IF(H257="",0,_xlfn.XLOOKUP(_xlfn.CONCAT(H257," - ",A257),production_rates_outpost_resources,production_rates_production_rates,0)),
IF(I257="",0,_xlfn.XLOOKUP(_xlfn.CONCAT(I257," - ",A257),production_rates_outpost_resources,production_rates_production_rates,0)),
IF(J257="",0,_xlfn.XLOOKUP(_xlfn.CONCAT(J257," - ",A257),production_rates_outpost_resources,production_rates_production_rates,0)),
IF(K257="",0,_xlfn.XLOOKUP(_xlfn.CONCAT(K257," - ",A257),production_rates_outpost_resources,production_rates_production_rates,0)),
IF(L257="",0,_xlfn.XLOOKUP(_xlfn.CONCAT(L257," - ",A257),production_rates_outpost_resources,production_rates_production_rates,0)),
IF(M257="",0,_xlfn.XLOOKUP(_xlfn.CONCAT(M257," - ",A257),production_rates_outpost_resources,production_rates_production_rates,0)))</f>
        <v>0</v>
      </c>
      <c r="E257" s="5" t="str">
        <f t="shared" si="3"/>
        <v/>
      </c>
      <c r="F257" s="12" t="str">
        <f>IF(D257=0,"",D257/C257/VLOOKUP($B257,target_rates_table,2,FALSE))</f>
        <v/>
      </c>
    </row>
    <row r="258" spans="4:6" x14ac:dyDescent="0.25">
      <c r="D258" s="5">
        <f>SUM(
IF(G258="",0,_xlfn.XLOOKUP(_xlfn.CONCAT(G258," - ",A258),production_rates_outpost_resources,production_rates_production_rates,0)),
IF(H258="",0,_xlfn.XLOOKUP(_xlfn.CONCAT(H258," - ",A258),production_rates_outpost_resources,production_rates_production_rates,0)),
IF(I258="",0,_xlfn.XLOOKUP(_xlfn.CONCAT(I258," - ",A258),production_rates_outpost_resources,production_rates_production_rates,0)),
IF(J258="",0,_xlfn.XLOOKUP(_xlfn.CONCAT(J258," - ",A258),production_rates_outpost_resources,production_rates_production_rates,0)),
IF(K258="",0,_xlfn.XLOOKUP(_xlfn.CONCAT(K258," - ",A258),production_rates_outpost_resources,production_rates_production_rates,0)),
IF(L258="",0,_xlfn.XLOOKUP(_xlfn.CONCAT(L258," - ",A258),production_rates_outpost_resources,production_rates_production_rates,0)),
IF(M258="",0,_xlfn.XLOOKUP(_xlfn.CONCAT(M258," - ",A258),production_rates_outpost_resources,production_rates_production_rates,0)))</f>
        <v>0</v>
      </c>
      <c r="E258" s="5" t="str">
        <f t="shared" si="3"/>
        <v/>
      </c>
      <c r="F258" s="12" t="str">
        <f>IF(D258=0,"",D258/C258/VLOOKUP($B258,target_rates_table,2,FALSE))</f>
        <v/>
      </c>
    </row>
    <row r="259" spans="4:6" x14ac:dyDescent="0.25">
      <c r="D259" s="5">
        <f>SUM(
IF(G259="",0,_xlfn.XLOOKUP(_xlfn.CONCAT(G259," - ",A259),production_rates_outpost_resources,production_rates_production_rates,0)),
IF(H259="",0,_xlfn.XLOOKUP(_xlfn.CONCAT(H259," - ",A259),production_rates_outpost_resources,production_rates_production_rates,0)),
IF(I259="",0,_xlfn.XLOOKUP(_xlfn.CONCAT(I259," - ",A259),production_rates_outpost_resources,production_rates_production_rates,0)),
IF(J259="",0,_xlfn.XLOOKUP(_xlfn.CONCAT(J259," - ",A259),production_rates_outpost_resources,production_rates_production_rates,0)),
IF(K259="",0,_xlfn.XLOOKUP(_xlfn.CONCAT(K259," - ",A259),production_rates_outpost_resources,production_rates_production_rates,0)),
IF(L259="",0,_xlfn.XLOOKUP(_xlfn.CONCAT(L259," - ",A259),production_rates_outpost_resources,production_rates_production_rates,0)),
IF(M259="",0,_xlfn.XLOOKUP(_xlfn.CONCAT(M259," - ",A259),production_rates_outpost_resources,production_rates_production_rates,0)))</f>
        <v>0</v>
      </c>
      <c r="E259" s="5" t="str">
        <f t="shared" ref="E259:E322" si="4">IF(D259=0,"",D259/C259)</f>
        <v/>
      </c>
      <c r="F259" s="12" t="str">
        <f>IF(D259=0,"",D259/C259/VLOOKUP($B259,target_rates_table,2,FALSE))</f>
        <v/>
      </c>
    </row>
    <row r="260" spans="4:6" x14ac:dyDescent="0.25">
      <c r="D260" s="5">
        <f>SUM(
IF(G260="",0,_xlfn.XLOOKUP(_xlfn.CONCAT(G260," - ",A260),production_rates_outpost_resources,production_rates_production_rates,0)),
IF(H260="",0,_xlfn.XLOOKUP(_xlfn.CONCAT(H260," - ",A260),production_rates_outpost_resources,production_rates_production_rates,0)),
IF(I260="",0,_xlfn.XLOOKUP(_xlfn.CONCAT(I260," - ",A260),production_rates_outpost_resources,production_rates_production_rates,0)),
IF(J260="",0,_xlfn.XLOOKUP(_xlfn.CONCAT(J260," - ",A260),production_rates_outpost_resources,production_rates_production_rates,0)),
IF(K260="",0,_xlfn.XLOOKUP(_xlfn.CONCAT(K260," - ",A260),production_rates_outpost_resources,production_rates_production_rates,0)),
IF(L260="",0,_xlfn.XLOOKUP(_xlfn.CONCAT(L260," - ",A260),production_rates_outpost_resources,production_rates_production_rates,0)),
IF(M260="",0,_xlfn.XLOOKUP(_xlfn.CONCAT(M260," - ",A260),production_rates_outpost_resources,production_rates_production_rates,0)))</f>
        <v>0</v>
      </c>
      <c r="E260" s="5" t="str">
        <f t="shared" si="4"/>
        <v/>
      </c>
      <c r="F260" s="12" t="str">
        <f>IF(D260=0,"",D260/C260/VLOOKUP($B260,target_rates_table,2,FALSE))</f>
        <v/>
      </c>
    </row>
    <row r="261" spans="4:6" x14ac:dyDescent="0.25">
      <c r="D261" s="5">
        <f>SUM(
IF(G261="",0,_xlfn.XLOOKUP(_xlfn.CONCAT(G261," - ",A261),production_rates_outpost_resources,production_rates_production_rates,0)),
IF(H261="",0,_xlfn.XLOOKUP(_xlfn.CONCAT(H261," - ",A261),production_rates_outpost_resources,production_rates_production_rates,0)),
IF(I261="",0,_xlfn.XLOOKUP(_xlfn.CONCAT(I261," - ",A261),production_rates_outpost_resources,production_rates_production_rates,0)),
IF(J261="",0,_xlfn.XLOOKUP(_xlfn.CONCAT(J261," - ",A261),production_rates_outpost_resources,production_rates_production_rates,0)),
IF(K261="",0,_xlfn.XLOOKUP(_xlfn.CONCAT(K261," - ",A261),production_rates_outpost_resources,production_rates_production_rates,0)),
IF(L261="",0,_xlfn.XLOOKUP(_xlfn.CONCAT(L261," - ",A261),production_rates_outpost_resources,production_rates_production_rates,0)),
IF(M261="",0,_xlfn.XLOOKUP(_xlfn.CONCAT(M261," - ",A261),production_rates_outpost_resources,production_rates_production_rates,0)))</f>
        <v>0</v>
      </c>
      <c r="E261" s="5" t="str">
        <f t="shared" si="4"/>
        <v/>
      </c>
      <c r="F261" s="12" t="str">
        <f>IF(D261=0,"",D261/C261/VLOOKUP($B261,target_rates_table,2,FALSE))</f>
        <v/>
      </c>
    </row>
    <row r="262" spans="4:6" x14ac:dyDescent="0.25">
      <c r="D262" s="5">
        <f>SUM(
IF(G262="",0,_xlfn.XLOOKUP(_xlfn.CONCAT(G262," - ",A262),production_rates_outpost_resources,production_rates_production_rates,0)),
IF(H262="",0,_xlfn.XLOOKUP(_xlfn.CONCAT(H262," - ",A262),production_rates_outpost_resources,production_rates_production_rates,0)),
IF(I262="",0,_xlfn.XLOOKUP(_xlfn.CONCAT(I262," - ",A262),production_rates_outpost_resources,production_rates_production_rates,0)),
IF(J262="",0,_xlfn.XLOOKUP(_xlfn.CONCAT(J262," - ",A262),production_rates_outpost_resources,production_rates_production_rates,0)),
IF(K262="",0,_xlfn.XLOOKUP(_xlfn.CONCAT(K262," - ",A262),production_rates_outpost_resources,production_rates_production_rates,0)),
IF(L262="",0,_xlfn.XLOOKUP(_xlfn.CONCAT(L262," - ",A262),production_rates_outpost_resources,production_rates_production_rates,0)),
IF(M262="",0,_xlfn.XLOOKUP(_xlfn.CONCAT(M262," - ",A262),production_rates_outpost_resources,production_rates_production_rates,0)))</f>
        <v>0</v>
      </c>
      <c r="E262" s="5" t="str">
        <f t="shared" si="4"/>
        <v/>
      </c>
      <c r="F262" s="12" t="str">
        <f>IF(D262=0,"",D262/C262/VLOOKUP($B262,target_rates_table,2,FALSE))</f>
        <v/>
      </c>
    </row>
    <row r="263" spans="4:6" x14ac:dyDescent="0.25">
      <c r="D263" s="5">
        <f>SUM(
IF(G263="",0,_xlfn.XLOOKUP(_xlfn.CONCAT(G263," - ",A263),production_rates_outpost_resources,production_rates_production_rates,0)),
IF(H263="",0,_xlfn.XLOOKUP(_xlfn.CONCAT(H263," - ",A263),production_rates_outpost_resources,production_rates_production_rates,0)),
IF(I263="",0,_xlfn.XLOOKUP(_xlfn.CONCAT(I263," - ",A263),production_rates_outpost_resources,production_rates_production_rates,0)),
IF(J263="",0,_xlfn.XLOOKUP(_xlfn.CONCAT(J263," - ",A263),production_rates_outpost_resources,production_rates_production_rates,0)),
IF(K263="",0,_xlfn.XLOOKUP(_xlfn.CONCAT(K263," - ",A263),production_rates_outpost_resources,production_rates_production_rates,0)),
IF(L263="",0,_xlfn.XLOOKUP(_xlfn.CONCAT(L263," - ",A263),production_rates_outpost_resources,production_rates_production_rates,0)),
IF(M263="",0,_xlfn.XLOOKUP(_xlfn.CONCAT(M263," - ",A263),production_rates_outpost_resources,production_rates_production_rates,0)))</f>
        <v>0</v>
      </c>
      <c r="E263" s="5" t="str">
        <f t="shared" si="4"/>
        <v/>
      </c>
      <c r="F263" s="12" t="str">
        <f>IF(D263=0,"",D263/C263/VLOOKUP($B263,target_rates_table,2,FALSE))</f>
        <v/>
      </c>
    </row>
    <row r="264" spans="4:6" x14ac:dyDescent="0.25">
      <c r="D264" s="5">
        <f>SUM(
IF(G264="",0,_xlfn.XLOOKUP(_xlfn.CONCAT(G264," - ",A264),production_rates_outpost_resources,production_rates_production_rates,0)),
IF(H264="",0,_xlfn.XLOOKUP(_xlfn.CONCAT(H264," - ",A264),production_rates_outpost_resources,production_rates_production_rates,0)),
IF(I264="",0,_xlfn.XLOOKUP(_xlfn.CONCAT(I264," - ",A264),production_rates_outpost_resources,production_rates_production_rates,0)),
IF(J264="",0,_xlfn.XLOOKUP(_xlfn.CONCAT(J264," - ",A264),production_rates_outpost_resources,production_rates_production_rates,0)),
IF(K264="",0,_xlfn.XLOOKUP(_xlfn.CONCAT(K264," - ",A264),production_rates_outpost_resources,production_rates_production_rates,0)),
IF(L264="",0,_xlfn.XLOOKUP(_xlfn.CONCAT(L264," - ",A264),production_rates_outpost_resources,production_rates_production_rates,0)),
IF(M264="",0,_xlfn.XLOOKUP(_xlfn.CONCAT(M264," - ",A264),production_rates_outpost_resources,production_rates_production_rates,0)))</f>
        <v>0</v>
      </c>
      <c r="E264" s="5" t="str">
        <f t="shared" si="4"/>
        <v/>
      </c>
      <c r="F264" s="12" t="str">
        <f>IF(D264=0,"",D264/C264/VLOOKUP($B264,target_rates_table,2,FALSE))</f>
        <v/>
      </c>
    </row>
    <row r="265" spans="4:6" x14ac:dyDescent="0.25">
      <c r="D265" s="5">
        <f>SUM(
IF(G265="",0,_xlfn.XLOOKUP(_xlfn.CONCAT(G265," - ",A265),production_rates_outpost_resources,production_rates_production_rates,0)),
IF(H265="",0,_xlfn.XLOOKUP(_xlfn.CONCAT(H265," - ",A265),production_rates_outpost_resources,production_rates_production_rates,0)),
IF(I265="",0,_xlfn.XLOOKUP(_xlfn.CONCAT(I265," - ",A265),production_rates_outpost_resources,production_rates_production_rates,0)),
IF(J265="",0,_xlfn.XLOOKUP(_xlfn.CONCAT(J265," - ",A265),production_rates_outpost_resources,production_rates_production_rates,0)),
IF(K265="",0,_xlfn.XLOOKUP(_xlfn.CONCAT(K265," - ",A265),production_rates_outpost_resources,production_rates_production_rates,0)),
IF(L265="",0,_xlfn.XLOOKUP(_xlfn.CONCAT(L265," - ",A265),production_rates_outpost_resources,production_rates_production_rates,0)),
IF(M265="",0,_xlfn.XLOOKUP(_xlfn.CONCAT(M265," - ",A265),production_rates_outpost_resources,production_rates_production_rates,0)))</f>
        <v>0</v>
      </c>
      <c r="E265" s="5" t="str">
        <f t="shared" si="4"/>
        <v/>
      </c>
      <c r="F265" s="12" t="str">
        <f>IF(D265=0,"",D265/C265/VLOOKUP($B265,target_rates_table,2,FALSE))</f>
        <v/>
      </c>
    </row>
    <row r="266" spans="4:6" x14ac:dyDescent="0.25">
      <c r="D266" s="5">
        <f>SUM(
IF(G266="",0,_xlfn.XLOOKUP(_xlfn.CONCAT(G266," - ",A266),production_rates_outpost_resources,production_rates_production_rates,0)),
IF(H266="",0,_xlfn.XLOOKUP(_xlfn.CONCAT(H266," - ",A266),production_rates_outpost_resources,production_rates_production_rates,0)),
IF(I266="",0,_xlfn.XLOOKUP(_xlfn.CONCAT(I266," - ",A266),production_rates_outpost_resources,production_rates_production_rates,0)),
IF(J266="",0,_xlfn.XLOOKUP(_xlfn.CONCAT(J266," - ",A266),production_rates_outpost_resources,production_rates_production_rates,0)),
IF(K266="",0,_xlfn.XLOOKUP(_xlfn.CONCAT(K266," - ",A266),production_rates_outpost_resources,production_rates_production_rates,0)),
IF(L266="",0,_xlfn.XLOOKUP(_xlfn.CONCAT(L266," - ",A266),production_rates_outpost_resources,production_rates_production_rates,0)),
IF(M266="",0,_xlfn.XLOOKUP(_xlfn.CONCAT(M266," - ",A266),production_rates_outpost_resources,production_rates_production_rates,0)))</f>
        <v>0</v>
      </c>
      <c r="E266" s="5" t="str">
        <f t="shared" si="4"/>
        <v/>
      </c>
      <c r="F266" s="12" t="str">
        <f>IF(D266=0,"",D266/C266/VLOOKUP($B266,target_rates_table,2,FALSE))</f>
        <v/>
      </c>
    </row>
    <row r="267" spans="4:6" x14ac:dyDescent="0.25">
      <c r="D267" s="5">
        <f>SUM(
IF(G267="",0,_xlfn.XLOOKUP(_xlfn.CONCAT(G267," - ",A267),production_rates_outpost_resources,production_rates_production_rates,0)),
IF(H267="",0,_xlfn.XLOOKUP(_xlfn.CONCAT(H267," - ",A267),production_rates_outpost_resources,production_rates_production_rates,0)),
IF(I267="",0,_xlfn.XLOOKUP(_xlfn.CONCAT(I267," - ",A267),production_rates_outpost_resources,production_rates_production_rates,0)),
IF(J267="",0,_xlfn.XLOOKUP(_xlfn.CONCAT(J267," - ",A267),production_rates_outpost_resources,production_rates_production_rates,0)),
IF(K267="",0,_xlfn.XLOOKUP(_xlfn.CONCAT(K267," - ",A267),production_rates_outpost_resources,production_rates_production_rates,0)),
IF(L267="",0,_xlfn.XLOOKUP(_xlfn.CONCAT(L267," - ",A267),production_rates_outpost_resources,production_rates_production_rates,0)),
IF(M267="",0,_xlfn.XLOOKUP(_xlfn.CONCAT(M267," - ",A267),production_rates_outpost_resources,production_rates_production_rates,0)))</f>
        <v>0</v>
      </c>
      <c r="E267" s="5" t="str">
        <f t="shared" si="4"/>
        <v/>
      </c>
      <c r="F267" s="12" t="str">
        <f>IF(D267=0,"",D267/C267/VLOOKUP($B267,target_rates_table,2,FALSE))</f>
        <v/>
      </c>
    </row>
    <row r="268" spans="4:6" x14ac:dyDescent="0.25">
      <c r="D268" s="5">
        <f>SUM(
IF(G268="",0,_xlfn.XLOOKUP(_xlfn.CONCAT(G268," - ",A268),production_rates_outpost_resources,production_rates_production_rates,0)),
IF(H268="",0,_xlfn.XLOOKUP(_xlfn.CONCAT(H268," - ",A268),production_rates_outpost_resources,production_rates_production_rates,0)),
IF(I268="",0,_xlfn.XLOOKUP(_xlfn.CONCAT(I268," - ",A268),production_rates_outpost_resources,production_rates_production_rates,0)),
IF(J268="",0,_xlfn.XLOOKUP(_xlfn.CONCAT(J268," - ",A268),production_rates_outpost_resources,production_rates_production_rates,0)),
IF(K268="",0,_xlfn.XLOOKUP(_xlfn.CONCAT(K268," - ",A268),production_rates_outpost_resources,production_rates_production_rates,0)),
IF(L268="",0,_xlfn.XLOOKUP(_xlfn.CONCAT(L268," - ",A268),production_rates_outpost_resources,production_rates_production_rates,0)),
IF(M268="",0,_xlfn.XLOOKUP(_xlfn.CONCAT(M268," - ",A268),production_rates_outpost_resources,production_rates_production_rates,0)))</f>
        <v>0</v>
      </c>
      <c r="E268" s="5" t="str">
        <f t="shared" si="4"/>
        <v/>
      </c>
      <c r="F268" s="12" t="str">
        <f>IF(D268=0,"",D268/C268/VLOOKUP($B268,target_rates_table,2,FALSE))</f>
        <v/>
      </c>
    </row>
    <row r="269" spans="4:6" x14ac:dyDescent="0.25">
      <c r="D269" s="5">
        <f>SUM(
IF(G269="",0,_xlfn.XLOOKUP(_xlfn.CONCAT(G269," - ",A269),production_rates_outpost_resources,production_rates_production_rates,0)),
IF(H269="",0,_xlfn.XLOOKUP(_xlfn.CONCAT(H269," - ",A269),production_rates_outpost_resources,production_rates_production_rates,0)),
IF(I269="",0,_xlfn.XLOOKUP(_xlfn.CONCAT(I269," - ",A269),production_rates_outpost_resources,production_rates_production_rates,0)),
IF(J269="",0,_xlfn.XLOOKUP(_xlfn.CONCAT(J269," - ",A269),production_rates_outpost_resources,production_rates_production_rates,0)),
IF(K269="",0,_xlfn.XLOOKUP(_xlfn.CONCAT(K269," - ",A269),production_rates_outpost_resources,production_rates_production_rates,0)),
IF(L269="",0,_xlfn.XLOOKUP(_xlfn.CONCAT(L269," - ",A269),production_rates_outpost_resources,production_rates_production_rates,0)),
IF(M269="",0,_xlfn.XLOOKUP(_xlfn.CONCAT(M269," - ",A269),production_rates_outpost_resources,production_rates_production_rates,0)))</f>
        <v>0</v>
      </c>
      <c r="E269" s="5" t="str">
        <f t="shared" si="4"/>
        <v/>
      </c>
      <c r="F269" s="12" t="str">
        <f>IF(D269=0,"",D269/C269/VLOOKUP($B269,target_rates_table,2,FALSE))</f>
        <v/>
      </c>
    </row>
    <row r="270" spans="4:6" x14ac:dyDescent="0.25">
      <c r="D270" s="5">
        <f>SUM(
IF(G270="",0,_xlfn.XLOOKUP(_xlfn.CONCAT(G270," - ",A270),production_rates_outpost_resources,production_rates_production_rates,0)),
IF(H270="",0,_xlfn.XLOOKUP(_xlfn.CONCAT(H270," - ",A270),production_rates_outpost_resources,production_rates_production_rates,0)),
IF(I270="",0,_xlfn.XLOOKUP(_xlfn.CONCAT(I270," - ",A270),production_rates_outpost_resources,production_rates_production_rates,0)),
IF(J270="",0,_xlfn.XLOOKUP(_xlfn.CONCAT(J270," - ",A270),production_rates_outpost_resources,production_rates_production_rates,0)),
IF(K270="",0,_xlfn.XLOOKUP(_xlfn.CONCAT(K270," - ",A270),production_rates_outpost_resources,production_rates_production_rates,0)),
IF(L270="",0,_xlfn.XLOOKUP(_xlfn.CONCAT(L270," - ",A270),production_rates_outpost_resources,production_rates_production_rates,0)),
IF(M270="",0,_xlfn.XLOOKUP(_xlfn.CONCAT(M270," - ",A270),production_rates_outpost_resources,production_rates_production_rates,0)))</f>
        <v>0</v>
      </c>
      <c r="E270" s="5" t="str">
        <f t="shared" si="4"/>
        <v/>
      </c>
      <c r="F270" s="12" t="str">
        <f>IF(D270=0,"",D270/C270/VLOOKUP($B270,target_rates_table,2,FALSE))</f>
        <v/>
      </c>
    </row>
    <row r="271" spans="4:6" x14ac:dyDescent="0.25">
      <c r="D271" s="5">
        <f>SUM(
IF(G271="",0,_xlfn.XLOOKUP(_xlfn.CONCAT(G271," - ",A271),production_rates_outpost_resources,production_rates_production_rates,0)),
IF(H271="",0,_xlfn.XLOOKUP(_xlfn.CONCAT(H271," - ",A271),production_rates_outpost_resources,production_rates_production_rates,0)),
IF(I271="",0,_xlfn.XLOOKUP(_xlfn.CONCAT(I271," - ",A271),production_rates_outpost_resources,production_rates_production_rates,0)),
IF(J271="",0,_xlfn.XLOOKUP(_xlfn.CONCAT(J271," - ",A271),production_rates_outpost_resources,production_rates_production_rates,0)),
IF(K271="",0,_xlfn.XLOOKUP(_xlfn.CONCAT(K271," - ",A271),production_rates_outpost_resources,production_rates_production_rates,0)),
IF(L271="",0,_xlfn.XLOOKUP(_xlfn.CONCAT(L271," - ",A271),production_rates_outpost_resources,production_rates_production_rates,0)),
IF(M271="",0,_xlfn.XLOOKUP(_xlfn.CONCAT(M271," - ",A271),production_rates_outpost_resources,production_rates_production_rates,0)))</f>
        <v>0</v>
      </c>
      <c r="E271" s="5" t="str">
        <f t="shared" si="4"/>
        <v/>
      </c>
      <c r="F271" s="12" t="str">
        <f>IF(D271=0,"",D271/C271/VLOOKUP($B271,target_rates_table,2,FALSE))</f>
        <v/>
      </c>
    </row>
    <row r="272" spans="4:6" x14ac:dyDescent="0.25">
      <c r="D272" s="5">
        <f>SUM(
IF(G272="",0,_xlfn.XLOOKUP(_xlfn.CONCAT(G272," - ",A272),production_rates_outpost_resources,production_rates_production_rates,0)),
IF(H272="",0,_xlfn.XLOOKUP(_xlfn.CONCAT(H272," - ",A272),production_rates_outpost_resources,production_rates_production_rates,0)),
IF(I272="",0,_xlfn.XLOOKUP(_xlfn.CONCAT(I272," - ",A272),production_rates_outpost_resources,production_rates_production_rates,0)),
IF(J272="",0,_xlfn.XLOOKUP(_xlfn.CONCAT(J272," - ",A272),production_rates_outpost_resources,production_rates_production_rates,0)),
IF(K272="",0,_xlfn.XLOOKUP(_xlfn.CONCAT(K272," - ",A272),production_rates_outpost_resources,production_rates_production_rates,0)),
IF(L272="",0,_xlfn.XLOOKUP(_xlfn.CONCAT(L272," - ",A272),production_rates_outpost_resources,production_rates_production_rates,0)),
IF(M272="",0,_xlfn.XLOOKUP(_xlfn.CONCAT(M272," - ",A272),production_rates_outpost_resources,production_rates_production_rates,0)))</f>
        <v>0</v>
      </c>
      <c r="E272" s="5" t="str">
        <f t="shared" si="4"/>
        <v/>
      </c>
      <c r="F272" s="12" t="str">
        <f>IF(D272=0,"",D272/C272/VLOOKUP($B272,target_rates_table,2,FALSE))</f>
        <v/>
      </c>
    </row>
    <row r="273" spans="4:6" x14ac:dyDescent="0.25">
      <c r="D273" s="5">
        <f>SUM(
IF(G273="",0,_xlfn.XLOOKUP(_xlfn.CONCAT(G273," - ",A273),production_rates_outpost_resources,production_rates_production_rates,0)),
IF(H273="",0,_xlfn.XLOOKUP(_xlfn.CONCAT(H273," - ",A273),production_rates_outpost_resources,production_rates_production_rates,0)),
IF(I273="",0,_xlfn.XLOOKUP(_xlfn.CONCAT(I273," - ",A273),production_rates_outpost_resources,production_rates_production_rates,0)),
IF(J273="",0,_xlfn.XLOOKUP(_xlfn.CONCAT(J273," - ",A273),production_rates_outpost_resources,production_rates_production_rates,0)),
IF(K273="",0,_xlfn.XLOOKUP(_xlfn.CONCAT(K273," - ",A273),production_rates_outpost_resources,production_rates_production_rates,0)),
IF(L273="",0,_xlfn.XLOOKUP(_xlfn.CONCAT(L273," - ",A273),production_rates_outpost_resources,production_rates_production_rates,0)),
IF(M273="",0,_xlfn.XLOOKUP(_xlfn.CONCAT(M273," - ",A273),production_rates_outpost_resources,production_rates_production_rates,0)))</f>
        <v>0</v>
      </c>
      <c r="E273" s="5" t="str">
        <f t="shared" si="4"/>
        <v/>
      </c>
      <c r="F273" s="12" t="str">
        <f>IF(D273=0,"",D273/C273/VLOOKUP($B273,target_rates_table,2,FALSE))</f>
        <v/>
      </c>
    </row>
    <row r="274" spans="4:6" x14ac:dyDescent="0.25">
      <c r="D274" s="5">
        <f>SUM(
IF(G274="",0,_xlfn.XLOOKUP(_xlfn.CONCAT(G274," - ",A274),production_rates_outpost_resources,production_rates_production_rates,0)),
IF(H274="",0,_xlfn.XLOOKUP(_xlfn.CONCAT(H274," - ",A274),production_rates_outpost_resources,production_rates_production_rates,0)),
IF(I274="",0,_xlfn.XLOOKUP(_xlfn.CONCAT(I274," - ",A274),production_rates_outpost_resources,production_rates_production_rates,0)),
IF(J274="",0,_xlfn.XLOOKUP(_xlfn.CONCAT(J274," - ",A274),production_rates_outpost_resources,production_rates_production_rates,0)),
IF(K274="",0,_xlfn.XLOOKUP(_xlfn.CONCAT(K274," - ",A274),production_rates_outpost_resources,production_rates_production_rates,0)),
IF(L274="",0,_xlfn.XLOOKUP(_xlfn.CONCAT(L274," - ",A274),production_rates_outpost_resources,production_rates_production_rates,0)),
IF(M274="",0,_xlfn.XLOOKUP(_xlfn.CONCAT(M274," - ",A274),production_rates_outpost_resources,production_rates_production_rates,0)))</f>
        <v>0</v>
      </c>
      <c r="E274" s="5" t="str">
        <f t="shared" si="4"/>
        <v/>
      </c>
      <c r="F274" s="12" t="str">
        <f>IF(D274=0,"",D274/C274/VLOOKUP($B274,target_rates_table,2,FALSE))</f>
        <v/>
      </c>
    </row>
    <row r="275" spans="4:6" x14ac:dyDescent="0.25">
      <c r="D275" s="5">
        <f>SUM(
IF(G275="",0,_xlfn.XLOOKUP(_xlfn.CONCAT(G275," - ",A275),production_rates_outpost_resources,production_rates_production_rates,0)),
IF(H275="",0,_xlfn.XLOOKUP(_xlfn.CONCAT(H275," - ",A275),production_rates_outpost_resources,production_rates_production_rates,0)),
IF(I275="",0,_xlfn.XLOOKUP(_xlfn.CONCAT(I275," - ",A275),production_rates_outpost_resources,production_rates_production_rates,0)),
IF(J275="",0,_xlfn.XLOOKUP(_xlfn.CONCAT(J275," - ",A275),production_rates_outpost_resources,production_rates_production_rates,0)),
IF(K275="",0,_xlfn.XLOOKUP(_xlfn.CONCAT(K275," - ",A275),production_rates_outpost_resources,production_rates_production_rates,0)),
IF(L275="",0,_xlfn.XLOOKUP(_xlfn.CONCAT(L275," - ",A275),production_rates_outpost_resources,production_rates_production_rates,0)),
IF(M275="",0,_xlfn.XLOOKUP(_xlfn.CONCAT(M275," - ",A275),production_rates_outpost_resources,production_rates_production_rates,0)))</f>
        <v>0</v>
      </c>
      <c r="E275" s="5" t="str">
        <f t="shared" si="4"/>
        <v/>
      </c>
      <c r="F275" s="12" t="str">
        <f>IF(D275=0,"",D275/C275/VLOOKUP($B275,target_rates_table,2,FALSE))</f>
        <v/>
      </c>
    </row>
    <row r="276" spans="4:6" x14ac:dyDescent="0.25">
      <c r="D276" s="5">
        <f>SUM(
IF(G276="",0,_xlfn.XLOOKUP(_xlfn.CONCAT(G276," - ",A276),production_rates_outpost_resources,production_rates_production_rates,0)),
IF(H276="",0,_xlfn.XLOOKUP(_xlfn.CONCAT(H276," - ",A276),production_rates_outpost_resources,production_rates_production_rates,0)),
IF(I276="",0,_xlfn.XLOOKUP(_xlfn.CONCAT(I276," - ",A276),production_rates_outpost_resources,production_rates_production_rates,0)),
IF(J276="",0,_xlfn.XLOOKUP(_xlfn.CONCAT(J276," - ",A276),production_rates_outpost_resources,production_rates_production_rates,0)),
IF(K276="",0,_xlfn.XLOOKUP(_xlfn.CONCAT(K276," - ",A276),production_rates_outpost_resources,production_rates_production_rates,0)),
IF(L276="",0,_xlfn.XLOOKUP(_xlfn.CONCAT(L276," - ",A276),production_rates_outpost_resources,production_rates_production_rates,0)),
IF(M276="",0,_xlfn.XLOOKUP(_xlfn.CONCAT(M276," - ",A276),production_rates_outpost_resources,production_rates_production_rates,0)))</f>
        <v>0</v>
      </c>
      <c r="E276" s="5" t="str">
        <f t="shared" si="4"/>
        <v/>
      </c>
      <c r="F276" s="12" t="str">
        <f>IF(D276=0,"",D276/C276/VLOOKUP($B276,target_rates_table,2,FALSE))</f>
        <v/>
      </c>
    </row>
    <row r="277" spans="4:6" x14ac:dyDescent="0.25">
      <c r="D277" s="5">
        <f>SUM(
IF(G277="",0,_xlfn.XLOOKUP(_xlfn.CONCAT(G277," - ",A277),production_rates_outpost_resources,production_rates_production_rates,0)),
IF(H277="",0,_xlfn.XLOOKUP(_xlfn.CONCAT(H277," - ",A277),production_rates_outpost_resources,production_rates_production_rates,0)),
IF(I277="",0,_xlfn.XLOOKUP(_xlfn.CONCAT(I277," - ",A277),production_rates_outpost_resources,production_rates_production_rates,0)),
IF(J277="",0,_xlfn.XLOOKUP(_xlfn.CONCAT(J277," - ",A277),production_rates_outpost_resources,production_rates_production_rates,0)),
IF(K277="",0,_xlfn.XLOOKUP(_xlfn.CONCAT(K277," - ",A277),production_rates_outpost_resources,production_rates_production_rates,0)),
IF(L277="",0,_xlfn.XLOOKUP(_xlfn.CONCAT(L277," - ",A277),production_rates_outpost_resources,production_rates_production_rates,0)),
IF(M277="",0,_xlfn.XLOOKUP(_xlfn.CONCAT(M277," - ",A277),production_rates_outpost_resources,production_rates_production_rates,0)))</f>
        <v>0</v>
      </c>
      <c r="E277" s="5" t="str">
        <f t="shared" si="4"/>
        <v/>
      </c>
      <c r="F277" s="12" t="str">
        <f>IF(D277=0,"",D277/C277/VLOOKUP($B277,target_rates_table,2,FALSE))</f>
        <v/>
      </c>
    </row>
    <row r="278" spans="4:6" x14ac:dyDescent="0.25">
      <c r="D278" s="5">
        <f>SUM(
IF(G278="",0,_xlfn.XLOOKUP(_xlfn.CONCAT(G278," - ",A278),production_rates_outpost_resources,production_rates_production_rates,0)),
IF(H278="",0,_xlfn.XLOOKUP(_xlfn.CONCAT(H278," - ",A278),production_rates_outpost_resources,production_rates_production_rates,0)),
IF(I278="",0,_xlfn.XLOOKUP(_xlfn.CONCAT(I278," - ",A278),production_rates_outpost_resources,production_rates_production_rates,0)),
IF(J278="",0,_xlfn.XLOOKUP(_xlfn.CONCAT(J278," - ",A278),production_rates_outpost_resources,production_rates_production_rates,0)),
IF(K278="",0,_xlfn.XLOOKUP(_xlfn.CONCAT(K278," - ",A278),production_rates_outpost_resources,production_rates_production_rates,0)),
IF(L278="",0,_xlfn.XLOOKUP(_xlfn.CONCAT(L278," - ",A278),production_rates_outpost_resources,production_rates_production_rates,0)),
IF(M278="",0,_xlfn.XLOOKUP(_xlfn.CONCAT(M278," - ",A278),production_rates_outpost_resources,production_rates_production_rates,0)))</f>
        <v>0</v>
      </c>
      <c r="E278" s="5" t="str">
        <f t="shared" si="4"/>
        <v/>
      </c>
      <c r="F278" s="12" t="str">
        <f>IF(D278=0,"",D278/C278/VLOOKUP($B278,target_rates_table,2,FALSE))</f>
        <v/>
      </c>
    </row>
    <row r="279" spans="4:6" x14ac:dyDescent="0.25">
      <c r="D279" s="5">
        <f>SUM(
IF(G279="",0,_xlfn.XLOOKUP(_xlfn.CONCAT(G279," - ",A279),production_rates_outpost_resources,production_rates_production_rates,0)),
IF(H279="",0,_xlfn.XLOOKUP(_xlfn.CONCAT(H279," - ",A279),production_rates_outpost_resources,production_rates_production_rates,0)),
IF(I279="",0,_xlfn.XLOOKUP(_xlfn.CONCAT(I279," - ",A279),production_rates_outpost_resources,production_rates_production_rates,0)),
IF(J279="",0,_xlfn.XLOOKUP(_xlfn.CONCAT(J279," - ",A279),production_rates_outpost_resources,production_rates_production_rates,0)),
IF(K279="",0,_xlfn.XLOOKUP(_xlfn.CONCAT(K279," - ",A279),production_rates_outpost_resources,production_rates_production_rates,0)),
IF(L279="",0,_xlfn.XLOOKUP(_xlfn.CONCAT(L279," - ",A279),production_rates_outpost_resources,production_rates_production_rates,0)),
IF(M279="",0,_xlfn.XLOOKUP(_xlfn.CONCAT(M279," - ",A279),production_rates_outpost_resources,production_rates_production_rates,0)))</f>
        <v>0</v>
      </c>
      <c r="E279" s="5" t="str">
        <f t="shared" si="4"/>
        <v/>
      </c>
      <c r="F279" s="12" t="str">
        <f>IF(D279=0,"",D279/C279/VLOOKUP($B279,target_rates_table,2,FALSE))</f>
        <v/>
      </c>
    </row>
    <row r="280" spans="4:6" x14ac:dyDescent="0.25">
      <c r="D280" s="5">
        <f>SUM(
IF(G280="",0,_xlfn.XLOOKUP(_xlfn.CONCAT(G280," - ",A280),production_rates_outpost_resources,production_rates_production_rates,0)),
IF(H280="",0,_xlfn.XLOOKUP(_xlfn.CONCAT(H280," - ",A280),production_rates_outpost_resources,production_rates_production_rates,0)),
IF(I280="",0,_xlfn.XLOOKUP(_xlfn.CONCAT(I280," - ",A280),production_rates_outpost_resources,production_rates_production_rates,0)),
IF(J280="",0,_xlfn.XLOOKUP(_xlfn.CONCAT(J280," - ",A280),production_rates_outpost_resources,production_rates_production_rates,0)),
IF(K280="",0,_xlfn.XLOOKUP(_xlfn.CONCAT(K280," - ",A280),production_rates_outpost_resources,production_rates_production_rates,0)),
IF(L280="",0,_xlfn.XLOOKUP(_xlfn.CONCAT(L280," - ",A280),production_rates_outpost_resources,production_rates_production_rates,0)),
IF(M280="",0,_xlfn.XLOOKUP(_xlfn.CONCAT(M280," - ",A280),production_rates_outpost_resources,production_rates_production_rates,0)))</f>
        <v>0</v>
      </c>
      <c r="E280" s="5" t="str">
        <f t="shared" si="4"/>
        <v/>
      </c>
      <c r="F280" s="12" t="str">
        <f>IF(D280=0,"",D280/C280/VLOOKUP($B280,target_rates_table,2,FALSE))</f>
        <v/>
      </c>
    </row>
    <row r="281" spans="4:6" x14ac:dyDescent="0.25">
      <c r="D281" s="5">
        <f>SUM(
IF(G281="",0,_xlfn.XLOOKUP(_xlfn.CONCAT(G281," - ",A281),production_rates_outpost_resources,production_rates_production_rates,0)),
IF(H281="",0,_xlfn.XLOOKUP(_xlfn.CONCAT(H281," - ",A281),production_rates_outpost_resources,production_rates_production_rates,0)),
IF(I281="",0,_xlfn.XLOOKUP(_xlfn.CONCAT(I281," - ",A281),production_rates_outpost_resources,production_rates_production_rates,0)),
IF(J281="",0,_xlfn.XLOOKUP(_xlfn.CONCAT(J281," - ",A281),production_rates_outpost_resources,production_rates_production_rates,0)),
IF(K281="",0,_xlfn.XLOOKUP(_xlfn.CONCAT(K281," - ",A281),production_rates_outpost_resources,production_rates_production_rates,0)),
IF(L281="",0,_xlfn.XLOOKUP(_xlfn.CONCAT(L281," - ",A281),production_rates_outpost_resources,production_rates_production_rates,0)),
IF(M281="",0,_xlfn.XLOOKUP(_xlfn.CONCAT(M281," - ",A281),production_rates_outpost_resources,production_rates_production_rates,0)))</f>
        <v>0</v>
      </c>
      <c r="E281" s="5" t="str">
        <f t="shared" si="4"/>
        <v/>
      </c>
      <c r="F281" s="12" t="str">
        <f>IF(D281=0,"",D281/C281/VLOOKUP($B281,target_rates_table,2,FALSE))</f>
        <v/>
      </c>
    </row>
    <row r="282" spans="4:6" x14ac:dyDescent="0.25">
      <c r="D282" s="5">
        <f>SUM(
IF(G282="",0,_xlfn.XLOOKUP(_xlfn.CONCAT(G282," - ",A282),production_rates_outpost_resources,production_rates_production_rates,0)),
IF(H282="",0,_xlfn.XLOOKUP(_xlfn.CONCAT(H282," - ",A282),production_rates_outpost_resources,production_rates_production_rates,0)),
IF(I282="",0,_xlfn.XLOOKUP(_xlfn.CONCAT(I282," - ",A282),production_rates_outpost_resources,production_rates_production_rates,0)),
IF(J282="",0,_xlfn.XLOOKUP(_xlfn.CONCAT(J282," - ",A282),production_rates_outpost_resources,production_rates_production_rates,0)),
IF(K282="",0,_xlfn.XLOOKUP(_xlfn.CONCAT(K282," - ",A282),production_rates_outpost_resources,production_rates_production_rates,0)),
IF(L282="",0,_xlfn.XLOOKUP(_xlfn.CONCAT(L282," - ",A282),production_rates_outpost_resources,production_rates_production_rates,0)),
IF(M282="",0,_xlfn.XLOOKUP(_xlfn.CONCAT(M282," - ",A282),production_rates_outpost_resources,production_rates_production_rates,0)))</f>
        <v>0</v>
      </c>
      <c r="E282" s="5" t="str">
        <f t="shared" si="4"/>
        <v/>
      </c>
      <c r="F282" s="12" t="str">
        <f>IF(D282=0,"",D282/C282/VLOOKUP($B282,target_rates_table,2,FALSE))</f>
        <v/>
      </c>
    </row>
    <row r="283" spans="4:6" x14ac:dyDescent="0.25">
      <c r="D283" s="5">
        <f>SUM(
IF(G283="",0,_xlfn.XLOOKUP(_xlfn.CONCAT(G283," - ",A283),production_rates_outpost_resources,production_rates_production_rates,0)),
IF(H283="",0,_xlfn.XLOOKUP(_xlfn.CONCAT(H283," - ",A283),production_rates_outpost_resources,production_rates_production_rates,0)),
IF(I283="",0,_xlfn.XLOOKUP(_xlfn.CONCAT(I283," - ",A283),production_rates_outpost_resources,production_rates_production_rates,0)),
IF(J283="",0,_xlfn.XLOOKUP(_xlfn.CONCAT(J283," - ",A283),production_rates_outpost_resources,production_rates_production_rates,0)),
IF(K283="",0,_xlfn.XLOOKUP(_xlfn.CONCAT(K283," - ",A283),production_rates_outpost_resources,production_rates_production_rates,0)),
IF(L283="",0,_xlfn.XLOOKUP(_xlfn.CONCAT(L283," - ",A283),production_rates_outpost_resources,production_rates_production_rates,0)),
IF(M283="",0,_xlfn.XLOOKUP(_xlfn.CONCAT(M283," - ",A283),production_rates_outpost_resources,production_rates_production_rates,0)))</f>
        <v>0</v>
      </c>
      <c r="E283" s="5" t="str">
        <f t="shared" si="4"/>
        <v/>
      </c>
      <c r="F283" s="12" t="str">
        <f>IF(D283=0,"",D283/C283/VLOOKUP($B283,target_rates_table,2,FALSE))</f>
        <v/>
      </c>
    </row>
    <row r="284" spans="4:6" x14ac:dyDescent="0.25">
      <c r="D284" s="5">
        <f>SUM(
IF(G284="",0,_xlfn.XLOOKUP(_xlfn.CONCAT(G284," - ",A284),production_rates_outpost_resources,production_rates_production_rates,0)),
IF(H284="",0,_xlfn.XLOOKUP(_xlfn.CONCAT(H284," - ",A284),production_rates_outpost_resources,production_rates_production_rates,0)),
IF(I284="",0,_xlfn.XLOOKUP(_xlfn.CONCAT(I284," - ",A284),production_rates_outpost_resources,production_rates_production_rates,0)),
IF(J284="",0,_xlfn.XLOOKUP(_xlfn.CONCAT(J284," - ",A284),production_rates_outpost_resources,production_rates_production_rates,0)),
IF(K284="",0,_xlfn.XLOOKUP(_xlfn.CONCAT(K284," - ",A284),production_rates_outpost_resources,production_rates_production_rates,0)),
IF(L284="",0,_xlfn.XLOOKUP(_xlfn.CONCAT(L284," - ",A284),production_rates_outpost_resources,production_rates_production_rates,0)),
IF(M284="",0,_xlfn.XLOOKUP(_xlfn.CONCAT(M284," - ",A284),production_rates_outpost_resources,production_rates_production_rates,0)))</f>
        <v>0</v>
      </c>
      <c r="E284" s="5" t="str">
        <f t="shared" si="4"/>
        <v/>
      </c>
      <c r="F284" s="12" t="str">
        <f>IF(D284=0,"",D284/C284/VLOOKUP($B284,target_rates_table,2,FALSE))</f>
        <v/>
      </c>
    </row>
    <row r="285" spans="4:6" x14ac:dyDescent="0.25">
      <c r="D285" s="5">
        <f>SUM(
IF(G285="",0,_xlfn.XLOOKUP(_xlfn.CONCAT(G285," - ",A285),production_rates_outpost_resources,production_rates_production_rates,0)),
IF(H285="",0,_xlfn.XLOOKUP(_xlfn.CONCAT(H285," - ",A285),production_rates_outpost_resources,production_rates_production_rates,0)),
IF(I285="",0,_xlfn.XLOOKUP(_xlfn.CONCAT(I285," - ",A285),production_rates_outpost_resources,production_rates_production_rates,0)),
IF(J285="",0,_xlfn.XLOOKUP(_xlfn.CONCAT(J285," - ",A285),production_rates_outpost_resources,production_rates_production_rates,0)),
IF(K285="",0,_xlfn.XLOOKUP(_xlfn.CONCAT(K285," - ",A285),production_rates_outpost_resources,production_rates_production_rates,0)),
IF(L285="",0,_xlfn.XLOOKUP(_xlfn.CONCAT(L285," - ",A285),production_rates_outpost_resources,production_rates_production_rates,0)),
IF(M285="",0,_xlfn.XLOOKUP(_xlfn.CONCAT(M285," - ",A285),production_rates_outpost_resources,production_rates_production_rates,0)))</f>
        <v>0</v>
      </c>
      <c r="E285" s="5" t="str">
        <f t="shared" si="4"/>
        <v/>
      </c>
      <c r="F285" s="12" t="str">
        <f>IF(D285=0,"",D285/C285/VLOOKUP($B285,target_rates_table,2,FALSE))</f>
        <v/>
      </c>
    </row>
    <row r="286" spans="4:6" x14ac:dyDescent="0.25">
      <c r="D286" s="5">
        <f>SUM(
IF(G286="",0,_xlfn.XLOOKUP(_xlfn.CONCAT(G286," - ",A286),production_rates_outpost_resources,production_rates_production_rates,0)),
IF(H286="",0,_xlfn.XLOOKUP(_xlfn.CONCAT(H286," - ",A286),production_rates_outpost_resources,production_rates_production_rates,0)),
IF(I286="",0,_xlfn.XLOOKUP(_xlfn.CONCAT(I286," - ",A286),production_rates_outpost_resources,production_rates_production_rates,0)),
IF(J286="",0,_xlfn.XLOOKUP(_xlfn.CONCAT(J286," - ",A286),production_rates_outpost_resources,production_rates_production_rates,0)),
IF(K286="",0,_xlfn.XLOOKUP(_xlfn.CONCAT(K286," - ",A286),production_rates_outpost_resources,production_rates_production_rates,0)),
IF(L286="",0,_xlfn.XLOOKUP(_xlfn.CONCAT(L286," - ",A286),production_rates_outpost_resources,production_rates_production_rates,0)),
IF(M286="",0,_xlfn.XLOOKUP(_xlfn.CONCAT(M286," - ",A286),production_rates_outpost_resources,production_rates_production_rates,0)))</f>
        <v>0</v>
      </c>
      <c r="E286" s="5" t="str">
        <f t="shared" si="4"/>
        <v/>
      </c>
      <c r="F286" s="12" t="str">
        <f>IF(D286=0,"",D286/C286/VLOOKUP($B286,target_rates_table,2,FALSE))</f>
        <v/>
      </c>
    </row>
    <row r="287" spans="4:6" x14ac:dyDescent="0.25">
      <c r="D287" s="5">
        <f>SUM(
IF(G287="",0,_xlfn.XLOOKUP(_xlfn.CONCAT(G287," - ",A287),production_rates_outpost_resources,production_rates_production_rates,0)),
IF(H287="",0,_xlfn.XLOOKUP(_xlfn.CONCAT(H287," - ",A287),production_rates_outpost_resources,production_rates_production_rates,0)),
IF(I287="",0,_xlfn.XLOOKUP(_xlfn.CONCAT(I287," - ",A287),production_rates_outpost_resources,production_rates_production_rates,0)),
IF(J287="",0,_xlfn.XLOOKUP(_xlfn.CONCAT(J287," - ",A287),production_rates_outpost_resources,production_rates_production_rates,0)),
IF(K287="",0,_xlfn.XLOOKUP(_xlfn.CONCAT(K287," - ",A287),production_rates_outpost_resources,production_rates_production_rates,0)),
IF(L287="",0,_xlfn.XLOOKUP(_xlfn.CONCAT(L287," - ",A287),production_rates_outpost_resources,production_rates_production_rates,0)),
IF(M287="",0,_xlfn.XLOOKUP(_xlfn.CONCAT(M287," - ",A287),production_rates_outpost_resources,production_rates_production_rates,0)))</f>
        <v>0</v>
      </c>
      <c r="E287" s="5" t="str">
        <f t="shared" si="4"/>
        <v/>
      </c>
      <c r="F287" s="12" t="str">
        <f>IF(D287=0,"",D287/C287/VLOOKUP($B287,target_rates_table,2,FALSE))</f>
        <v/>
      </c>
    </row>
    <row r="288" spans="4:6" x14ac:dyDescent="0.25">
      <c r="D288" s="5">
        <f>SUM(
IF(G288="",0,_xlfn.XLOOKUP(_xlfn.CONCAT(G288," - ",A288),production_rates_outpost_resources,production_rates_production_rates,0)),
IF(H288="",0,_xlfn.XLOOKUP(_xlfn.CONCAT(H288," - ",A288),production_rates_outpost_resources,production_rates_production_rates,0)),
IF(I288="",0,_xlfn.XLOOKUP(_xlfn.CONCAT(I288," - ",A288),production_rates_outpost_resources,production_rates_production_rates,0)),
IF(J288="",0,_xlfn.XLOOKUP(_xlfn.CONCAT(J288," - ",A288),production_rates_outpost_resources,production_rates_production_rates,0)),
IF(K288="",0,_xlfn.XLOOKUP(_xlfn.CONCAT(K288," - ",A288),production_rates_outpost_resources,production_rates_production_rates,0)),
IF(L288="",0,_xlfn.XLOOKUP(_xlfn.CONCAT(L288," - ",A288),production_rates_outpost_resources,production_rates_production_rates,0)),
IF(M288="",0,_xlfn.XLOOKUP(_xlfn.CONCAT(M288," - ",A288),production_rates_outpost_resources,production_rates_production_rates,0)))</f>
        <v>0</v>
      </c>
      <c r="E288" s="5" t="str">
        <f t="shared" si="4"/>
        <v/>
      </c>
      <c r="F288" s="12" t="str">
        <f>IF(D288=0,"",D288/C288/VLOOKUP($B288,target_rates_table,2,FALSE))</f>
        <v/>
      </c>
    </row>
    <row r="289" spans="4:6" x14ac:dyDescent="0.25">
      <c r="D289" s="5">
        <f>SUM(
IF(G289="",0,_xlfn.XLOOKUP(_xlfn.CONCAT(G289," - ",A289),production_rates_outpost_resources,production_rates_production_rates,0)),
IF(H289="",0,_xlfn.XLOOKUP(_xlfn.CONCAT(H289," - ",A289),production_rates_outpost_resources,production_rates_production_rates,0)),
IF(I289="",0,_xlfn.XLOOKUP(_xlfn.CONCAT(I289," - ",A289),production_rates_outpost_resources,production_rates_production_rates,0)),
IF(J289="",0,_xlfn.XLOOKUP(_xlfn.CONCAT(J289," - ",A289),production_rates_outpost_resources,production_rates_production_rates,0)),
IF(K289="",0,_xlfn.XLOOKUP(_xlfn.CONCAT(K289," - ",A289),production_rates_outpost_resources,production_rates_production_rates,0)),
IF(L289="",0,_xlfn.XLOOKUP(_xlfn.CONCAT(L289," - ",A289),production_rates_outpost_resources,production_rates_production_rates,0)),
IF(M289="",0,_xlfn.XLOOKUP(_xlfn.CONCAT(M289," - ",A289),production_rates_outpost_resources,production_rates_production_rates,0)))</f>
        <v>0</v>
      </c>
      <c r="E289" s="5" t="str">
        <f t="shared" si="4"/>
        <v/>
      </c>
      <c r="F289" s="12" t="str">
        <f>IF(D289=0,"",D289/C289/VLOOKUP($B289,target_rates_table,2,FALSE))</f>
        <v/>
      </c>
    </row>
    <row r="290" spans="4:6" x14ac:dyDescent="0.25">
      <c r="D290" s="5">
        <f>SUM(
IF(G290="",0,_xlfn.XLOOKUP(_xlfn.CONCAT(G290," - ",A290),production_rates_outpost_resources,production_rates_production_rates,0)),
IF(H290="",0,_xlfn.XLOOKUP(_xlfn.CONCAT(H290," - ",A290),production_rates_outpost_resources,production_rates_production_rates,0)),
IF(I290="",0,_xlfn.XLOOKUP(_xlfn.CONCAT(I290," - ",A290),production_rates_outpost_resources,production_rates_production_rates,0)),
IF(J290="",0,_xlfn.XLOOKUP(_xlfn.CONCAT(J290," - ",A290),production_rates_outpost_resources,production_rates_production_rates,0)),
IF(K290="",0,_xlfn.XLOOKUP(_xlfn.CONCAT(K290," - ",A290),production_rates_outpost_resources,production_rates_production_rates,0)),
IF(L290="",0,_xlfn.XLOOKUP(_xlfn.CONCAT(L290," - ",A290),production_rates_outpost_resources,production_rates_production_rates,0)),
IF(M290="",0,_xlfn.XLOOKUP(_xlfn.CONCAT(M290," - ",A290),production_rates_outpost_resources,production_rates_production_rates,0)))</f>
        <v>0</v>
      </c>
      <c r="E290" s="5" t="str">
        <f t="shared" si="4"/>
        <v/>
      </c>
      <c r="F290" s="12" t="str">
        <f>IF(D290=0,"",D290/C290/VLOOKUP($B290,target_rates_table,2,FALSE))</f>
        <v/>
      </c>
    </row>
    <row r="291" spans="4:6" x14ac:dyDescent="0.25">
      <c r="D291" s="5">
        <f>SUM(
IF(G291="",0,_xlfn.XLOOKUP(_xlfn.CONCAT(G291," - ",A291),production_rates_outpost_resources,production_rates_production_rates,0)),
IF(H291="",0,_xlfn.XLOOKUP(_xlfn.CONCAT(H291," - ",A291),production_rates_outpost_resources,production_rates_production_rates,0)),
IF(I291="",0,_xlfn.XLOOKUP(_xlfn.CONCAT(I291," - ",A291),production_rates_outpost_resources,production_rates_production_rates,0)),
IF(J291="",0,_xlfn.XLOOKUP(_xlfn.CONCAT(J291," - ",A291),production_rates_outpost_resources,production_rates_production_rates,0)),
IF(K291="",0,_xlfn.XLOOKUP(_xlfn.CONCAT(K291," - ",A291),production_rates_outpost_resources,production_rates_production_rates,0)),
IF(L291="",0,_xlfn.XLOOKUP(_xlfn.CONCAT(L291," - ",A291),production_rates_outpost_resources,production_rates_production_rates,0)),
IF(M291="",0,_xlfn.XLOOKUP(_xlfn.CONCAT(M291," - ",A291),production_rates_outpost_resources,production_rates_production_rates,0)))</f>
        <v>0</v>
      </c>
      <c r="E291" s="5" t="str">
        <f t="shared" si="4"/>
        <v/>
      </c>
      <c r="F291" s="12" t="str">
        <f>IF(D291=0,"",D291/C291/VLOOKUP($B291,target_rates_table,2,FALSE))</f>
        <v/>
      </c>
    </row>
    <row r="292" spans="4:6" x14ac:dyDescent="0.25">
      <c r="D292" s="5">
        <f>SUM(
IF(G292="",0,_xlfn.XLOOKUP(_xlfn.CONCAT(G292," - ",A292),production_rates_outpost_resources,production_rates_production_rates,0)),
IF(H292="",0,_xlfn.XLOOKUP(_xlfn.CONCAT(H292," - ",A292),production_rates_outpost_resources,production_rates_production_rates,0)),
IF(I292="",0,_xlfn.XLOOKUP(_xlfn.CONCAT(I292," - ",A292),production_rates_outpost_resources,production_rates_production_rates,0)),
IF(J292="",0,_xlfn.XLOOKUP(_xlfn.CONCAT(J292," - ",A292),production_rates_outpost_resources,production_rates_production_rates,0)),
IF(K292="",0,_xlfn.XLOOKUP(_xlfn.CONCAT(K292," - ",A292),production_rates_outpost_resources,production_rates_production_rates,0)),
IF(L292="",0,_xlfn.XLOOKUP(_xlfn.CONCAT(L292," - ",A292),production_rates_outpost_resources,production_rates_production_rates,0)),
IF(M292="",0,_xlfn.XLOOKUP(_xlfn.CONCAT(M292," - ",A292),production_rates_outpost_resources,production_rates_production_rates,0)))</f>
        <v>0</v>
      </c>
      <c r="E292" s="5" t="str">
        <f t="shared" si="4"/>
        <v/>
      </c>
      <c r="F292" s="12" t="str">
        <f>IF(D292=0,"",D292/C292/VLOOKUP($B292,target_rates_table,2,FALSE))</f>
        <v/>
      </c>
    </row>
    <row r="293" spans="4:6" x14ac:dyDescent="0.25">
      <c r="D293" s="5">
        <f>SUM(
IF(G293="",0,_xlfn.XLOOKUP(_xlfn.CONCAT(G293," - ",A293),production_rates_outpost_resources,production_rates_production_rates,0)),
IF(H293="",0,_xlfn.XLOOKUP(_xlfn.CONCAT(H293," - ",A293),production_rates_outpost_resources,production_rates_production_rates,0)),
IF(I293="",0,_xlfn.XLOOKUP(_xlfn.CONCAT(I293," - ",A293),production_rates_outpost_resources,production_rates_production_rates,0)),
IF(J293="",0,_xlfn.XLOOKUP(_xlfn.CONCAT(J293," - ",A293),production_rates_outpost_resources,production_rates_production_rates,0)),
IF(K293="",0,_xlfn.XLOOKUP(_xlfn.CONCAT(K293," - ",A293),production_rates_outpost_resources,production_rates_production_rates,0)),
IF(L293="",0,_xlfn.XLOOKUP(_xlfn.CONCAT(L293," - ",A293),production_rates_outpost_resources,production_rates_production_rates,0)),
IF(M293="",0,_xlfn.XLOOKUP(_xlfn.CONCAT(M293," - ",A293),production_rates_outpost_resources,production_rates_production_rates,0)))</f>
        <v>0</v>
      </c>
      <c r="E293" s="5" t="str">
        <f t="shared" si="4"/>
        <v/>
      </c>
      <c r="F293" s="12" t="str">
        <f>IF(D293=0,"",D293/C293/VLOOKUP($B293,target_rates_table,2,FALSE))</f>
        <v/>
      </c>
    </row>
    <row r="294" spans="4:6" x14ac:dyDescent="0.25">
      <c r="D294" s="5">
        <f>SUM(
IF(G294="",0,_xlfn.XLOOKUP(_xlfn.CONCAT(G294," - ",A294),production_rates_outpost_resources,production_rates_production_rates,0)),
IF(H294="",0,_xlfn.XLOOKUP(_xlfn.CONCAT(H294," - ",A294),production_rates_outpost_resources,production_rates_production_rates,0)),
IF(I294="",0,_xlfn.XLOOKUP(_xlfn.CONCAT(I294," - ",A294),production_rates_outpost_resources,production_rates_production_rates,0)),
IF(J294="",0,_xlfn.XLOOKUP(_xlfn.CONCAT(J294," - ",A294),production_rates_outpost_resources,production_rates_production_rates,0)),
IF(K294="",0,_xlfn.XLOOKUP(_xlfn.CONCAT(K294," - ",A294),production_rates_outpost_resources,production_rates_production_rates,0)),
IF(L294="",0,_xlfn.XLOOKUP(_xlfn.CONCAT(L294," - ",A294),production_rates_outpost_resources,production_rates_production_rates,0)),
IF(M294="",0,_xlfn.XLOOKUP(_xlfn.CONCAT(M294," - ",A294),production_rates_outpost_resources,production_rates_production_rates,0)))</f>
        <v>0</v>
      </c>
      <c r="E294" s="5" t="str">
        <f t="shared" si="4"/>
        <v/>
      </c>
      <c r="F294" s="12" t="str">
        <f>IF(D294=0,"",D294/C294/VLOOKUP($B294,target_rates_table,2,FALSE))</f>
        <v/>
      </c>
    </row>
    <row r="295" spans="4:6" x14ac:dyDescent="0.25">
      <c r="D295" s="5">
        <f>SUM(
IF(G295="",0,_xlfn.XLOOKUP(_xlfn.CONCAT(G295," - ",A295),production_rates_outpost_resources,production_rates_production_rates,0)),
IF(H295="",0,_xlfn.XLOOKUP(_xlfn.CONCAT(H295," - ",A295),production_rates_outpost_resources,production_rates_production_rates,0)),
IF(I295="",0,_xlfn.XLOOKUP(_xlfn.CONCAT(I295," - ",A295),production_rates_outpost_resources,production_rates_production_rates,0)),
IF(J295="",0,_xlfn.XLOOKUP(_xlfn.CONCAT(J295," - ",A295),production_rates_outpost_resources,production_rates_production_rates,0)),
IF(K295="",0,_xlfn.XLOOKUP(_xlfn.CONCAT(K295," - ",A295),production_rates_outpost_resources,production_rates_production_rates,0)),
IF(L295="",0,_xlfn.XLOOKUP(_xlfn.CONCAT(L295," - ",A295),production_rates_outpost_resources,production_rates_production_rates,0)),
IF(M295="",0,_xlfn.XLOOKUP(_xlfn.CONCAT(M295," - ",A295),production_rates_outpost_resources,production_rates_production_rates,0)))</f>
        <v>0</v>
      </c>
      <c r="E295" s="5" t="str">
        <f t="shared" si="4"/>
        <v/>
      </c>
      <c r="F295" s="12" t="str">
        <f>IF(D295=0,"",D295/C295/VLOOKUP($B295,target_rates_table,2,FALSE))</f>
        <v/>
      </c>
    </row>
    <row r="296" spans="4:6" x14ac:dyDescent="0.25">
      <c r="D296" s="5">
        <f>SUM(
IF(G296="",0,_xlfn.XLOOKUP(_xlfn.CONCAT(G296," - ",A296),production_rates_outpost_resources,production_rates_production_rates,0)),
IF(H296="",0,_xlfn.XLOOKUP(_xlfn.CONCAT(H296," - ",A296),production_rates_outpost_resources,production_rates_production_rates,0)),
IF(I296="",0,_xlfn.XLOOKUP(_xlfn.CONCAT(I296," - ",A296),production_rates_outpost_resources,production_rates_production_rates,0)),
IF(J296="",0,_xlfn.XLOOKUP(_xlfn.CONCAT(J296," - ",A296),production_rates_outpost_resources,production_rates_production_rates,0)),
IF(K296="",0,_xlfn.XLOOKUP(_xlfn.CONCAT(K296," - ",A296),production_rates_outpost_resources,production_rates_production_rates,0)),
IF(L296="",0,_xlfn.XLOOKUP(_xlfn.CONCAT(L296," - ",A296),production_rates_outpost_resources,production_rates_production_rates,0)),
IF(M296="",0,_xlfn.XLOOKUP(_xlfn.CONCAT(M296," - ",A296),production_rates_outpost_resources,production_rates_production_rates,0)))</f>
        <v>0</v>
      </c>
      <c r="E296" s="5" t="str">
        <f t="shared" si="4"/>
        <v/>
      </c>
      <c r="F296" s="12" t="str">
        <f>IF(D296=0,"",D296/C296/VLOOKUP($B296,target_rates_table,2,FALSE))</f>
        <v/>
      </c>
    </row>
    <row r="297" spans="4:6" x14ac:dyDescent="0.25">
      <c r="D297" s="5">
        <f>SUM(
IF(G297="",0,_xlfn.XLOOKUP(_xlfn.CONCAT(G297," - ",A297),production_rates_outpost_resources,production_rates_production_rates,0)),
IF(H297="",0,_xlfn.XLOOKUP(_xlfn.CONCAT(H297," - ",A297),production_rates_outpost_resources,production_rates_production_rates,0)),
IF(I297="",0,_xlfn.XLOOKUP(_xlfn.CONCAT(I297," - ",A297),production_rates_outpost_resources,production_rates_production_rates,0)),
IF(J297="",0,_xlfn.XLOOKUP(_xlfn.CONCAT(J297," - ",A297),production_rates_outpost_resources,production_rates_production_rates,0)),
IF(K297="",0,_xlfn.XLOOKUP(_xlfn.CONCAT(K297," - ",A297),production_rates_outpost_resources,production_rates_production_rates,0)),
IF(L297="",0,_xlfn.XLOOKUP(_xlfn.CONCAT(L297," - ",A297),production_rates_outpost_resources,production_rates_production_rates,0)),
IF(M297="",0,_xlfn.XLOOKUP(_xlfn.CONCAT(M297," - ",A297),production_rates_outpost_resources,production_rates_production_rates,0)))</f>
        <v>0</v>
      </c>
      <c r="E297" s="5" t="str">
        <f t="shared" si="4"/>
        <v/>
      </c>
      <c r="F297" s="12" t="str">
        <f>IF(D297=0,"",D297/C297/VLOOKUP($B297,target_rates_table,2,FALSE))</f>
        <v/>
      </c>
    </row>
    <row r="298" spans="4:6" x14ac:dyDescent="0.25">
      <c r="D298" s="5">
        <f>SUM(
IF(G298="",0,_xlfn.XLOOKUP(_xlfn.CONCAT(G298," - ",A298),production_rates_outpost_resources,production_rates_production_rates,0)),
IF(H298="",0,_xlfn.XLOOKUP(_xlfn.CONCAT(H298," - ",A298),production_rates_outpost_resources,production_rates_production_rates,0)),
IF(I298="",0,_xlfn.XLOOKUP(_xlfn.CONCAT(I298," - ",A298),production_rates_outpost_resources,production_rates_production_rates,0)),
IF(J298="",0,_xlfn.XLOOKUP(_xlfn.CONCAT(J298," - ",A298),production_rates_outpost_resources,production_rates_production_rates,0)),
IF(K298="",0,_xlfn.XLOOKUP(_xlfn.CONCAT(K298," - ",A298),production_rates_outpost_resources,production_rates_production_rates,0)),
IF(L298="",0,_xlfn.XLOOKUP(_xlfn.CONCAT(L298," - ",A298),production_rates_outpost_resources,production_rates_production_rates,0)),
IF(M298="",0,_xlfn.XLOOKUP(_xlfn.CONCAT(M298," - ",A298),production_rates_outpost_resources,production_rates_production_rates,0)))</f>
        <v>0</v>
      </c>
      <c r="E298" s="5" t="str">
        <f t="shared" si="4"/>
        <v/>
      </c>
      <c r="F298" s="12" t="str">
        <f>IF(D298=0,"",D298/C298/VLOOKUP($B298,target_rates_table,2,FALSE))</f>
        <v/>
      </c>
    </row>
    <row r="299" spans="4:6" x14ac:dyDescent="0.25">
      <c r="D299" s="5">
        <f>SUM(
IF(G299="",0,_xlfn.XLOOKUP(_xlfn.CONCAT(G299," - ",A299),production_rates_outpost_resources,production_rates_production_rates,0)),
IF(H299="",0,_xlfn.XLOOKUP(_xlfn.CONCAT(H299," - ",A299),production_rates_outpost_resources,production_rates_production_rates,0)),
IF(I299="",0,_xlfn.XLOOKUP(_xlfn.CONCAT(I299," - ",A299),production_rates_outpost_resources,production_rates_production_rates,0)),
IF(J299="",0,_xlfn.XLOOKUP(_xlfn.CONCAT(J299," - ",A299),production_rates_outpost_resources,production_rates_production_rates,0)),
IF(K299="",0,_xlfn.XLOOKUP(_xlfn.CONCAT(K299," - ",A299),production_rates_outpost_resources,production_rates_production_rates,0)),
IF(L299="",0,_xlfn.XLOOKUP(_xlfn.CONCAT(L299," - ",A299),production_rates_outpost_resources,production_rates_production_rates,0)),
IF(M299="",0,_xlfn.XLOOKUP(_xlfn.CONCAT(M299," - ",A299),production_rates_outpost_resources,production_rates_production_rates,0)))</f>
        <v>0</v>
      </c>
      <c r="E299" s="5" t="str">
        <f t="shared" si="4"/>
        <v/>
      </c>
      <c r="F299" s="12" t="str">
        <f>IF(D299=0,"",D299/C299/VLOOKUP($B299,target_rates_table,2,FALSE))</f>
        <v/>
      </c>
    </row>
    <row r="300" spans="4:6" x14ac:dyDescent="0.25">
      <c r="D300" s="5">
        <f>SUM(
IF(G300="",0,_xlfn.XLOOKUP(_xlfn.CONCAT(G300," - ",A300),production_rates_outpost_resources,production_rates_production_rates,0)),
IF(H300="",0,_xlfn.XLOOKUP(_xlfn.CONCAT(H300," - ",A300),production_rates_outpost_resources,production_rates_production_rates,0)),
IF(I300="",0,_xlfn.XLOOKUP(_xlfn.CONCAT(I300," - ",A300),production_rates_outpost_resources,production_rates_production_rates,0)),
IF(J300="",0,_xlfn.XLOOKUP(_xlfn.CONCAT(J300," - ",A300),production_rates_outpost_resources,production_rates_production_rates,0)),
IF(K300="",0,_xlfn.XLOOKUP(_xlfn.CONCAT(K300," - ",A300),production_rates_outpost_resources,production_rates_production_rates,0)),
IF(L300="",0,_xlfn.XLOOKUP(_xlfn.CONCAT(L300," - ",A300),production_rates_outpost_resources,production_rates_production_rates,0)),
IF(M300="",0,_xlfn.XLOOKUP(_xlfn.CONCAT(M300," - ",A300),production_rates_outpost_resources,production_rates_production_rates,0)))</f>
        <v>0</v>
      </c>
      <c r="E300" s="5" t="str">
        <f t="shared" si="4"/>
        <v/>
      </c>
      <c r="F300" s="12" t="str">
        <f>IF(D300=0,"",D300/C300/VLOOKUP($B300,target_rates_table,2,FALSE))</f>
        <v/>
      </c>
    </row>
    <row r="301" spans="4:6" x14ac:dyDescent="0.25">
      <c r="D301" s="5">
        <f>SUM(
IF(G301="",0,_xlfn.XLOOKUP(_xlfn.CONCAT(G301," - ",A301),production_rates_outpost_resources,production_rates_production_rates,0)),
IF(H301="",0,_xlfn.XLOOKUP(_xlfn.CONCAT(H301," - ",A301),production_rates_outpost_resources,production_rates_production_rates,0)),
IF(I301="",0,_xlfn.XLOOKUP(_xlfn.CONCAT(I301," - ",A301),production_rates_outpost_resources,production_rates_production_rates,0)),
IF(J301="",0,_xlfn.XLOOKUP(_xlfn.CONCAT(J301," - ",A301),production_rates_outpost_resources,production_rates_production_rates,0)),
IF(K301="",0,_xlfn.XLOOKUP(_xlfn.CONCAT(K301," - ",A301),production_rates_outpost_resources,production_rates_production_rates,0)),
IF(L301="",0,_xlfn.XLOOKUP(_xlfn.CONCAT(L301," - ",A301),production_rates_outpost_resources,production_rates_production_rates,0)),
IF(M301="",0,_xlfn.XLOOKUP(_xlfn.CONCAT(M301," - ",A301),production_rates_outpost_resources,production_rates_production_rates,0)))</f>
        <v>0</v>
      </c>
      <c r="E301" s="5" t="str">
        <f t="shared" si="4"/>
        <v/>
      </c>
      <c r="F301" s="12" t="str">
        <f>IF(D301=0,"",D301/C301/VLOOKUP($B301,target_rates_table,2,FALSE))</f>
        <v/>
      </c>
    </row>
    <row r="302" spans="4:6" x14ac:dyDescent="0.25">
      <c r="D302" s="5">
        <f>SUM(
IF(G302="",0,_xlfn.XLOOKUP(_xlfn.CONCAT(G302," - ",A302),production_rates_outpost_resources,production_rates_production_rates,0)),
IF(H302="",0,_xlfn.XLOOKUP(_xlfn.CONCAT(H302," - ",A302),production_rates_outpost_resources,production_rates_production_rates,0)),
IF(I302="",0,_xlfn.XLOOKUP(_xlfn.CONCAT(I302," - ",A302),production_rates_outpost_resources,production_rates_production_rates,0)),
IF(J302="",0,_xlfn.XLOOKUP(_xlfn.CONCAT(J302," - ",A302),production_rates_outpost_resources,production_rates_production_rates,0)),
IF(K302="",0,_xlfn.XLOOKUP(_xlfn.CONCAT(K302," - ",A302),production_rates_outpost_resources,production_rates_production_rates,0)),
IF(L302="",0,_xlfn.XLOOKUP(_xlfn.CONCAT(L302," - ",A302),production_rates_outpost_resources,production_rates_production_rates,0)),
IF(M302="",0,_xlfn.XLOOKUP(_xlfn.CONCAT(M302," - ",A302),production_rates_outpost_resources,production_rates_production_rates,0)))</f>
        <v>0</v>
      </c>
      <c r="E302" s="5" t="str">
        <f t="shared" si="4"/>
        <v/>
      </c>
      <c r="F302" s="12" t="str">
        <f>IF(D302=0,"",D302/C302/VLOOKUP($B302,target_rates_table,2,FALSE))</f>
        <v/>
      </c>
    </row>
    <row r="303" spans="4:6" x14ac:dyDescent="0.25">
      <c r="D303" s="5">
        <f>SUM(
IF(G303="",0,_xlfn.XLOOKUP(_xlfn.CONCAT(G303," - ",A303),production_rates_outpost_resources,production_rates_production_rates,0)),
IF(H303="",0,_xlfn.XLOOKUP(_xlfn.CONCAT(H303," - ",A303),production_rates_outpost_resources,production_rates_production_rates,0)),
IF(I303="",0,_xlfn.XLOOKUP(_xlfn.CONCAT(I303," - ",A303),production_rates_outpost_resources,production_rates_production_rates,0)),
IF(J303="",0,_xlfn.XLOOKUP(_xlfn.CONCAT(J303," - ",A303),production_rates_outpost_resources,production_rates_production_rates,0)),
IF(K303="",0,_xlfn.XLOOKUP(_xlfn.CONCAT(K303," - ",A303),production_rates_outpost_resources,production_rates_production_rates,0)),
IF(L303="",0,_xlfn.XLOOKUP(_xlfn.CONCAT(L303," - ",A303),production_rates_outpost_resources,production_rates_production_rates,0)),
IF(M303="",0,_xlfn.XLOOKUP(_xlfn.CONCAT(M303," - ",A303),production_rates_outpost_resources,production_rates_production_rates,0)))</f>
        <v>0</v>
      </c>
      <c r="E303" s="5" t="str">
        <f t="shared" si="4"/>
        <v/>
      </c>
      <c r="F303" s="12" t="str">
        <f>IF(D303=0,"",D303/C303/VLOOKUP($B303,target_rates_table,2,FALSE))</f>
        <v/>
      </c>
    </row>
    <row r="304" spans="4:6" x14ac:dyDescent="0.25">
      <c r="D304" s="5">
        <f>SUM(
IF(G304="",0,_xlfn.XLOOKUP(_xlfn.CONCAT(G304," - ",A304),production_rates_outpost_resources,production_rates_production_rates,0)),
IF(H304="",0,_xlfn.XLOOKUP(_xlfn.CONCAT(H304," - ",A304),production_rates_outpost_resources,production_rates_production_rates,0)),
IF(I304="",0,_xlfn.XLOOKUP(_xlfn.CONCAT(I304," - ",A304),production_rates_outpost_resources,production_rates_production_rates,0)),
IF(J304="",0,_xlfn.XLOOKUP(_xlfn.CONCAT(J304," - ",A304),production_rates_outpost_resources,production_rates_production_rates,0)),
IF(K304="",0,_xlfn.XLOOKUP(_xlfn.CONCAT(K304," - ",A304),production_rates_outpost_resources,production_rates_production_rates,0)),
IF(L304="",0,_xlfn.XLOOKUP(_xlfn.CONCAT(L304," - ",A304),production_rates_outpost_resources,production_rates_production_rates,0)),
IF(M304="",0,_xlfn.XLOOKUP(_xlfn.CONCAT(M304," - ",A304),production_rates_outpost_resources,production_rates_production_rates,0)))</f>
        <v>0</v>
      </c>
      <c r="E304" s="5" t="str">
        <f t="shared" si="4"/>
        <v/>
      </c>
      <c r="F304" s="12" t="str">
        <f>IF(D304=0,"",D304/C304/VLOOKUP($B304,target_rates_table,2,FALSE))</f>
        <v/>
      </c>
    </row>
    <row r="305" spans="4:6" x14ac:dyDescent="0.25">
      <c r="D305" s="5">
        <f>SUM(
IF(G305="",0,_xlfn.XLOOKUP(_xlfn.CONCAT(G305," - ",A305),production_rates_outpost_resources,production_rates_production_rates,0)),
IF(H305="",0,_xlfn.XLOOKUP(_xlfn.CONCAT(H305," - ",A305),production_rates_outpost_resources,production_rates_production_rates,0)),
IF(I305="",0,_xlfn.XLOOKUP(_xlfn.CONCAT(I305," - ",A305),production_rates_outpost_resources,production_rates_production_rates,0)),
IF(J305="",0,_xlfn.XLOOKUP(_xlfn.CONCAT(J305," - ",A305),production_rates_outpost_resources,production_rates_production_rates,0)),
IF(K305="",0,_xlfn.XLOOKUP(_xlfn.CONCAT(K305," - ",A305),production_rates_outpost_resources,production_rates_production_rates,0)),
IF(L305="",0,_xlfn.XLOOKUP(_xlfn.CONCAT(L305," - ",A305),production_rates_outpost_resources,production_rates_production_rates,0)),
IF(M305="",0,_xlfn.XLOOKUP(_xlfn.CONCAT(M305," - ",A305),production_rates_outpost_resources,production_rates_production_rates,0)))</f>
        <v>0</v>
      </c>
      <c r="E305" s="5" t="str">
        <f t="shared" si="4"/>
        <v/>
      </c>
      <c r="F305" s="12" t="str">
        <f>IF(D305=0,"",D305/C305/VLOOKUP($B305,target_rates_table,2,FALSE))</f>
        <v/>
      </c>
    </row>
    <row r="306" spans="4:6" x14ac:dyDescent="0.25">
      <c r="D306" s="5">
        <f>SUM(
IF(G306="",0,_xlfn.XLOOKUP(_xlfn.CONCAT(G306," - ",A306),production_rates_outpost_resources,production_rates_production_rates,0)),
IF(H306="",0,_xlfn.XLOOKUP(_xlfn.CONCAT(H306," - ",A306),production_rates_outpost_resources,production_rates_production_rates,0)),
IF(I306="",0,_xlfn.XLOOKUP(_xlfn.CONCAT(I306," - ",A306),production_rates_outpost_resources,production_rates_production_rates,0)),
IF(J306="",0,_xlfn.XLOOKUP(_xlfn.CONCAT(J306," - ",A306),production_rates_outpost_resources,production_rates_production_rates,0)),
IF(K306="",0,_xlfn.XLOOKUP(_xlfn.CONCAT(K306," - ",A306),production_rates_outpost_resources,production_rates_production_rates,0)),
IF(L306="",0,_xlfn.XLOOKUP(_xlfn.CONCAT(L306," - ",A306),production_rates_outpost_resources,production_rates_production_rates,0)),
IF(M306="",0,_xlfn.XLOOKUP(_xlfn.CONCAT(M306," - ",A306),production_rates_outpost_resources,production_rates_production_rates,0)))</f>
        <v>0</v>
      </c>
      <c r="E306" s="5" t="str">
        <f t="shared" si="4"/>
        <v/>
      </c>
      <c r="F306" s="12" t="str">
        <f>IF(D306=0,"",D306/C306/VLOOKUP($B306,target_rates_table,2,FALSE))</f>
        <v/>
      </c>
    </row>
    <row r="307" spans="4:6" x14ac:dyDescent="0.25">
      <c r="D307" s="5">
        <f>SUM(
IF(G307="",0,_xlfn.XLOOKUP(_xlfn.CONCAT(G307," - ",A307),production_rates_outpost_resources,production_rates_production_rates,0)),
IF(H307="",0,_xlfn.XLOOKUP(_xlfn.CONCAT(H307," - ",A307),production_rates_outpost_resources,production_rates_production_rates,0)),
IF(I307="",0,_xlfn.XLOOKUP(_xlfn.CONCAT(I307," - ",A307),production_rates_outpost_resources,production_rates_production_rates,0)),
IF(J307="",0,_xlfn.XLOOKUP(_xlfn.CONCAT(J307," - ",A307),production_rates_outpost_resources,production_rates_production_rates,0)),
IF(K307="",0,_xlfn.XLOOKUP(_xlfn.CONCAT(K307," - ",A307),production_rates_outpost_resources,production_rates_production_rates,0)),
IF(L307="",0,_xlfn.XLOOKUP(_xlfn.CONCAT(L307," - ",A307),production_rates_outpost_resources,production_rates_production_rates,0)),
IF(M307="",0,_xlfn.XLOOKUP(_xlfn.CONCAT(M307," - ",A307),production_rates_outpost_resources,production_rates_production_rates,0)))</f>
        <v>0</v>
      </c>
      <c r="E307" s="5" t="str">
        <f t="shared" si="4"/>
        <v/>
      </c>
      <c r="F307" s="12" t="str">
        <f>IF(D307=0,"",D307/C307/VLOOKUP($B307,target_rates_table,2,FALSE))</f>
        <v/>
      </c>
    </row>
    <row r="308" spans="4:6" x14ac:dyDescent="0.25">
      <c r="D308" s="5">
        <f>SUM(
IF(G308="",0,_xlfn.XLOOKUP(_xlfn.CONCAT(G308," - ",A308),production_rates_outpost_resources,production_rates_production_rates,0)),
IF(H308="",0,_xlfn.XLOOKUP(_xlfn.CONCAT(H308," - ",A308),production_rates_outpost_resources,production_rates_production_rates,0)),
IF(I308="",0,_xlfn.XLOOKUP(_xlfn.CONCAT(I308," - ",A308),production_rates_outpost_resources,production_rates_production_rates,0)),
IF(J308="",0,_xlfn.XLOOKUP(_xlfn.CONCAT(J308," - ",A308),production_rates_outpost_resources,production_rates_production_rates,0)),
IF(K308="",0,_xlfn.XLOOKUP(_xlfn.CONCAT(K308," - ",A308),production_rates_outpost_resources,production_rates_production_rates,0)),
IF(L308="",0,_xlfn.XLOOKUP(_xlfn.CONCAT(L308," - ",A308),production_rates_outpost_resources,production_rates_production_rates,0)),
IF(M308="",0,_xlfn.XLOOKUP(_xlfn.CONCAT(M308," - ",A308),production_rates_outpost_resources,production_rates_production_rates,0)))</f>
        <v>0</v>
      </c>
      <c r="E308" s="5" t="str">
        <f t="shared" si="4"/>
        <v/>
      </c>
      <c r="F308" s="12" t="str">
        <f>IF(D308=0,"",D308/C308/VLOOKUP($B308,target_rates_table,2,FALSE))</f>
        <v/>
      </c>
    </row>
    <row r="309" spans="4:6" x14ac:dyDescent="0.25">
      <c r="D309" s="5">
        <f>SUM(
IF(G309="",0,_xlfn.XLOOKUP(_xlfn.CONCAT(G309," - ",A309),production_rates_outpost_resources,production_rates_production_rates,0)),
IF(H309="",0,_xlfn.XLOOKUP(_xlfn.CONCAT(H309," - ",A309),production_rates_outpost_resources,production_rates_production_rates,0)),
IF(I309="",0,_xlfn.XLOOKUP(_xlfn.CONCAT(I309," - ",A309),production_rates_outpost_resources,production_rates_production_rates,0)),
IF(J309="",0,_xlfn.XLOOKUP(_xlfn.CONCAT(J309," - ",A309),production_rates_outpost_resources,production_rates_production_rates,0)),
IF(K309="",0,_xlfn.XLOOKUP(_xlfn.CONCAT(K309," - ",A309),production_rates_outpost_resources,production_rates_production_rates,0)),
IF(L309="",0,_xlfn.XLOOKUP(_xlfn.CONCAT(L309," - ",A309),production_rates_outpost_resources,production_rates_production_rates,0)),
IF(M309="",0,_xlfn.XLOOKUP(_xlfn.CONCAT(M309," - ",A309),production_rates_outpost_resources,production_rates_production_rates,0)))</f>
        <v>0</v>
      </c>
      <c r="E309" s="5" t="str">
        <f t="shared" si="4"/>
        <v/>
      </c>
      <c r="F309" s="12" t="str">
        <f>IF(D309=0,"",D309/C309/VLOOKUP($B309,target_rates_table,2,FALSE))</f>
        <v/>
      </c>
    </row>
    <row r="310" spans="4:6" x14ac:dyDescent="0.25">
      <c r="D310" s="5">
        <f>SUM(
IF(G310="",0,_xlfn.XLOOKUP(_xlfn.CONCAT(G310," - ",A310),production_rates_outpost_resources,production_rates_production_rates,0)),
IF(H310="",0,_xlfn.XLOOKUP(_xlfn.CONCAT(H310," - ",A310),production_rates_outpost_resources,production_rates_production_rates,0)),
IF(I310="",0,_xlfn.XLOOKUP(_xlfn.CONCAT(I310," - ",A310),production_rates_outpost_resources,production_rates_production_rates,0)),
IF(J310="",0,_xlfn.XLOOKUP(_xlfn.CONCAT(J310," - ",A310),production_rates_outpost_resources,production_rates_production_rates,0)),
IF(K310="",0,_xlfn.XLOOKUP(_xlfn.CONCAT(K310," - ",A310),production_rates_outpost_resources,production_rates_production_rates,0)),
IF(L310="",0,_xlfn.XLOOKUP(_xlfn.CONCAT(L310," - ",A310),production_rates_outpost_resources,production_rates_production_rates,0)),
IF(M310="",0,_xlfn.XLOOKUP(_xlfn.CONCAT(M310," - ",A310),production_rates_outpost_resources,production_rates_production_rates,0)))</f>
        <v>0</v>
      </c>
      <c r="E310" s="5" t="str">
        <f t="shared" si="4"/>
        <v/>
      </c>
      <c r="F310" s="12" t="str">
        <f>IF(D310=0,"",D310/C310/VLOOKUP($B310,target_rates_table,2,FALSE))</f>
        <v/>
      </c>
    </row>
    <row r="311" spans="4:6" x14ac:dyDescent="0.25">
      <c r="D311" s="5">
        <f>SUM(
IF(G311="",0,_xlfn.XLOOKUP(_xlfn.CONCAT(G311," - ",A311),production_rates_outpost_resources,production_rates_production_rates,0)),
IF(H311="",0,_xlfn.XLOOKUP(_xlfn.CONCAT(H311," - ",A311),production_rates_outpost_resources,production_rates_production_rates,0)),
IF(I311="",0,_xlfn.XLOOKUP(_xlfn.CONCAT(I311," - ",A311),production_rates_outpost_resources,production_rates_production_rates,0)),
IF(J311="",0,_xlfn.XLOOKUP(_xlfn.CONCAT(J311," - ",A311),production_rates_outpost_resources,production_rates_production_rates,0)),
IF(K311="",0,_xlfn.XLOOKUP(_xlfn.CONCAT(K311," - ",A311),production_rates_outpost_resources,production_rates_production_rates,0)),
IF(L311="",0,_xlfn.XLOOKUP(_xlfn.CONCAT(L311," - ",A311),production_rates_outpost_resources,production_rates_production_rates,0)),
IF(M311="",0,_xlfn.XLOOKUP(_xlfn.CONCAT(M311," - ",A311),production_rates_outpost_resources,production_rates_production_rates,0)))</f>
        <v>0</v>
      </c>
      <c r="E311" s="5" t="str">
        <f t="shared" si="4"/>
        <v/>
      </c>
      <c r="F311" s="12" t="str">
        <f>IF(D311=0,"",D311/C311/VLOOKUP($B311,target_rates_table,2,FALSE))</f>
        <v/>
      </c>
    </row>
    <row r="312" spans="4:6" x14ac:dyDescent="0.25">
      <c r="D312" s="5">
        <f>SUM(
IF(G312="",0,_xlfn.XLOOKUP(_xlfn.CONCAT(G312," - ",A312),production_rates_outpost_resources,production_rates_production_rates,0)),
IF(H312="",0,_xlfn.XLOOKUP(_xlfn.CONCAT(H312," - ",A312),production_rates_outpost_resources,production_rates_production_rates,0)),
IF(I312="",0,_xlfn.XLOOKUP(_xlfn.CONCAT(I312," - ",A312),production_rates_outpost_resources,production_rates_production_rates,0)),
IF(J312="",0,_xlfn.XLOOKUP(_xlfn.CONCAT(J312," - ",A312),production_rates_outpost_resources,production_rates_production_rates,0)),
IF(K312="",0,_xlfn.XLOOKUP(_xlfn.CONCAT(K312," - ",A312),production_rates_outpost_resources,production_rates_production_rates,0)),
IF(L312="",0,_xlfn.XLOOKUP(_xlfn.CONCAT(L312," - ",A312),production_rates_outpost_resources,production_rates_production_rates,0)),
IF(M312="",0,_xlfn.XLOOKUP(_xlfn.CONCAT(M312," - ",A312),production_rates_outpost_resources,production_rates_production_rates,0)))</f>
        <v>0</v>
      </c>
      <c r="E312" s="5" t="str">
        <f t="shared" si="4"/>
        <v/>
      </c>
      <c r="F312" s="12" t="str">
        <f>IF(D312=0,"",D312/C312/VLOOKUP($B312,target_rates_table,2,FALSE))</f>
        <v/>
      </c>
    </row>
    <row r="313" spans="4:6" x14ac:dyDescent="0.25">
      <c r="D313" s="5">
        <f>SUM(
IF(G313="",0,_xlfn.XLOOKUP(_xlfn.CONCAT(G313," - ",A313),production_rates_outpost_resources,production_rates_production_rates,0)),
IF(H313="",0,_xlfn.XLOOKUP(_xlfn.CONCAT(H313," - ",A313),production_rates_outpost_resources,production_rates_production_rates,0)),
IF(I313="",0,_xlfn.XLOOKUP(_xlfn.CONCAT(I313," - ",A313),production_rates_outpost_resources,production_rates_production_rates,0)),
IF(J313="",0,_xlfn.XLOOKUP(_xlfn.CONCAT(J313," - ",A313),production_rates_outpost_resources,production_rates_production_rates,0)),
IF(K313="",0,_xlfn.XLOOKUP(_xlfn.CONCAT(K313," - ",A313),production_rates_outpost_resources,production_rates_production_rates,0)),
IF(L313="",0,_xlfn.XLOOKUP(_xlfn.CONCAT(L313," - ",A313),production_rates_outpost_resources,production_rates_production_rates,0)),
IF(M313="",0,_xlfn.XLOOKUP(_xlfn.CONCAT(M313," - ",A313),production_rates_outpost_resources,production_rates_production_rates,0)))</f>
        <v>0</v>
      </c>
      <c r="E313" s="5" t="str">
        <f t="shared" si="4"/>
        <v/>
      </c>
      <c r="F313" s="12" t="str">
        <f>IF(D313=0,"",D313/C313/VLOOKUP($B313,target_rates_table,2,FALSE))</f>
        <v/>
      </c>
    </row>
    <row r="314" spans="4:6" x14ac:dyDescent="0.25">
      <c r="D314" s="5">
        <f>SUM(
IF(G314="",0,_xlfn.XLOOKUP(_xlfn.CONCAT(G314," - ",A314),production_rates_outpost_resources,production_rates_production_rates,0)),
IF(H314="",0,_xlfn.XLOOKUP(_xlfn.CONCAT(H314," - ",A314),production_rates_outpost_resources,production_rates_production_rates,0)),
IF(I314="",0,_xlfn.XLOOKUP(_xlfn.CONCAT(I314," - ",A314),production_rates_outpost_resources,production_rates_production_rates,0)),
IF(J314="",0,_xlfn.XLOOKUP(_xlfn.CONCAT(J314," - ",A314),production_rates_outpost_resources,production_rates_production_rates,0)),
IF(K314="",0,_xlfn.XLOOKUP(_xlfn.CONCAT(K314," - ",A314),production_rates_outpost_resources,production_rates_production_rates,0)),
IF(L314="",0,_xlfn.XLOOKUP(_xlfn.CONCAT(L314," - ",A314),production_rates_outpost_resources,production_rates_production_rates,0)),
IF(M314="",0,_xlfn.XLOOKUP(_xlfn.CONCAT(M314," - ",A314),production_rates_outpost_resources,production_rates_production_rates,0)))</f>
        <v>0</v>
      </c>
      <c r="E314" s="5" t="str">
        <f t="shared" si="4"/>
        <v/>
      </c>
      <c r="F314" s="12" t="str">
        <f>IF(D314=0,"",D314/C314/VLOOKUP($B314,target_rates_table,2,FALSE))</f>
        <v/>
      </c>
    </row>
    <row r="315" spans="4:6" x14ac:dyDescent="0.25">
      <c r="D315" s="5">
        <f>SUM(
IF(G315="",0,_xlfn.XLOOKUP(_xlfn.CONCAT(G315," - ",A315),production_rates_outpost_resources,production_rates_production_rates,0)),
IF(H315="",0,_xlfn.XLOOKUP(_xlfn.CONCAT(H315," - ",A315),production_rates_outpost_resources,production_rates_production_rates,0)),
IF(I315="",0,_xlfn.XLOOKUP(_xlfn.CONCAT(I315," - ",A315),production_rates_outpost_resources,production_rates_production_rates,0)),
IF(J315="",0,_xlfn.XLOOKUP(_xlfn.CONCAT(J315," - ",A315),production_rates_outpost_resources,production_rates_production_rates,0)),
IF(K315="",0,_xlfn.XLOOKUP(_xlfn.CONCAT(K315," - ",A315),production_rates_outpost_resources,production_rates_production_rates,0)),
IF(L315="",0,_xlfn.XLOOKUP(_xlfn.CONCAT(L315," - ",A315),production_rates_outpost_resources,production_rates_production_rates,0)),
IF(M315="",0,_xlfn.XLOOKUP(_xlfn.CONCAT(M315," - ",A315),production_rates_outpost_resources,production_rates_production_rates,0)))</f>
        <v>0</v>
      </c>
      <c r="E315" s="5" t="str">
        <f t="shared" si="4"/>
        <v/>
      </c>
      <c r="F315" s="12" t="str">
        <f>IF(D315=0,"",D315/C315/VLOOKUP($B315,target_rates_table,2,FALSE))</f>
        <v/>
      </c>
    </row>
    <row r="316" spans="4:6" x14ac:dyDescent="0.25">
      <c r="D316" s="5">
        <f>SUM(
IF(G316="",0,_xlfn.XLOOKUP(_xlfn.CONCAT(G316," - ",A316),production_rates_outpost_resources,production_rates_production_rates,0)),
IF(H316="",0,_xlfn.XLOOKUP(_xlfn.CONCAT(H316," - ",A316),production_rates_outpost_resources,production_rates_production_rates,0)),
IF(I316="",0,_xlfn.XLOOKUP(_xlfn.CONCAT(I316," - ",A316),production_rates_outpost_resources,production_rates_production_rates,0)),
IF(J316="",0,_xlfn.XLOOKUP(_xlfn.CONCAT(J316," - ",A316),production_rates_outpost_resources,production_rates_production_rates,0)),
IF(K316="",0,_xlfn.XLOOKUP(_xlfn.CONCAT(K316," - ",A316),production_rates_outpost_resources,production_rates_production_rates,0)),
IF(L316="",0,_xlfn.XLOOKUP(_xlfn.CONCAT(L316," - ",A316),production_rates_outpost_resources,production_rates_production_rates,0)),
IF(M316="",0,_xlfn.XLOOKUP(_xlfn.CONCAT(M316," - ",A316),production_rates_outpost_resources,production_rates_production_rates,0)))</f>
        <v>0</v>
      </c>
      <c r="E316" s="5" t="str">
        <f t="shared" si="4"/>
        <v/>
      </c>
      <c r="F316" s="12" t="str">
        <f>IF(D316=0,"",D316/C316/VLOOKUP($B316,target_rates_table,2,FALSE))</f>
        <v/>
      </c>
    </row>
    <row r="317" spans="4:6" x14ac:dyDescent="0.25">
      <c r="D317" s="5">
        <f>SUM(
IF(G317="",0,_xlfn.XLOOKUP(_xlfn.CONCAT(G317," - ",A317),production_rates_outpost_resources,production_rates_production_rates,0)),
IF(H317="",0,_xlfn.XLOOKUP(_xlfn.CONCAT(H317," - ",A317),production_rates_outpost_resources,production_rates_production_rates,0)),
IF(I317="",0,_xlfn.XLOOKUP(_xlfn.CONCAT(I317," - ",A317),production_rates_outpost_resources,production_rates_production_rates,0)),
IF(J317="",0,_xlfn.XLOOKUP(_xlfn.CONCAT(J317," - ",A317),production_rates_outpost_resources,production_rates_production_rates,0)),
IF(K317="",0,_xlfn.XLOOKUP(_xlfn.CONCAT(K317," - ",A317),production_rates_outpost_resources,production_rates_production_rates,0)),
IF(L317="",0,_xlfn.XLOOKUP(_xlfn.CONCAT(L317," - ",A317),production_rates_outpost_resources,production_rates_production_rates,0)),
IF(M317="",0,_xlfn.XLOOKUP(_xlfn.CONCAT(M317," - ",A317),production_rates_outpost_resources,production_rates_production_rates,0)))</f>
        <v>0</v>
      </c>
      <c r="E317" s="5" t="str">
        <f t="shared" si="4"/>
        <v/>
      </c>
      <c r="F317" s="12" t="str">
        <f>IF(D317=0,"",D317/C317/VLOOKUP($B317,target_rates_table,2,FALSE))</f>
        <v/>
      </c>
    </row>
    <row r="318" spans="4:6" x14ac:dyDescent="0.25">
      <c r="D318" s="5">
        <f>SUM(
IF(G318="",0,_xlfn.XLOOKUP(_xlfn.CONCAT(G318," - ",A318),production_rates_outpost_resources,production_rates_production_rates,0)),
IF(H318="",0,_xlfn.XLOOKUP(_xlfn.CONCAT(H318," - ",A318),production_rates_outpost_resources,production_rates_production_rates,0)),
IF(I318="",0,_xlfn.XLOOKUP(_xlfn.CONCAT(I318," - ",A318),production_rates_outpost_resources,production_rates_production_rates,0)),
IF(J318="",0,_xlfn.XLOOKUP(_xlfn.CONCAT(J318," - ",A318),production_rates_outpost_resources,production_rates_production_rates,0)),
IF(K318="",0,_xlfn.XLOOKUP(_xlfn.CONCAT(K318," - ",A318),production_rates_outpost_resources,production_rates_production_rates,0)),
IF(L318="",0,_xlfn.XLOOKUP(_xlfn.CONCAT(L318," - ",A318),production_rates_outpost_resources,production_rates_production_rates,0)),
IF(M318="",0,_xlfn.XLOOKUP(_xlfn.CONCAT(M318," - ",A318),production_rates_outpost_resources,production_rates_production_rates,0)))</f>
        <v>0</v>
      </c>
      <c r="E318" s="5" t="str">
        <f t="shared" si="4"/>
        <v/>
      </c>
      <c r="F318" s="12" t="str">
        <f>IF(D318=0,"",D318/C318/VLOOKUP($B318,target_rates_table,2,FALSE))</f>
        <v/>
      </c>
    </row>
    <row r="319" spans="4:6" x14ac:dyDescent="0.25">
      <c r="D319" s="5">
        <f>SUM(
IF(G319="",0,_xlfn.XLOOKUP(_xlfn.CONCAT(G319," - ",A319),production_rates_outpost_resources,production_rates_production_rates,0)),
IF(H319="",0,_xlfn.XLOOKUP(_xlfn.CONCAT(H319," - ",A319),production_rates_outpost_resources,production_rates_production_rates,0)),
IF(I319="",0,_xlfn.XLOOKUP(_xlfn.CONCAT(I319," - ",A319),production_rates_outpost_resources,production_rates_production_rates,0)),
IF(J319="",0,_xlfn.XLOOKUP(_xlfn.CONCAT(J319," - ",A319),production_rates_outpost_resources,production_rates_production_rates,0)),
IF(K319="",0,_xlfn.XLOOKUP(_xlfn.CONCAT(K319," - ",A319),production_rates_outpost_resources,production_rates_production_rates,0)),
IF(L319="",0,_xlfn.XLOOKUP(_xlfn.CONCAT(L319," - ",A319),production_rates_outpost_resources,production_rates_production_rates,0)),
IF(M319="",0,_xlfn.XLOOKUP(_xlfn.CONCAT(M319," - ",A319),production_rates_outpost_resources,production_rates_production_rates,0)))</f>
        <v>0</v>
      </c>
      <c r="E319" s="5" t="str">
        <f t="shared" si="4"/>
        <v/>
      </c>
      <c r="F319" s="12" t="str">
        <f>IF(D319=0,"",D319/C319/VLOOKUP($B319,target_rates_table,2,FALSE))</f>
        <v/>
      </c>
    </row>
    <row r="320" spans="4:6" x14ac:dyDescent="0.25">
      <c r="D320" s="5">
        <f>SUM(
IF(G320="",0,_xlfn.XLOOKUP(_xlfn.CONCAT(G320," - ",A320),production_rates_outpost_resources,production_rates_production_rates,0)),
IF(H320="",0,_xlfn.XLOOKUP(_xlfn.CONCAT(H320," - ",A320),production_rates_outpost_resources,production_rates_production_rates,0)),
IF(I320="",0,_xlfn.XLOOKUP(_xlfn.CONCAT(I320," - ",A320),production_rates_outpost_resources,production_rates_production_rates,0)),
IF(J320="",0,_xlfn.XLOOKUP(_xlfn.CONCAT(J320," - ",A320),production_rates_outpost_resources,production_rates_production_rates,0)),
IF(K320="",0,_xlfn.XLOOKUP(_xlfn.CONCAT(K320," - ",A320),production_rates_outpost_resources,production_rates_production_rates,0)),
IF(L320="",0,_xlfn.XLOOKUP(_xlfn.CONCAT(L320," - ",A320),production_rates_outpost_resources,production_rates_production_rates,0)),
IF(M320="",0,_xlfn.XLOOKUP(_xlfn.CONCAT(M320," - ",A320),production_rates_outpost_resources,production_rates_production_rates,0)))</f>
        <v>0</v>
      </c>
      <c r="E320" s="5" t="str">
        <f t="shared" si="4"/>
        <v/>
      </c>
      <c r="F320" s="12" t="str">
        <f>IF(D320=0,"",D320/C320/VLOOKUP($B320,target_rates_table,2,FALSE))</f>
        <v/>
      </c>
    </row>
    <row r="321" spans="4:6" x14ac:dyDescent="0.25">
      <c r="D321" s="5">
        <f>SUM(
IF(G321="",0,_xlfn.XLOOKUP(_xlfn.CONCAT(G321," - ",A321),production_rates_outpost_resources,production_rates_production_rates,0)),
IF(H321="",0,_xlfn.XLOOKUP(_xlfn.CONCAT(H321," - ",A321),production_rates_outpost_resources,production_rates_production_rates,0)),
IF(I321="",0,_xlfn.XLOOKUP(_xlfn.CONCAT(I321," - ",A321),production_rates_outpost_resources,production_rates_production_rates,0)),
IF(J321="",0,_xlfn.XLOOKUP(_xlfn.CONCAT(J321," - ",A321),production_rates_outpost_resources,production_rates_production_rates,0)),
IF(K321="",0,_xlfn.XLOOKUP(_xlfn.CONCAT(K321," - ",A321),production_rates_outpost_resources,production_rates_production_rates,0)),
IF(L321="",0,_xlfn.XLOOKUP(_xlfn.CONCAT(L321," - ",A321),production_rates_outpost_resources,production_rates_production_rates,0)),
IF(M321="",0,_xlfn.XLOOKUP(_xlfn.CONCAT(M321," - ",A321),production_rates_outpost_resources,production_rates_production_rates,0)))</f>
        <v>0</v>
      </c>
      <c r="E321" s="5" t="str">
        <f t="shared" si="4"/>
        <v/>
      </c>
      <c r="F321" s="12" t="str">
        <f>IF(D321=0,"",D321/C321/VLOOKUP($B321,target_rates_table,2,FALSE))</f>
        <v/>
      </c>
    </row>
    <row r="322" spans="4:6" x14ac:dyDescent="0.25">
      <c r="D322" s="5">
        <f>SUM(
IF(G322="",0,_xlfn.XLOOKUP(_xlfn.CONCAT(G322," - ",A322),production_rates_outpost_resources,production_rates_production_rates,0)),
IF(H322="",0,_xlfn.XLOOKUP(_xlfn.CONCAT(H322," - ",A322),production_rates_outpost_resources,production_rates_production_rates,0)),
IF(I322="",0,_xlfn.XLOOKUP(_xlfn.CONCAT(I322," - ",A322),production_rates_outpost_resources,production_rates_production_rates,0)),
IF(J322="",0,_xlfn.XLOOKUP(_xlfn.CONCAT(J322," - ",A322),production_rates_outpost_resources,production_rates_production_rates,0)),
IF(K322="",0,_xlfn.XLOOKUP(_xlfn.CONCAT(K322," - ",A322),production_rates_outpost_resources,production_rates_production_rates,0)),
IF(L322="",0,_xlfn.XLOOKUP(_xlfn.CONCAT(L322," - ",A322),production_rates_outpost_resources,production_rates_production_rates,0)),
IF(M322="",0,_xlfn.XLOOKUP(_xlfn.CONCAT(M322," - ",A322),production_rates_outpost_resources,production_rates_production_rates,0)))</f>
        <v>0</v>
      </c>
      <c r="E322" s="5" t="str">
        <f t="shared" si="4"/>
        <v/>
      </c>
      <c r="F322" s="12" t="str">
        <f>IF(D322=0,"",D322/C322/VLOOKUP($B322,target_rates_table,2,FALSE))</f>
        <v/>
      </c>
    </row>
    <row r="323" spans="4:6" x14ac:dyDescent="0.25">
      <c r="D323" s="5">
        <f>SUM(
IF(G323="",0,_xlfn.XLOOKUP(_xlfn.CONCAT(G323," - ",A323),production_rates_outpost_resources,production_rates_production_rates,0)),
IF(H323="",0,_xlfn.XLOOKUP(_xlfn.CONCAT(H323," - ",A323),production_rates_outpost_resources,production_rates_production_rates,0)),
IF(I323="",0,_xlfn.XLOOKUP(_xlfn.CONCAT(I323," - ",A323),production_rates_outpost_resources,production_rates_production_rates,0)),
IF(J323="",0,_xlfn.XLOOKUP(_xlfn.CONCAT(J323," - ",A323),production_rates_outpost_resources,production_rates_production_rates,0)),
IF(K323="",0,_xlfn.XLOOKUP(_xlfn.CONCAT(K323," - ",A323),production_rates_outpost_resources,production_rates_production_rates,0)),
IF(L323="",0,_xlfn.XLOOKUP(_xlfn.CONCAT(L323," - ",A323),production_rates_outpost_resources,production_rates_production_rates,0)),
IF(M323="",0,_xlfn.XLOOKUP(_xlfn.CONCAT(M323," - ",A323),production_rates_outpost_resources,production_rates_production_rates,0)))</f>
        <v>0</v>
      </c>
      <c r="E323" s="5" t="str">
        <f t="shared" ref="E323:E386" si="5">IF(D323=0,"",D323/C323)</f>
        <v/>
      </c>
      <c r="F323" s="12" t="str">
        <f>IF(D323=0,"",D323/C323/VLOOKUP($B323,target_rates_table,2,FALSE))</f>
        <v/>
      </c>
    </row>
    <row r="324" spans="4:6" x14ac:dyDescent="0.25">
      <c r="D324" s="5">
        <f>SUM(
IF(G324="",0,_xlfn.XLOOKUP(_xlfn.CONCAT(G324," - ",A324),production_rates_outpost_resources,production_rates_production_rates,0)),
IF(H324="",0,_xlfn.XLOOKUP(_xlfn.CONCAT(H324," - ",A324),production_rates_outpost_resources,production_rates_production_rates,0)),
IF(I324="",0,_xlfn.XLOOKUP(_xlfn.CONCAT(I324," - ",A324),production_rates_outpost_resources,production_rates_production_rates,0)),
IF(J324="",0,_xlfn.XLOOKUP(_xlfn.CONCAT(J324," - ",A324),production_rates_outpost_resources,production_rates_production_rates,0)),
IF(K324="",0,_xlfn.XLOOKUP(_xlfn.CONCAT(K324," - ",A324),production_rates_outpost_resources,production_rates_production_rates,0)),
IF(L324="",0,_xlfn.XLOOKUP(_xlfn.CONCAT(L324," - ",A324),production_rates_outpost_resources,production_rates_production_rates,0)),
IF(M324="",0,_xlfn.XLOOKUP(_xlfn.CONCAT(M324," - ",A324),production_rates_outpost_resources,production_rates_production_rates,0)))</f>
        <v>0</v>
      </c>
      <c r="E324" s="5" t="str">
        <f t="shared" si="5"/>
        <v/>
      </c>
      <c r="F324" s="12" t="str">
        <f>IF(D324=0,"",D324/C324/VLOOKUP($B324,target_rates_table,2,FALSE))</f>
        <v/>
      </c>
    </row>
    <row r="325" spans="4:6" x14ac:dyDescent="0.25">
      <c r="D325" s="5">
        <f>SUM(
IF(G325="",0,_xlfn.XLOOKUP(_xlfn.CONCAT(G325," - ",A325),production_rates_outpost_resources,production_rates_production_rates,0)),
IF(H325="",0,_xlfn.XLOOKUP(_xlfn.CONCAT(H325," - ",A325),production_rates_outpost_resources,production_rates_production_rates,0)),
IF(I325="",0,_xlfn.XLOOKUP(_xlfn.CONCAT(I325," - ",A325),production_rates_outpost_resources,production_rates_production_rates,0)),
IF(J325="",0,_xlfn.XLOOKUP(_xlfn.CONCAT(J325," - ",A325),production_rates_outpost_resources,production_rates_production_rates,0)),
IF(K325="",0,_xlfn.XLOOKUP(_xlfn.CONCAT(K325," - ",A325),production_rates_outpost_resources,production_rates_production_rates,0)),
IF(L325="",0,_xlfn.XLOOKUP(_xlfn.CONCAT(L325," - ",A325),production_rates_outpost_resources,production_rates_production_rates,0)),
IF(M325="",0,_xlfn.XLOOKUP(_xlfn.CONCAT(M325," - ",A325),production_rates_outpost_resources,production_rates_production_rates,0)))</f>
        <v>0</v>
      </c>
      <c r="E325" s="5" t="str">
        <f t="shared" si="5"/>
        <v/>
      </c>
      <c r="F325" s="12" t="str">
        <f>IF(D325=0,"",D325/C325/VLOOKUP($B325,target_rates_table,2,FALSE))</f>
        <v/>
      </c>
    </row>
    <row r="326" spans="4:6" x14ac:dyDescent="0.25">
      <c r="D326" s="5">
        <f>SUM(
IF(G326="",0,_xlfn.XLOOKUP(_xlfn.CONCAT(G326," - ",A326),production_rates_outpost_resources,production_rates_production_rates,0)),
IF(H326="",0,_xlfn.XLOOKUP(_xlfn.CONCAT(H326," - ",A326),production_rates_outpost_resources,production_rates_production_rates,0)),
IF(I326="",0,_xlfn.XLOOKUP(_xlfn.CONCAT(I326," - ",A326),production_rates_outpost_resources,production_rates_production_rates,0)),
IF(J326="",0,_xlfn.XLOOKUP(_xlfn.CONCAT(J326," - ",A326),production_rates_outpost_resources,production_rates_production_rates,0)),
IF(K326="",0,_xlfn.XLOOKUP(_xlfn.CONCAT(K326," - ",A326),production_rates_outpost_resources,production_rates_production_rates,0)),
IF(L326="",0,_xlfn.XLOOKUP(_xlfn.CONCAT(L326," - ",A326),production_rates_outpost_resources,production_rates_production_rates,0)),
IF(M326="",0,_xlfn.XLOOKUP(_xlfn.CONCAT(M326," - ",A326),production_rates_outpost_resources,production_rates_production_rates,0)))</f>
        <v>0</v>
      </c>
      <c r="E326" s="5" t="str">
        <f t="shared" si="5"/>
        <v/>
      </c>
      <c r="F326" s="12" t="str">
        <f>IF(D326=0,"",D326/C326/VLOOKUP($B326,target_rates_table,2,FALSE))</f>
        <v/>
      </c>
    </row>
    <row r="327" spans="4:6" x14ac:dyDescent="0.25">
      <c r="D327" s="5">
        <f>SUM(
IF(G327="",0,_xlfn.XLOOKUP(_xlfn.CONCAT(G327," - ",A327),production_rates_outpost_resources,production_rates_production_rates,0)),
IF(H327="",0,_xlfn.XLOOKUP(_xlfn.CONCAT(H327," - ",A327),production_rates_outpost_resources,production_rates_production_rates,0)),
IF(I327="",0,_xlfn.XLOOKUP(_xlfn.CONCAT(I327," - ",A327),production_rates_outpost_resources,production_rates_production_rates,0)),
IF(J327="",0,_xlfn.XLOOKUP(_xlfn.CONCAT(J327," - ",A327),production_rates_outpost_resources,production_rates_production_rates,0)),
IF(K327="",0,_xlfn.XLOOKUP(_xlfn.CONCAT(K327," - ",A327),production_rates_outpost_resources,production_rates_production_rates,0)),
IF(L327="",0,_xlfn.XLOOKUP(_xlfn.CONCAT(L327," - ",A327),production_rates_outpost_resources,production_rates_production_rates,0)),
IF(M327="",0,_xlfn.XLOOKUP(_xlfn.CONCAT(M327," - ",A327),production_rates_outpost_resources,production_rates_production_rates,0)))</f>
        <v>0</v>
      </c>
      <c r="E327" s="5" t="str">
        <f t="shared" si="5"/>
        <v/>
      </c>
      <c r="F327" s="12" t="str">
        <f>IF(D327=0,"",D327/C327/VLOOKUP($B327,target_rates_table,2,FALSE))</f>
        <v/>
      </c>
    </row>
    <row r="328" spans="4:6" x14ac:dyDescent="0.25">
      <c r="D328" s="5">
        <f>SUM(
IF(G328="",0,_xlfn.XLOOKUP(_xlfn.CONCAT(G328," - ",A328),production_rates_outpost_resources,production_rates_production_rates,0)),
IF(H328="",0,_xlfn.XLOOKUP(_xlfn.CONCAT(H328," - ",A328),production_rates_outpost_resources,production_rates_production_rates,0)),
IF(I328="",0,_xlfn.XLOOKUP(_xlfn.CONCAT(I328," - ",A328),production_rates_outpost_resources,production_rates_production_rates,0)),
IF(J328="",0,_xlfn.XLOOKUP(_xlfn.CONCAT(J328," - ",A328),production_rates_outpost_resources,production_rates_production_rates,0)),
IF(K328="",0,_xlfn.XLOOKUP(_xlfn.CONCAT(K328," - ",A328),production_rates_outpost_resources,production_rates_production_rates,0)),
IF(L328="",0,_xlfn.XLOOKUP(_xlfn.CONCAT(L328," - ",A328),production_rates_outpost_resources,production_rates_production_rates,0)),
IF(M328="",0,_xlfn.XLOOKUP(_xlfn.CONCAT(M328," - ",A328),production_rates_outpost_resources,production_rates_production_rates,0)))</f>
        <v>0</v>
      </c>
      <c r="E328" s="5" t="str">
        <f t="shared" si="5"/>
        <v/>
      </c>
      <c r="F328" s="12" t="str">
        <f>IF(D328=0,"",D328/C328/VLOOKUP($B328,target_rates_table,2,FALSE))</f>
        <v/>
      </c>
    </row>
    <row r="329" spans="4:6" x14ac:dyDescent="0.25">
      <c r="D329" s="5">
        <f>SUM(
IF(G329="",0,_xlfn.XLOOKUP(_xlfn.CONCAT(G329," - ",A329),production_rates_outpost_resources,production_rates_production_rates,0)),
IF(H329="",0,_xlfn.XLOOKUP(_xlfn.CONCAT(H329," - ",A329),production_rates_outpost_resources,production_rates_production_rates,0)),
IF(I329="",0,_xlfn.XLOOKUP(_xlfn.CONCAT(I329," - ",A329),production_rates_outpost_resources,production_rates_production_rates,0)),
IF(J329="",0,_xlfn.XLOOKUP(_xlfn.CONCAT(J329," - ",A329),production_rates_outpost_resources,production_rates_production_rates,0)),
IF(K329="",0,_xlfn.XLOOKUP(_xlfn.CONCAT(K329," - ",A329),production_rates_outpost_resources,production_rates_production_rates,0)),
IF(L329="",0,_xlfn.XLOOKUP(_xlfn.CONCAT(L329," - ",A329),production_rates_outpost_resources,production_rates_production_rates,0)),
IF(M329="",0,_xlfn.XLOOKUP(_xlfn.CONCAT(M329," - ",A329),production_rates_outpost_resources,production_rates_production_rates,0)))</f>
        <v>0</v>
      </c>
      <c r="E329" s="5" t="str">
        <f t="shared" si="5"/>
        <v/>
      </c>
      <c r="F329" s="12" t="str">
        <f>IF(D329=0,"",D329/C329/VLOOKUP($B329,target_rates_table,2,FALSE))</f>
        <v/>
      </c>
    </row>
    <row r="330" spans="4:6" x14ac:dyDescent="0.25">
      <c r="D330" s="5">
        <f>SUM(
IF(G330="",0,_xlfn.XLOOKUP(_xlfn.CONCAT(G330," - ",A330),production_rates_outpost_resources,production_rates_production_rates,0)),
IF(H330="",0,_xlfn.XLOOKUP(_xlfn.CONCAT(H330," - ",A330),production_rates_outpost_resources,production_rates_production_rates,0)),
IF(I330="",0,_xlfn.XLOOKUP(_xlfn.CONCAT(I330," - ",A330),production_rates_outpost_resources,production_rates_production_rates,0)),
IF(J330="",0,_xlfn.XLOOKUP(_xlfn.CONCAT(J330," - ",A330),production_rates_outpost_resources,production_rates_production_rates,0)),
IF(K330="",0,_xlfn.XLOOKUP(_xlfn.CONCAT(K330," - ",A330),production_rates_outpost_resources,production_rates_production_rates,0)),
IF(L330="",0,_xlfn.XLOOKUP(_xlfn.CONCAT(L330," - ",A330),production_rates_outpost_resources,production_rates_production_rates,0)),
IF(M330="",0,_xlfn.XLOOKUP(_xlfn.CONCAT(M330," - ",A330),production_rates_outpost_resources,production_rates_production_rates,0)))</f>
        <v>0</v>
      </c>
      <c r="E330" s="5" t="str">
        <f t="shared" si="5"/>
        <v/>
      </c>
      <c r="F330" s="12" t="str">
        <f>IF(D330=0,"",D330/C330/VLOOKUP($B330,target_rates_table,2,FALSE))</f>
        <v/>
      </c>
    </row>
    <row r="331" spans="4:6" x14ac:dyDescent="0.25">
      <c r="D331" s="5">
        <f>SUM(
IF(G331="",0,_xlfn.XLOOKUP(_xlfn.CONCAT(G331," - ",A331),production_rates_outpost_resources,production_rates_production_rates,0)),
IF(H331="",0,_xlfn.XLOOKUP(_xlfn.CONCAT(H331," - ",A331),production_rates_outpost_resources,production_rates_production_rates,0)),
IF(I331="",0,_xlfn.XLOOKUP(_xlfn.CONCAT(I331," - ",A331),production_rates_outpost_resources,production_rates_production_rates,0)),
IF(J331="",0,_xlfn.XLOOKUP(_xlfn.CONCAT(J331," - ",A331),production_rates_outpost_resources,production_rates_production_rates,0)),
IF(K331="",0,_xlfn.XLOOKUP(_xlfn.CONCAT(K331," - ",A331),production_rates_outpost_resources,production_rates_production_rates,0)),
IF(L331="",0,_xlfn.XLOOKUP(_xlfn.CONCAT(L331," - ",A331),production_rates_outpost_resources,production_rates_production_rates,0)),
IF(M331="",0,_xlfn.XLOOKUP(_xlfn.CONCAT(M331," - ",A331),production_rates_outpost_resources,production_rates_production_rates,0)))</f>
        <v>0</v>
      </c>
      <c r="E331" s="5" t="str">
        <f t="shared" si="5"/>
        <v/>
      </c>
      <c r="F331" s="12" t="str">
        <f>IF(D331=0,"",D331/C331/VLOOKUP($B331,target_rates_table,2,FALSE))</f>
        <v/>
      </c>
    </row>
    <row r="332" spans="4:6" x14ac:dyDescent="0.25">
      <c r="D332" s="5">
        <f>SUM(
IF(G332="",0,_xlfn.XLOOKUP(_xlfn.CONCAT(G332," - ",A332),production_rates_outpost_resources,production_rates_production_rates,0)),
IF(H332="",0,_xlfn.XLOOKUP(_xlfn.CONCAT(H332," - ",A332),production_rates_outpost_resources,production_rates_production_rates,0)),
IF(I332="",0,_xlfn.XLOOKUP(_xlfn.CONCAT(I332," - ",A332),production_rates_outpost_resources,production_rates_production_rates,0)),
IF(J332="",0,_xlfn.XLOOKUP(_xlfn.CONCAT(J332," - ",A332),production_rates_outpost_resources,production_rates_production_rates,0)),
IF(K332="",0,_xlfn.XLOOKUP(_xlfn.CONCAT(K332," - ",A332),production_rates_outpost_resources,production_rates_production_rates,0)),
IF(L332="",0,_xlfn.XLOOKUP(_xlfn.CONCAT(L332," - ",A332),production_rates_outpost_resources,production_rates_production_rates,0)),
IF(M332="",0,_xlfn.XLOOKUP(_xlfn.CONCAT(M332," - ",A332),production_rates_outpost_resources,production_rates_production_rates,0)))</f>
        <v>0</v>
      </c>
      <c r="E332" s="5" t="str">
        <f t="shared" si="5"/>
        <v/>
      </c>
      <c r="F332" s="12" t="str">
        <f>IF(D332=0,"",D332/C332/VLOOKUP($B332,target_rates_table,2,FALSE))</f>
        <v/>
      </c>
    </row>
    <row r="333" spans="4:6" x14ac:dyDescent="0.25">
      <c r="D333" s="5">
        <f>SUM(
IF(G333="",0,_xlfn.XLOOKUP(_xlfn.CONCAT(G333," - ",A333),production_rates_outpost_resources,production_rates_production_rates,0)),
IF(H333="",0,_xlfn.XLOOKUP(_xlfn.CONCAT(H333," - ",A333),production_rates_outpost_resources,production_rates_production_rates,0)),
IF(I333="",0,_xlfn.XLOOKUP(_xlfn.CONCAT(I333," - ",A333),production_rates_outpost_resources,production_rates_production_rates,0)),
IF(J333="",0,_xlfn.XLOOKUP(_xlfn.CONCAT(J333," - ",A333),production_rates_outpost_resources,production_rates_production_rates,0)),
IF(K333="",0,_xlfn.XLOOKUP(_xlfn.CONCAT(K333," - ",A333),production_rates_outpost_resources,production_rates_production_rates,0)),
IF(L333="",0,_xlfn.XLOOKUP(_xlfn.CONCAT(L333," - ",A333),production_rates_outpost_resources,production_rates_production_rates,0)),
IF(M333="",0,_xlfn.XLOOKUP(_xlfn.CONCAT(M333," - ",A333),production_rates_outpost_resources,production_rates_production_rates,0)))</f>
        <v>0</v>
      </c>
      <c r="E333" s="5" t="str">
        <f t="shared" si="5"/>
        <v/>
      </c>
      <c r="F333" s="12" t="str">
        <f>IF(D333=0,"",D333/C333/VLOOKUP($B333,target_rates_table,2,FALSE))</f>
        <v/>
      </c>
    </row>
    <row r="334" spans="4:6" x14ac:dyDescent="0.25">
      <c r="D334" s="5">
        <f>SUM(
IF(G334="",0,_xlfn.XLOOKUP(_xlfn.CONCAT(G334," - ",A334),production_rates_outpost_resources,production_rates_production_rates,0)),
IF(H334="",0,_xlfn.XLOOKUP(_xlfn.CONCAT(H334," - ",A334),production_rates_outpost_resources,production_rates_production_rates,0)),
IF(I334="",0,_xlfn.XLOOKUP(_xlfn.CONCAT(I334," - ",A334),production_rates_outpost_resources,production_rates_production_rates,0)),
IF(J334="",0,_xlfn.XLOOKUP(_xlfn.CONCAT(J334," - ",A334),production_rates_outpost_resources,production_rates_production_rates,0)),
IF(K334="",0,_xlfn.XLOOKUP(_xlfn.CONCAT(K334," - ",A334),production_rates_outpost_resources,production_rates_production_rates,0)),
IF(L334="",0,_xlfn.XLOOKUP(_xlfn.CONCAT(L334," - ",A334),production_rates_outpost_resources,production_rates_production_rates,0)),
IF(M334="",0,_xlfn.XLOOKUP(_xlfn.CONCAT(M334," - ",A334),production_rates_outpost_resources,production_rates_production_rates,0)))</f>
        <v>0</v>
      </c>
      <c r="E334" s="5" t="str">
        <f t="shared" si="5"/>
        <v/>
      </c>
      <c r="F334" s="12" t="str">
        <f>IF(D334=0,"",D334/C334/VLOOKUP($B334,target_rates_table,2,FALSE))</f>
        <v/>
      </c>
    </row>
    <row r="335" spans="4:6" x14ac:dyDescent="0.25">
      <c r="D335" s="5">
        <f>SUM(
IF(G335="",0,_xlfn.XLOOKUP(_xlfn.CONCAT(G335," - ",A335),production_rates_outpost_resources,production_rates_production_rates,0)),
IF(H335="",0,_xlfn.XLOOKUP(_xlfn.CONCAT(H335," - ",A335),production_rates_outpost_resources,production_rates_production_rates,0)),
IF(I335="",0,_xlfn.XLOOKUP(_xlfn.CONCAT(I335," - ",A335),production_rates_outpost_resources,production_rates_production_rates,0)),
IF(J335="",0,_xlfn.XLOOKUP(_xlfn.CONCAT(J335," - ",A335),production_rates_outpost_resources,production_rates_production_rates,0)),
IF(K335="",0,_xlfn.XLOOKUP(_xlfn.CONCAT(K335," - ",A335),production_rates_outpost_resources,production_rates_production_rates,0)),
IF(L335="",0,_xlfn.XLOOKUP(_xlfn.CONCAT(L335," - ",A335),production_rates_outpost_resources,production_rates_production_rates,0)),
IF(M335="",0,_xlfn.XLOOKUP(_xlfn.CONCAT(M335," - ",A335),production_rates_outpost_resources,production_rates_production_rates,0)))</f>
        <v>0</v>
      </c>
      <c r="E335" s="5" t="str">
        <f t="shared" si="5"/>
        <v/>
      </c>
      <c r="F335" s="12" t="str">
        <f>IF(D335=0,"",D335/C335/VLOOKUP($B335,target_rates_table,2,FALSE))</f>
        <v/>
      </c>
    </row>
    <row r="336" spans="4:6" x14ac:dyDescent="0.25">
      <c r="D336" s="5">
        <f>SUM(
IF(G336="",0,_xlfn.XLOOKUP(_xlfn.CONCAT(G336," - ",A336),production_rates_outpost_resources,production_rates_production_rates,0)),
IF(H336="",0,_xlfn.XLOOKUP(_xlfn.CONCAT(H336," - ",A336),production_rates_outpost_resources,production_rates_production_rates,0)),
IF(I336="",0,_xlfn.XLOOKUP(_xlfn.CONCAT(I336," - ",A336),production_rates_outpost_resources,production_rates_production_rates,0)),
IF(J336="",0,_xlfn.XLOOKUP(_xlfn.CONCAT(J336," - ",A336),production_rates_outpost_resources,production_rates_production_rates,0)),
IF(K336="",0,_xlfn.XLOOKUP(_xlfn.CONCAT(K336," - ",A336),production_rates_outpost_resources,production_rates_production_rates,0)),
IF(L336="",0,_xlfn.XLOOKUP(_xlfn.CONCAT(L336," - ",A336),production_rates_outpost_resources,production_rates_production_rates,0)),
IF(M336="",0,_xlfn.XLOOKUP(_xlfn.CONCAT(M336," - ",A336),production_rates_outpost_resources,production_rates_production_rates,0)))</f>
        <v>0</v>
      </c>
      <c r="E336" s="5" t="str">
        <f t="shared" si="5"/>
        <v/>
      </c>
      <c r="F336" s="12" t="str">
        <f>IF(D336=0,"",D336/C336/VLOOKUP($B336,target_rates_table,2,FALSE))</f>
        <v/>
      </c>
    </row>
    <row r="337" spans="4:6" x14ac:dyDescent="0.25">
      <c r="D337" s="5">
        <f>SUM(
IF(G337="",0,_xlfn.XLOOKUP(_xlfn.CONCAT(G337," - ",A337),production_rates_outpost_resources,production_rates_production_rates,0)),
IF(H337="",0,_xlfn.XLOOKUP(_xlfn.CONCAT(H337," - ",A337),production_rates_outpost_resources,production_rates_production_rates,0)),
IF(I337="",0,_xlfn.XLOOKUP(_xlfn.CONCAT(I337," - ",A337),production_rates_outpost_resources,production_rates_production_rates,0)),
IF(J337="",0,_xlfn.XLOOKUP(_xlfn.CONCAT(J337," - ",A337),production_rates_outpost_resources,production_rates_production_rates,0)),
IF(K337="",0,_xlfn.XLOOKUP(_xlfn.CONCAT(K337," - ",A337),production_rates_outpost_resources,production_rates_production_rates,0)),
IF(L337="",0,_xlfn.XLOOKUP(_xlfn.CONCAT(L337," - ",A337),production_rates_outpost_resources,production_rates_production_rates,0)),
IF(M337="",0,_xlfn.XLOOKUP(_xlfn.CONCAT(M337," - ",A337),production_rates_outpost_resources,production_rates_production_rates,0)))</f>
        <v>0</v>
      </c>
      <c r="E337" s="5" t="str">
        <f t="shared" si="5"/>
        <v/>
      </c>
      <c r="F337" s="12" t="str">
        <f>IF(D337=0,"",D337/C337/VLOOKUP($B337,target_rates_table,2,FALSE))</f>
        <v/>
      </c>
    </row>
    <row r="338" spans="4:6" x14ac:dyDescent="0.25">
      <c r="D338" s="5">
        <f>SUM(
IF(G338="",0,_xlfn.XLOOKUP(_xlfn.CONCAT(G338," - ",A338),production_rates_outpost_resources,production_rates_production_rates,0)),
IF(H338="",0,_xlfn.XLOOKUP(_xlfn.CONCAT(H338," - ",A338),production_rates_outpost_resources,production_rates_production_rates,0)),
IF(I338="",0,_xlfn.XLOOKUP(_xlfn.CONCAT(I338," - ",A338),production_rates_outpost_resources,production_rates_production_rates,0)),
IF(J338="",0,_xlfn.XLOOKUP(_xlfn.CONCAT(J338," - ",A338),production_rates_outpost_resources,production_rates_production_rates,0)),
IF(K338="",0,_xlfn.XLOOKUP(_xlfn.CONCAT(K338," - ",A338),production_rates_outpost_resources,production_rates_production_rates,0)),
IF(L338="",0,_xlfn.XLOOKUP(_xlfn.CONCAT(L338," - ",A338),production_rates_outpost_resources,production_rates_production_rates,0)),
IF(M338="",0,_xlfn.XLOOKUP(_xlfn.CONCAT(M338," - ",A338),production_rates_outpost_resources,production_rates_production_rates,0)))</f>
        <v>0</v>
      </c>
      <c r="E338" s="5" t="str">
        <f t="shared" si="5"/>
        <v/>
      </c>
      <c r="F338" s="12" t="str">
        <f>IF(D338=0,"",D338/C338/VLOOKUP($B338,target_rates_table,2,FALSE))</f>
        <v/>
      </c>
    </row>
    <row r="339" spans="4:6" x14ac:dyDescent="0.25">
      <c r="D339" s="5">
        <f>SUM(
IF(G339="",0,_xlfn.XLOOKUP(_xlfn.CONCAT(G339," - ",A339),production_rates_outpost_resources,production_rates_production_rates,0)),
IF(H339="",0,_xlfn.XLOOKUP(_xlfn.CONCAT(H339," - ",A339),production_rates_outpost_resources,production_rates_production_rates,0)),
IF(I339="",0,_xlfn.XLOOKUP(_xlfn.CONCAT(I339," - ",A339),production_rates_outpost_resources,production_rates_production_rates,0)),
IF(J339="",0,_xlfn.XLOOKUP(_xlfn.CONCAT(J339," - ",A339),production_rates_outpost_resources,production_rates_production_rates,0)),
IF(K339="",0,_xlfn.XLOOKUP(_xlfn.CONCAT(K339," - ",A339),production_rates_outpost_resources,production_rates_production_rates,0)),
IF(L339="",0,_xlfn.XLOOKUP(_xlfn.CONCAT(L339," - ",A339),production_rates_outpost_resources,production_rates_production_rates,0)),
IF(M339="",0,_xlfn.XLOOKUP(_xlfn.CONCAT(M339," - ",A339),production_rates_outpost_resources,production_rates_production_rates,0)))</f>
        <v>0</v>
      </c>
      <c r="E339" s="5" t="str">
        <f t="shared" si="5"/>
        <v/>
      </c>
      <c r="F339" s="12" t="str">
        <f>IF(D339=0,"",D339/C339/VLOOKUP($B339,target_rates_table,2,FALSE))</f>
        <v/>
      </c>
    </row>
    <row r="340" spans="4:6" x14ac:dyDescent="0.25">
      <c r="D340" s="5">
        <f>SUM(
IF(G340="",0,_xlfn.XLOOKUP(_xlfn.CONCAT(G340," - ",A340),production_rates_outpost_resources,production_rates_production_rates,0)),
IF(H340="",0,_xlfn.XLOOKUP(_xlfn.CONCAT(H340," - ",A340),production_rates_outpost_resources,production_rates_production_rates,0)),
IF(I340="",0,_xlfn.XLOOKUP(_xlfn.CONCAT(I340," - ",A340),production_rates_outpost_resources,production_rates_production_rates,0)),
IF(J340="",0,_xlfn.XLOOKUP(_xlfn.CONCAT(J340," - ",A340),production_rates_outpost_resources,production_rates_production_rates,0)),
IF(K340="",0,_xlfn.XLOOKUP(_xlfn.CONCAT(K340," - ",A340),production_rates_outpost_resources,production_rates_production_rates,0)),
IF(L340="",0,_xlfn.XLOOKUP(_xlfn.CONCAT(L340," - ",A340),production_rates_outpost_resources,production_rates_production_rates,0)),
IF(M340="",0,_xlfn.XLOOKUP(_xlfn.CONCAT(M340," - ",A340),production_rates_outpost_resources,production_rates_production_rates,0)))</f>
        <v>0</v>
      </c>
      <c r="E340" s="5" t="str">
        <f t="shared" si="5"/>
        <v/>
      </c>
      <c r="F340" s="12" t="str">
        <f>IF(D340=0,"",D340/C340/VLOOKUP($B340,target_rates_table,2,FALSE))</f>
        <v/>
      </c>
    </row>
    <row r="341" spans="4:6" x14ac:dyDescent="0.25">
      <c r="D341" s="5">
        <f>SUM(
IF(G341="",0,_xlfn.XLOOKUP(_xlfn.CONCAT(G341," - ",A341),production_rates_outpost_resources,production_rates_production_rates,0)),
IF(H341="",0,_xlfn.XLOOKUP(_xlfn.CONCAT(H341," - ",A341),production_rates_outpost_resources,production_rates_production_rates,0)),
IF(I341="",0,_xlfn.XLOOKUP(_xlfn.CONCAT(I341," - ",A341),production_rates_outpost_resources,production_rates_production_rates,0)),
IF(J341="",0,_xlfn.XLOOKUP(_xlfn.CONCAT(J341," - ",A341),production_rates_outpost_resources,production_rates_production_rates,0)),
IF(K341="",0,_xlfn.XLOOKUP(_xlfn.CONCAT(K341," - ",A341),production_rates_outpost_resources,production_rates_production_rates,0)),
IF(L341="",0,_xlfn.XLOOKUP(_xlfn.CONCAT(L341," - ",A341),production_rates_outpost_resources,production_rates_production_rates,0)),
IF(M341="",0,_xlfn.XLOOKUP(_xlfn.CONCAT(M341," - ",A341),production_rates_outpost_resources,production_rates_production_rates,0)))</f>
        <v>0</v>
      </c>
      <c r="E341" s="5" t="str">
        <f t="shared" si="5"/>
        <v/>
      </c>
      <c r="F341" s="12" t="str">
        <f>IF(D341=0,"",D341/C341/VLOOKUP($B341,target_rates_table,2,FALSE))</f>
        <v/>
      </c>
    </row>
    <row r="342" spans="4:6" x14ac:dyDescent="0.25">
      <c r="D342" s="5">
        <f>SUM(
IF(G342="",0,_xlfn.XLOOKUP(_xlfn.CONCAT(G342," - ",A342),production_rates_outpost_resources,production_rates_production_rates,0)),
IF(H342="",0,_xlfn.XLOOKUP(_xlfn.CONCAT(H342," - ",A342),production_rates_outpost_resources,production_rates_production_rates,0)),
IF(I342="",0,_xlfn.XLOOKUP(_xlfn.CONCAT(I342," - ",A342),production_rates_outpost_resources,production_rates_production_rates,0)),
IF(J342="",0,_xlfn.XLOOKUP(_xlfn.CONCAT(J342," - ",A342),production_rates_outpost_resources,production_rates_production_rates,0)),
IF(K342="",0,_xlfn.XLOOKUP(_xlfn.CONCAT(K342," - ",A342),production_rates_outpost_resources,production_rates_production_rates,0)),
IF(L342="",0,_xlfn.XLOOKUP(_xlfn.CONCAT(L342," - ",A342),production_rates_outpost_resources,production_rates_production_rates,0)),
IF(M342="",0,_xlfn.XLOOKUP(_xlfn.CONCAT(M342," - ",A342),production_rates_outpost_resources,production_rates_production_rates,0)))</f>
        <v>0</v>
      </c>
      <c r="E342" s="5" t="str">
        <f t="shared" si="5"/>
        <v/>
      </c>
      <c r="F342" s="12" t="str">
        <f>IF(D342=0,"",D342/C342/VLOOKUP($B342,target_rates_table,2,FALSE))</f>
        <v/>
      </c>
    </row>
    <row r="343" spans="4:6" x14ac:dyDescent="0.25">
      <c r="D343" s="5">
        <f>SUM(
IF(G343="",0,_xlfn.XLOOKUP(_xlfn.CONCAT(G343," - ",A343),production_rates_outpost_resources,production_rates_production_rates,0)),
IF(H343="",0,_xlfn.XLOOKUP(_xlfn.CONCAT(H343," - ",A343),production_rates_outpost_resources,production_rates_production_rates,0)),
IF(I343="",0,_xlfn.XLOOKUP(_xlfn.CONCAT(I343," - ",A343),production_rates_outpost_resources,production_rates_production_rates,0)),
IF(J343="",0,_xlfn.XLOOKUP(_xlfn.CONCAT(J343," - ",A343),production_rates_outpost_resources,production_rates_production_rates,0)),
IF(K343="",0,_xlfn.XLOOKUP(_xlfn.CONCAT(K343," - ",A343),production_rates_outpost_resources,production_rates_production_rates,0)),
IF(L343="",0,_xlfn.XLOOKUP(_xlfn.CONCAT(L343," - ",A343),production_rates_outpost_resources,production_rates_production_rates,0)),
IF(M343="",0,_xlfn.XLOOKUP(_xlfn.CONCAT(M343," - ",A343),production_rates_outpost_resources,production_rates_production_rates,0)))</f>
        <v>0</v>
      </c>
      <c r="E343" s="5" t="str">
        <f t="shared" si="5"/>
        <v/>
      </c>
      <c r="F343" s="12" t="str">
        <f>IF(D343=0,"",D343/C343/VLOOKUP($B343,target_rates_table,2,FALSE))</f>
        <v/>
      </c>
    </row>
    <row r="344" spans="4:6" x14ac:dyDescent="0.25">
      <c r="D344" s="5">
        <f>SUM(
IF(G344="",0,_xlfn.XLOOKUP(_xlfn.CONCAT(G344," - ",A344),production_rates_outpost_resources,production_rates_production_rates,0)),
IF(H344="",0,_xlfn.XLOOKUP(_xlfn.CONCAT(H344," - ",A344),production_rates_outpost_resources,production_rates_production_rates,0)),
IF(I344="",0,_xlfn.XLOOKUP(_xlfn.CONCAT(I344," - ",A344),production_rates_outpost_resources,production_rates_production_rates,0)),
IF(J344="",0,_xlfn.XLOOKUP(_xlfn.CONCAT(J344," - ",A344),production_rates_outpost_resources,production_rates_production_rates,0)),
IF(K344="",0,_xlfn.XLOOKUP(_xlfn.CONCAT(K344," - ",A344),production_rates_outpost_resources,production_rates_production_rates,0)),
IF(L344="",0,_xlfn.XLOOKUP(_xlfn.CONCAT(L344," - ",A344),production_rates_outpost_resources,production_rates_production_rates,0)),
IF(M344="",0,_xlfn.XLOOKUP(_xlfn.CONCAT(M344," - ",A344),production_rates_outpost_resources,production_rates_production_rates,0)))</f>
        <v>0</v>
      </c>
      <c r="E344" s="5" t="str">
        <f t="shared" si="5"/>
        <v/>
      </c>
      <c r="F344" s="12" t="str">
        <f>IF(D344=0,"",D344/C344/VLOOKUP($B344,target_rates_table,2,FALSE))</f>
        <v/>
      </c>
    </row>
    <row r="345" spans="4:6" x14ac:dyDescent="0.25">
      <c r="D345" s="5">
        <f>SUM(
IF(G345="",0,_xlfn.XLOOKUP(_xlfn.CONCAT(G345," - ",A345),production_rates_outpost_resources,production_rates_production_rates,0)),
IF(H345="",0,_xlfn.XLOOKUP(_xlfn.CONCAT(H345," - ",A345),production_rates_outpost_resources,production_rates_production_rates,0)),
IF(I345="",0,_xlfn.XLOOKUP(_xlfn.CONCAT(I345," - ",A345),production_rates_outpost_resources,production_rates_production_rates,0)),
IF(J345="",0,_xlfn.XLOOKUP(_xlfn.CONCAT(J345," - ",A345),production_rates_outpost_resources,production_rates_production_rates,0)),
IF(K345="",0,_xlfn.XLOOKUP(_xlfn.CONCAT(K345," - ",A345),production_rates_outpost_resources,production_rates_production_rates,0)),
IF(L345="",0,_xlfn.XLOOKUP(_xlfn.CONCAT(L345," - ",A345),production_rates_outpost_resources,production_rates_production_rates,0)),
IF(M345="",0,_xlfn.XLOOKUP(_xlfn.CONCAT(M345," - ",A345),production_rates_outpost_resources,production_rates_production_rates,0)))</f>
        <v>0</v>
      </c>
      <c r="E345" s="5" t="str">
        <f t="shared" si="5"/>
        <v/>
      </c>
      <c r="F345" s="12" t="str">
        <f>IF(D345=0,"",D345/C345/VLOOKUP($B345,target_rates_table,2,FALSE))</f>
        <v/>
      </c>
    </row>
    <row r="346" spans="4:6" x14ac:dyDescent="0.25">
      <c r="D346" s="5">
        <f>SUM(
IF(G346="",0,_xlfn.XLOOKUP(_xlfn.CONCAT(G346," - ",A346),production_rates_outpost_resources,production_rates_production_rates,0)),
IF(H346="",0,_xlfn.XLOOKUP(_xlfn.CONCAT(H346," - ",A346),production_rates_outpost_resources,production_rates_production_rates,0)),
IF(I346="",0,_xlfn.XLOOKUP(_xlfn.CONCAT(I346," - ",A346),production_rates_outpost_resources,production_rates_production_rates,0)),
IF(J346="",0,_xlfn.XLOOKUP(_xlfn.CONCAT(J346," - ",A346),production_rates_outpost_resources,production_rates_production_rates,0)),
IF(K346="",0,_xlfn.XLOOKUP(_xlfn.CONCAT(K346," - ",A346),production_rates_outpost_resources,production_rates_production_rates,0)),
IF(L346="",0,_xlfn.XLOOKUP(_xlfn.CONCAT(L346," - ",A346),production_rates_outpost_resources,production_rates_production_rates,0)),
IF(M346="",0,_xlfn.XLOOKUP(_xlfn.CONCAT(M346," - ",A346),production_rates_outpost_resources,production_rates_production_rates,0)))</f>
        <v>0</v>
      </c>
      <c r="E346" s="5" t="str">
        <f t="shared" si="5"/>
        <v/>
      </c>
      <c r="F346" s="12" t="str">
        <f>IF(D346=0,"",D346/C346/VLOOKUP($B346,target_rates_table,2,FALSE))</f>
        <v/>
      </c>
    </row>
    <row r="347" spans="4:6" x14ac:dyDescent="0.25">
      <c r="D347" s="5">
        <f>SUM(
IF(G347="",0,_xlfn.XLOOKUP(_xlfn.CONCAT(G347," - ",A347),production_rates_outpost_resources,production_rates_production_rates,0)),
IF(H347="",0,_xlfn.XLOOKUP(_xlfn.CONCAT(H347," - ",A347),production_rates_outpost_resources,production_rates_production_rates,0)),
IF(I347="",0,_xlfn.XLOOKUP(_xlfn.CONCAT(I347," - ",A347),production_rates_outpost_resources,production_rates_production_rates,0)),
IF(J347="",0,_xlfn.XLOOKUP(_xlfn.CONCAT(J347," - ",A347),production_rates_outpost_resources,production_rates_production_rates,0)),
IF(K347="",0,_xlfn.XLOOKUP(_xlfn.CONCAT(K347," - ",A347),production_rates_outpost_resources,production_rates_production_rates,0)),
IF(L347="",0,_xlfn.XLOOKUP(_xlfn.CONCAT(L347," - ",A347),production_rates_outpost_resources,production_rates_production_rates,0)),
IF(M347="",0,_xlfn.XLOOKUP(_xlfn.CONCAT(M347," - ",A347),production_rates_outpost_resources,production_rates_production_rates,0)))</f>
        <v>0</v>
      </c>
      <c r="E347" s="5" t="str">
        <f t="shared" si="5"/>
        <v/>
      </c>
      <c r="F347" s="12" t="str">
        <f>IF(D347=0,"",D347/C347/VLOOKUP($B347,target_rates_table,2,FALSE))</f>
        <v/>
      </c>
    </row>
    <row r="348" spans="4:6" x14ac:dyDescent="0.25">
      <c r="D348" s="5">
        <f>SUM(
IF(G348="",0,_xlfn.XLOOKUP(_xlfn.CONCAT(G348," - ",A348),production_rates_outpost_resources,production_rates_production_rates,0)),
IF(H348="",0,_xlfn.XLOOKUP(_xlfn.CONCAT(H348," - ",A348),production_rates_outpost_resources,production_rates_production_rates,0)),
IF(I348="",0,_xlfn.XLOOKUP(_xlfn.CONCAT(I348," - ",A348),production_rates_outpost_resources,production_rates_production_rates,0)),
IF(J348="",0,_xlfn.XLOOKUP(_xlfn.CONCAT(J348," - ",A348),production_rates_outpost_resources,production_rates_production_rates,0)),
IF(K348="",0,_xlfn.XLOOKUP(_xlfn.CONCAT(K348," - ",A348),production_rates_outpost_resources,production_rates_production_rates,0)),
IF(L348="",0,_xlfn.XLOOKUP(_xlfn.CONCAT(L348," - ",A348),production_rates_outpost_resources,production_rates_production_rates,0)),
IF(M348="",0,_xlfn.XLOOKUP(_xlfn.CONCAT(M348," - ",A348),production_rates_outpost_resources,production_rates_production_rates,0)))</f>
        <v>0</v>
      </c>
      <c r="E348" s="5" t="str">
        <f t="shared" si="5"/>
        <v/>
      </c>
      <c r="F348" s="12" t="str">
        <f>IF(D348=0,"",D348/C348/VLOOKUP($B348,target_rates_table,2,FALSE))</f>
        <v/>
      </c>
    </row>
    <row r="349" spans="4:6" x14ac:dyDescent="0.25">
      <c r="D349" s="5">
        <f>SUM(
IF(G349="",0,_xlfn.XLOOKUP(_xlfn.CONCAT(G349," - ",A349),production_rates_outpost_resources,production_rates_production_rates,0)),
IF(H349="",0,_xlfn.XLOOKUP(_xlfn.CONCAT(H349," - ",A349),production_rates_outpost_resources,production_rates_production_rates,0)),
IF(I349="",0,_xlfn.XLOOKUP(_xlfn.CONCAT(I349," - ",A349),production_rates_outpost_resources,production_rates_production_rates,0)),
IF(J349="",0,_xlfn.XLOOKUP(_xlfn.CONCAT(J349," - ",A349),production_rates_outpost_resources,production_rates_production_rates,0)),
IF(K349="",0,_xlfn.XLOOKUP(_xlfn.CONCAT(K349," - ",A349),production_rates_outpost_resources,production_rates_production_rates,0)),
IF(L349="",0,_xlfn.XLOOKUP(_xlfn.CONCAT(L349," - ",A349),production_rates_outpost_resources,production_rates_production_rates,0)),
IF(M349="",0,_xlfn.XLOOKUP(_xlfn.CONCAT(M349," - ",A349),production_rates_outpost_resources,production_rates_production_rates,0)))</f>
        <v>0</v>
      </c>
      <c r="E349" s="5" t="str">
        <f t="shared" si="5"/>
        <v/>
      </c>
      <c r="F349" s="12" t="str">
        <f>IF(D349=0,"",D349/C349/VLOOKUP($B349,target_rates_table,2,FALSE))</f>
        <v/>
      </c>
    </row>
    <row r="350" spans="4:6" x14ac:dyDescent="0.25">
      <c r="D350" s="5">
        <f>SUM(
IF(G350="",0,_xlfn.XLOOKUP(_xlfn.CONCAT(G350," - ",A350),production_rates_outpost_resources,production_rates_production_rates,0)),
IF(H350="",0,_xlfn.XLOOKUP(_xlfn.CONCAT(H350," - ",A350),production_rates_outpost_resources,production_rates_production_rates,0)),
IF(I350="",0,_xlfn.XLOOKUP(_xlfn.CONCAT(I350," - ",A350),production_rates_outpost_resources,production_rates_production_rates,0)),
IF(J350="",0,_xlfn.XLOOKUP(_xlfn.CONCAT(J350," - ",A350),production_rates_outpost_resources,production_rates_production_rates,0)),
IF(K350="",0,_xlfn.XLOOKUP(_xlfn.CONCAT(K350," - ",A350),production_rates_outpost_resources,production_rates_production_rates,0)),
IF(L350="",0,_xlfn.XLOOKUP(_xlfn.CONCAT(L350," - ",A350),production_rates_outpost_resources,production_rates_production_rates,0)),
IF(M350="",0,_xlfn.XLOOKUP(_xlfn.CONCAT(M350," - ",A350),production_rates_outpost_resources,production_rates_production_rates,0)))</f>
        <v>0</v>
      </c>
      <c r="E350" s="5" t="str">
        <f t="shared" si="5"/>
        <v/>
      </c>
      <c r="F350" s="12" t="str">
        <f>IF(D350=0,"",D350/C350/VLOOKUP($B350,target_rates_table,2,FALSE))</f>
        <v/>
      </c>
    </row>
    <row r="351" spans="4:6" x14ac:dyDescent="0.25">
      <c r="D351" s="5">
        <f>SUM(
IF(G351="",0,_xlfn.XLOOKUP(_xlfn.CONCAT(G351," - ",A351),production_rates_outpost_resources,production_rates_production_rates,0)),
IF(H351="",0,_xlfn.XLOOKUP(_xlfn.CONCAT(H351," - ",A351),production_rates_outpost_resources,production_rates_production_rates,0)),
IF(I351="",0,_xlfn.XLOOKUP(_xlfn.CONCAT(I351," - ",A351),production_rates_outpost_resources,production_rates_production_rates,0)),
IF(J351="",0,_xlfn.XLOOKUP(_xlfn.CONCAT(J351," - ",A351),production_rates_outpost_resources,production_rates_production_rates,0)),
IF(K351="",0,_xlfn.XLOOKUP(_xlfn.CONCAT(K351," - ",A351),production_rates_outpost_resources,production_rates_production_rates,0)),
IF(L351="",0,_xlfn.XLOOKUP(_xlfn.CONCAT(L351," - ",A351),production_rates_outpost_resources,production_rates_production_rates,0)),
IF(M351="",0,_xlfn.XLOOKUP(_xlfn.CONCAT(M351," - ",A351),production_rates_outpost_resources,production_rates_production_rates,0)))</f>
        <v>0</v>
      </c>
      <c r="E351" s="5" t="str">
        <f t="shared" si="5"/>
        <v/>
      </c>
      <c r="F351" s="12" t="str">
        <f>IF(D351=0,"",D351/C351/VLOOKUP($B351,target_rates_table,2,FALSE))</f>
        <v/>
      </c>
    </row>
    <row r="352" spans="4:6" x14ac:dyDescent="0.25">
      <c r="D352" s="5">
        <f>SUM(
IF(G352="",0,_xlfn.XLOOKUP(_xlfn.CONCAT(G352," - ",A352),production_rates_outpost_resources,production_rates_production_rates,0)),
IF(H352="",0,_xlfn.XLOOKUP(_xlfn.CONCAT(H352," - ",A352),production_rates_outpost_resources,production_rates_production_rates,0)),
IF(I352="",0,_xlfn.XLOOKUP(_xlfn.CONCAT(I352," - ",A352),production_rates_outpost_resources,production_rates_production_rates,0)),
IF(J352="",0,_xlfn.XLOOKUP(_xlfn.CONCAT(J352," - ",A352),production_rates_outpost_resources,production_rates_production_rates,0)),
IF(K352="",0,_xlfn.XLOOKUP(_xlfn.CONCAT(K352," - ",A352),production_rates_outpost_resources,production_rates_production_rates,0)),
IF(L352="",0,_xlfn.XLOOKUP(_xlfn.CONCAT(L352," - ",A352),production_rates_outpost_resources,production_rates_production_rates,0)),
IF(M352="",0,_xlfn.XLOOKUP(_xlfn.CONCAT(M352," - ",A352),production_rates_outpost_resources,production_rates_production_rates,0)))</f>
        <v>0</v>
      </c>
      <c r="E352" s="5" t="str">
        <f t="shared" si="5"/>
        <v/>
      </c>
      <c r="F352" s="12" t="str">
        <f>IF(D352=0,"",D352/C352/VLOOKUP($B352,target_rates_table,2,FALSE))</f>
        <v/>
      </c>
    </row>
    <row r="353" spans="4:6" x14ac:dyDescent="0.25">
      <c r="D353" s="5">
        <f>SUM(
IF(G353="",0,_xlfn.XLOOKUP(_xlfn.CONCAT(G353," - ",A353),production_rates_outpost_resources,production_rates_production_rates,0)),
IF(H353="",0,_xlfn.XLOOKUP(_xlfn.CONCAT(H353," - ",A353),production_rates_outpost_resources,production_rates_production_rates,0)),
IF(I353="",0,_xlfn.XLOOKUP(_xlfn.CONCAT(I353," - ",A353),production_rates_outpost_resources,production_rates_production_rates,0)),
IF(J353="",0,_xlfn.XLOOKUP(_xlfn.CONCAT(J353," - ",A353),production_rates_outpost_resources,production_rates_production_rates,0)),
IF(K353="",0,_xlfn.XLOOKUP(_xlfn.CONCAT(K353," - ",A353),production_rates_outpost_resources,production_rates_production_rates,0)),
IF(L353="",0,_xlfn.XLOOKUP(_xlfn.CONCAT(L353," - ",A353),production_rates_outpost_resources,production_rates_production_rates,0)),
IF(M353="",0,_xlfn.XLOOKUP(_xlfn.CONCAT(M353," - ",A353),production_rates_outpost_resources,production_rates_production_rates,0)))</f>
        <v>0</v>
      </c>
      <c r="E353" s="5" t="str">
        <f t="shared" si="5"/>
        <v/>
      </c>
      <c r="F353" s="12" t="str">
        <f>IF(D353=0,"",D353/C353/VLOOKUP($B353,target_rates_table,2,FALSE))</f>
        <v/>
      </c>
    </row>
    <row r="354" spans="4:6" x14ac:dyDescent="0.25">
      <c r="D354" s="5">
        <f>SUM(
IF(G354="",0,_xlfn.XLOOKUP(_xlfn.CONCAT(G354," - ",A354),production_rates_outpost_resources,production_rates_production_rates,0)),
IF(H354="",0,_xlfn.XLOOKUP(_xlfn.CONCAT(H354," - ",A354),production_rates_outpost_resources,production_rates_production_rates,0)),
IF(I354="",0,_xlfn.XLOOKUP(_xlfn.CONCAT(I354," - ",A354),production_rates_outpost_resources,production_rates_production_rates,0)),
IF(J354="",0,_xlfn.XLOOKUP(_xlfn.CONCAT(J354," - ",A354),production_rates_outpost_resources,production_rates_production_rates,0)),
IF(K354="",0,_xlfn.XLOOKUP(_xlfn.CONCAT(K354," - ",A354),production_rates_outpost_resources,production_rates_production_rates,0)),
IF(L354="",0,_xlfn.XLOOKUP(_xlfn.CONCAT(L354," - ",A354),production_rates_outpost_resources,production_rates_production_rates,0)),
IF(M354="",0,_xlfn.XLOOKUP(_xlfn.CONCAT(M354," - ",A354),production_rates_outpost_resources,production_rates_production_rates,0)))</f>
        <v>0</v>
      </c>
      <c r="E354" s="5" t="str">
        <f t="shared" si="5"/>
        <v/>
      </c>
      <c r="F354" s="12" t="str">
        <f>IF(D354=0,"",D354/C354/VLOOKUP($B354,target_rates_table,2,FALSE))</f>
        <v/>
      </c>
    </row>
    <row r="355" spans="4:6" x14ac:dyDescent="0.25">
      <c r="D355" s="5">
        <f>SUM(
IF(G355="",0,_xlfn.XLOOKUP(_xlfn.CONCAT(G355," - ",A355),production_rates_outpost_resources,production_rates_production_rates,0)),
IF(H355="",0,_xlfn.XLOOKUP(_xlfn.CONCAT(H355," - ",A355),production_rates_outpost_resources,production_rates_production_rates,0)),
IF(I355="",0,_xlfn.XLOOKUP(_xlfn.CONCAT(I355," - ",A355),production_rates_outpost_resources,production_rates_production_rates,0)),
IF(J355="",0,_xlfn.XLOOKUP(_xlfn.CONCAT(J355," - ",A355),production_rates_outpost_resources,production_rates_production_rates,0)),
IF(K355="",0,_xlfn.XLOOKUP(_xlfn.CONCAT(K355," - ",A355),production_rates_outpost_resources,production_rates_production_rates,0)),
IF(L355="",0,_xlfn.XLOOKUP(_xlfn.CONCAT(L355," - ",A355),production_rates_outpost_resources,production_rates_production_rates,0)),
IF(M355="",0,_xlfn.XLOOKUP(_xlfn.CONCAT(M355," - ",A355),production_rates_outpost_resources,production_rates_production_rates,0)))</f>
        <v>0</v>
      </c>
      <c r="E355" s="5" t="str">
        <f t="shared" si="5"/>
        <v/>
      </c>
      <c r="F355" s="12" t="str">
        <f>IF(D355=0,"",D355/C355/VLOOKUP($B355,target_rates_table,2,FALSE))</f>
        <v/>
      </c>
    </row>
    <row r="356" spans="4:6" x14ac:dyDescent="0.25">
      <c r="D356" s="5">
        <f>SUM(
IF(G356="",0,_xlfn.XLOOKUP(_xlfn.CONCAT(G356," - ",A356),production_rates_outpost_resources,production_rates_production_rates,0)),
IF(H356="",0,_xlfn.XLOOKUP(_xlfn.CONCAT(H356," - ",A356),production_rates_outpost_resources,production_rates_production_rates,0)),
IF(I356="",0,_xlfn.XLOOKUP(_xlfn.CONCAT(I356," - ",A356),production_rates_outpost_resources,production_rates_production_rates,0)),
IF(J356="",0,_xlfn.XLOOKUP(_xlfn.CONCAT(J356," - ",A356),production_rates_outpost_resources,production_rates_production_rates,0)),
IF(K356="",0,_xlfn.XLOOKUP(_xlfn.CONCAT(K356," - ",A356),production_rates_outpost_resources,production_rates_production_rates,0)),
IF(L356="",0,_xlfn.XLOOKUP(_xlfn.CONCAT(L356," - ",A356),production_rates_outpost_resources,production_rates_production_rates,0)),
IF(M356="",0,_xlfn.XLOOKUP(_xlfn.CONCAT(M356," - ",A356),production_rates_outpost_resources,production_rates_production_rates,0)))</f>
        <v>0</v>
      </c>
      <c r="E356" s="5" t="str">
        <f t="shared" si="5"/>
        <v/>
      </c>
      <c r="F356" s="12" t="str">
        <f>IF(D356=0,"",D356/C356/VLOOKUP($B356,target_rates_table,2,FALSE))</f>
        <v/>
      </c>
    </row>
    <row r="357" spans="4:6" x14ac:dyDescent="0.25">
      <c r="D357" s="5">
        <f>SUM(
IF(G357="",0,_xlfn.XLOOKUP(_xlfn.CONCAT(G357," - ",A357),production_rates_outpost_resources,production_rates_production_rates,0)),
IF(H357="",0,_xlfn.XLOOKUP(_xlfn.CONCAT(H357," - ",A357),production_rates_outpost_resources,production_rates_production_rates,0)),
IF(I357="",0,_xlfn.XLOOKUP(_xlfn.CONCAT(I357," - ",A357),production_rates_outpost_resources,production_rates_production_rates,0)),
IF(J357="",0,_xlfn.XLOOKUP(_xlfn.CONCAT(J357," - ",A357),production_rates_outpost_resources,production_rates_production_rates,0)),
IF(K357="",0,_xlfn.XLOOKUP(_xlfn.CONCAT(K357," - ",A357),production_rates_outpost_resources,production_rates_production_rates,0)),
IF(L357="",0,_xlfn.XLOOKUP(_xlfn.CONCAT(L357," - ",A357),production_rates_outpost_resources,production_rates_production_rates,0)),
IF(M357="",0,_xlfn.XLOOKUP(_xlfn.CONCAT(M357," - ",A357),production_rates_outpost_resources,production_rates_production_rates,0)))</f>
        <v>0</v>
      </c>
      <c r="E357" s="5" t="str">
        <f t="shared" si="5"/>
        <v/>
      </c>
      <c r="F357" s="12" t="str">
        <f>IF(D357=0,"",D357/C357/VLOOKUP($B357,target_rates_table,2,FALSE))</f>
        <v/>
      </c>
    </row>
    <row r="358" spans="4:6" x14ac:dyDescent="0.25">
      <c r="D358" s="5">
        <f>SUM(
IF(G358="",0,_xlfn.XLOOKUP(_xlfn.CONCAT(G358," - ",A358),production_rates_outpost_resources,production_rates_production_rates,0)),
IF(H358="",0,_xlfn.XLOOKUP(_xlfn.CONCAT(H358," - ",A358),production_rates_outpost_resources,production_rates_production_rates,0)),
IF(I358="",0,_xlfn.XLOOKUP(_xlfn.CONCAT(I358," - ",A358),production_rates_outpost_resources,production_rates_production_rates,0)),
IF(J358="",0,_xlfn.XLOOKUP(_xlfn.CONCAT(J358," - ",A358),production_rates_outpost_resources,production_rates_production_rates,0)),
IF(K358="",0,_xlfn.XLOOKUP(_xlfn.CONCAT(K358," - ",A358),production_rates_outpost_resources,production_rates_production_rates,0)),
IF(L358="",0,_xlfn.XLOOKUP(_xlfn.CONCAT(L358," - ",A358),production_rates_outpost_resources,production_rates_production_rates,0)),
IF(M358="",0,_xlfn.XLOOKUP(_xlfn.CONCAT(M358," - ",A358),production_rates_outpost_resources,production_rates_production_rates,0)))</f>
        <v>0</v>
      </c>
      <c r="E358" s="5" t="str">
        <f t="shared" si="5"/>
        <v/>
      </c>
      <c r="F358" s="12" t="str">
        <f>IF(D358=0,"",D358/C358/VLOOKUP($B358,target_rates_table,2,FALSE))</f>
        <v/>
      </c>
    </row>
    <row r="359" spans="4:6" x14ac:dyDescent="0.25">
      <c r="D359" s="5">
        <f>SUM(
IF(G359="",0,_xlfn.XLOOKUP(_xlfn.CONCAT(G359," - ",A359),production_rates_outpost_resources,production_rates_production_rates,0)),
IF(H359="",0,_xlfn.XLOOKUP(_xlfn.CONCAT(H359," - ",A359),production_rates_outpost_resources,production_rates_production_rates,0)),
IF(I359="",0,_xlfn.XLOOKUP(_xlfn.CONCAT(I359," - ",A359),production_rates_outpost_resources,production_rates_production_rates,0)),
IF(J359="",0,_xlfn.XLOOKUP(_xlfn.CONCAT(J359," - ",A359),production_rates_outpost_resources,production_rates_production_rates,0)),
IF(K359="",0,_xlfn.XLOOKUP(_xlfn.CONCAT(K359," - ",A359),production_rates_outpost_resources,production_rates_production_rates,0)),
IF(L359="",0,_xlfn.XLOOKUP(_xlfn.CONCAT(L359," - ",A359),production_rates_outpost_resources,production_rates_production_rates,0)),
IF(M359="",0,_xlfn.XLOOKUP(_xlfn.CONCAT(M359," - ",A359),production_rates_outpost_resources,production_rates_production_rates,0)))</f>
        <v>0</v>
      </c>
      <c r="E359" s="5" t="str">
        <f t="shared" si="5"/>
        <v/>
      </c>
      <c r="F359" s="12" t="str">
        <f>IF(D359=0,"",D359/C359/VLOOKUP($B359,target_rates_table,2,FALSE))</f>
        <v/>
      </c>
    </row>
    <row r="360" spans="4:6" x14ac:dyDescent="0.25">
      <c r="D360" s="5">
        <f>SUM(
IF(G360="",0,_xlfn.XLOOKUP(_xlfn.CONCAT(G360," - ",A360),production_rates_outpost_resources,production_rates_production_rates,0)),
IF(H360="",0,_xlfn.XLOOKUP(_xlfn.CONCAT(H360," - ",A360),production_rates_outpost_resources,production_rates_production_rates,0)),
IF(I360="",0,_xlfn.XLOOKUP(_xlfn.CONCAT(I360," - ",A360),production_rates_outpost_resources,production_rates_production_rates,0)),
IF(J360="",0,_xlfn.XLOOKUP(_xlfn.CONCAT(J360," - ",A360),production_rates_outpost_resources,production_rates_production_rates,0)),
IF(K360="",0,_xlfn.XLOOKUP(_xlfn.CONCAT(K360," - ",A360),production_rates_outpost_resources,production_rates_production_rates,0)),
IF(L360="",0,_xlfn.XLOOKUP(_xlfn.CONCAT(L360," - ",A360),production_rates_outpost_resources,production_rates_production_rates,0)),
IF(M360="",0,_xlfn.XLOOKUP(_xlfn.CONCAT(M360," - ",A360),production_rates_outpost_resources,production_rates_production_rates,0)))</f>
        <v>0</v>
      </c>
      <c r="E360" s="5" t="str">
        <f t="shared" si="5"/>
        <v/>
      </c>
      <c r="F360" s="12" t="str">
        <f>IF(D360=0,"",D360/C360/VLOOKUP($B360,target_rates_table,2,FALSE))</f>
        <v/>
      </c>
    </row>
    <row r="361" spans="4:6" x14ac:dyDescent="0.25">
      <c r="D361" s="5">
        <f>SUM(
IF(G361="",0,_xlfn.XLOOKUP(_xlfn.CONCAT(G361," - ",A361),production_rates_outpost_resources,production_rates_production_rates,0)),
IF(H361="",0,_xlfn.XLOOKUP(_xlfn.CONCAT(H361," - ",A361),production_rates_outpost_resources,production_rates_production_rates,0)),
IF(I361="",0,_xlfn.XLOOKUP(_xlfn.CONCAT(I361," - ",A361),production_rates_outpost_resources,production_rates_production_rates,0)),
IF(J361="",0,_xlfn.XLOOKUP(_xlfn.CONCAT(J361," - ",A361),production_rates_outpost_resources,production_rates_production_rates,0)),
IF(K361="",0,_xlfn.XLOOKUP(_xlfn.CONCAT(K361," - ",A361),production_rates_outpost_resources,production_rates_production_rates,0)),
IF(L361="",0,_xlfn.XLOOKUP(_xlfn.CONCAT(L361," - ",A361),production_rates_outpost_resources,production_rates_production_rates,0)),
IF(M361="",0,_xlfn.XLOOKUP(_xlfn.CONCAT(M361," - ",A361),production_rates_outpost_resources,production_rates_production_rates,0)))</f>
        <v>0</v>
      </c>
      <c r="E361" s="5" t="str">
        <f t="shared" si="5"/>
        <v/>
      </c>
      <c r="F361" s="12" t="str">
        <f>IF(D361=0,"",D361/C361/VLOOKUP($B361,target_rates_table,2,FALSE))</f>
        <v/>
      </c>
    </row>
    <row r="362" spans="4:6" x14ac:dyDescent="0.25">
      <c r="D362" s="5">
        <f>SUM(
IF(G362="",0,_xlfn.XLOOKUP(_xlfn.CONCAT(G362," - ",A362),production_rates_outpost_resources,production_rates_production_rates,0)),
IF(H362="",0,_xlfn.XLOOKUP(_xlfn.CONCAT(H362," - ",A362),production_rates_outpost_resources,production_rates_production_rates,0)),
IF(I362="",0,_xlfn.XLOOKUP(_xlfn.CONCAT(I362," - ",A362),production_rates_outpost_resources,production_rates_production_rates,0)),
IF(J362="",0,_xlfn.XLOOKUP(_xlfn.CONCAT(J362," - ",A362),production_rates_outpost_resources,production_rates_production_rates,0)),
IF(K362="",0,_xlfn.XLOOKUP(_xlfn.CONCAT(K362," - ",A362),production_rates_outpost_resources,production_rates_production_rates,0)),
IF(L362="",0,_xlfn.XLOOKUP(_xlfn.CONCAT(L362," - ",A362),production_rates_outpost_resources,production_rates_production_rates,0)),
IF(M362="",0,_xlfn.XLOOKUP(_xlfn.CONCAT(M362," - ",A362),production_rates_outpost_resources,production_rates_production_rates,0)))</f>
        <v>0</v>
      </c>
      <c r="E362" s="5" t="str">
        <f t="shared" si="5"/>
        <v/>
      </c>
      <c r="F362" s="12" t="str">
        <f>IF(D362=0,"",D362/C362/VLOOKUP($B362,target_rates_table,2,FALSE))</f>
        <v/>
      </c>
    </row>
    <row r="363" spans="4:6" x14ac:dyDescent="0.25">
      <c r="D363" s="5">
        <f>SUM(
IF(G363="",0,_xlfn.XLOOKUP(_xlfn.CONCAT(G363," - ",A363),production_rates_outpost_resources,production_rates_production_rates,0)),
IF(H363="",0,_xlfn.XLOOKUP(_xlfn.CONCAT(H363," - ",A363),production_rates_outpost_resources,production_rates_production_rates,0)),
IF(I363="",0,_xlfn.XLOOKUP(_xlfn.CONCAT(I363," - ",A363),production_rates_outpost_resources,production_rates_production_rates,0)),
IF(J363="",0,_xlfn.XLOOKUP(_xlfn.CONCAT(J363," - ",A363),production_rates_outpost_resources,production_rates_production_rates,0)),
IF(K363="",0,_xlfn.XLOOKUP(_xlfn.CONCAT(K363," - ",A363),production_rates_outpost_resources,production_rates_production_rates,0)),
IF(L363="",0,_xlfn.XLOOKUP(_xlfn.CONCAT(L363," - ",A363),production_rates_outpost_resources,production_rates_production_rates,0)),
IF(M363="",0,_xlfn.XLOOKUP(_xlfn.CONCAT(M363," - ",A363),production_rates_outpost_resources,production_rates_production_rates,0)))</f>
        <v>0</v>
      </c>
      <c r="E363" s="5" t="str">
        <f t="shared" si="5"/>
        <v/>
      </c>
      <c r="F363" s="12" t="str">
        <f>IF(D363=0,"",D363/C363/VLOOKUP($B363,target_rates_table,2,FALSE))</f>
        <v/>
      </c>
    </row>
    <row r="364" spans="4:6" x14ac:dyDescent="0.25">
      <c r="D364" s="5">
        <f>SUM(
IF(G364="",0,_xlfn.XLOOKUP(_xlfn.CONCAT(G364," - ",A364),production_rates_outpost_resources,production_rates_production_rates,0)),
IF(H364="",0,_xlfn.XLOOKUP(_xlfn.CONCAT(H364," - ",A364),production_rates_outpost_resources,production_rates_production_rates,0)),
IF(I364="",0,_xlfn.XLOOKUP(_xlfn.CONCAT(I364," - ",A364),production_rates_outpost_resources,production_rates_production_rates,0)),
IF(J364="",0,_xlfn.XLOOKUP(_xlfn.CONCAT(J364," - ",A364),production_rates_outpost_resources,production_rates_production_rates,0)),
IF(K364="",0,_xlfn.XLOOKUP(_xlfn.CONCAT(K364," - ",A364),production_rates_outpost_resources,production_rates_production_rates,0)),
IF(L364="",0,_xlfn.XLOOKUP(_xlfn.CONCAT(L364," - ",A364),production_rates_outpost_resources,production_rates_production_rates,0)),
IF(M364="",0,_xlfn.XLOOKUP(_xlfn.CONCAT(M364," - ",A364),production_rates_outpost_resources,production_rates_production_rates,0)))</f>
        <v>0</v>
      </c>
      <c r="E364" s="5" t="str">
        <f t="shared" si="5"/>
        <v/>
      </c>
      <c r="F364" s="12" t="str">
        <f>IF(D364=0,"",D364/C364/VLOOKUP($B364,target_rates_table,2,FALSE))</f>
        <v/>
      </c>
    </row>
    <row r="365" spans="4:6" x14ac:dyDescent="0.25">
      <c r="D365" s="5">
        <f>SUM(
IF(G365="",0,_xlfn.XLOOKUP(_xlfn.CONCAT(G365," - ",A365),production_rates_outpost_resources,production_rates_production_rates,0)),
IF(H365="",0,_xlfn.XLOOKUP(_xlfn.CONCAT(H365," - ",A365),production_rates_outpost_resources,production_rates_production_rates,0)),
IF(I365="",0,_xlfn.XLOOKUP(_xlfn.CONCAT(I365," - ",A365),production_rates_outpost_resources,production_rates_production_rates,0)),
IF(J365="",0,_xlfn.XLOOKUP(_xlfn.CONCAT(J365," - ",A365),production_rates_outpost_resources,production_rates_production_rates,0)),
IF(K365="",0,_xlfn.XLOOKUP(_xlfn.CONCAT(K365," - ",A365),production_rates_outpost_resources,production_rates_production_rates,0)),
IF(L365="",0,_xlfn.XLOOKUP(_xlfn.CONCAT(L365," - ",A365),production_rates_outpost_resources,production_rates_production_rates,0)),
IF(M365="",0,_xlfn.XLOOKUP(_xlfn.CONCAT(M365," - ",A365),production_rates_outpost_resources,production_rates_production_rates,0)))</f>
        <v>0</v>
      </c>
      <c r="E365" s="5" t="str">
        <f t="shared" si="5"/>
        <v/>
      </c>
      <c r="F365" s="12" t="str">
        <f>IF(D365=0,"",D365/C365/VLOOKUP($B365,target_rates_table,2,FALSE))</f>
        <v/>
      </c>
    </row>
    <row r="366" spans="4:6" x14ac:dyDescent="0.25">
      <c r="D366" s="5">
        <f>SUM(
IF(G366="",0,_xlfn.XLOOKUP(_xlfn.CONCAT(G366," - ",A366),production_rates_outpost_resources,production_rates_production_rates,0)),
IF(H366="",0,_xlfn.XLOOKUP(_xlfn.CONCAT(H366," - ",A366),production_rates_outpost_resources,production_rates_production_rates,0)),
IF(I366="",0,_xlfn.XLOOKUP(_xlfn.CONCAT(I366," - ",A366),production_rates_outpost_resources,production_rates_production_rates,0)),
IF(J366="",0,_xlfn.XLOOKUP(_xlfn.CONCAT(J366," - ",A366),production_rates_outpost_resources,production_rates_production_rates,0)),
IF(K366="",0,_xlfn.XLOOKUP(_xlfn.CONCAT(K366," - ",A366),production_rates_outpost_resources,production_rates_production_rates,0)),
IF(L366="",0,_xlfn.XLOOKUP(_xlfn.CONCAT(L366," - ",A366),production_rates_outpost_resources,production_rates_production_rates,0)),
IF(M366="",0,_xlfn.XLOOKUP(_xlfn.CONCAT(M366," - ",A366),production_rates_outpost_resources,production_rates_production_rates,0)))</f>
        <v>0</v>
      </c>
      <c r="E366" s="5" t="str">
        <f t="shared" si="5"/>
        <v/>
      </c>
      <c r="F366" s="12" t="str">
        <f>IF(D366=0,"",D366/C366/VLOOKUP($B366,target_rates_table,2,FALSE))</f>
        <v/>
      </c>
    </row>
    <row r="367" spans="4:6" x14ac:dyDescent="0.25">
      <c r="D367" s="5">
        <f>SUM(
IF(G367="",0,_xlfn.XLOOKUP(_xlfn.CONCAT(G367," - ",A367),production_rates_outpost_resources,production_rates_production_rates,0)),
IF(H367="",0,_xlfn.XLOOKUP(_xlfn.CONCAT(H367," - ",A367),production_rates_outpost_resources,production_rates_production_rates,0)),
IF(I367="",0,_xlfn.XLOOKUP(_xlfn.CONCAT(I367," - ",A367),production_rates_outpost_resources,production_rates_production_rates,0)),
IF(J367="",0,_xlfn.XLOOKUP(_xlfn.CONCAT(J367," - ",A367),production_rates_outpost_resources,production_rates_production_rates,0)),
IF(K367="",0,_xlfn.XLOOKUP(_xlfn.CONCAT(K367," - ",A367),production_rates_outpost_resources,production_rates_production_rates,0)),
IF(L367="",0,_xlfn.XLOOKUP(_xlfn.CONCAT(L367," - ",A367),production_rates_outpost_resources,production_rates_production_rates,0)),
IF(M367="",0,_xlfn.XLOOKUP(_xlfn.CONCAT(M367," - ",A367),production_rates_outpost_resources,production_rates_production_rates,0)))</f>
        <v>0</v>
      </c>
      <c r="E367" s="5" t="str">
        <f t="shared" si="5"/>
        <v/>
      </c>
      <c r="F367" s="12" t="str">
        <f>IF(D367=0,"",D367/C367/VLOOKUP($B367,target_rates_table,2,FALSE))</f>
        <v/>
      </c>
    </row>
    <row r="368" spans="4:6" x14ac:dyDescent="0.25">
      <c r="D368" s="5">
        <f>SUM(
IF(G368="",0,_xlfn.XLOOKUP(_xlfn.CONCAT(G368," - ",A368),production_rates_outpost_resources,production_rates_production_rates,0)),
IF(H368="",0,_xlfn.XLOOKUP(_xlfn.CONCAT(H368," - ",A368),production_rates_outpost_resources,production_rates_production_rates,0)),
IF(I368="",0,_xlfn.XLOOKUP(_xlfn.CONCAT(I368," - ",A368),production_rates_outpost_resources,production_rates_production_rates,0)),
IF(J368="",0,_xlfn.XLOOKUP(_xlfn.CONCAT(J368," - ",A368),production_rates_outpost_resources,production_rates_production_rates,0)),
IF(K368="",0,_xlfn.XLOOKUP(_xlfn.CONCAT(K368," - ",A368),production_rates_outpost_resources,production_rates_production_rates,0)),
IF(L368="",0,_xlfn.XLOOKUP(_xlfn.CONCAT(L368," - ",A368),production_rates_outpost_resources,production_rates_production_rates,0)),
IF(M368="",0,_xlfn.XLOOKUP(_xlfn.CONCAT(M368," - ",A368),production_rates_outpost_resources,production_rates_production_rates,0)))</f>
        <v>0</v>
      </c>
      <c r="E368" s="5" t="str">
        <f t="shared" si="5"/>
        <v/>
      </c>
      <c r="F368" s="12" t="str">
        <f>IF(D368=0,"",D368/C368/VLOOKUP($B368,target_rates_table,2,FALSE))</f>
        <v/>
      </c>
    </row>
    <row r="369" spans="4:6" x14ac:dyDescent="0.25">
      <c r="D369" s="5">
        <f>SUM(
IF(G369="",0,_xlfn.XLOOKUP(_xlfn.CONCAT(G369," - ",A369),production_rates_outpost_resources,production_rates_production_rates,0)),
IF(H369="",0,_xlfn.XLOOKUP(_xlfn.CONCAT(H369," - ",A369),production_rates_outpost_resources,production_rates_production_rates,0)),
IF(I369="",0,_xlfn.XLOOKUP(_xlfn.CONCAT(I369," - ",A369),production_rates_outpost_resources,production_rates_production_rates,0)),
IF(J369="",0,_xlfn.XLOOKUP(_xlfn.CONCAT(J369," - ",A369),production_rates_outpost_resources,production_rates_production_rates,0)),
IF(K369="",0,_xlfn.XLOOKUP(_xlfn.CONCAT(K369," - ",A369),production_rates_outpost_resources,production_rates_production_rates,0)),
IF(L369="",0,_xlfn.XLOOKUP(_xlfn.CONCAT(L369," - ",A369),production_rates_outpost_resources,production_rates_production_rates,0)),
IF(M369="",0,_xlfn.XLOOKUP(_xlfn.CONCAT(M369," - ",A369),production_rates_outpost_resources,production_rates_production_rates,0)))</f>
        <v>0</v>
      </c>
      <c r="E369" s="5" t="str">
        <f t="shared" si="5"/>
        <v/>
      </c>
      <c r="F369" s="12" t="str">
        <f>IF(D369=0,"",D369/C369/VLOOKUP($B369,target_rates_table,2,FALSE))</f>
        <v/>
      </c>
    </row>
    <row r="370" spans="4:6" x14ac:dyDescent="0.25">
      <c r="D370" s="5">
        <f>SUM(
IF(G370="",0,_xlfn.XLOOKUP(_xlfn.CONCAT(G370," - ",A370),production_rates_outpost_resources,production_rates_production_rates,0)),
IF(H370="",0,_xlfn.XLOOKUP(_xlfn.CONCAT(H370," - ",A370),production_rates_outpost_resources,production_rates_production_rates,0)),
IF(I370="",0,_xlfn.XLOOKUP(_xlfn.CONCAT(I370," - ",A370),production_rates_outpost_resources,production_rates_production_rates,0)),
IF(J370="",0,_xlfn.XLOOKUP(_xlfn.CONCAT(J370," - ",A370),production_rates_outpost_resources,production_rates_production_rates,0)),
IF(K370="",0,_xlfn.XLOOKUP(_xlfn.CONCAT(K370," - ",A370),production_rates_outpost_resources,production_rates_production_rates,0)),
IF(L370="",0,_xlfn.XLOOKUP(_xlfn.CONCAT(L370," - ",A370),production_rates_outpost_resources,production_rates_production_rates,0)),
IF(M370="",0,_xlfn.XLOOKUP(_xlfn.CONCAT(M370," - ",A370),production_rates_outpost_resources,production_rates_production_rates,0)))</f>
        <v>0</v>
      </c>
      <c r="E370" s="5" t="str">
        <f t="shared" si="5"/>
        <v/>
      </c>
      <c r="F370" s="12" t="str">
        <f>IF(D370=0,"",D370/C370/VLOOKUP($B370,target_rates_table,2,FALSE))</f>
        <v/>
      </c>
    </row>
    <row r="371" spans="4:6" x14ac:dyDescent="0.25">
      <c r="D371" s="5">
        <f>SUM(
IF(G371="",0,_xlfn.XLOOKUP(_xlfn.CONCAT(G371," - ",A371),production_rates_outpost_resources,production_rates_production_rates,0)),
IF(H371="",0,_xlfn.XLOOKUP(_xlfn.CONCAT(H371," - ",A371),production_rates_outpost_resources,production_rates_production_rates,0)),
IF(I371="",0,_xlfn.XLOOKUP(_xlfn.CONCAT(I371," - ",A371),production_rates_outpost_resources,production_rates_production_rates,0)),
IF(J371="",0,_xlfn.XLOOKUP(_xlfn.CONCAT(J371," - ",A371),production_rates_outpost_resources,production_rates_production_rates,0)),
IF(K371="",0,_xlfn.XLOOKUP(_xlfn.CONCAT(K371," - ",A371),production_rates_outpost_resources,production_rates_production_rates,0)),
IF(L371="",0,_xlfn.XLOOKUP(_xlfn.CONCAT(L371," - ",A371),production_rates_outpost_resources,production_rates_production_rates,0)),
IF(M371="",0,_xlfn.XLOOKUP(_xlfn.CONCAT(M371," - ",A371),production_rates_outpost_resources,production_rates_production_rates,0)))</f>
        <v>0</v>
      </c>
      <c r="E371" s="5" t="str">
        <f t="shared" si="5"/>
        <v/>
      </c>
      <c r="F371" s="12" t="str">
        <f>IF(D371=0,"",D371/C371/VLOOKUP($B371,target_rates_table,2,FALSE))</f>
        <v/>
      </c>
    </row>
    <row r="372" spans="4:6" x14ac:dyDescent="0.25">
      <c r="D372" s="5">
        <f>SUM(
IF(G372="",0,_xlfn.XLOOKUP(_xlfn.CONCAT(G372," - ",A372),production_rates_outpost_resources,production_rates_production_rates,0)),
IF(H372="",0,_xlfn.XLOOKUP(_xlfn.CONCAT(H372," - ",A372),production_rates_outpost_resources,production_rates_production_rates,0)),
IF(I372="",0,_xlfn.XLOOKUP(_xlfn.CONCAT(I372," - ",A372),production_rates_outpost_resources,production_rates_production_rates,0)),
IF(J372="",0,_xlfn.XLOOKUP(_xlfn.CONCAT(J372," - ",A372),production_rates_outpost_resources,production_rates_production_rates,0)),
IF(K372="",0,_xlfn.XLOOKUP(_xlfn.CONCAT(K372," - ",A372),production_rates_outpost_resources,production_rates_production_rates,0)),
IF(L372="",0,_xlfn.XLOOKUP(_xlfn.CONCAT(L372," - ",A372),production_rates_outpost_resources,production_rates_production_rates,0)),
IF(M372="",0,_xlfn.XLOOKUP(_xlfn.CONCAT(M372," - ",A372),production_rates_outpost_resources,production_rates_production_rates,0)))</f>
        <v>0</v>
      </c>
      <c r="E372" s="5" t="str">
        <f t="shared" si="5"/>
        <v/>
      </c>
      <c r="F372" s="12" t="str">
        <f>IF(D372=0,"",D372/C372/VLOOKUP($B372,target_rates_table,2,FALSE))</f>
        <v/>
      </c>
    </row>
    <row r="373" spans="4:6" x14ac:dyDescent="0.25">
      <c r="D373" s="5">
        <f>SUM(
IF(G373="",0,_xlfn.XLOOKUP(_xlfn.CONCAT(G373," - ",A373),production_rates_outpost_resources,production_rates_production_rates,0)),
IF(H373="",0,_xlfn.XLOOKUP(_xlfn.CONCAT(H373," - ",A373),production_rates_outpost_resources,production_rates_production_rates,0)),
IF(I373="",0,_xlfn.XLOOKUP(_xlfn.CONCAT(I373," - ",A373),production_rates_outpost_resources,production_rates_production_rates,0)),
IF(J373="",0,_xlfn.XLOOKUP(_xlfn.CONCAT(J373," - ",A373),production_rates_outpost_resources,production_rates_production_rates,0)),
IF(K373="",0,_xlfn.XLOOKUP(_xlfn.CONCAT(K373," - ",A373),production_rates_outpost_resources,production_rates_production_rates,0)),
IF(L373="",0,_xlfn.XLOOKUP(_xlfn.CONCAT(L373," - ",A373),production_rates_outpost_resources,production_rates_production_rates,0)),
IF(M373="",0,_xlfn.XLOOKUP(_xlfn.CONCAT(M373," - ",A373),production_rates_outpost_resources,production_rates_production_rates,0)))</f>
        <v>0</v>
      </c>
      <c r="E373" s="5" t="str">
        <f t="shared" si="5"/>
        <v/>
      </c>
      <c r="F373" s="12" t="str">
        <f>IF(D373=0,"",D373/C373/VLOOKUP($B373,target_rates_table,2,FALSE))</f>
        <v/>
      </c>
    </row>
    <row r="374" spans="4:6" x14ac:dyDescent="0.25">
      <c r="D374" s="5">
        <f>SUM(
IF(G374="",0,_xlfn.XLOOKUP(_xlfn.CONCAT(G374," - ",A374),production_rates_outpost_resources,production_rates_production_rates,0)),
IF(H374="",0,_xlfn.XLOOKUP(_xlfn.CONCAT(H374," - ",A374),production_rates_outpost_resources,production_rates_production_rates,0)),
IF(I374="",0,_xlfn.XLOOKUP(_xlfn.CONCAT(I374," - ",A374),production_rates_outpost_resources,production_rates_production_rates,0)),
IF(J374="",0,_xlfn.XLOOKUP(_xlfn.CONCAT(J374," - ",A374),production_rates_outpost_resources,production_rates_production_rates,0)),
IF(K374="",0,_xlfn.XLOOKUP(_xlfn.CONCAT(K374," - ",A374),production_rates_outpost_resources,production_rates_production_rates,0)),
IF(L374="",0,_xlfn.XLOOKUP(_xlfn.CONCAT(L374," - ",A374),production_rates_outpost_resources,production_rates_production_rates,0)),
IF(M374="",0,_xlfn.XLOOKUP(_xlfn.CONCAT(M374," - ",A374),production_rates_outpost_resources,production_rates_production_rates,0)))</f>
        <v>0</v>
      </c>
      <c r="E374" s="5" t="str">
        <f t="shared" si="5"/>
        <v/>
      </c>
      <c r="F374" s="12" t="str">
        <f>IF(D374=0,"",D374/C374/VLOOKUP($B374,target_rates_table,2,FALSE))</f>
        <v/>
      </c>
    </row>
    <row r="375" spans="4:6" x14ac:dyDescent="0.25">
      <c r="D375" s="5">
        <f>SUM(
IF(G375="",0,_xlfn.XLOOKUP(_xlfn.CONCAT(G375," - ",A375),production_rates_outpost_resources,production_rates_production_rates,0)),
IF(H375="",0,_xlfn.XLOOKUP(_xlfn.CONCAT(H375," - ",A375),production_rates_outpost_resources,production_rates_production_rates,0)),
IF(I375="",0,_xlfn.XLOOKUP(_xlfn.CONCAT(I375," - ",A375),production_rates_outpost_resources,production_rates_production_rates,0)),
IF(J375="",0,_xlfn.XLOOKUP(_xlfn.CONCAT(J375," - ",A375),production_rates_outpost_resources,production_rates_production_rates,0)),
IF(K375="",0,_xlfn.XLOOKUP(_xlfn.CONCAT(K375," - ",A375),production_rates_outpost_resources,production_rates_production_rates,0)),
IF(L375="",0,_xlfn.XLOOKUP(_xlfn.CONCAT(L375," - ",A375),production_rates_outpost_resources,production_rates_production_rates,0)),
IF(M375="",0,_xlfn.XLOOKUP(_xlfn.CONCAT(M375," - ",A375),production_rates_outpost_resources,production_rates_production_rates,0)))</f>
        <v>0</v>
      </c>
      <c r="E375" s="5" t="str">
        <f t="shared" si="5"/>
        <v/>
      </c>
      <c r="F375" s="12" t="str">
        <f>IF(D375=0,"",D375/C375/VLOOKUP($B375,target_rates_table,2,FALSE))</f>
        <v/>
      </c>
    </row>
    <row r="376" spans="4:6" x14ac:dyDescent="0.25">
      <c r="D376" s="5">
        <f>SUM(
IF(G376="",0,_xlfn.XLOOKUP(_xlfn.CONCAT(G376," - ",A376),production_rates_outpost_resources,production_rates_production_rates,0)),
IF(H376="",0,_xlfn.XLOOKUP(_xlfn.CONCAT(H376," - ",A376),production_rates_outpost_resources,production_rates_production_rates,0)),
IF(I376="",0,_xlfn.XLOOKUP(_xlfn.CONCAT(I376," - ",A376),production_rates_outpost_resources,production_rates_production_rates,0)),
IF(J376="",0,_xlfn.XLOOKUP(_xlfn.CONCAT(J376," - ",A376),production_rates_outpost_resources,production_rates_production_rates,0)),
IF(K376="",0,_xlfn.XLOOKUP(_xlfn.CONCAT(K376," - ",A376),production_rates_outpost_resources,production_rates_production_rates,0)),
IF(L376="",0,_xlfn.XLOOKUP(_xlfn.CONCAT(L376," - ",A376),production_rates_outpost_resources,production_rates_production_rates,0)),
IF(M376="",0,_xlfn.XLOOKUP(_xlfn.CONCAT(M376," - ",A376),production_rates_outpost_resources,production_rates_production_rates,0)))</f>
        <v>0</v>
      </c>
      <c r="E376" s="5" t="str">
        <f t="shared" si="5"/>
        <v/>
      </c>
      <c r="F376" s="12" t="str">
        <f>IF(D376=0,"",D376/C376/VLOOKUP($B376,target_rates_table,2,FALSE))</f>
        <v/>
      </c>
    </row>
    <row r="377" spans="4:6" x14ac:dyDescent="0.25">
      <c r="D377" s="5">
        <f>SUM(
IF(G377="",0,_xlfn.XLOOKUP(_xlfn.CONCAT(G377," - ",A377),production_rates_outpost_resources,production_rates_production_rates,0)),
IF(H377="",0,_xlfn.XLOOKUP(_xlfn.CONCAT(H377," - ",A377),production_rates_outpost_resources,production_rates_production_rates,0)),
IF(I377="",0,_xlfn.XLOOKUP(_xlfn.CONCAT(I377," - ",A377),production_rates_outpost_resources,production_rates_production_rates,0)),
IF(J377="",0,_xlfn.XLOOKUP(_xlfn.CONCAT(J377," - ",A377),production_rates_outpost_resources,production_rates_production_rates,0)),
IF(K377="",0,_xlfn.XLOOKUP(_xlfn.CONCAT(K377," - ",A377),production_rates_outpost_resources,production_rates_production_rates,0)),
IF(L377="",0,_xlfn.XLOOKUP(_xlfn.CONCAT(L377," - ",A377),production_rates_outpost_resources,production_rates_production_rates,0)),
IF(M377="",0,_xlfn.XLOOKUP(_xlfn.CONCAT(M377," - ",A377),production_rates_outpost_resources,production_rates_production_rates,0)))</f>
        <v>0</v>
      </c>
      <c r="E377" s="5" t="str">
        <f t="shared" si="5"/>
        <v/>
      </c>
      <c r="F377" s="12" t="str">
        <f>IF(D377=0,"",D377/C377/VLOOKUP($B377,target_rates_table,2,FALSE))</f>
        <v/>
      </c>
    </row>
    <row r="378" spans="4:6" x14ac:dyDescent="0.25">
      <c r="D378" s="5">
        <f>SUM(
IF(G378="",0,_xlfn.XLOOKUP(_xlfn.CONCAT(G378," - ",A378),production_rates_outpost_resources,production_rates_production_rates,0)),
IF(H378="",0,_xlfn.XLOOKUP(_xlfn.CONCAT(H378," - ",A378),production_rates_outpost_resources,production_rates_production_rates,0)),
IF(I378="",0,_xlfn.XLOOKUP(_xlfn.CONCAT(I378," - ",A378),production_rates_outpost_resources,production_rates_production_rates,0)),
IF(J378="",0,_xlfn.XLOOKUP(_xlfn.CONCAT(J378," - ",A378),production_rates_outpost_resources,production_rates_production_rates,0)),
IF(K378="",0,_xlfn.XLOOKUP(_xlfn.CONCAT(K378," - ",A378),production_rates_outpost_resources,production_rates_production_rates,0)),
IF(L378="",0,_xlfn.XLOOKUP(_xlfn.CONCAT(L378," - ",A378),production_rates_outpost_resources,production_rates_production_rates,0)),
IF(M378="",0,_xlfn.XLOOKUP(_xlfn.CONCAT(M378," - ",A378),production_rates_outpost_resources,production_rates_production_rates,0)))</f>
        <v>0</v>
      </c>
      <c r="E378" s="5" t="str">
        <f t="shared" si="5"/>
        <v/>
      </c>
      <c r="F378" s="12" t="str">
        <f>IF(D378=0,"",D378/C378/VLOOKUP($B378,target_rates_table,2,FALSE))</f>
        <v/>
      </c>
    </row>
    <row r="379" spans="4:6" x14ac:dyDescent="0.25">
      <c r="D379" s="5">
        <f>SUM(
IF(G379="",0,_xlfn.XLOOKUP(_xlfn.CONCAT(G379," - ",A379),production_rates_outpost_resources,production_rates_production_rates,0)),
IF(H379="",0,_xlfn.XLOOKUP(_xlfn.CONCAT(H379," - ",A379),production_rates_outpost_resources,production_rates_production_rates,0)),
IF(I379="",0,_xlfn.XLOOKUP(_xlfn.CONCAT(I379," - ",A379),production_rates_outpost_resources,production_rates_production_rates,0)),
IF(J379="",0,_xlfn.XLOOKUP(_xlfn.CONCAT(J379," - ",A379),production_rates_outpost_resources,production_rates_production_rates,0)),
IF(K379="",0,_xlfn.XLOOKUP(_xlfn.CONCAT(K379," - ",A379),production_rates_outpost_resources,production_rates_production_rates,0)),
IF(L379="",0,_xlfn.XLOOKUP(_xlfn.CONCAT(L379," - ",A379),production_rates_outpost_resources,production_rates_production_rates,0)),
IF(M379="",0,_xlfn.XLOOKUP(_xlfn.CONCAT(M379," - ",A379),production_rates_outpost_resources,production_rates_production_rates,0)))</f>
        <v>0</v>
      </c>
      <c r="E379" s="5" t="str">
        <f t="shared" si="5"/>
        <v/>
      </c>
      <c r="F379" s="12" t="str">
        <f>IF(D379=0,"",D379/C379/VLOOKUP($B379,target_rates_table,2,FALSE))</f>
        <v/>
      </c>
    </row>
    <row r="380" spans="4:6" x14ac:dyDescent="0.25">
      <c r="D380" s="5">
        <f>SUM(
IF(G380="",0,_xlfn.XLOOKUP(_xlfn.CONCAT(G380," - ",A380),production_rates_outpost_resources,production_rates_production_rates,0)),
IF(H380="",0,_xlfn.XLOOKUP(_xlfn.CONCAT(H380," - ",A380),production_rates_outpost_resources,production_rates_production_rates,0)),
IF(I380="",0,_xlfn.XLOOKUP(_xlfn.CONCAT(I380," - ",A380),production_rates_outpost_resources,production_rates_production_rates,0)),
IF(J380="",0,_xlfn.XLOOKUP(_xlfn.CONCAT(J380," - ",A380),production_rates_outpost_resources,production_rates_production_rates,0)),
IF(K380="",0,_xlfn.XLOOKUP(_xlfn.CONCAT(K380," - ",A380),production_rates_outpost_resources,production_rates_production_rates,0)),
IF(L380="",0,_xlfn.XLOOKUP(_xlfn.CONCAT(L380," - ",A380),production_rates_outpost_resources,production_rates_production_rates,0)),
IF(M380="",0,_xlfn.XLOOKUP(_xlfn.CONCAT(M380," - ",A380),production_rates_outpost_resources,production_rates_production_rates,0)))</f>
        <v>0</v>
      </c>
      <c r="E380" s="5" t="str">
        <f t="shared" si="5"/>
        <v/>
      </c>
      <c r="F380" s="12" t="str">
        <f>IF(D380=0,"",D380/C380/VLOOKUP($B380,target_rates_table,2,FALSE))</f>
        <v/>
      </c>
    </row>
    <row r="381" spans="4:6" x14ac:dyDescent="0.25">
      <c r="D381" s="5">
        <f>SUM(
IF(G381="",0,_xlfn.XLOOKUP(_xlfn.CONCAT(G381," - ",A381),production_rates_outpost_resources,production_rates_production_rates,0)),
IF(H381="",0,_xlfn.XLOOKUP(_xlfn.CONCAT(H381," - ",A381),production_rates_outpost_resources,production_rates_production_rates,0)),
IF(I381="",0,_xlfn.XLOOKUP(_xlfn.CONCAT(I381," - ",A381),production_rates_outpost_resources,production_rates_production_rates,0)),
IF(J381="",0,_xlfn.XLOOKUP(_xlfn.CONCAT(J381," - ",A381),production_rates_outpost_resources,production_rates_production_rates,0)),
IF(K381="",0,_xlfn.XLOOKUP(_xlfn.CONCAT(K381," - ",A381),production_rates_outpost_resources,production_rates_production_rates,0)),
IF(L381="",0,_xlfn.XLOOKUP(_xlfn.CONCAT(L381," - ",A381),production_rates_outpost_resources,production_rates_production_rates,0)),
IF(M381="",0,_xlfn.XLOOKUP(_xlfn.CONCAT(M381," - ",A381),production_rates_outpost_resources,production_rates_production_rates,0)))</f>
        <v>0</v>
      </c>
      <c r="E381" s="5" t="str">
        <f t="shared" si="5"/>
        <v/>
      </c>
      <c r="F381" s="12" t="str">
        <f>IF(D381=0,"",D381/C381/VLOOKUP($B381,target_rates_table,2,FALSE))</f>
        <v/>
      </c>
    </row>
    <row r="382" spans="4:6" x14ac:dyDescent="0.25">
      <c r="D382" s="5">
        <f>SUM(
IF(G382="",0,_xlfn.XLOOKUP(_xlfn.CONCAT(G382," - ",A382),production_rates_outpost_resources,production_rates_production_rates,0)),
IF(H382="",0,_xlfn.XLOOKUP(_xlfn.CONCAT(H382," - ",A382),production_rates_outpost_resources,production_rates_production_rates,0)),
IF(I382="",0,_xlfn.XLOOKUP(_xlfn.CONCAT(I382," - ",A382),production_rates_outpost_resources,production_rates_production_rates,0)),
IF(J382="",0,_xlfn.XLOOKUP(_xlfn.CONCAT(J382," - ",A382),production_rates_outpost_resources,production_rates_production_rates,0)),
IF(K382="",0,_xlfn.XLOOKUP(_xlfn.CONCAT(K382," - ",A382),production_rates_outpost_resources,production_rates_production_rates,0)),
IF(L382="",0,_xlfn.XLOOKUP(_xlfn.CONCAT(L382," - ",A382),production_rates_outpost_resources,production_rates_production_rates,0)),
IF(M382="",0,_xlfn.XLOOKUP(_xlfn.CONCAT(M382," - ",A382),production_rates_outpost_resources,production_rates_production_rates,0)))</f>
        <v>0</v>
      </c>
      <c r="E382" s="5" t="str">
        <f t="shared" si="5"/>
        <v/>
      </c>
      <c r="F382" s="12" t="str">
        <f>IF(D382=0,"",D382/C382/VLOOKUP($B382,target_rates_table,2,FALSE))</f>
        <v/>
      </c>
    </row>
    <row r="383" spans="4:6" x14ac:dyDescent="0.25">
      <c r="D383" s="5">
        <f>SUM(
IF(G383="",0,_xlfn.XLOOKUP(_xlfn.CONCAT(G383," - ",A383),production_rates_outpost_resources,production_rates_production_rates,0)),
IF(H383="",0,_xlfn.XLOOKUP(_xlfn.CONCAT(H383," - ",A383),production_rates_outpost_resources,production_rates_production_rates,0)),
IF(I383="",0,_xlfn.XLOOKUP(_xlfn.CONCAT(I383," - ",A383),production_rates_outpost_resources,production_rates_production_rates,0)),
IF(J383="",0,_xlfn.XLOOKUP(_xlfn.CONCAT(J383," - ",A383),production_rates_outpost_resources,production_rates_production_rates,0)),
IF(K383="",0,_xlfn.XLOOKUP(_xlfn.CONCAT(K383," - ",A383),production_rates_outpost_resources,production_rates_production_rates,0)),
IF(L383="",0,_xlfn.XLOOKUP(_xlfn.CONCAT(L383," - ",A383),production_rates_outpost_resources,production_rates_production_rates,0)),
IF(M383="",0,_xlfn.XLOOKUP(_xlfn.CONCAT(M383," - ",A383),production_rates_outpost_resources,production_rates_production_rates,0)))</f>
        <v>0</v>
      </c>
      <c r="E383" s="5" t="str">
        <f t="shared" si="5"/>
        <v/>
      </c>
      <c r="F383" s="12" t="str">
        <f>IF(D383=0,"",D383/C383/VLOOKUP($B383,target_rates_table,2,FALSE))</f>
        <v/>
      </c>
    </row>
    <row r="384" spans="4:6" x14ac:dyDescent="0.25">
      <c r="D384" s="5">
        <f>SUM(
IF(G384="",0,_xlfn.XLOOKUP(_xlfn.CONCAT(G384," - ",A384),production_rates_outpost_resources,production_rates_production_rates,0)),
IF(H384="",0,_xlfn.XLOOKUP(_xlfn.CONCAT(H384," - ",A384),production_rates_outpost_resources,production_rates_production_rates,0)),
IF(I384="",0,_xlfn.XLOOKUP(_xlfn.CONCAT(I384," - ",A384),production_rates_outpost_resources,production_rates_production_rates,0)),
IF(J384="",0,_xlfn.XLOOKUP(_xlfn.CONCAT(J384," - ",A384),production_rates_outpost_resources,production_rates_production_rates,0)),
IF(K384="",0,_xlfn.XLOOKUP(_xlfn.CONCAT(K384," - ",A384),production_rates_outpost_resources,production_rates_production_rates,0)),
IF(L384="",0,_xlfn.XLOOKUP(_xlfn.CONCAT(L384," - ",A384),production_rates_outpost_resources,production_rates_production_rates,0)),
IF(M384="",0,_xlfn.XLOOKUP(_xlfn.CONCAT(M384," - ",A384),production_rates_outpost_resources,production_rates_production_rates,0)))</f>
        <v>0</v>
      </c>
      <c r="E384" s="5" t="str">
        <f t="shared" si="5"/>
        <v/>
      </c>
      <c r="F384" s="12" t="str">
        <f>IF(D384=0,"",D384/C384/VLOOKUP($B384,target_rates_table,2,FALSE))</f>
        <v/>
      </c>
    </row>
    <row r="385" spans="4:6" x14ac:dyDescent="0.25">
      <c r="D385" s="5">
        <f>SUM(
IF(G385="",0,_xlfn.XLOOKUP(_xlfn.CONCAT(G385," - ",A385),production_rates_outpost_resources,production_rates_production_rates,0)),
IF(H385="",0,_xlfn.XLOOKUP(_xlfn.CONCAT(H385," - ",A385),production_rates_outpost_resources,production_rates_production_rates,0)),
IF(I385="",0,_xlfn.XLOOKUP(_xlfn.CONCAT(I385," - ",A385),production_rates_outpost_resources,production_rates_production_rates,0)),
IF(J385="",0,_xlfn.XLOOKUP(_xlfn.CONCAT(J385," - ",A385),production_rates_outpost_resources,production_rates_production_rates,0)),
IF(K385="",0,_xlfn.XLOOKUP(_xlfn.CONCAT(K385," - ",A385),production_rates_outpost_resources,production_rates_production_rates,0)),
IF(L385="",0,_xlfn.XLOOKUP(_xlfn.CONCAT(L385," - ",A385),production_rates_outpost_resources,production_rates_production_rates,0)),
IF(M385="",0,_xlfn.XLOOKUP(_xlfn.CONCAT(M385," - ",A385),production_rates_outpost_resources,production_rates_production_rates,0)))</f>
        <v>0</v>
      </c>
      <c r="E385" s="5" t="str">
        <f t="shared" si="5"/>
        <v/>
      </c>
      <c r="F385" s="12" t="str">
        <f>IF(D385=0,"",D385/C385/VLOOKUP($B385,target_rates_table,2,FALSE))</f>
        <v/>
      </c>
    </row>
    <row r="386" spans="4:6" x14ac:dyDescent="0.25">
      <c r="D386" s="5">
        <f>SUM(
IF(G386="",0,_xlfn.XLOOKUP(_xlfn.CONCAT(G386," - ",A386),production_rates_outpost_resources,production_rates_production_rates,0)),
IF(H386="",0,_xlfn.XLOOKUP(_xlfn.CONCAT(H386," - ",A386),production_rates_outpost_resources,production_rates_production_rates,0)),
IF(I386="",0,_xlfn.XLOOKUP(_xlfn.CONCAT(I386," - ",A386),production_rates_outpost_resources,production_rates_production_rates,0)),
IF(J386="",0,_xlfn.XLOOKUP(_xlfn.CONCAT(J386," - ",A386),production_rates_outpost_resources,production_rates_production_rates,0)),
IF(K386="",0,_xlfn.XLOOKUP(_xlfn.CONCAT(K386," - ",A386),production_rates_outpost_resources,production_rates_production_rates,0)),
IF(L386="",0,_xlfn.XLOOKUP(_xlfn.CONCAT(L386," - ",A386),production_rates_outpost_resources,production_rates_production_rates,0)),
IF(M386="",0,_xlfn.XLOOKUP(_xlfn.CONCAT(M386," - ",A386),production_rates_outpost_resources,production_rates_production_rates,0)))</f>
        <v>0</v>
      </c>
      <c r="E386" s="5" t="str">
        <f t="shared" si="5"/>
        <v/>
      </c>
      <c r="F386" s="12" t="str">
        <f>IF(D386=0,"",D386/C386/VLOOKUP($B386,target_rates_table,2,FALSE))</f>
        <v/>
      </c>
    </row>
    <row r="387" spans="4:6" x14ac:dyDescent="0.25">
      <c r="D387" s="5">
        <f>SUM(
IF(G387="",0,_xlfn.XLOOKUP(_xlfn.CONCAT(G387," - ",A387),production_rates_outpost_resources,production_rates_production_rates,0)),
IF(H387="",0,_xlfn.XLOOKUP(_xlfn.CONCAT(H387," - ",A387),production_rates_outpost_resources,production_rates_production_rates,0)),
IF(I387="",0,_xlfn.XLOOKUP(_xlfn.CONCAT(I387," - ",A387),production_rates_outpost_resources,production_rates_production_rates,0)),
IF(J387="",0,_xlfn.XLOOKUP(_xlfn.CONCAT(J387," - ",A387),production_rates_outpost_resources,production_rates_production_rates,0)),
IF(K387="",0,_xlfn.XLOOKUP(_xlfn.CONCAT(K387," - ",A387),production_rates_outpost_resources,production_rates_production_rates,0)),
IF(L387="",0,_xlfn.XLOOKUP(_xlfn.CONCAT(L387," - ",A387),production_rates_outpost_resources,production_rates_production_rates,0)),
IF(M387="",0,_xlfn.XLOOKUP(_xlfn.CONCAT(M387," - ",A387),production_rates_outpost_resources,production_rates_production_rates,0)))</f>
        <v>0</v>
      </c>
      <c r="E387" s="5" t="str">
        <f t="shared" ref="E387:E450" si="6">IF(D387=0,"",D387/C387)</f>
        <v/>
      </c>
      <c r="F387" s="12" t="str">
        <f>IF(D387=0,"",D387/C387/VLOOKUP($B387,target_rates_table,2,FALSE))</f>
        <v/>
      </c>
    </row>
    <row r="388" spans="4:6" x14ac:dyDescent="0.25">
      <c r="D388" s="5">
        <f>SUM(
IF(G388="",0,_xlfn.XLOOKUP(_xlfn.CONCAT(G388," - ",A388),production_rates_outpost_resources,production_rates_production_rates,0)),
IF(H388="",0,_xlfn.XLOOKUP(_xlfn.CONCAT(H388," - ",A388),production_rates_outpost_resources,production_rates_production_rates,0)),
IF(I388="",0,_xlfn.XLOOKUP(_xlfn.CONCAT(I388," - ",A388),production_rates_outpost_resources,production_rates_production_rates,0)),
IF(J388="",0,_xlfn.XLOOKUP(_xlfn.CONCAT(J388," - ",A388),production_rates_outpost_resources,production_rates_production_rates,0)),
IF(K388="",0,_xlfn.XLOOKUP(_xlfn.CONCAT(K388," - ",A388),production_rates_outpost_resources,production_rates_production_rates,0)),
IF(L388="",0,_xlfn.XLOOKUP(_xlfn.CONCAT(L388," - ",A388),production_rates_outpost_resources,production_rates_production_rates,0)),
IF(M388="",0,_xlfn.XLOOKUP(_xlfn.CONCAT(M388," - ",A388),production_rates_outpost_resources,production_rates_production_rates,0)))</f>
        <v>0</v>
      </c>
      <c r="E388" s="5" t="str">
        <f t="shared" si="6"/>
        <v/>
      </c>
      <c r="F388" s="12" t="str">
        <f>IF(D388=0,"",D388/C388/VLOOKUP($B388,target_rates_table,2,FALSE))</f>
        <v/>
      </c>
    </row>
    <row r="389" spans="4:6" x14ac:dyDescent="0.25">
      <c r="D389" s="5">
        <f>SUM(
IF(G389="",0,_xlfn.XLOOKUP(_xlfn.CONCAT(G389," - ",A389),production_rates_outpost_resources,production_rates_production_rates,0)),
IF(H389="",0,_xlfn.XLOOKUP(_xlfn.CONCAT(H389," - ",A389),production_rates_outpost_resources,production_rates_production_rates,0)),
IF(I389="",0,_xlfn.XLOOKUP(_xlfn.CONCAT(I389," - ",A389),production_rates_outpost_resources,production_rates_production_rates,0)),
IF(J389="",0,_xlfn.XLOOKUP(_xlfn.CONCAT(J389," - ",A389),production_rates_outpost_resources,production_rates_production_rates,0)),
IF(K389="",0,_xlfn.XLOOKUP(_xlfn.CONCAT(K389," - ",A389),production_rates_outpost_resources,production_rates_production_rates,0)),
IF(L389="",0,_xlfn.XLOOKUP(_xlfn.CONCAT(L389," - ",A389),production_rates_outpost_resources,production_rates_production_rates,0)),
IF(M389="",0,_xlfn.XLOOKUP(_xlfn.CONCAT(M389," - ",A389),production_rates_outpost_resources,production_rates_production_rates,0)))</f>
        <v>0</v>
      </c>
      <c r="E389" s="5" t="str">
        <f t="shared" si="6"/>
        <v/>
      </c>
      <c r="F389" s="12" t="str">
        <f>IF(D389=0,"",D389/C389/VLOOKUP($B389,target_rates_table,2,FALSE))</f>
        <v/>
      </c>
    </row>
    <row r="390" spans="4:6" x14ac:dyDescent="0.25">
      <c r="D390" s="5">
        <f>SUM(
IF(G390="",0,_xlfn.XLOOKUP(_xlfn.CONCAT(G390," - ",A390),production_rates_outpost_resources,production_rates_production_rates,0)),
IF(H390="",0,_xlfn.XLOOKUP(_xlfn.CONCAT(H390," - ",A390),production_rates_outpost_resources,production_rates_production_rates,0)),
IF(I390="",0,_xlfn.XLOOKUP(_xlfn.CONCAT(I390," - ",A390),production_rates_outpost_resources,production_rates_production_rates,0)),
IF(J390="",0,_xlfn.XLOOKUP(_xlfn.CONCAT(J390," - ",A390),production_rates_outpost_resources,production_rates_production_rates,0)),
IF(K390="",0,_xlfn.XLOOKUP(_xlfn.CONCAT(K390," - ",A390),production_rates_outpost_resources,production_rates_production_rates,0)),
IF(L390="",0,_xlfn.XLOOKUP(_xlfn.CONCAT(L390," - ",A390),production_rates_outpost_resources,production_rates_production_rates,0)),
IF(M390="",0,_xlfn.XLOOKUP(_xlfn.CONCAT(M390," - ",A390),production_rates_outpost_resources,production_rates_production_rates,0)))</f>
        <v>0</v>
      </c>
      <c r="E390" s="5" t="str">
        <f t="shared" si="6"/>
        <v/>
      </c>
      <c r="F390" s="12" t="str">
        <f>IF(D390=0,"",D390/C390/VLOOKUP($B390,target_rates_table,2,FALSE))</f>
        <v/>
      </c>
    </row>
    <row r="391" spans="4:6" x14ac:dyDescent="0.25">
      <c r="D391" s="5">
        <f>SUM(
IF(G391="",0,_xlfn.XLOOKUP(_xlfn.CONCAT(G391," - ",A391),production_rates_outpost_resources,production_rates_production_rates,0)),
IF(H391="",0,_xlfn.XLOOKUP(_xlfn.CONCAT(H391," - ",A391),production_rates_outpost_resources,production_rates_production_rates,0)),
IF(I391="",0,_xlfn.XLOOKUP(_xlfn.CONCAT(I391," - ",A391),production_rates_outpost_resources,production_rates_production_rates,0)),
IF(J391="",0,_xlfn.XLOOKUP(_xlfn.CONCAT(J391," - ",A391),production_rates_outpost_resources,production_rates_production_rates,0)),
IF(K391="",0,_xlfn.XLOOKUP(_xlfn.CONCAT(K391," - ",A391),production_rates_outpost_resources,production_rates_production_rates,0)),
IF(L391="",0,_xlfn.XLOOKUP(_xlfn.CONCAT(L391," - ",A391),production_rates_outpost_resources,production_rates_production_rates,0)),
IF(M391="",0,_xlfn.XLOOKUP(_xlfn.CONCAT(M391," - ",A391),production_rates_outpost_resources,production_rates_production_rates,0)))</f>
        <v>0</v>
      </c>
      <c r="E391" s="5" t="str">
        <f t="shared" si="6"/>
        <v/>
      </c>
      <c r="F391" s="12" t="str">
        <f>IF(D391=0,"",D391/C391/VLOOKUP($B391,target_rates_table,2,FALSE))</f>
        <v/>
      </c>
    </row>
    <row r="392" spans="4:6" x14ac:dyDescent="0.25">
      <c r="D392" s="5">
        <f>SUM(
IF(G392="",0,_xlfn.XLOOKUP(_xlfn.CONCAT(G392," - ",A392),production_rates_outpost_resources,production_rates_production_rates,0)),
IF(H392="",0,_xlfn.XLOOKUP(_xlfn.CONCAT(H392," - ",A392),production_rates_outpost_resources,production_rates_production_rates,0)),
IF(I392="",0,_xlfn.XLOOKUP(_xlfn.CONCAT(I392," - ",A392),production_rates_outpost_resources,production_rates_production_rates,0)),
IF(J392="",0,_xlfn.XLOOKUP(_xlfn.CONCAT(J392," - ",A392),production_rates_outpost_resources,production_rates_production_rates,0)),
IF(K392="",0,_xlfn.XLOOKUP(_xlfn.CONCAT(K392," - ",A392),production_rates_outpost_resources,production_rates_production_rates,0)),
IF(L392="",0,_xlfn.XLOOKUP(_xlfn.CONCAT(L392," - ",A392),production_rates_outpost_resources,production_rates_production_rates,0)),
IF(M392="",0,_xlfn.XLOOKUP(_xlfn.CONCAT(M392," - ",A392),production_rates_outpost_resources,production_rates_production_rates,0)))</f>
        <v>0</v>
      </c>
      <c r="E392" s="5" t="str">
        <f t="shared" si="6"/>
        <v/>
      </c>
      <c r="F392" s="12" t="str">
        <f>IF(D392=0,"",D392/C392/VLOOKUP($B392,target_rates_table,2,FALSE))</f>
        <v/>
      </c>
    </row>
    <row r="393" spans="4:6" x14ac:dyDescent="0.25">
      <c r="D393" s="5">
        <f>SUM(
IF(G393="",0,_xlfn.XLOOKUP(_xlfn.CONCAT(G393," - ",A393),production_rates_outpost_resources,production_rates_production_rates,0)),
IF(H393="",0,_xlfn.XLOOKUP(_xlfn.CONCAT(H393," - ",A393),production_rates_outpost_resources,production_rates_production_rates,0)),
IF(I393="",0,_xlfn.XLOOKUP(_xlfn.CONCAT(I393," - ",A393),production_rates_outpost_resources,production_rates_production_rates,0)),
IF(J393="",0,_xlfn.XLOOKUP(_xlfn.CONCAT(J393," - ",A393),production_rates_outpost_resources,production_rates_production_rates,0)),
IF(K393="",0,_xlfn.XLOOKUP(_xlfn.CONCAT(K393," - ",A393),production_rates_outpost_resources,production_rates_production_rates,0)),
IF(L393="",0,_xlfn.XLOOKUP(_xlfn.CONCAT(L393," - ",A393),production_rates_outpost_resources,production_rates_production_rates,0)),
IF(M393="",0,_xlfn.XLOOKUP(_xlfn.CONCAT(M393," - ",A393),production_rates_outpost_resources,production_rates_production_rates,0)))</f>
        <v>0</v>
      </c>
      <c r="E393" s="5" t="str">
        <f t="shared" si="6"/>
        <v/>
      </c>
      <c r="F393" s="12" t="str">
        <f>IF(D393=0,"",D393/C393/VLOOKUP($B393,target_rates_table,2,FALSE))</f>
        <v/>
      </c>
    </row>
    <row r="394" spans="4:6" x14ac:dyDescent="0.25">
      <c r="D394" s="5">
        <f>SUM(
IF(G394="",0,_xlfn.XLOOKUP(_xlfn.CONCAT(G394," - ",A394),production_rates_outpost_resources,production_rates_production_rates,0)),
IF(H394="",0,_xlfn.XLOOKUP(_xlfn.CONCAT(H394," - ",A394),production_rates_outpost_resources,production_rates_production_rates,0)),
IF(I394="",0,_xlfn.XLOOKUP(_xlfn.CONCAT(I394," - ",A394),production_rates_outpost_resources,production_rates_production_rates,0)),
IF(J394="",0,_xlfn.XLOOKUP(_xlfn.CONCAT(J394," - ",A394),production_rates_outpost_resources,production_rates_production_rates,0)),
IF(K394="",0,_xlfn.XLOOKUP(_xlfn.CONCAT(K394," - ",A394),production_rates_outpost_resources,production_rates_production_rates,0)),
IF(L394="",0,_xlfn.XLOOKUP(_xlfn.CONCAT(L394," - ",A394),production_rates_outpost_resources,production_rates_production_rates,0)),
IF(M394="",0,_xlfn.XLOOKUP(_xlfn.CONCAT(M394," - ",A394),production_rates_outpost_resources,production_rates_production_rates,0)))</f>
        <v>0</v>
      </c>
      <c r="E394" s="5" t="str">
        <f t="shared" si="6"/>
        <v/>
      </c>
      <c r="F394" s="12" t="str">
        <f>IF(D394=0,"",D394/C394/VLOOKUP($B394,target_rates_table,2,FALSE))</f>
        <v/>
      </c>
    </row>
    <row r="395" spans="4:6" x14ac:dyDescent="0.25">
      <c r="D395" s="5">
        <f>SUM(
IF(G395="",0,_xlfn.XLOOKUP(_xlfn.CONCAT(G395," - ",A395),production_rates_outpost_resources,production_rates_production_rates,0)),
IF(H395="",0,_xlfn.XLOOKUP(_xlfn.CONCAT(H395," - ",A395),production_rates_outpost_resources,production_rates_production_rates,0)),
IF(I395="",0,_xlfn.XLOOKUP(_xlfn.CONCAT(I395," - ",A395),production_rates_outpost_resources,production_rates_production_rates,0)),
IF(J395="",0,_xlfn.XLOOKUP(_xlfn.CONCAT(J395," - ",A395),production_rates_outpost_resources,production_rates_production_rates,0)),
IF(K395="",0,_xlfn.XLOOKUP(_xlfn.CONCAT(K395," - ",A395),production_rates_outpost_resources,production_rates_production_rates,0)),
IF(L395="",0,_xlfn.XLOOKUP(_xlfn.CONCAT(L395," - ",A395),production_rates_outpost_resources,production_rates_production_rates,0)),
IF(M395="",0,_xlfn.XLOOKUP(_xlfn.CONCAT(M395," - ",A395),production_rates_outpost_resources,production_rates_production_rates,0)))</f>
        <v>0</v>
      </c>
      <c r="E395" s="5" t="str">
        <f t="shared" si="6"/>
        <v/>
      </c>
      <c r="F395" s="12" t="str">
        <f>IF(D395=0,"",D395/C395/VLOOKUP($B395,target_rates_table,2,FALSE))</f>
        <v/>
      </c>
    </row>
    <row r="396" spans="4:6" x14ac:dyDescent="0.25">
      <c r="D396" s="5">
        <f>SUM(
IF(G396="",0,_xlfn.XLOOKUP(_xlfn.CONCAT(G396," - ",A396),production_rates_outpost_resources,production_rates_production_rates,0)),
IF(H396="",0,_xlfn.XLOOKUP(_xlfn.CONCAT(H396," - ",A396),production_rates_outpost_resources,production_rates_production_rates,0)),
IF(I396="",0,_xlfn.XLOOKUP(_xlfn.CONCAT(I396," - ",A396),production_rates_outpost_resources,production_rates_production_rates,0)),
IF(J396="",0,_xlfn.XLOOKUP(_xlfn.CONCAT(J396," - ",A396),production_rates_outpost_resources,production_rates_production_rates,0)),
IF(K396="",0,_xlfn.XLOOKUP(_xlfn.CONCAT(K396," - ",A396),production_rates_outpost_resources,production_rates_production_rates,0)),
IF(L396="",0,_xlfn.XLOOKUP(_xlfn.CONCAT(L396," - ",A396),production_rates_outpost_resources,production_rates_production_rates,0)),
IF(M396="",0,_xlfn.XLOOKUP(_xlfn.CONCAT(M396," - ",A396),production_rates_outpost_resources,production_rates_production_rates,0)))</f>
        <v>0</v>
      </c>
      <c r="E396" s="5" t="str">
        <f t="shared" si="6"/>
        <v/>
      </c>
      <c r="F396" s="12" t="str">
        <f>IF(D396=0,"",D396/C396/VLOOKUP($B396,target_rates_table,2,FALSE))</f>
        <v/>
      </c>
    </row>
    <row r="397" spans="4:6" x14ac:dyDescent="0.25">
      <c r="D397" s="5">
        <f>SUM(
IF(G397="",0,_xlfn.XLOOKUP(_xlfn.CONCAT(G397," - ",A397),production_rates_outpost_resources,production_rates_production_rates,0)),
IF(H397="",0,_xlfn.XLOOKUP(_xlfn.CONCAT(H397," - ",A397),production_rates_outpost_resources,production_rates_production_rates,0)),
IF(I397="",0,_xlfn.XLOOKUP(_xlfn.CONCAT(I397," - ",A397),production_rates_outpost_resources,production_rates_production_rates,0)),
IF(J397="",0,_xlfn.XLOOKUP(_xlfn.CONCAT(J397," - ",A397),production_rates_outpost_resources,production_rates_production_rates,0)),
IF(K397="",0,_xlfn.XLOOKUP(_xlfn.CONCAT(K397," - ",A397),production_rates_outpost_resources,production_rates_production_rates,0)),
IF(L397="",0,_xlfn.XLOOKUP(_xlfn.CONCAT(L397," - ",A397),production_rates_outpost_resources,production_rates_production_rates,0)),
IF(M397="",0,_xlfn.XLOOKUP(_xlfn.CONCAT(M397," - ",A397),production_rates_outpost_resources,production_rates_production_rates,0)))</f>
        <v>0</v>
      </c>
      <c r="E397" s="5" t="str">
        <f t="shared" si="6"/>
        <v/>
      </c>
      <c r="F397" s="12" t="str">
        <f>IF(D397=0,"",D397/C397/VLOOKUP($B397,target_rates_table,2,FALSE))</f>
        <v/>
      </c>
    </row>
    <row r="398" spans="4:6" x14ac:dyDescent="0.25">
      <c r="D398" s="5">
        <f>SUM(
IF(G398="",0,_xlfn.XLOOKUP(_xlfn.CONCAT(G398," - ",A398),production_rates_outpost_resources,production_rates_production_rates,0)),
IF(H398="",0,_xlfn.XLOOKUP(_xlfn.CONCAT(H398," - ",A398),production_rates_outpost_resources,production_rates_production_rates,0)),
IF(I398="",0,_xlfn.XLOOKUP(_xlfn.CONCAT(I398," - ",A398),production_rates_outpost_resources,production_rates_production_rates,0)),
IF(J398="",0,_xlfn.XLOOKUP(_xlfn.CONCAT(J398," - ",A398),production_rates_outpost_resources,production_rates_production_rates,0)),
IF(K398="",0,_xlfn.XLOOKUP(_xlfn.CONCAT(K398," - ",A398),production_rates_outpost_resources,production_rates_production_rates,0)),
IF(L398="",0,_xlfn.XLOOKUP(_xlfn.CONCAT(L398," - ",A398),production_rates_outpost_resources,production_rates_production_rates,0)),
IF(M398="",0,_xlfn.XLOOKUP(_xlfn.CONCAT(M398," - ",A398),production_rates_outpost_resources,production_rates_production_rates,0)))</f>
        <v>0</v>
      </c>
      <c r="E398" s="5" t="str">
        <f t="shared" si="6"/>
        <v/>
      </c>
      <c r="F398" s="12" t="str">
        <f>IF(D398=0,"",D398/C398/VLOOKUP($B398,target_rates_table,2,FALSE))</f>
        <v/>
      </c>
    </row>
    <row r="399" spans="4:6" x14ac:dyDescent="0.25">
      <c r="D399" s="5">
        <f>SUM(
IF(G399="",0,_xlfn.XLOOKUP(_xlfn.CONCAT(G399," - ",A399),production_rates_outpost_resources,production_rates_production_rates,0)),
IF(H399="",0,_xlfn.XLOOKUP(_xlfn.CONCAT(H399," - ",A399),production_rates_outpost_resources,production_rates_production_rates,0)),
IF(I399="",0,_xlfn.XLOOKUP(_xlfn.CONCAT(I399," - ",A399),production_rates_outpost_resources,production_rates_production_rates,0)),
IF(J399="",0,_xlfn.XLOOKUP(_xlfn.CONCAT(J399," - ",A399),production_rates_outpost_resources,production_rates_production_rates,0)),
IF(K399="",0,_xlfn.XLOOKUP(_xlfn.CONCAT(K399," - ",A399),production_rates_outpost_resources,production_rates_production_rates,0)),
IF(L399="",0,_xlfn.XLOOKUP(_xlfn.CONCAT(L399," - ",A399),production_rates_outpost_resources,production_rates_production_rates,0)),
IF(M399="",0,_xlfn.XLOOKUP(_xlfn.CONCAT(M399," - ",A399),production_rates_outpost_resources,production_rates_production_rates,0)))</f>
        <v>0</v>
      </c>
      <c r="E399" s="5" t="str">
        <f t="shared" si="6"/>
        <v/>
      </c>
      <c r="F399" s="12" t="str">
        <f>IF(D399=0,"",D399/C399/VLOOKUP($B399,target_rates_table,2,FALSE))</f>
        <v/>
      </c>
    </row>
    <row r="400" spans="4:6" x14ac:dyDescent="0.25">
      <c r="D400" s="5">
        <f>SUM(
IF(G400="",0,_xlfn.XLOOKUP(_xlfn.CONCAT(G400," - ",A400),production_rates_outpost_resources,production_rates_production_rates,0)),
IF(H400="",0,_xlfn.XLOOKUP(_xlfn.CONCAT(H400," - ",A400),production_rates_outpost_resources,production_rates_production_rates,0)),
IF(I400="",0,_xlfn.XLOOKUP(_xlfn.CONCAT(I400," - ",A400),production_rates_outpost_resources,production_rates_production_rates,0)),
IF(J400="",0,_xlfn.XLOOKUP(_xlfn.CONCAT(J400," - ",A400),production_rates_outpost_resources,production_rates_production_rates,0)),
IF(K400="",0,_xlfn.XLOOKUP(_xlfn.CONCAT(K400," - ",A400),production_rates_outpost_resources,production_rates_production_rates,0)),
IF(L400="",0,_xlfn.XLOOKUP(_xlfn.CONCAT(L400," - ",A400),production_rates_outpost_resources,production_rates_production_rates,0)),
IF(M400="",0,_xlfn.XLOOKUP(_xlfn.CONCAT(M400," - ",A400),production_rates_outpost_resources,production_rates_production_rates,0)))</f>
        <v>0</v>
      </c>
      <c r="E400" s="5" t="str">
        <f t="shared" si="6"/>
        <v/>
      </c>
      <c r="F400" s="12" t="str">
        <f>IF(D400=0,"",D400/C400/VLOOKUP($B400,target_rates_table,2,FALSE))</f>
        <v/>
      </c>
    </row>
    <row r="401" spans="4:6" x14ac:dyDescent="0.25">
      <c r="D401" s="5">
        <f>SUM(
IF(G401="",0,_xlfn.XLOOKUP(_xlfn.CONCAT(G401," - ",A401),production_rates_outpost_resources,production_rates_production_rates,0)),
IF(H401="",0,_xlfn.XLOOKUP(_xlfn.CONCAT(H401," - ",A401),production_rates_outpost_resources,production_rates_production_rates,0)),
IF(I401="",0,_xlfn.XLOOKUP(_xlfn.CONCAT(I401," - ",A401),production_rates_outpost_resources,production_rates_production_rates,0)),
IF(J401="",0,_xlfn.XLOOKUP(_xlfn.CONCAT(J401," - ",A401),production_rates_outpost_resources,production_rates_production_rates,0)),
IF(K401="",0,_xlfn.XLOOKUP(_xlfn.CONCAT(K401," - ",A401),production_rates_outpost_resources,production_rates_production_rates,0)),
IF(L401="",0,_xlfn.XLOOKUP(_xlfn.CONCAT(L401," - ",A401),production_rates_outpost_resources,production_rates_production_rates,0)),
IF(M401="",0,_xlfn.XLOOKUP(_xlfn.CONCAT(M401," - ",A401),production_rates_outpost_resources,production_rates_production_rates,0)))</f>
        <v>0</v>
      </c>
      <c r="E401" s="5" t="str">
        <f t="shared" si="6"/>
        <v/>
      </c>
      <c r="F401" s="12" t="str">
        <f>IF(D401=0,"",D401/C401/VLOOKUP($B401,target_rates_table,2,FALSE))</f>
        <v/>
      </c>
    </row>
    <row r="402" spans="4:6" x14ac:dyDescent="0.25">
      <c r="D402" s="5">
        <f>SUM(
IF(G402="",0,_xlfn.XLOOKUP(_xlfn.CONCAT(G402," - ",A402),production_rates_outpost_resources,production_rates_production_rates,0)),
IF(H402="",0,_xlfn.XLOOKUP(_xlfn.CONCAT(H402," - ",A402),production_rates_outpost_resources,production_rates_production_rates,0)),
IF(I402="",0,_xlfn.XLOOKUP(_xlfn.CONCAT(I402," - ",A402),production_rates_outpost_resources,production_rates_production_rates,0)),
IF(J402="",0,_xlfn.XLOOKUP(_xlfn.CONCAT(J402," - ",A402),production_rates_outpost_resources,production_rates_production_rates,0)),
IF(K402="",0,_xlfn.XLOOKUP(_xlfn.CONCAT(K402," - ",A402),production_rates_outpost_resources,production_rates_production_rates,0)),
IF(L402="",0,_xlfn.XLOOKUP(_xlfn.CONCAT(L402," - ",A402),production_rates_outpost_resources,production_rates_production_rates,0)),
IF(M402="",0,_xlfn.XLOOKUP(_xlfn.CONCAT(M402," - ",A402),production_rates_outpost_resources,production_rates_production_rates,0)))</f>
        <v>0</v>
      </c>
      <c r="E402" s="5" t="str">
        <f t="shared" si="6"/>
        <v/>
      </c>
      <c r="F402" s="12" t="str">
        <f>IF(D402=0,"",D402/C402/VLOOKUP($B402,target_rates_table,2,FALSE))</f>
        <v/>
      </c>
    </row>
    <row r="403" spans="4:6" x14ac:dyDescent="0.25">
      <c r="D403" s="5">
        <f>SUM(
IF(G403="",0,_xlfn.XLOOKUP(_xlfn.CONCAT(G403," - ",A403),production_rates_outpost_resources,production_rates_production_rates,0)),
IF(H403="",0,_xlfn.XLOOKUP(_xlfn.CONCAT(H403," - ",A403),production_rates_outpost_resources,production_rates_production_rates,0)),
IF(I403="",0,_xlfn.XLOOKUP(_xlfn.CONCAT(I403," - ",A403),production_rates_outpost_resources,production_rates_production_rates,0)),
IF(J403="",0,_xlfn.XLOOKUP(_xlfn.CONCAT(J403," - ",A403),production_rates_outpost_resources,production_rates_production_rates,0)),
IF(K403="",0,_xlfn.XLOOKUP(_xlfn.CONCAT(K403," - ",A403),production_rates_outpost_resources,production_rates_production_rates,0)),
IF(L403="",0,_xlfn.XLOOKUP(_xlfn.CONCAT(L403," - ",A403),production_rates_outpost_resources,production_rates_production_rates,0)),
IF(M403="",0,_xlfn.XLOOKUP(_xlfn.CONCAT(M403," - ",A403),production_rates_outpost_resources,production_rates_production_rates,0)))</f>
        <v>0</v>
      </c>
      <c r="E403" s="5" t="str">
        <f t="shared" si="6"/>
        <v/>
      </c>
      <c r="F403" s="12" t="str">
        <f>IF(D403=0,"",D403/C403/VLOOKUP($B403,target_rates_table,2,FALSE))</f>
        <v/>
      </c>
    </row>
    <row r="404" spans="4:6" x14ac:dyDescent="0.25">
      <c r="D404" s="5">
        <f>SUM(
IF(G404="",0,_xlfn.XLOOKUP(_xlfn.CONCAT(G404," - ",A404),production_rates_outpost_resources,production_rates_production_rates,0)),
IF(H404="",0,_xlfn.XLOOKUP(_xlfn.CONCAT(H404," - ",A404),production_rates_outpost_resources,production_rates_production_rates,0)),
IF(I404="",0,_xlfn.XLOOKUP(_xlfn.CONCAT(I404," - ",A404),production_rates_outpost_resources,production_rates_production_rates,0)),
IF(J404="",0,_xlfn.XLOOKUP(_xlfn.CONCAT(J404," - ",A404),production_rates_outpost_resources,production_rates_production_rates,0)),
IF(K404="",0,_xlfn.XLOOKUP(_xlfn.CONCAT(K404," - ",A404),production_rates_outpost_resources,production_rates_production_rates,0)),
IF(L404="",0,_xlfn.XLOOKUP(_xlfn.CONCAT(L404," - ",A404),production_rates_outpost_resources,production_rates_production_rates,0)),
IF(M404="",0,_xlfn.XLOOKUP(_xlfn.CONCAT(M404," - ",A404),production_rates_outpost_resources,production_rates_production_rates,0)))</f>
        <v>0</v>
      </c>
      <c r="E404" s="5" t="str">
        <f t="shared" si="6"/>
        <v/>
      </c>
      <c r="F404" s="12" t="str">
        <f>IF(D404=0,"",D404/C404/VLOOKUP($B404,target_rates_table,2,FALSE))</f>
        <v/>
      </c>
    </row>
    <row r="405" spans="4:6" x14ac:dyDescent="0.25">
      <c r="D405" s="5">
        <f>SUM(
IF(G405="",0,_xlfn.XLOOKUP(_xlfn.CONCAT(G405," - ",A405),production_rates_outpost_resources,production_rates_production_rates,0)),
IF(H405="",0,_xlfn.XLOOKUP(_xlfn.CONCAT(H405," - ",A405),production_rates_outpost_resources,production_rates_production_rates,0)),
IF(I405="",0,_xlfn.XLOOKUP(_xlfn.CONCAT(I405," - ",A405),production_rates_outpost_resources,production_rates_production_rates,0)),
IF(J405="",0,_xlfn.XLOOKUP(_xlfn.CONCAT(J405," - ",A405),production_rates_outpost_resources,production_rates_production_rates,0)),
IF(K405="",0,_xlfn.XLOOKUP(_xlfn.CONCAT(K405," - ",A405),production_rates_outpost_resources,production_rates_production_rates,0)),
IF(L405="",0,_xlfn.XLOOKUP(_xlfn.CONCAT(L405," - ",A405),production_rates_outpost_resources,production_rates_production_rates,0)),
IF(M405="",0,_xlfn.XLOOKUP(_xlfn.CONCAT(M405," - ",A405),production_rates_outpost_resources,production_rates_production_rates,0)))</f>
        <v>0</v>
      </c>
      <c r="E405" s="5" t="str">
        <f t="shared" si="6"/>
        <v/>
      </c>
      <c r="F405" s="12" t="str">
        <f>IF(D405=0,"",D405/C405/VLOOKUP($B405,target_rates_table,2,FALSE))</f>
        <v/>
      </c>
    </row>
    <row r="406" spans="4:6" x14ac:dyDescent="0.25">
      <c r="D406" s="5">
        <f>SUM(
IF(G406="",0,_xlfn.XLOOKUP(_xlfn.CONCAT(G406," - ",A406),production_rates_outpost_resources,production_rates_production_rates,0)),
IF(H406="",0,_xlfn.XLOOKUP(_xlfn.CONCAT(H406," - ",A406),production_rates_outpost_resources,production_rates_production_rates,0)),
IF(I406="",0,_xlfn.XLOOKUP(_xlfn.CONCAT(I406," - ",A406),production_rates_outpost_resources,production_rates_production_rates,0)),
IF(J406="",0,_xlfn.XLOOKUP(_xlfn.CONCAT(J406," - ",A406),production_rates_outpost_resources,production_rates_production_rates,0)),
IF(K406="",0,_xlfn.XLOOKUP(_xlfn.CONCAT(K406," - ",A406),production_rates_outpost_resources,production_rates_production_rates,0)),
IF(L406="",0,_xlfn.XLOOKUP(_xlfn.CONCAT(L406," - ",A406),production_rates_outpost_resources,production_rates_production_rates,0)),
IF(M406="",0,_xlfn.XLOOKUP(_xlfn.CONCAT(M406," - ",A406),production_rates_outpost_resources,production_rates_production_rates,0)))</f>
        <v>0</v>
      </c>
      <c r="E406" s="5" t="str">
        <f t="shared" si="6"/>
        <v/>
      </c>
      <c r="F406" s="12" t="str">
        <f>IF(D406=0,"",D406/C406/VLOOKUP($B406,target_rates_table,2,FALSE))</f>
        <v/>
      </c>
    </row>
    <row r="407" spans="4:6" x14ac:dyDescent="0.25">
      <c r="D407" s="5">
        <f>SUM(
IF(G407="",0,_xlfn.XLOOKUP(_xlfn.CONCAT(G407," - ",A407),production_rates_outpost_resources,production_rates_production_rates,0)),
IF(H407="",0,_xlfn.XLOOKUP(_xlfn.CONCAT(H407," - ",A407),production_rates_outpost_resources,production_rates_production_rates,0)),
IF(I407="",0,_xlfn.XLOOKUP(_xlfn.CONCAT(I407," - ",A407),production_rates_outpost_resources,production_rates_production_rates,0)),
IF(J407="",0,_xlfn.XLOOKUP(_xlfn.CONCAT(J407," - ",A407),production_rates_outpost_resources,production_rates_production_rates,0)),
IF(K407="",0,_xlfn.XLOOKUP(_xlfn.CONCAT(K407," - ",A407),production_rates_outpost_resources,production_rates_production_rates,0)),
IF(L407="",0,_xlfn.XLOOKUP(_xlfn.CONCAT(L407," - ",A407),production_rates_outpost_resources,production_rates_production_rates,0)),
IF(M407="",0,_xlfn.XLOOKUP(_xlfn.CONCAT(M407," - ",A407),production_rates_outpost_resources,production_rates_production_rates,0)))</f>
        <v>0</v>
      </c>
      <c r="E407" s="5" t="str">
        <f t="shared" si="6"/>
        <v/>
      </c>
      <c r="F407" s="12" t="str">
        <f>IF(D407=0,"",D407/C407/VLOOKUP($B407,target_rates_table,2,FALSE))</f>
        <v/>
      </c>
    </row>
    <row r="408" spans="4:6" x14ac:dyDescent="0.25">
      <c r="D408" s="5">
        <f>SUM(
IF(G408="",0,_xlfn.XLOOKUP(_xlfn.CONCAT(G408," - ",A408),production_rates_outpost_resources,production_rates_production_rates,0)),
IF(H408="",0,_xlfn.XLOOKUP(_xlfn.CONCAT(H408," - ",A408),production_rates_outpost_resources,production_rates_production_rates,0)),
IF(I408="",0,_xlfn.XLOOKUP(_xlfn.CONCAT(I408," - ",A408),production_rates_outpost_resources,production_rates_production_rates,0)),
IF(J408="",0,_xlfn.XLOOKUP(_xlfn.CONCAT(J408," - ",A408),production_rates_outpost_resources,production_rates_production_rates,0)),
IF(K408="",0,_xlfn.XLOOKUP(_xlfn.CONCAT(K408," - ",A408),production_rates_outpost_resources,production_rates_production_rates,0)),
IF(L408="",0,_xlfn.XLOOKUP(_xlfn.CONCAT(L408," - ",A408),production_rates_outpost_resources,production_rates_production_rates,0)),
IF(M408="",0,_xlfn.XLOOKUP(_xlfn.CONCAT(M408," - ",A408),production_rates_outpost_resources,production_rates_production_rates,0)))</f>
        <v>0</v>
      </c>
      <c r="E408" s="5" t="str">
        <f t="shared" si="6"/>
        <v/>
      </c>
      <c r="F408" s="12" t="str">
        <f>IF(D408=0,"",D408/C408/VLOOKUP($B408,target_rates_table,2,FALSE))</f>
        <v/>
      </c>
    </row>
    <row r="409" spans="4:6" x14ac:dyDescent="0.25">
      <c r="D409" s="5">
        <f>SUM(
IF(G409="",0,_xlfn.XLOOKUP(_xlfn.CONCAT(G409," - ",A409),production_rates_outpost_resources,production_rates_production_rates,0)),
IF(H409="",0,_xlfn.XLOOKUP(_xlfn.CONCAT(H409," - ",A409),production_rates_outpost_resources,production_rates_production_rates,0)),
IF(I409="",0,_xlfn.XLOOKUP(_xlfn.CONCAT(I409," - ",A409),production_rates_outpost_resources,production_rates_production_rates,0)),
IF(J409="",0,_xlfn.XLOOKUP(_xlfn.CONCAT(J409," - ",A409),production_rates_outpost_resources,production_rates_production_rates,0)),
IF(K409="",0,_xlfn.XLOOKUP(_xlfn.CONCAT(K409," - ",A409),production_rates_outpost_resources,production_rates_production_rates,0)),
IF(L409="",0,_xlfn.XLOOKUP(_xlfn.CONCAT(L409," - ",A409),production_rates_outpost_resources,production_rates_production_rates,0)),
IF(M409="",0,_xlfn.XLOOKUP(_xlfn.CONCAT(M409," - ",A409),production_rates_outpost_resources,production_rates_production_rates,0)))</f>
        <v>0</v>
      </c>
      <c r="E409" s="5" t="str">
        <f t="shared" si="6"/>
        <v/>
      </c>
      <c r="F409" s="12" t="str">
        <f>IF(D409=0,"",D409/C409/VLOOKUP($B409,target_rates_table,2,FALSE))</f>
        <v/>
      </c>
    </row>
    <row r="410" spans="4:6" x14ac:dyDescent="0.25">
      <c r="D410" s="5">
        <f>SUM(
IF(G410="",0,_xlfn.XLOOKUP(_xlfn.CONCAT(G410," - ",A410),production_rates_outpost_resources,production_rates_production_rates,0)),
IF(H410="",0,_xlfn.XLOOKUP(_xlfn.CONCAT(H410," - ",A410),production_rates_outpost_resources,production_rates_production_rates,0)),
IF(I410="",0,_xlfn.XLOOKUP(_xlfn.CONCAT(I410," - ",A410),production_rates_outpost_resources,production_rates_production_rates,0)),
IF(J410="",0,_xlfn.XLOOKUP(_xlfn.CONCAT(J410," - ",A410),production_rates_outpost_resources,production_rates_production_rates,0)),
IF(K410="",0,_xlfn.XLOOKUP(_xlfn.CONCAT(K410," - ",A410),production_rates_outpost_resources,production_rates_production_rates,0)),
IF(L410="",0,_xlfn.XLOOKUP(_xlfn.CONCAT(L410," - ",A410),production_rates_outpost_resources,production_rates_production_rates,0)),
IF(M410="",0,_xlfn.XLOOKUP(_xlfn.CONCAT(M410," - ",A410),production_rates_outpost_resources,production_rates_production_rates,0)))</f>
        <v>0</v>
      </c>
      <c r="E410" s="5" t="str">
        <f t="shared" si="6"/>
        <v/>
      </c>
      <c r="F410" s="12" t="str">
        <f>IF(D410=0,"",D410/C410/VLOOKUP($B410,target_rates_table,2,FALSE))</f>
        <v/>
      </c>
    </row>
    <row r="411" spans="4:6" x14ac:dyDescent="0.25">
      <c r="D411" s="5">
        <f>SUM(
IF(G411="",0,_xlfn.XLOOKUP(_xlfn.CONCAT(G411," - ",A411),production_rates_outpost_resources,production_rates_production_rates,0)),
IF(H411="",0,_xlfn.XLOOKUP(_xlfn.CONCAT(H411," - ",A411),production_rates_outpost_resources,production_rates_production_rates,0)),
IF(I411="",0,_xlfn.XLOOKUP(_xlfn.CONCAT(I411," - ",A411),production_rates_outpost_resources,production_rates_production_rates,0)),
IF(J411="",0,_xlfn.XLOOKUP(_xlfn.CONCAT(J411," - ",A411),production_rates_outpost_resources,production_rates_production_rates,0)),
IF(K411="",0,_xlfn.XLOOKUP(_xlfn.CONCAT(K411," - ",A411),production_rates_outpost_resources,production_rates_production_rates,0)),
IF(L411="",0,_xlfn.XLOOKUP(_xlfn.CONCAT(L411," - ",A411),production_rates_outpost_resources,production_rates_production_rates,0)),
IF(M411="",0,_xlfn.XLOOKUP(_xlfn.CONCAT(M411," - ",A411),production_rates_outpost_resources,production_rates_production_rates,0)))</f>
        <v>0</v>
      </c>
      <c r="E411" s="5" t="str">
        <f t="shared" si="6"/>
        <v/>
      </c>
      <c r="F411" s="12" t="str">
        <f>IF(D411=0,"",D411/C411/VLOOKUP($B411,target_rates_table,2,FALSE))</f>
        <v/>
      </c>
    </row>
    <row r="412" spans="4:6" x14ac:dyDescent="0.25">
      <c r="D412" s="5">
        <f>SUM(
IF(G412="",0,_xlfn.XLOOKUP(_xlfn.CONCAT(G412," - ",A412),production_rates_outpost_resources,production_rates_production_rates,0)),
IF(H412="",0,_xlfn.XLOOKUP(_xlfn.CONCAT(H412," - ",A412),production_rates_outpost_resources,production_rates_production_rates,0)),
IF(I412="",0,_xlfn.XLOOKUP(_xlfn.CONCAT(I412," - ",A412),production_rates_outpost_resources,production_rates_production_rates,0)),
IF(J412="",0,_xlfn.XLOOKUP(_xlfn.CONCAT(J412," - ",A412),production_rates_outpost_resources,production_rates_production_rates,0)),
IF(K412="",0,_xlfn.XLOOKUP(_xlfn.CONCAT(K412," - ",A412),production_rates_outpost_resources,production_rates_production_rates,0)),
IF(L412="",0,_xlfn.XLOOKUP(_xlfn.CONCAT(L412," - ",A412),production_rates_outpost_resources,production_rates_production_rates,0)),
IF(M412="",0,_xlfn.XLOOKUP(_xlfn.CONCAT(M412," - ",A412),production_rates_outpost_resources,production_rates_production_rates,0)))</f>
        <v>0</v>
      </c>
      <c r="E412" s="5" t="str">
        <f t="shared" si="6"/>
        <v/>
      </c>
      <c r="F412" s="12" t="str">
        <f>IF(D412=0,"",D412/C412/VLOOKUP($B412,target_rates_table,2,FALSE))</f>
        <v/>
      </c>
    </row>
    <row r="413" spans="4:6" x14ac:dyDescent="0.25">
      <c r="D413" s="5">
        <f>SUM(
IF(G413="",0,_xlfn.XLOOKUP(_xlfn.CONCAT(G413," - ",A413),production_rates_outpost_resources,production_rates_production_rates,0)),
IF(H413="",0,_xlfn.XLOOKUP(_xlfn.CONCAT(H413," - ",A413),production_rates_outpost_resources,production_rates_production_rates,0)),
IF(I413="",0,_xlfn.XLOOKUP(_xlfn.CONCAT(I413," - ",A413),production_rates_outpost_resources,production_rates_production_rates,0)),
IF(J413="",0,_xlfn.XLOOKUP(_xlfn.CONCAT(J413," - ",A413),production_rates_outpost_resources,production_rates_production_rates,0)),
IF(K413="",0,_xlfn.XLOOKUP(_xlfn.CONCAT(K413," - ",A413),production_rates_outpost_resources,production_rates_production_rates,0)),
IF(L413="",0,_xlfn.XLOOKUP(_xlfn.CONCAT(L413," - ",A413),production_rates_outpost_resources,production_rates_production_rates,0)),
IF(M413="",0,_xlfn.XLOOKUP(_xlfn.CONCAT(M413," - ",A413),production_rates_outpost_resources,production_rates_production_rates,0)))</f>
        <v>0</v>
      </c>
      <c r="E413" s="5" t="str">
        <f t="shared" si="6"/>
        <v/>
      </c>
      <c r="F413" s="12" t="str">
        <f>IF(D413=0,"",D413/C413/VLOOKUP($B413,target_rates_table,2,FALSE))</f>
        <v/>
      </c>
    </row>
    <row r="414" spans="4:6" x14ac:dyDescent="0.25">
      <c r="D414" s="5">
        <f>SUM(
IF(G414="",0,_xlfn.XLOOKUP(_xlfn.CONCAT(G414," - ",A414),production_rates_outpost_resources,production_rates_production_rates,0)),
IF(H414="",0,_xlfn.XLOOKUP(_xlfn.CONCAT(H414," - ",A414),production_rates_outpost_resources,production_rates_production_rates,0)),
IF(I414="",0,_xlfn.XLOOKUP(_xlfn.CONCAT(I414," - ",A414),production_rates_outpost_resources,production_rates_production_rates,0)),
IF(J414="",0,_xlfn.XLOOKUP(_xlfn.CONCAT(J414," - ",A414),production_rates_outpost_resources,production_rates_production_rates,0)),
IF(K414="",0,_xlfn.XLOOKUP(_xlfn.CONCAT(K414," - ",A414),production_rates_outpost_resources,production_rates_production_rates,0)),
IF(L414="",0,_xlfn.XLOOKUP(_xlfn.CONCAT(L414," - ",A414),production_rates_outpost_resources,production_rates_production_rates,0)),
IF(M414="",0,_xlfn.XLOOKUP(_xlfn.CONCAT(M414," - ",A414),production_rates_outpost_resources,production_rates_production_rates,0)))</f>
        <v>0</v>
      </c>
      <c r="E414" s="5" t="str">
        <f t="shared" si="6"/>
        <v/>
      </c>
      <c r="F414" s="12" t="str">
        <f>IF(D414=0,"",D414/C414/VLOOKUP($B414,target_rates_table,2,FALSE))</f>
        <v/>
      </c>
    </row>
    <row r="415" spans="4:6" x14ac:dyDescent="0.25">
      <c r="D415" s="5">
        <f>SUM(
IF(G415="",0,_xlfn.XLOOKUP(_xlfn.CONCAT(G415," - ",A415),production_rates_outpost_resources,production_rates_production_rates,0)),
IF(H415="",0,_xlfn.XLOOKUP(_xlfn.CONCAT(H415," - ",A415),production_rates_outpost_resources,production_rates_production_rates,0)),
IF(I415="",0,_xlfn.XLOOKUP(_xlfn.CONCAT(I415," - ",A415),production_rates_outpost_resources,production_rates_production_rates,0)),
IF(J415="",0,_xlfn.XLOOKUP(_xlfn.CONCAT(J415," - ",A415),production_rates_outpost_resources,production_rates_production_rates,0)),
IF(K415="",0,_xlfn.XLOOKUP(_xlfn.CONCAT(K415," - ",A415),production_rates_outpost_resources,production_rates_production_rates,0)),
IF(L415="",0,_xlfn.XLOOKUP(_xlfn.CONCAT(L415," - ",A415),production_rates_outpost_resources,production_rates_production_rates,0)),
IF(M415="",0,_xlfn.XLOOKUP(_xlfn.CONCAT(M415," - ",A415),production_rates_outpost_resources,production_rates_production_rates,0)))</f>
        <v>0</v>
      </c>
      <c r="E415" s="5" t="str">
        <f t="shared" si="6"/>
        <v/>
      </c>
      <c r="F415" s="12" t="str">
        <f>IF(D415=0,"",D415/C415/VLOOKUP($B415,target_rates_table,2,FALSE))</f>
        <v/>
      </c>
    </row>
    <row r="416" spans="4:6" x14ac:dyDescent="0.25">
      <c r="D416" s="5">
        <f>SUM(
IF(G416="",0,_xlfn.XLOOKUP(_xlfn.CONCAT(G416," - ",A416),production_rates_outpost_resources,production_rates_production_rates,0)),
IF(H416="",0,_xlfn.XLOOKUP(_xlfn.CONCAT(H416," - ",A416),production_rates_outpost_resources,production_rates_production_rates,0)),
IF(I416="",0,_xlfn.XLOOKUP(_xlfn.CONCAT(I416," - ",A416),production_rates_outpost_resources,production_rates_production_rates,0)),
IF(J416="",0,_xlfn.XLOOKUP(_xlfn.CONCAT(J416," - ",A416),production_rates_outpost_resources,production_rates_production_rates,0)),
IF(K416="",0,_xlfn.XLOOKUP(_xlfn.CONCAT(K416," - ",A416),production_rates_outpost_resources,production_rates_production_rates,0)),
IF(L416="",0,_xlfn.XLOOKUP(_xlfn.CONCAT(L416," - ",A416),production_rates_outpost_resources,production_rates_production_rates,0)),
IF(M416="",0,_xlfn.XLOOKUP(_xlfn.CONCAT(M416," - ",A416),production_rates_outpost_resources,production_rates_production_rates,0)))</f>
        <v>0</v>
      </c>
      <c r="E416" s="5" t="str">
        <f t="shared" si="6"/>
        <v/>
      </c>
      <c r="F416" s="12" t="str">
        <f>IF(D416=0,"",D416/C416/VLOOKUP($B416,target_rates_table,2,FALSE))</f>
        <v/>
      </c>
    </row>
    <row r="417" spans="4:6" x14ac:dyDescent="0.25">
      <c r="D417" s="5">
        <f>SUM(
IF(G417="",0,_xlfn.XLOOKUP(_xlfn.CONCAT(G417," - ",A417),production_rates_outpost_resources,production_rates_production_rates,0)),
IF(H417="",0,_xlfn.XLOOKUP(_xlfn.CONCAT(H417," - ",A417),production_rates_outpost_resources,production_rates_production_rates,0)),
IF(I417="",0,_xlfn.XLOOKUP(_xlfn.CONCAT(I417," - ",A417),production_rates_outpost_resources,production_rates_production_rates,0)),
IF(J417="",0,_xlfn.XLOOKUP(_xlfn.CONCAT(J417," - ",A417),production_rates_outpost_resources,production_rates_production_rates,0)),
IF(K417="",0,_xlfn.XLOOKUP(_xlfn.CONCAT(K417," - ",A417),production_rates_outpost_resources,production_rates_production_rates,0)),
IF(L417="",0,_xlfn.XLOOKUP(_xlfn.CONCAT(L417," - ",A417),production_rates_outpost_resources,production_rates_production_rates,0)),
IF(M417="",0,_xlfn.XLOOKUP(_xlfn.CONCAT(M417," - ",A417),production_rates_outpost_resources,production_rates_production_rates,0)))</f>
        <v>0</v>
      </c>
      <c r="E417" s="5" t="str">
        <f t="shared" si="6"/>
        <v/>
      </c>
      <c r="F417" s="12" t="str">
        <f>IF(D417=0,"",D417/C417/VLOOKUP($B417,target_rates_table,2,FALSE))</f>
        <v/>
      </c>
    </row>
    <row r="418" spans="4:6" x14ac:dyDescent="0.25">
      <c r="D418" s="5">
        <f>SUM(
IF(G418="",0,_xlfn.XLOOKUP(_xlfn.CONCAT(G418," - ",A418),production_rates_outpost_resources,production_rates_production_rates,0)),
IF(H418="",0,_xlfn.XLOOKUP(_xlfn.CONCAT(H418," - ",A418),production_rates_outpost_resources,production_rates_production_rates,0)),
IF(I418="",0,_xlfn.XLOOKUP(_xlfn.CONCAT(I418," - ",A418),production_rates_outpost_resources,production_rates_production_rates,0)),
IF(J418="",0,_xlfn.XLOOKUP(_xlfn.CONCAT(J418," - ",A418),production_rates_outpost_resources,production_rates_production_rates,0)),
IF(K418="",0,_xlfn.XLOOKUP(_xlfn.CONCAT(K418," - ",A418),production_rates_outpost_resources,production_rates_production_rates,0)),
IF(L418="",0,_xlfn.XLOOKUP(_xlfn.CONCAT(L418," - ",A418),production_rates_outpost_resources,production_rates_production_rates,0)),
IF(M418="",0,_xlfn.XLOOKUP(_xlfn.CONCAT(M418," - ",A418),production_rates_outpost_resources,production_rates_production_rates,0)))</f>
        <v>0</v>
      </c>
      <c r="E418" s="5" t="str">
        <f t="shared" si="6"/>
        <v/>
      </c>
      <c r="F418" s="12" t="str">
        <f>IF(D418=0,"",D418/C418/VLOOKUP($B418,target_rates_table,2,FALSE))</f>
        <v/>
      </c>
    </row>
    <row r="419" spans="4:6" x14ac:dyDescent="0.25">
      <c r="D419" s="5">
        <f>SUM(
IF(G419="",0,_xlfn.XLOOKUP(_xlfn.CONCAT(G419," - ",A419),production_rates_outpost_resources,production_rates_production_rates,0)),
IF(H419="",0,_xlfn.XLOOKUP(_xlfn.CONCAT(H419," - ",A419),production_rates_outpost_resources,production_rates_production_rates,0)),
IF(I419="",0,_xlfn.XLOOKUP(_xlfn.CONCAT(I419," - ",A419),production_rates_outpost_resources,production_rates_production_rates,0)),
IF(J419="",0,_xlfn.XLOOKUP(_xlfn.CONCAT(J419," - ",A419),production_rates_outpost_resources,production_rates_production_rates,0)),
IF(K419="",0,_xlfn.XLOOKUP(_xlfn.CONCAT(K419," - ",A419),production_rates_outpost_resources,production_rates_production_rates,0)),
IF(L419="",0,_xlfn.XLOOKUP(_xlfn.CONCAT(L419," - ",A419),production_rates_outpost_resources,production_rates_production_rates,0)),
IF(M419="",0,_xlfn.XLOOKUP(_xlfn.CONCAT(M419," - ",A419),production_rates_outpost_resources,production_rates_production_rates,0)))</f>
        <v>0</v>
      </c>
      <c r="E419" s="5" t="str">
        <f t="shared" si="6"/>
        <v/>
      </c>
      <c r="F419" s="12" t="str">
        <f>IF(D419=0,"",D419/C419/VLOOKUP($B419,target_rates_table,2,FALSE))</f>
        <v/>
      </c>
    </row>
    <row r="420" spans="4:6" x14ac:dyDescent="0.25">
      <c r="D420" s="5">
        <f>SUM(
IF(G420="",0,_xlfn.XLOOKUP(_xlfn.CONCAT(G420," - ",A420),production_rates_outpost_resources,production_rates_production_rates,0)),
IF(H420="",0,_xlfn.XLOOKUP(_xlfn.CONCAT(H420," - ",A420),production_rates_outpost_resources,production_rates_production_rates,0)),
IF(I420="",0,_xlfn.XLOOKUP(_xlfn.CONCAT(I420," - ",A420),production_rates_outpost_resources,production_rates_production_rates,0)),
IF(J420="",0,_xlfn.XLOOKUP(_xlfn.CONCAT(J420," - ",A420),production_rates_outpost_resources,production_rates_production_rates,0)),
IF(K420="",0,_xlfn.XLOOKUP(_xlfn.CONCAT(K420," - ",A420),production_rates_outpost_resources,production_rates_production_rates,0)),
IF(L420="",0,_xlfn.XLOOKUP(_xlfn.CONCAT(L420," - ",A420),production_rates_outpost_resources,production_rates_production_rates,0)),
IF(M420="",0,_xlfn.XLOOKUP(_xlfn.CONCAT(M420," - ",A420),production_rates_outpost_resources,production_rates_production_rates,0)))</f>
        <v>0</v>
      </c>
      <c r="E420" s="5" t="str">
        <f t="shared" si="6"/>
        <v/>
      </c>
      <c r="F420" s="12" t="str">
        <f>IF(D420=0,"",D420/C420/VLOOKUP($B420,target_rates_table,2,FALSE))</f>
        <v/>
      </c>
    </row>
    <row r="421" spans="4:6" x14ac:dyDescent="0.25">
      <c r="D421" s="5">
        <f>SUM(
IF(G421="",0,_xlfn.XLOOKUP(_xlfn.CONCAT(G421," - ",A421),production_rates_outpost_resources,production_rates_production_rates,0)),
IF(H421="",0,_xlfn.XLOOKUP(_xlfn.CONCAT(H421," - ",A421),production_rates_outpost_resources,production_rates_production_rates,0)),
IF(I421="",0,_xlfn.XLOOKUP(_xlfn.CONCAT(I421," - ",A421),production_rates_outpost_resources,production_rates_production_rates,0)),
IF(J421="",0,_xlfn.XLOOKUP(_xlfn.CONCAT(J421," - ",A421),production_rates_outpost_resources,production_rates_production_rates,0)),
IF(K421="",0,_xlfn.XLOOKUP(_xlfn.CONCAT(K421," - ",A421),production_rates_outpost_resources,production_rates_production_rates,0)),
IF(L421="",0,_xlfn.XLOOKUP(_xlfn.CONCAT(L421," - ",A421),production_rates_outpost_resources,production_rates_production_rates,0)),
IF(M421="",0,_xlfn.XLOOKUP(_xlfn.CONCAT(M421," - ",A421),production_rates_outpost_resources,production_rates_production_rates,0)))</f>
        <v>0</v>
      </c>
      <c r="E421" s="5" t="str">
        <f t="shared" si="6"/>
        <v/>
      </c>
      <c r="F421" s="12" t="str">
        <f>IF(D421=0,"",D421/C421/VLOOKUP($B421,target_rates_table,2,FALSE))</f>
        <v/>
      </c>
    </row>
    <row r="422" spans="4:6" x14ac:dyDescent="0.25">
      <c r="D422" s="5">
        <f>SUM(
IF(G422="",0,_xlfn.XLOOKUP(_xlfn.CONCAT(G422," - ",A422),production_rates_outpost_resources,production_rates_production_rates,0)),
IF(H422="",0,_xlfn.XLOOKUP(_xlfn.CONCAT(H422," - ",A422),production_rates_outpost_resources,production_rates_production_rates,0)),
IF(I422="",0,_xlfn.XLOOKUP(_xlfn.CONCAT(I422," - ",A422),production_rates_outpost_resources,production_rates_production_rates,0)),
IF(J422="",0,_xlfn.XLOOKUP(_xlfn.CONCAT(J422," - ",A422),production_rates_outpost_resources,production_rates_production_rates,0)),
IF(K422="",0,_xlfn.XLOOKUP(_xlfn.CONCAT(K422," - ",A422),production_rates_outpost_resources,production_rates_production_rates,0)),
IF(L422="",0,_xlfn.XLOOKUP(_xlfn.CONCAT(L422," - ",A422),production_rates_outpost_resources,production_rates_production_rates,0)),
IF(M422="",0,_xlfn.XLOOKUP(_xlfn.CONCAT(M422," - ",A422),production_rates_outpost_resources,production_rates_production_rates,0)))</f>
        <v>0</v>
      </c>
      <c r="E422" s="5" t="str">
        <f t="shared" si="6"/>
        <v/>
      </c>
      <c r="F422" s="12" t="str">
        <f>IF(D422=0,"",D422/C422/VLOOKUP($B422,target_rates_table,2,FALSE))</f>
        <v/>
      </c>
    </row>
    <row r="423" spans="4:6" x14ac:dyDescent="0.25">
      <c r="D423" s="5">
        <f>SUM(
IF(G423="",0,_xlfn.XLOOKUP(_xlfn.CONCAT(G423," - ",A423),production_rates_outpost_resources,production_rates_production_rates,0)),
IF(H423="",0,_xlfn.XLOOKUP(_xlfn.CONCAT(H423," - ",A423),production_rates_outpost_resources,production_rates_production_rates,0)),
IF(I423="",0,_xlfn.XLOOKUP(_xlfn.CONCAT(I423," - ",A423),production_rates_outpost_resources,production_rates_production_rates,0)),
IF(J423="",0,_xlfn.XLOOKUP(_xlfn.CONCAT(J423," - ",A423),production_rates_outpost_resources,production_rates_production_rates,0)),
IF(K423="",0,_xlfn.XLOOKUP(_xlfn.CONCAT(K423," - ",A423),production_rates_outpost_resources,production_rates_production_rates,0)),
IF(L423="",0,_xlfn.XLOOKUP(_xlfn.CONCAT(L423," - ",A423),production_rates_outpost_resources,production_rates_production_rates,0)),
IF(M423="",0,_xlfn.XLOOKUP(_xlfn.CONCAT(M423," - ",A423),production_rates_outpost_resources,production_rates_production_rates,0)))</f>
        <v>0</v>
      </c>
      <c r="E423" s="5" t="str">
        <f t="shared" si="6"/>
        <v/>
      </c>
      <c r="F423" s="12" t="str">
        <f>IF(D423=0,"",D423/C423/VLOOKUP($B423,target_rates_table,2,FALSE))</f>
        <v/>
      </c>
    </row>
    <row r="424" spans="4:6" x14ac:dyDescent="0.25">
      <c r="D424" s="5">
        <f>SUM(
IF(G424="",0,_xlfn.XLOOKUP(_xlfn.CONCAT(G424," - ",A424),production_rates_outpost_resources,production_rates_production_rates,0)),
IF(H424="",0,_xlfn.XLOOKUP(_xlfn.CONCAT(H424," - ",A424),production_rates_outpost_resources,production_rates_production_rates,0)),
IF(I424="",0,_xlfn.XLOOKUP(_xlfn.CONCAT(I424," - ",A424),production_rates_outpost_resources,production_rates_production_rates,0)),
IF(J424="",0,_xlfn.XLOOKUP(_xlfn.CONCAT(J424," - ",A424),production_rates_outpost_resources,production_rates_production_rates,0)),
IF(K424="",0,_xlfn.XLOOKUP(_xlfn.CONCAT(K424," - ",A424),production_rates_outpost_resources,production_rates_production_rates,0)),
IF(L424="",0,_xlfn.XLOOKUP(_xlfn.CONCAT(L424," - ",A424),production_rates_outpost_resources,production_rates_production_rates,0)),
IF(M424="",0,_xlfn.XLOOKUP(_xlfn.CONCAT(M424," - ",A424),production_rates_outpost_resources,production_rates_production_rates,0)))</f>
        <v>0</v>
      </c>
      <c r="E424" s="5" t="str">
        <f t="shared" si="6"/>
        <v/>
      </c>
      <c r="F424" s="12" t="str">
        <f>IF(D424=0,"",D424/C424/VLOOKUP($B424,target_rates_table,2,FALSE))</f>
        <v/>
      </c>
    </row>
    <row r="425" spans="4:6" x14ac:dyDescent="0.25">
      <c r="D425" s="5">
        <f>SUM(
IF(G425="",0,_xlfn.XLOOKUP(_xlfn.CONCAT(G425," - ",A425),production_rates_outpost_resources,production_rates_production_rates,0)),
IF(H425="",0,_xlfn.XLOOKUP(_xlfn.CONCAT(H425," - ",A425),production_rates_outpost_resources,production_rates_production_rates,0)),
IF(I425="",0,_xlfn.XLOOKUP(_xlfn.CONCAT(I425," - ",A425),production_rates_outpost_resources,production_rates_production_rates,0)),
IF(J425="",0,_xlfn.XLOOKUP(_xlfn.CONCAT(J425," - ",A425),production_rates_outpost_resources,production_rates_production_rates,0)),
IF(K425="",0,_xlfn.XLOOKUP(_xlfn.CONCAT(K425," - ",A425),production_rates_outpost_resources,production_rates_production_rates,0)),
IF(L425="",0,_xlfn.XLOOKUP(_xlfn.CONCAT(L425," - ",A425),production_rates_outpost_resources,production_rates_production_rates,0)),
IF(M425="",0,_xlfn.XLOOKUP(_xlfn.CONCAT(M425," - ",A425),production_rates_outpost_resources,production_rates_production_rates,0)))</f>
        <v>0</v>
      </c>
      <c r="E425" s="5" t="str">
        <f t="shared" si="6"/>
        <v/>
      </c>
      <c r="F425" s="12" t="str">
        <f>IF(D425=0,"",D425/C425/VLOOKUP($B425,target_rates_table,2,FALSE))</f>
        <v/>
      </c>
    </row>
    <row r="426" spans="4:6" x14ac:dyDescent="0.25">
      <c r="D426" s="5">
        <f>SUM(
IF(G426="",0,_xlfn.XLOOKUP(_xlfn.CONCAT(G426," - ",A426),production_rates_outpost_resources,production_rates_production_rates,0)),
IF(H426="",0,_xlfn.XLOOKUP(_xlfn.CONCAT(H426," - ",A426),production_rates_outpost_resources,production_rates_production_rates,0)),
IF(I426="",0,_xlfn.XLOOKUP(_xlfn.CONCAT(I426," - ",A426),production_rates_outpost_resources,production_rates_production_rates,0)),
IF(J426="",0,_xlfn.XLOOKUP(_xlfn.CONCAT(J426," - ",A426),production_rates_outpost_resources,production_rates_production_rates,0)),
IF(K426="",0,_xlfn.XLOOKUP(_xlfn.CONCAT(K426," - ",A426),production_rates_outpost_resources,production_rates_production_rates,0)),
IF(L426="",0,_xlfn.XLOOKUP(_xlfn.CONCAT(L426," - ",A426),production_rates_outpost_resources,production_rates_production_rates,0)),
IF(M426="",0,_xlfn.XLOOKUP(_xlfn.CONCAT(M426," - ",A426),production_rates_outpost_resources,production_rates_production_rates,0)))</f>
        <v>0</v>
      </c>
      <c r="E426" s="5" t="str">
        <f t="shared" si="6"/>
        <v/>
      </c>
      <c r="F426" s="12" t="str">
        <f>IF(D426=0,"",D426/C426/VLOOKUP($B426,target_rates_table,2,FALSE))</f>
        <v/>
      </c>
    </row>
    <row r="427" spans="4:6" x14ac:dyDescent="0.25">
      <c r="D427" s="5">
        <f>SUM(
IF(G427="",0,_xlfn.XLOOKUP(_xlfn.CONCAT(G427," - ",A427),production_rates_outpost_resources,production_rates_production_rates,0)),
IF(H427="",0,_xlfn.XLOOKUP(_xlfn.CONCAT(H427," - ",A427),production_rates_outpost_resources,production_rates_production_rates,0)),
IF(I427="",0,_xlfn.XLOOKUP(_xlfn.CONCAT(I427," - ",A427),production_rates_outpost_resources,production_rates_production_rates,0)),
IF(J427="",0,_xlfn.XLOOKUP(_xlfn.CONCAT(J427," - ",A427),production_rates_outpost_resources,production_rates_production_rates,0)),
IF(K427="",0,_xlfn.XLOOKUP(_xlfn.CONCAT(K427," - ",A427),production_rates_outpost_resources,production_rates_production_rates,0)),
IF(L427="",0,_xlfn.XLOOKUP(_xlfn.CONCAT(L427," - ",A427),production_rates_outpost_resources,production_rates_production_rates,0)),
IF(M427="",0,_xlfn.XLOOKUP(_xlfn.CONCAT(M427," - ",A427),production_rates_outpost_resources,production_rates_production_rates,0)))</f>
        <v>0</v>
      </c>
      <c r="E427" s="5" t="str">
        <f t="shared" si="6"/>
        <v/>
      </c>
      <c r="F427" s="12" t="str">
        <f>IF(D427=0,"",D427/C427/VLOOKUP($B427,target_rates_table,2,FALSE))</f>
        <v/>
      </c>
    </row>
    <row r="428" spans="4:6" x14ac:dyDescent="0.25">
      <c r="D428" s="5">
        <f>SUM(
IF(G428="",0,_xlfn.XLOOKUP(_xlfn.CONCAT(G428," - ",A428),production_rates_outpost_resources,production_rates_production_rates,0)),
IF(H428="",0,_xlfn.XLOOKUP(_xlfn.CONCAT(H428," - ",A428),production_rates_outpost_resources,production_rates_production_rates,0)),
IF(I428="",0,_xlfn.XLOOKUP(_xlfn.CONCAT(I428," - ",A428),production_rates_outpost_resources,production_rates_production_rates,0)),
IF(J428="",0,_xlfn.XLOOKUP(_xlfn.CONCAT(J428," - ",A428),production_rates_outpost_resources,production_rates_production_rates,0)),
IF(K428="",0,_xlfn.XLOOKUP(_xlfn.CONCAT(K428," - ",A428),production_rates_outpost_resources,production_rates_production_rates,0)),
IF(L428="",0,_xlfn.XLOOKUP(_xlfn.CONCAT(L428," - ",A428),production_rates_outpost_resources,production_rates_production_rates,0)),
IF(M428="",0,_xlfn.XLOOKUP(_xlfn.CONCAT(M428," - ",A428),production_rates_outpost_resources,production_rates_production_rates,0)))</f>
        <v>0</v>
      </c>
      <c r="E428" s="5" t="str">
        <f t="shared" si="6"/>
        <v/>
      </c>
      <c r="F428" s="12" t="str">
        <f>IF(D428=0,"",D428/C428/VLOOKUP($B428,target_rates_table,2,FALSE))</f>
        <v/>
      </c>
    </row>
    <row r="429" spans="4:6" x14ac:dyDescent="0.25">
      <c r="D429" s="5">
        <f>SUM(
IF(G429="",0,_xlfn.XLOOKUP(_xlfn.CONCAT(G429," - ",A429),production_rates_outpost_resources,production_rates_production_rates,0)),
IF(H429="",0,_xlfn.XLOOKUP(_xlfn.CONCAT(H429," - ",A429),production_rates_outpost_resources,production_rates_production_rates,0)),
IF(I429="",0,_xlfn.XLOOKUP(_xlfn.CONCAT(I429," - ",A429),production_rates_outpost_resources,production_rates_production_rates,0)),
IF(J429="",0,_xlfn.XLOOKUP(_xlfn.CONCAT(J429," - ",A429),production_rates_outpost_resources,production_rates_production_rates,0)),
IF(K429="",0,_xlfn.XLOOKUP(_xlfn.CONCAT(K429," - ",A429),production_rates_outpost_resources,production_rates_production_rates,0)),
IF(L429="",0,_xlfn.XLOOKUP(_xlfn.CONCAT(L429," - ",A429),production_rates_outpost_resources,production_rates_production_rates,0)),
IF(M429="",0,_xlfn.XLOOKUP(_xlfn.CONCAT(M429," - ",A429),production_rates_outpost_resources,production_rates_production_rates,0)))</f>
        <v>0</v>
      </c>
      <c r="E429" s="5" t="str">
        <f t="shared" si="6"/>
        <v/>
      </c>
      <c r="F429" s="12" t="str">
        <f>IF(D429=0,"",D429/C429/VLOOKUP($B429,target_rates_table,2,FALSE))</f>
        <v/>
      </c>
    </row>
    <row r="430" spans="4:6" x14ac:dyDescent="0.25">
      <c r="D430" s="5">
        <f>SUM(
IF(G430="",0,_xlfn.XLOOKUP(_xlfn.CONCAT(G430," - ",A430),production_rates_outpost_resources,production_rates_production_rates,0)),
IF(H430="",0,_xlfn.XLOOKUP(_xlfn.CONCAT(H430," - ",A430),production_rates_outpost_resources,production_rates_production_rates,0)),
IF(I430="",0,_xlfn.XLOOKUP(_xlfn.CONCAT(I430," - ",A430),production_rates_outpost_resources,production_rates_production_rates,0)),
IF(J430="",0,_xlfn.XLOOKUP(_xlfn.CONCAT(J430," - ",A430),production_rates_outpost_resources,production_rates_production_rates,0)),
IF(K430="",0,_xlfn.XLOOKUP(_xlfn.CONCAT(K430," - ",A430),production_rates_outpost_resources,production_rates_production_rates,0)),
IF(L430="",0,_xlfn.XLOOKUP(_xlfn.CONCAT(L430," - ",A430),production_rates_outpost_resources,production_rates_production_rates,0)),
IF(M430="",0,_xlfn.XLOOKUP(_xlfn.CONCAT(M430," - ",A430),production_rates_outpost_resources,production_rates_production_rates,0)))</f>
        <v>0</v>
      </c>
      <c r="E430" s="5" t="str">
        <f t="shared" si="6"/>
        <v/>
      </c>
      <c r="F430" s="12" t="str">
        <f>IF(D430=0,"",D430/C430/VLOOKUP($B430,target_rates_table,2,FALSE))</f>
        <v/>
      </c>
    </row>
    <row r="431" spans="4:6" x14ac:dyDescent="0.25">
      <c r="D431" s="5">
        <f>SUM(
IF(G431="",0,_xlfn.XLOOKUP(_xlfn.CONCAT(G431," - ",A431),production_rates_outpost_resources,production_rates_production_rates,0)),
IF(H431="",0,_xlfn.XLOOKUP(_xlfn.CONCAT(H431," - ",A431),production_rates_outpost_resources,production_rates_production_rates,0)),
IF(I431="",0,_xlfn.XLOOKUP(_xlfn.CONCAT(I431," - ",A431),production_rates_outpost_resources,production_rates_production_rates,0)),
IF(J431="",0,_xlfn.XLOOKUP(_xlfn.CONCAT(J431," - ",A431),production_rates_outpost_resources,production_rates_production_rates,0)),
IF(K431="",0,_xlfn.XLOOKUP(_xlfn.CONCAT(K431," - ",A431),production_rates_outpost_resources,production_rates_production_rates,0)),
IF(L431="",0,_xlfn.XLOOKUP(_xlfn.CONCAT(L431," - ",A431),production_rates_outpost_resources,production_rates_production_rates,0)),
IF(M431="",0,_xlfn.XLOOKUP(_xlfn.CONCAT(M431," - ",A431),production_rates_outpost_resources,production_rates_production_rates,0)))</f>
        <v>0</v>
      </c>
      <c r="E431" s="5" t="str">
        <f t="shared" si="6"/>
        <v/>
      </c>
      <c r="F431" s="12" t="str">
        <f>IF(D431=0,"",D431/C431/VLOOKUP($B431,target_rates_table,2,FALSE))</f>
        <v/>
      </c>
    </row>
    <row r="432" spans="4:6" x14ac:dyDescent="0.25">
      <c r="D432" s="5">
        <f>SUM(
IF(G432="",0,_xlfn.XLOOKUP(_xlfn.CONCAT(G432," - ",A432),production_rates_outpost_resources,production_rates_production_rates,0)),
IF(H432="",0,_xlfn.XLOOKUP(_xlfn.CONCAT(H432," - ",A432),production_rates_outpost_resources,production_rates_production_rates,0)),
IF(I432="",0,_xlfn.XLOOKUP(_xlfn.CONCAT(I432," - ",A432),production_rates_outpost_resources,production_rates_production_rates,0)),
IF(J432="",0,_xlfn.XLOOKUP(_xlfn.CONCAT(J432," - ",A432),production_rates_outpost_resources,production_rates_production_rates,0)),
IF(K432="",0,_xlfn.XLOOKUP(_xlfn.CONCAT(K432," - ",A432),production_rates_outpost_resources,production_rates_production_rates,0)),
IF(L432="",0,_xlfn.XLOOKUP(_xlfn.CONCAT(L432," - ",A432),production_rates_outpost_resources,production_rates_production_rates,0)),
IF(M432="",0,_xlfn.XLOOKUP(_xlfn.CONCAT(M432," - ",A432),production_rates_outpost_resources,production_rates_production_rates,0)))</f>
        <v>0</v>
      </c>
      <c r="E432" s="5" t="str">
        <f t="shared" si="6"/>
        <v/>
      </c>
      <c r="F432" s="12" t="str">
        <f>IF(D432=0,"",D432/C432/VLOOKUP($B432,target_rates_table,2,FALSE))</f>
        <v/>
      </c>
    </row>
    <row r="433" spans="4:6" x14ac:dyDescent="0.25">
      <c r="D433" s="5">
        <f>SUM(
IF(G433="",0,_xlfn.XLOOKUP(_xlfn.CONCAT(G433," - ",A433),production_rates_outpost_resources,production_rates_production_rates,0)),
IF(H433="",0,_xlfn.XLOOKUP(_xlfn.CONCAT(H433," - ",A433),production_rates_outpost_resources,production_rates_production_rates,0)),
IF(I433="",0,_xlfn.XLOOKUP(_xlfn.CONCAT(I433," - ",A433),production_rates_outpost_resources,production_rates_production_rates,0)),
IF(J433="",0,_xlfn.XLOOKUP(_xlfn.CONCAT(J433," - ",A433),production_rates_outpost_resources,production_rates_production_rates,0)),
IF(K433="",0,_xlfn.XLOOKUP(_xlfn.CONCAT(K433," - ",A433),production_rates_outpost_resources,production_rates_production_rates,0)),
IF(L433="",0,_xlfn.XLOOKUP(_xlfn.CONCAT(L433," - ",A433),production_rates_outpost_resources,production_rates_production_rates,0)),
IF(M433="",0,_xlfn.XLOOKUP(_xlfn.CONCAT(M433," - ",A433),production_rates_outpost_resources,production_rates_production_rates,0)))</f>
        <v>0</v>
      </c>
      <c r="E433" s="5" t="str">
        <f t="shared" si="6"/>
        <v/>
      </c>
      <c r="F433" s="12" t="str">
        <f>IF(D433=0,"",D433/C433/VLOOKUP($B433,target_rates_table,2,FALSE))</f>
        <v/>
      </c>
    </row>
    <row r="434" spans="4:6" x14ac:dyDescent="0.25">
      <c r="D434" s="5">
        <f>SUM(
IF(G434="",0,_xlfn.XLOOKUP(_xlfn.CONCAT(G434," - ",A434),production_rates_outpost_resources,production_rates_production_rates,0)),
IF(H434="",0,_xlfn.XLOOKUP(_xlfn.CONCAT(H434," - ",A434),production_rates_outpost_resources,production_rates_production_rates,0)),
IF(I434="",0,_xlfn.XLOOKUP(_xlfn.CONCAT(I434," - ",A434),production_rates_outpost_resources,production_rates_production_rates,0)),
IF(J434="",0,_xlfn.XLOOKUP(_xlfn.CONCAT(J434," - ",A434),production_rates_outpost_resources,production_rates_production_rates,0)),
IF(K434="",0,_xlfn.XLOOKUP(_xlfn.CONCAT(K434," - ",A434),production_rates_outpost_resources,production_rates_production_rates,0)),
IF(L434="",0,_xlfn.XLOOKUP(_xlfn.CONCAT(L434," - ",A434),production_rates_outpost_resources,production_rates_production_rates,0)),
IF(M434="",0,_xlfn.XLOOKUP(_xlfn.CONCAT(M434," - ",A434),production_rates_outpost_resources,production_rates_production_rates,0)))</f>
        <v>0</v>
      </c>
      <c r="E434" s="5" t="str">
        <f t="shared" si="6"/>
        <v/>
      </c>
      <c r="F434" s="12" t="str">
        <f>IF(D434=0,"",D434/C434/VLOOKUP($B434,target_rates_table,2,FALSE))</f>
        <v/>
      </c>
    </row>
    <row r="435" spans="4:6" x14ac:dyDescent="0.25">
      <c r="D435" s="5">
        <f>SUM(
IF(G435="",0,_xlfn.XLOOKUP(_xlfn.CONCAT(G435," - ",A435),production_rates_outpost_resources,production_rates_production_rates,0)),
IF(H435="",0,_xlfn.XLOOKUP(_xlfn.CONCAT(H435," - ",A435),production_rates_outpost_resources,production_rates_production_rates,0)),
IF(I435="",0,_xlfn.XLOOKUP(_xlfn.CONCAT(I435," - ",A435),production_rates_outpost_resources,production_rates_production_rates,0)),
IF(J435="",0,_xlfn.XLOOKUP(_xlfn.CONCAT(J435," - ",A435),production_rates_outpost_resources,production_rates_production_rates,0)),
IF(K435="",0,_xlfn.XLOOKUP(_xlfn.CONCAT(K435," - ",A435),production_rates_outpost_resources,production_rates_production_rates,0)),
IF(L435="",0,_xlfn.XLOOKUP(_xlfn.CONCAT(L435," - ",A435),production_rates_outpost_resources,production_rates_production_rates,0)),
IF(M435="",0,_xlfn.XLOOKUP(_xlfn.CONCAT(M435," - ",A435),production_rates_outpost_resources,production_rates_production_rates,0)))</f>
        <v>0</v>
      </c>
      <c r="E435" s="5" t="str">
        <f t="shared" si="6"/>
        <v/>
      </c>
      <c r="F435" s="12" t="str">
        <f>IF(D435=0,"",D435/C435/VLOOKUP($B435,target_rates_table,2,FALSE))</f>
        <v/>
      </c>
    </row>
    <row r="436" spans="4:6" x14ac:dyDescent="0.25">
      <c r="D436" s="5">
        <f>SUM(
IF(G436="",0,_xlfn.XLOOKUP(_xlfn.CONCAT(G436," - ",A436),production_rates_outpost_resources,production_rates_production_rates,0)),
IF(H436="",0,_xlfn.XLOOKUP(_xlfn.CONCAT(H436," - ",A436),production_rates_outpost_resources,production_rates_production_rates,0)),
IF(I436="",0,_xlfn.XLOOKUP(_xlfn.CONCAT(I436," - ",A436),production_rates_outpost_resources,production_rates_production_rates,0)),
IF(J436="",0,_xlfn.XLOOKUP(_xlfn.CONCAT(J436," - ",A436),production_rates_outpost_resources,production_rates_production_rates,0)),
IF(K436="",0,_xlfn.XLOOKUP(_xlfn.CONCAT(K436," - ",A436),production_rates_outpost_resources,production_rates_production_rates,0)),
IF(L436="",0,_xlfn.XLOOKUP(_xlfn.CONCAT(L436," - ",A436),production_rates_outpost_resources,production_rates_production_rates,0)),
IF(M436="",0,_xlfn.XLOOKUP(_xlfn.CONCAT(M436," - ",A436),production_rates_outpost_resources,production_rates_production_rates,0)))</f>
        <v>0</v>
      </c>
      <c r="E436" s="5" t="str">
        <f t="shared" si="6"/>
        <v/>
      </c>
      <c r="F436" s="12" t="str">
        <f>IF(D436=0,"",D436/C436/VLOOKUP($B436,target_rates_table,2,FALSE))</f>
        <v/>
      </c>
    </row>
    <row r="437" spans="4:6" x14ac:dyDescent="0.25">
      <c r="D437" s="5">
        <f>SUM(
IF(G437="",0,_xlfn.XLOOKUP(_xlfn.CONCAT(G437," - ",A437),production_rates_outpost_resources,production_rates_production_rates,0)),
IF(H437="",0,_xlfn.XLOOKUP(_xlfn.CONCAT(H437," - ",A437),production_rates_outpost_resources,production_rates_production_rates,0)),
IF(I437="",0,_xlfn.XLOOKUP(_xlfn.CONCAT(I437," - ",A437),production_rates_outpost_resources,production_rates_production_rates,0)),
IF(J437="",0,_xlfn.XLOOKUP(_xlfn.CONCAT(J437," - ",A437),production_rates_outpost_resources,production_rates_production_rates,0)),
IF(K437="",0,_xlfn.XLOOKUP(_xlfn.CONCAT(K437," - ",A437),production_rates_outpost_resources,production_rates_production_rates,0)),
IF(L437="",0,_xlfn.XLOOKUP(_xlfn.CONCAT(L437," - ",A437),production_rates_outpost_resources,production_rates_production_rates,0)),
IF(M437="",0,_xlfn.XLOOKUP(_xlfn.CONCAT(M437," - ",A437),production_rates_outpost_resources,production_rates_production_rates,0)))</f>
        <v>0</v>
      </c>
      <c r="E437" s="5" t="str">
        <f t="shared" si="6"/>
        <v/>
      </c>
      <c r="F437" s="12" t="str">
        <f>IF(D437=0,"",D437/C437/VLOOKUP($B437,target_rates_table,2,FALSE))</f>
        <v/>
      </c>
    </row>
    <row r="438" spans="4:6" x14ac:dyDescent="0.25">
      <c r="D438" s="5">
        <f>SUM(
IF(G438="",0,_xlfn.XLOOKUP(_xlfn.CONCAT(G438," - ",A438),production_rates_outpost_resources,production_rates_production_rates,0)),
IF(H438="",0,_xlfn.XLOOKUP(_xlfn.CONCAT(H438," - ",A438),production_rates_outpost_resources,production_rates_production_rates,0)),
IF(I438="",0,_xlfn.XLOOKUP(_xlfn.CONCAT(I438," - ",A438),production_rates_outpost_resources,production_rates_production_rates,0)),
IF(J438="",0,_xlfn.XLOOKUP(_xlfn.CONCAT(J438," - ",A438),production_rates_outpost_resources,production_rates_production_rates,0)),
IF(K438="",0,_xlfn.XLOOKUP(_xlfn.CONCAT(K438," - ",A438),production_rates_outpost_resources,production_rates_production_rates,0)),
IF(L438="",0,_xlfn.XLOOKUP(_xlfn.CONCAT(L438," - ",A438),production_rates_outpost_resources,production_rates_production_rates,0)),
IF(M438="",0,_xlfn.XLOOKUP(_xlfn.CONCAT(M438," - ",A438),production_rates_outpost_resources,production_rates_production_rates,0)))</f>
        <v>0</v>
      </c>
      <c r="E438" s="5" t="str">
        <f t="shared" si="6"/>
        <v/>
      </c>
      <c r="F438" s="12" t="str">
        <f>IF(D438=0,"",D438/C438/VLOOKUP($B438,target_rates_table,2,FALSE))</f>
        <v/>
      </c>
    </row>
    <row r="439" spans="4:6" x14ac:dyDescent="0.25">
      <c r="D439" s="5">
        <f>SUM(
IF(G439="",0,_xlfn.XLOOKUP(_xlfn.CONCAT(G439," - ",A439),production_rates_outpost_resources,production_rates_production_rates,0)),
IF(H439="",0,_xlfn.XLOOKUP(_xlfn.CONCAT(H439," - ",A439),production_rates_outpost_resources,production_rates_production_rates,0)),
IF(I439="",0,_xlfn.XLOOKUP(_xlfn.CONCAT(I439," - ",A439),production_rates_outpost_resources,production_rates_production_rates,0)),
IF(J439="",0,_xlfn.XLOOKUP(_xlfn.CONCAT(J439," - ",A439),production_rates_outpost_resources,production_rates_production_rates,0)),
IF(K439="",0,_xlfn.XLOOKUP(_xlfn.CONCAT(K439," - ",A439),production_rates_outpost_resources,production_rates_production_rates,0)),
IF(L439="",0,_xlfn.XLOOKUP(_xlfn.CONCAT(L439," - ",A439),production_rates_outpost_resources,production_rates_production_rates,0)),
IF(M439="",0,_xlfn.XLOOKUP(_xlfn.CONCAT(M439," - ",A439),production_rates_outpost_resources,production_rates_production_rates,0)))</f>
        <v>0</v>
      </c>
      <c r="E439" s="5" t="str">
        <f t="shared" si="6"/>
        <v/>
      </c>
      <c r="F439" s="12" t="str">
        <f>IF(D439=0,"",D439/C439/VLOOKUP($B439,target_rates_table,2,FALSE))</f>
        <v/>
      </c>
    </row>
    <row r="440" spans="4:6" x14ac:dyDescent="0.25">
      <c r="D440" s="5">
        <f>SUM(
IF(G440="",0,_xlfn.XLOOKUP(_xlfn.CONCAT(G440," - ",A440),production_rates_outpost_resources,production_rates_production_rates,0)),
IF(H440="",0,_xlfn.XLOOKUP(_xlfn.CONCAT(H440," - ",A440),production_rates_outpost_resources,production_rates_production_rates,0)),
IF(I440="",0,_xlfn.XLOOKUP(_xlfn.CONCAT(I440," - ",A440),production_rates_outpost_resources,production_rates_production_rates,0)),
IF(J440="",0,_xlfn.XLOOKUP(_xlfn.CONCAT(J440," - ",A440),production_rates_outpost_resources,production_rates_production_rates,0)),
IF(K440="",0,_xlfn.XLOOKUP(_xlfn.CONCAT(K440," - ",A440),production_rates_outpost_resources,production_rates_production_rates,0)),
IF(L440="",0,_xlfn.XLOOKUP(_xlfn.CONCAT(L440," - ",A440),production_rates_outpost_resources,production_rates_production_rates,0)),
IF(M440="",0,_xlfn.XLOOKUP(_xlfn.CONCAT(M440," - ",A440),production_rates_outpost_resources,production_rates_production_rates,0)))</f>
        <v>0</v>
      </c>
      <c r="E440" s="5" t="str">
        <f t="shared" si="6"/>
        <v/>
      </c>
      <c r="F440" s="12" t="str">
        <f>IF(D440=0,"",D440/C440/VLOOKUP($B440,target_rates_table,2,FALSE))</f>
        <v/>
      </c>
    </row>
    <row r="441" spans="4:6" x14ac:dyDescent="0.25">
      <c r="D441" s="5">
        <f>SUM(
IF(G441="",0,_xlfn.XLOOKUP(_xlfn.CONCAT(G441," - ",A441),production_rates_outpost_resources,production_rates_production_rates,0)),
IF(H441="",0,_xlfn.XLOOKUP(_xlfn.CONCAT(H441," - ",A441),production_rates_outpost_resources,production_rates_production_rates,0)),
IF(I441="",0,_xlfn.XLOOKUP(_xlfn.CONCAT(I441," - ",A441),production_rates_outpost_resources,production_rates_production_rates,0)),
IF(J441="",0,_xlfn.XLOOKUP(_xlfn.CONCAT(J441," - ",A441),production_rates_outpost_resources,production_rates_production_rates,0)),
IF(K441="",0,_xlfn.XLOOKUP(_xlfn.CONCAT(K441," - ",A441),production_rates_outpost_resources,production_rates_production_rates,0)),
IF(L441="",0,_xlfn.XLOOKUP(_xlfn.CONCAT(L441," - ",A441),production_rates_outpost_resources,production_rates_production_rates,0)),
IF(M441="",0,_xlfn.XLOOKUP(_xlfn.CONCAT(M441," - ",A441),production_rates_outpost_resources,production_rates_production_rates,0)))</f>
        <v>0</v>
      </c>
      <c r="E441" s="5" t="str">
        <f t="shared" si="6"/>
        <v/>
      </c>
      <c r="F441" s="12" t="str">
        <f>IF(D441=0,"",D441/C441/VLOOKUP($B441,target_rates_table,2,FALSE))</f>
        <v/>
      </c>
    </row>
    <row r="442" spans="4:6" x14ac:dyDescent="0.25">
      <c r="D442" s="5">
        <f>SUM(
IF(G442="",0,_xlfn.XLOOKUP(_xlfn.CONCAT(G442," - ",A442),production_rates_outpost_resources,production_rates_production_rates,0)),
IF(H442="",0,_xlfn.XLOOKUP(_xlfn.CONCAT(H442," - ",A442),production_rates_outpost_resources,production_rates_production_rates,0)),
IF(I442="",0,_xlfn.XLOOKUP(_xlfn.CONCAT(I442," - ",A442),production_rates_outpost_resources,production_rates_production_rates,0)),
IF(J442="",0,_xlfn.XLOOKUP(_xlfn.CONCAT(J442," - ",A442),production_rates_outpost_resources,production_rates_production_rates,0)),
IF(K442="",0,_xlfn.XLOOKUP(_xlfn.CONCAT(K442," - ",A442),production_rates_outpost_resources,production_rates_production_rates,0)),
IF(L442="",0,_xlfn.XLOOKUP(_xlfn.CONCAT(L442," - ",A442),production_rates_outpost_resources,production_rates_production_rates,0)),
IF(M442="",0,_xlfn.XLOOKUP(_xlfn.CONCAT(M442," - ",A442),production_rates_outpost_resources,production_rates_production_rates,0)))</f>
        <v>0</v>
      </c>
      <c r="E442" s="5" t="str">
        <f t="shared" si="6"/>
        <v/>
      </c>
      <c r="F442" s="12" t="str">
        <f>IF(D442=0,"",D442/C442/VLOOKUP($B442,target_rates_table,2,FALSE))</f>
        <v/>
      </c>
    </row>
    <row r="443" spans="4:6" x14ac:dyDescent="0.25">
      <c r="D443" s="5">
        <f>SUM(
IF(G443="",0,_xlfn.XLOOKUP(_xlfn.CONCAT(G443," - ",A443),production_rates_outpost_resources,production_rates_production_rates,0)),
IF(H443="",0,_xlfn.XLOOKUP(_xlfn.CONCAT(H443," - ",A443),production_rates_outpost_resources,production_rates_production_rates,0)),
IF(I443="",0,_xlfn.XLOOKUP(_xlfn.CONCAT(I443," - ",A443),production_rates_outpost_resources,production_rates_production_rates,0)),
IF(J443="",0,_xlfn.XLOOKUP(_xlfn.CONCAT(J443," - ",A443),production_rates_outpost_resources,production_rates_production_rates,0)),
IF(K443="",0,_xlfn.XLOOKUP(_xlfn.CONCAT(K443," - ",A443),production_rates_outpost_resources,production_rates_production_rates,0)),
IF(L443="",0,_xlfn.XLOOKUP(_xlfn.CONCAT(L443," - ",A443),production_rates_outpost_resources,production_rates_production_rates,0)),
IF(M443="",0,_xlfn.XLOOKUP(_xlfn.CONCAT(M443," - ",A443),production_rates_outpost_resources,production_rates_production_rates,0)))</f>
        <v>0</v>
      </c>
      <c r="E443" s="5" t="str">
        <f t="shared" si="6"/>
        <v/>
      </c>
      <c r="F443" s="12" t="str">
        <f>IF(D443=0,"",D443/C443/VLOOKUP($B443,target_rates_table,2,FALSE))</f>
        <v/>
      </c>
    </row>
    <row r="444" spans="4:6" x14ac:dyDescent="0.25">
      <c r="D444" s="5">
        <f>SUM(
IF(G444="",0,_xlfn.XLOOKUP(_xlfn.CONCAT(G444," - ",A444),production_rates_outpost_resources,production_rates_production_rates,0)),
IF(H444="",0,_xlfn.XLOOKUP(_xlfn.CONCAT(H444," - ",A444),production_rates_outpost_resources,production_rates_production_rates,0)),
IF(I444="",0,_xlfn.XLOOKUP(_xlfn.CONCAT(I444," - ",A444),production_rates_outpost_resources,production_rates_production_rates,0)),
IF(J444="",0,_xlfn.XLOOKUP(_xlfn.CONCAT(J444," - ",A444),production_rates_outpost_resources,production_rates_production_rates,0)),
IF(K444="",0,_xlfn.XLOOKUP(_xlfn.CONCAT(K444," - ",A444),production_rates_outpost_resources,production_rates_production_rates,0)),
IF(L444="",0,_xlfn.XLOOKUP(_xlfn.CONCAT(L444," - ",A444),production_rates_outpost_resources,production_rates_production_rates,0)),
IF(M444="",0,_xlfn.XLOOKUP(_xlfn.CONCAT(M444," - ",A444),production_rates_outpost_resources,production_rates_production_rates,0)))</f>
        <v>0</v>
      </c>
      <c r="E444" s="5" t="str">
        <f t="shared" si="6"/>
        <v/>
      </c>
      <c r="F444" s="12" t="str">
        <f>IF(D444=0,"",D444/C444/VLOOKUP($B444,target_rates_table,2,FALSE))</f>
        <v/>
      </c>
    </row>
    <row r="445" spans="4:6" x14ac:dyDescent="0.25">
      <c r="D445" s="5">
        <f>SUM(
IF(G445="",0,_xlfn.XLOOKUP(_xlfn.CONCAT(G445," - ",A445),production_rates_outpost_resources,production_rates_production_rates,0)),
IF(H445="",0,_xlfn.XLOOKUP(_xlfn.CONCAT(H445," - ",A445),production_rates_outpost_resources,production_rates_production_rates,0)),
IF(I445="",0,_xlfn.XLOOKUP(_xlfn.CONCAT(I445," - ",A445),production_rates_outpost_resources,production_rates_production_rates,0)),
IF(J445="",0,_xlfn.XLOOKUP(_xlfn.CONCAT(J445," - ",A445),production_rates_outpost_resources,production_rates_production_rates,0)),
IF(K445="",0,_xlfn.XLOOKUP(_xlfn.CONCAT(K445," - ",A445),production_rates_outpost_resources,production_rates_production_rates,0)),
IF(L445="",0,_xlfn.XLOOKUP(_xlfn.CONCAT(L445," - ",A445),production_rates_outpost_resources,production_rates_production_rates,0)),
IF(M445="",0,_xlfn.XLOOKUP(_xlfn.CONCAT(M445," - ",A445),production_rates_outpost_resources,production_rates_production_rates,0)))</f>
        <v>0</v>
      </c>
      <c r="E445" s="5" t="str">
        <f t="shared" si="6"/>
        <v/>
      </c>
      <c r="F445" s="12" t="str">
        <f>IF(D445=0,"",D445/C445/VLOOKUP($B445,target_rates_table,2,FALSE))</f>
        <v/>
      </c>
    </row>
    <row r="446" spans="4:6" x14ac:dyDescent="0.25">
      <c r="D446" s="5">
        <f>SUM(
IF(G446="",0,_xlfn.XLOOKUP(_xlfn.CONCAT(G446," - ",A446),production_rates_outpost_resources,production_rates_production_rates,0)),
IF(H446="",0,_xlfn.XLOOKUP(_xlfn.CONCAT(H446," - ",A446),production_rates_outpost_resources,production_rates_production_rates,0)),
IF(I446="",0,_xlfn.XLOOKUP(_xlfn.CONCAT(I446," - ",A446),production_rates_outpost_resources,production_rates_production_rates,0)),
IF(J446="",0,_xlfn.XLOOKUP(_xlfn.CONCAT(J446," - ",A446),production_rates_outpost_resources,production_rates_production_rates,0)),
IF(K446="",0,_xlfn.XLOOKUP(_xlfn.CONCAT(K446," - ",A446),production_rates_outpost_resources,production_rates_production_rates,0)),
IF(L446="",0,_xlfn.XLOOKUP(_xlfn.CONCAT(L446," - ",A446),production_rates_outpost_resources,production_rates_production_rates,0)),
IF(M446="",0,_xlfn.XLOOKUP(_xlfn.CONCAT(M446," - ",A446),production_rates_outpost_resources,production_rates_production_rates,0)))</f>
        <v>0</v>
      </c>
      <c r="E446" s="5" t="str">
        <f t="shared" si="6"/>
        <v/>
      </c>
      <c r="F446" s="12" t="str">
        <f>IF(D446=0,"",D446/C446/VLOOKUP($B446,target_rates_table,2,FALSE))</f>
        <v/>
      </c>
    </row>
    <row r="447" spans="4:6" x14ac:dyDescent="0.25">
      <c r="D447" s="5">
        <f>SUM(
IF(G447="",0,_xlfn.XLOOKUP(_xlfn.CONCAT(G447," - ",A447),production_rates_outpost_resources,production_rates_production_rates,0)),
IF(H447="",0,_xlfn.XLOOKUP(_xlfn.CONCAT(H447," - ",A447),production_rates_outpost_resources,production_rates_production_rates,0)),
IF(I447="",0,_xlfn.XLOOKUP(_xlfn.CONCAT(I447," - ",A447),production_rates_outpost_resources,production_rates_production_rates,0)),
IF(J447="",0,_xlfn.XLOOKUP(_xlfn.CONCAT(J447," - ",A447),production_rates_outpost_resources,production_rates_production_rates,0)),
IF(K447="",0,_xlfn.XLOOKUP(_xlfn.CONCAT(K447," - ",A447),production_rates_outpost_resources,production_rates_production_rates,0)),
IF(L447="",0,_xlfn.XLOOKUP(_xlfn.CONCAT(L447," - ",A447),production_rates_outpost_resources,production_rates_production_rates,0)),
IF(M447="",0,_xlfn.XLOOKUP(_xlfn.CONCAT(M447," - ",A447),production_rates_outpost_resources,production_rates_production_rates,0)))</f>
        <v>0</v>
      </c>
      <c r="E447" s="5" t="str">
        <f t="shared" si="6"/>
        <v/>
      </c>
      <c r="F447" s="12" t="str">
        <f>IF(D447=0,"",D447/C447/VLOOKUP($B447,target_rates_table,2,FALSE))</f>
        <v/>
      </c>
    </row>
    <row r="448" spans="4:6" x14ac:dyDescent="0.25">
      <c r="D448" s="5">
        <f>SUM(
IF(G448="",0,_xlfn.XLOOKUP(_xlfn.CONCAT(G448," - ",A448),production_rates_outpost_resources,production_rates_production_rates,0)),
IF(H448="",0,_xlfn.XLOOKUP(_xlfn.CONCAT(H448," - ",A448),production_rates_outpost_resources,production_rates_production_rates,0)),
IF(I448="",0,_xlfn.XLOOKUP(_xlfn.CONCAT(I448," - ",A448),production_rates_outpost_resources,production_rates_production_rates,0)),
IF(J448="",0,_xlfn.XLOOKUP(_xlfn.CONCAT(J448," - ",A448),production_rates_outpost_resources,production_rates_production_rates,0)),
IF(K448="",0,_xlfn.XLOOKUP(_xlfn.CONCAT(K448," - ",A448),production_rates_outpost_resources,production_rates_production_rates,0)),
IF(L448="",0,_xlfn.XLOOKUP(_xlfn.CONCAT(L448," - ",A448),production_rates_outpost_resources,production_rates_production_rates,0)),
IF(M448="",0,_xlfn.XLOOKUP(_xlfn.CONCAT(M448," - ",A448),production_rates_outpost_resources,production_rates_production_rates,0)))</f>
        <v>0</v>
      </c>
      <c r="E448" s="5" t="str">
        <f t="shared" si="6"/>
        <v/>
      </c>
      <c r="F448" s="12" t="str">
        <f>IF(D448=0,"",D448/C448/VLOOKUP($B448,target_rates_table,2,FALSE))</f>
        <v/>
      </c>
    </row>
    <row r="449" spans="4:6" x14ac:dyDescent="0.25">
      <c r="D449" s="5">
        <f>SUM(
IF(G449="",0,_xlfn.XLOOKUP(_xlfn.CONCAT(G449," - ",A449),production_rates_outpost_resources,production_rates_production_rates,0)),
IF(H449="",0,_xlfn.XLOOKUP(_xlfn.CONCAT(H449," - ",A449),production_rates_outpost_resources,production_rates_production_rates,0)),
IF(I449="",0,_xlfn.XLOOKUP(_xlfn.CONCAT(I449," - ",A449),production_rates_outpost_resources,production_rates_production_rates,0)),
IF(J449="",0,_xlfn.XLOOKUP(_xlfn.CONCAT(J449," - ",A449),production_rates_outpost_resources,production_rates_production_rates,0)),
IF(K449="",0,_xlfn.XLOOKUP(_xlfn.CONCAT(K449," - ",A449),production_rates_outpost_resources,production_rates_production_rates,0)),
IF(L449="",0,_xlfn.XLOOKUP(_xlfn.CONCAT(L449," - ",A449),production_rates_outpost_resources,production_rates_production_rates,0)),
IF(M449="",0,_xlfn.XLOOKUP(_xlfn.CONCAT(M449," - ",A449),production_rates_outpost_resources,production_rates_production_rates,0)))</f>
        <v>0</v>
      </c>
      <c r="E449" s="5" t="str">
        <f t="shared" si="6"/>
        <v/>
      </c>
      <c r="F449" s="12" t="str">
        <f>IF(D449=0,"",D449/C449/VLOOKUP($B449,target_rates_table,2,FALSE))</f>
        <v/>
      </c>
    </row>
    <row r="450" spans="4:6" x14ac:dyDescent="0.25">
      <c r="D450" s="5">
        <f>SUM(
IF(G450="",0,_xlfn.XLOOKUP(_xlfn.CONCAT(G450," - ",A450),production_rates_outpost_resources,production_rates_production_rates,0)),
IF(H450="",0,_xlfn.XLOOKUP(_xlfn.CONCAT(H450," - ",A450),production_rates_outpost_resources,production_rates_production_rates,0)),
IF(I450="",0,_xlfn.XLOOKUP(_xlfn.CONCAT(I450," - ",A450),production_rates_outpost_resources,production_rates_production_rates,0)),
IF(J450="",0,_xlfn.XLOOKUP(_xlfn.CONCAT(J450," - ",A450),production_rates_outpost_resources,production_rates_production_rates,0)),
IF(K450="",0,_xlfn.XLOOKUP(_xlfn.CONCAT(K450," - ",A450),production_rates_outpost_resources,production_rates_production_rates,0)),
IF(L450="",0,_xlfn.XLOOKUP(_xlfn.CONCAT(L450," - ",A450),production_rates_outpost_resources,production_rates_production_rates,0)),
IF(M450="",0,_xlfn.XLOOKUP(_xlfn.CONCAT(M450," - ",A450),production_rates_outpost_resources,production_rates_production_rates,0)))</f>
        <v>0</v>
      </c>
      <c r="E450" s="5" t="str">
        <f t="shared" si="6"/>
        <v/>
      </c>
      <c r="F450" s="12" t="str">
        <f>IF(D450=0,"",D450/C450/VLOOKUP($B450,target_rates_table,2,FALSE))</f>
        <v/>
      </c>
    </row>
    <row r="451" spans="4:6" x14ac:dyDescent="0.25">
      <c r="D451" s="5">
        <f>SUM(
IF(G451="",0,_xlfn.XLOOKUP(_xlfn.CONCAT(G451," - ",A451),production_rates_outpost_resources,production_rates_production_rates,0)),
IF(H451="",0,_xlfn.XLOOKUP(_xlfn.CONCAT(H451," - ",A451),production_rates_outpost_resources,production_rates_production_rates,0)),
IF(I451="",0,_xlfn.XLOOKUP(_xlfn.CONCAT(I451," - ",A451),production_rates_outpost_resources,production_rates_production_rates,0)),
IF(J451="",0,_xlfn.XLOOKUP(_xlfn.CONCAT(J451," - ",A451),production_rates_outpost_resources,production_rates_production_rates,0)),
IF(K451="",0,_xlfn.XLOOKUP(_xlfn.CONCAT(K451," - ",A451),production_rates_outpost_resources,production_rates_production_rates,0)),
IF(L451="",0,_xlfn.XLOOKUP(_xlfn.CONCAT(L451," - ",A451),production_rates_outpost_resources,production_rates_production_rates,0)),
IF(M451="",0,_xlfn.XLOOKUP(_xlfn.CONCAT(M451," - ",A451),production_rates_outpost_resources,production_rates_production_rates,0)))</f>
        <v>0</v>
      </c>
      <c r="E451" s="5" t="str">
        <f t="shared" ref="E451:E514" si="7">IF(D451=0,"",D451/C451)</f>
        <v/>
      </c>
      <c r="F451" s="12" t="str">
        <f>IF(D451=0,"",D451/C451/VLOOKUP($B451,target_rates_table,2,FALSE))</f>
        <v/>
      </c>
    </row>
    <row r="452" spans="4:6" x14ac:dyDescent="0.25">
      <c r="D452" s="5">
        <f>SUM(
IF(G452="",0,_xlfn.XLOOKUP(_xlfn.CONCAT(G452," - ",A452),production_rates_outpost_resources,production_rates_production_rates,0)),
IF(H452="",0,_xlfn.XLOOKUP(_xlfn.CONCAT(H452," - ",A452),production_rates_outpost_resources,production_rates_production_rates,0)),
IF(I452="",0,_xlfn.XLOOKUP(_xlfn.CONCAT(I452," - ",A452),production_rates_outpost_resources,production_rates_production_rates,0)),
IF(J452="",0,_xlfn.XLOOKUP(_xlfn.CONCAT(J452," - ",A452),production_rates_outpost_resources,production_rates_production_rates,0)),
IF(K452="",0,_xlfn.XLOOKUP(_xlfn.CONCAT(K452," - ",A452),production_rates_outpost_resources,production_rates_production_rates,0)),
IF(L452="",0,_xlfn.XLOOKUP(_xlfn.CONCAT(L452," - ",A452),production_rates_outpost_resources,production_rates_production_rates,0)),
IF(M452="",0,_xlfn.XLOOKUP(_xlfn.CONCAT(M452," - ",A452),production_rates_outpost_resources,production_rates_production_rates,0)))</f>
        <v>0</v>
      </c>
      <c r="E452" s="5" t="str">
        <f t="shared" si="7"/>
        <v/>
      </c>
      <c r="F452" s="12" t="str">
        <f>IF(D452=0,"",D452/C452/VLOOKUP($B452,target_rates_table,2,FALSE))</f>
        <v/>
      </c>
    </row>
    <row r="453" spans="4:6" x14ac:dyDescent="0.25">
      <c r="D453" s="5">
        <f>SUM(
IF(G453="",0,_xlfn.XLOOKUP(_xlfn.CONCAT(G453," - ",A453),production_rates_outpost_resources,production_rates_production_rates,0)),
IF(H453="",0,_xlfn.XLOOKUP(_xlfn.CONCAT(H453," - ",A453),production_rates_outpost_resources,production_rates_production_rates,0)),
IF(I453="",0,_xlfn.XLOOKUP(_xlfn.CONCAT(I453," - ",A453),production_rates_outpost_resources,production_rates_production_rates,0)),
IF(J453="",0,_xlfn.XLOOKUP(_xlfn.CONCAT(J453," - ",A453),production_rates_outpost_resources,production_rates_production_rates,0)),
IF(K453="",0,_xlfn.XLOOKUP(_xlfn.CONCAT(K453," - ",A453),production_rates_outpost_resources,production_rates_production_rates,0)),
IF(L453="",0,_xlfn.XLOOKUP(_xlfn.CONCAT(L453," - ",A453),production_rates_outpost_resources,production_rates_production_rates,0)),
IF(M453="",0,_xlfn.XLOOKUP(_xlfn.CONCAT(M453," - ",A453),production_rates_outpost_resources,production_rates_production_rates,0)))</f>
        <v>0</v>
      </c>
      <c r="E453" s="5" t="str">
        <f t="shared" si="7"/>
        <v/>
      </c>
      <c r="F453" s="12" t="str">
        <f>IF(D453=0,"",D453/C453/VLOOKUP($B453,target_rates_table,2,FALSE))</f>
        <v/>
      </c>
    </row>
    <row r="454" spans="4:6" x14ac:dyDescent="0.25">
      <c r="D454" s="5">
        <f>SUM(
IF(G454="",0,_xlfn.XLOOKUP(_xlfn.CONCAT(G454," - ",A454),production_rates_outpost_resources,production_rates_production_rates,0)),
IF(H454="",0,_xlfn.XLOOKUP(_xlfn.CONCAT(H454," - ",A454),production_rates_outpost_resources,production_rates_production_rates,0)),
IF(I454="",0,_xlfn.XLOOKUP(_xlfn.CONCAT(I454," - ",A454),production_rates_outpost_resources,production_rates_production_rates,0)),
IF(J454="",0,_xlfn.XLOOKUP(_xlfn.CONCAT(J454," - ",A454),production_rates_outpost_resources,production_rates_production_rates,0)),
IF(K454="",0,_xlfn.XLOOKUP(_xlfn.CONCAT(K454," - ",A454),production_rates_outpost_resources,production_rates_production_rates,0)),
IF(L454="",0,_xlfn.XLOOKUP(_xlfn.CONCAT(L454," - ",A454),production_rates_outpost_resources,production_rates_production_rates,0)),
IF(M454="",0,_xlfn.XLOOKUP(_xlfn.CONCAT(M454," - ",A454),production_rates_outpost_resources,production_rates_production_rates,0)))</f>
        <v>0</v>
      </c>
      <c r="E454" s="5" t="str">
        <f t="shared" si="7"/>
        <v/>
      </c>
      <c r="F454" s="12" t="str">
        <f>IF(D454=0,"",D454/C454/VLOOKUP($B454,target_rates_table,2,FALSE))</f>
        <v/>
      </c>
    </row>
    <row r="455" spans="4:6" x14ac:dyDescent="0.25">
      <c r="D455" s="5">
        <f>SUM(
IF(G455="",0,_xlfn.XLOOKUP(_xlfn.CONCAT(G455," - ",A455),production_rates_outpost_resources,production_rates_production_rates,0)),
IF(H455="",0,_xlfn.XLOOKUP(_xlfn.CONCAT(H455," - ",A455),production_rates_outpost_resources,production_rates_production_rates,0)),
IF(I455="",0,_xlfn.XLOOKUP(_xlfn.CONCAT(I455," - ",A455),production_rates_outpost_resources,production_rates_production_rates,0)),
IF(J455="",0,_xlfn.XLOOKUP(_xlfn.CONCAT(J455," - ",A455),production_rates_outpost_resources,production_rates_production_rates,0)),
IF(K455="",0,_xlfn.XLOOKUP(_xlfn.CONCAT(K455," - ",A455),production_rates_outpost_resources,production_rates_production_rates,0)),
IF(L455="",0,_xlfn.XLOOKUP(_xlfn.CONCAT(L455," - ",A455),production_rates_outpost_resources,production_rates_production_rates,0)),
IF(M455="",0,_xlfn.XLOOKUP(_xlfn.CONCAT(M455," - ",A455),production_rates_outpost_resources,production_rates_production_rates,0)))</f>
        <v>0</v>
      </c>
      <c r="E455" s="5" t="str">
        <f t="shared" si="7"/>
        <v/>
      </c>
      <c r="F455" s="12" t="str">
        <f>IF(D455=0,"",D455/C455/VLOOKUP($B455,target_rates_table,2,FALSE))</f>
        <v/>
      </c>
    </row>
    <row r="456" spans="4:6" x14ac:dyDescent="0.25">
      <c r="D456" s="5">
        <f>SUM(
IF(G456="",0,_xlfn.XLOOKUP(_xlfn.CONCAT(G456," - ",A456),production_rates_outpost_resources,production_rates_production_rates,0)),
IF(H456="",0,_xlfn.XLOOKUP(_xlfn.CONCAT(H456," - ",A456),production_rates_outpost_resources,production_rates_production_rates,0)),
IF(I456="",0,_xlfn.XLOOKUP(_xlfn.CONCAT(I456," - ",A456),production_rates_outpost_resources,production_rates_production_rates,0)),
IF(J456="",0,_xlfn.XLOOKUP(_xlfn.CONCAT(J456," - ",A456),production_rates_outpost_resources,production_rates_production_rates,0)),
IF(K456="",0,_xlfn.XLOOKUP(_xlfn.CONCAT(K456," - ",A456),production_rates_outpost_resources,production_rates_production_rates,0)),
IF(L456="",0,_xlfn.XLOOKUP(_xlfn.CONCAT(L456," - ",A456),production_rates_outpost_resources,production_rates_production_rates,0)),
IF(M456="",0,_xlfn.XLOOKUP(_xlfn.CONCAT(M456," - ",A456),production_rates_outpost_resources,production_rates_production_rates,0)))</f>
        <v>0</v>
      </c>
      <c r="E456" s="5" t="str">
        <f t="shared" si="7"/>
        <v/>
      </c>
      <c r="F456" s="12" t="str">
        <f>IF(D456=0,"",D456/C456/VLOOKUP($B456,target_rates_table,2,FALSE))</f>
        <v/>
      </c>
    </row>
    <row r="457" spans="4:6" x14ac:dyDescent="0.25">
      <c r="D457" s="5">
        <f>SUM(
IF(G457="",0,_xlfn.XLOOKUP(_xlfn.CONCAT(G457," - ",A457),production_rates_outpost_resources,production_rates_production_rates,0)),
IF(H457="",0,_xlfn.XLOOKUP(_xlfn.CONCAT(H457," - ",A457),production_rates_outpost_resources,production_rates_production_rates,0)),
IF(I457="",0,_xlfn.XLOOKUP(_xlfn.CONCAT(I457," - ",A457),production_rates_outpost_resources,production_rates_production_rates,0)),
IF(J457="",0,_xlfn.XLOOKUP(_xlfn.CONCAT(J457," - ",A457),production_rates_outpost_resources,production_rates_production_rates,0)),
IF(K457="",0,_xlfn.XLOOKUP(_xlfn.CONCAT(K457," - ",A457),production_rates_outpost_resources,production_rates_production_rates,0)),
IF(L457="",0,_xlfn.XLOOKUP(_xlfn.CONCAT(L457," - ",A457),production_rates_outpost_resources,production_rates_production_rates,0)),
IF(M457="",0,_xlfn.XLOOKUP(_xlfn.CONCAT(M457," - ",A457),production_rates_outpost_resources,production_rates_production_rates,0)))</f>
        <v>0</v>
      </c>
      <c r="E457" s="5" t="str">
        <f t="shared" si="7"/>
        <v/>
      </c>
      <c r="F457" s="12" t="str">
        <f>IF(D457=0,"",D457/C457/VLOOKUP($B457,target_rates_table,2,FALSE))</f>
        <v/>
      </c>
    </row>
    <row r="458" spans="4:6" x14ac:dyDescent="0.25">
      <c r="D458" s="5">
        <f>SUM(
IF(G458="",0,_xlfn.XLOOKUP(_xlfn.CONCAT(G458," - ",A458),production_rates_outpost_resources,production_rates_production_rates,0)),
IF(H458="",0,_xlfn.XLOOKUP(_xlfn.CONCAT(H458," - ",A458),production_rates_outpost_resources,production_rates_production_rates,0)),
IF(I458="",0,_xlfn.XLOOKUP(_xlfn.CONCAT(I458," - ",A458),production_rates_outpost_resources,production_rates_production_rates,0)),
IF(J458="",0,_xlfn.XLOOKUP(_xlfn.CONCAT(J458," - ",A458),production_rates_outpost_resources,production_rates_production_rates,0)),
IF(K458="",0,_xlfn.XLOOKUP(_xlfn.CONCAT(K458," - ",A458),production_rates_outpost_resources,production_rates_production_rates,0)),
IF(L458="",0,_xlfn.XLOOKUP(_xlfn.CONCAT(L458," - ",A458),production_rates_outpost_resources,production_rates_production_rates,0)),
IF(M458="",0,_xlfn.XLOOKUP(_xlfn.CONCAT(M458," - ",A458),production_rates_outpost_resources,production_rates_production_rates,0)))</f>
        <v>0</v>
      </c>
      <c r="E458" s="5" t="str">
        <f t="shared" si="7"/>
        <v/>
      </c>
      <c r="F458" s="12" t="str">
        <f>IF(D458=0,"",D458/C458/VLOOKUP($B458,target_rates_table,2,FALSE))</f>
        <v/>
      </c>
    </row>
    <row r="459" spans="4:6" x14ac:dyDescent="0.25">
      <c r="D459" s="5">
        <f>SUM(
IF(G459="",0,_xlfn.XLOOKUP(_xlfn.CONCAT(G459," - ",A459),production_rates_outpost_resources,production_rates_production_rates,0)),
IF(H459="",0,_xlfn.XLOOKUP(_xlfn.CONCAT(H459," - ",A459),production_rates_outpost_resources,production_rates_production_rates,0)),
IF(I459="",0,_xlfn.XLOOKUP(_xlfn.CONCAT(I459," - ",A459),production_rates_outpost_resources,production_rates_production_rates,0)),
IF(J459="",0,_xlfn.XLOOKUP(_xlfn.CONCAT(J459," - ",A459),production_rates_outpost_resources,production_rates_production_rates,0)),
IF(K459="",0,_xlfn.XLOOKUP(_xlfn.CONCAT(K459," - ",A459),production_rates_outpost_resources,production_rates_production_rates,0)),
IF(L459="",0,_xlfn.XLOOKUP(_xlfn.CONCAT(L459," - ",A459),production_rates_outpost_resources,production_rates_production_rates,0)),
IF(M459="",0,_xlfn.XLOOKUP(_xlfn.CONCAT(M459," - ",A459),production_rates_outpost_resources,production_rates_production_rates,0)))</f>
        <v>0</v>
      </c>
      <c r="E459" s="5" t="str">
        <f t="shared" si="7"/>
        <v/>
      </c>
      <c r="F459" s="12" t="str">
        <f>IF(D459=0,"",D459/C459/VLOOKUP($B459,target_rates_table,2,FALSE))</f>
        <v/>
      </c>
    </row>
    <row r="460" spans="4:6" x14ac:dyDescent="0.25">
      <c r="D460" s="5">
        <f>SUM(
IF(G460="",0,_xlfn.XLOOKUP(_xlfn.CONCAT(G460," - ",A460),production_rates_outpost_resources,production_rates_production_rates,0)),
IF(H460="",0,_xlfn.XLOOKUP(_xlfn.CONCAT(H460," - ",A460),production_rates_outpost_resources,production_rates_production_rates,0)),
IF(I460="",0,_xlfn.XLOOKUP(_xlfn.CONCAT(I460," - ",A460),production_rates_outpost_resources,production_rates_production_rates,0)),
IF(J460="",0,_xlfn.XLOOKUP(_xlfn.CONCAT(J460," - ",A460),production_rates_outpost_resources,production_rates_production_rates,0)),
IF(K460="",0,_xlfn.XLOOKUP(_xlfn.CONCAT(K460," - ",A460),production_rates_outpost_resources,production_rates_production_rates,0)),
IF(L460="",0,_xlfn.XLOOKUP(_xlfn.CONCAT(L460," - ",A460),production_rates_outpost_resources,production_rates_production_rates,0)),
IF(M460="",0,_xlfn.XLOOKUP(_xlfn.CONCAT(M460," - ",A460),production_rates_outpost_resources,production_rates_production_rates,0)))</f>
        <v>0</v>
      </c>
      <c r="E460" s="5" t="str">
        <f t="shared" si="7"/>
        <v/>
      </c>
      <c r="F460" s="12" t="str">
        <f>IF(D460=0,"",D460/C460/VLOOKUP($B460,target_rates_table,2,FALSE))</f>
        <v/>
      </c>
    </row>
    <row r="461" spans="4:6" x14ac:dyDescent="0.25">
      <c r="D461" s="5">
        <f>SUM(
IF(G461="",0,_xlfn.XLOOKUP(_xlfn.CONCAT(G461," - ",A461),production_rates_outpost_resources,production_rates_production_rates,0)),
IF(H461="",0,_xlfn.XLOOKUP(_xlfn.CONCAT(H461," - ",A461),production_rates_outpost_resources,production_rates_production_rates,0)),
IF(I461="",0,_xlfn.XLOOKUP(_xlfn.CONCAT(I461," - ",A461),production_rates_outpost_resources,production_rates_production_rates,0)),
IF(J461="",0,_xlfn.XLOOKUP(_xlfn.CONCAT(J461," - ",A461),production_rates_outpost_resources,production_rates_production_rates,0)),
IF(K461="",0,_xlfn.XLOOKUP(_xlfn.CONCAT(K461," - ",A461),production_rates_outpost_resources,production_rates_production_rates,0)),
IF(L461="",0,_xlfn.XLOOKUP(_xlfn.CONCAT(L461," - ",A461),production_rates_outpost_resources,production_rates_production_rates,0)),
IF(M461="",0,_xlfn.XLOOKUP(_xlfn.CONCAT(M461," - ",A461),production_rates_outpost_resources,production_rates_production_rates,0)))</f>
        <v>0</v>
      </c>
      <c r="E461" s="5" t="str">
        <f t="shared" si="7"/>
        <v/>
      </c>
      <c r="F461" s="12" t="str">
        <f>IF(D461=0,"",D461/C461/VLOOKUP($B461,target_rates_table,2,FALSE))</f>
        <v/>
      </c>
    </row>
    <row r="462" spans="4:6" x14ac:dyDescent="0.25">
      <c r="D462" s="5">
        <f>SUM(
IF(G462="",0,_xlfn.XLOOKUP(_xlfn.CONCAT(G462," - ",A462),production_rates_outpost_resources,production_rates_production_rates,0)),
IF(H462="",0,_xlfn.XLOOKUP(_xlfn.CONCAT(H462," - ",A462),production_rates_outpost_resources,production_rates_production_rates,0)),
IF(I462="",0,_xlfn.XLOOKUP(_xlfn.CONCAT(I462," - ",A462),production_rates_outpost_resources,production_rates_production_rates,0)),
IF(J462="",0,_xlfn.XLOOKUP(_xlfn.CONCAT(J462," - ",A462),production_rates_outpost_resources,production_rates_production_rates,0)),
IF(K462="",0,_xlfn.XLOOKUP(_xlfn.CONCAT(K462," - ",A462),production_rates_outpost_resources,production_rates_production_rates,0)),
IF(L462="",0,_xlfn.XLOOKUP(_xlfn.CONCAT(L462," - ",A462),production_rates_outpost_resources,production_rates_production_rates,0)),
IF(M462="",0,_xlfn.XLOOKUP(_xlfn.CONCAT(M462," - ",A462),production_rates_outpost_resources,production_rates_production_rates,0)))</f>
        <v>0</v>
      </c>
      <c r="E462" s="5" t="str">
        <f t="shared" si="7"/>
        <v/>
      </c>
      <c r="F462" s="12" t="str">
        <f>IF(D462=0,"",D462/C462/VLOOKUP($B462,target_rates_table,2,FALSE))</f>
        <v/>
      </c>
    </row>
    <row r="463" spans="4:6" x14ac:dyDescent="0.25">
      <c r="D463" s="5">
        <f>SUM(
IF(G463="",0,_xlfn.XLOOKUP(_xlfn.CONCAT(G463," - ",A463),production_rates_outpost_resources,production_rates_production_rates,0)),
IF(H463="",0,_xlfn.XLOOKUP(_xlfn.CONCAT(H463," - ",A463),production_rates_outpost_resources,production_rates_production_rates,0)),
IF(I463="",0,_xlfn.XLOOKUP(_xlfn.CONCAT(I463," - ",A463),production_rates_outpost_resources,production_rates_production_rates,0)),
IF(J463="",0,_xlfn.XLOOKUP(_xlfn.CONCAT(J463," - ",A463),production_rates_outpost_resources,production_rates_production_rates,0)),
IF(K463="",0,_xlfn.XLOOKUP(_xlfn.CONCAT(K463," - ",A463),production_rates_outpost_resources,production_rates_production_rates,0)),
IF(L463="",0,_xlfn.XLOOKUP(_xlfn.CONCAT(L463," - ",A463),production_rates_outpost_resources,production_rates_production_rates,0)),
IF(M463="",0,_xlfn.XLOOKUP(_xlfn.CONCAT(M463," - ",A463),production_rates_outpost_resources,production_rates_production_rates,0)))</f>
        <v>0</v>
      </c>
      <c r="E463" s="5" t="str">
        <f t="shared" si="7"/>
        <v/>
      </c>
      <c r="F463" s="12" t="str">
        <f>IF(D463=0,"",D463/C463/VLOOKUP($B463,target_rates_table,2,FALSE))</f>
        <v/>
      </c>
    </row>
    <row r="464" spans="4:6" x14ac:dyDescent="0.25">
      <c r="D464" s="5">
        <f>SUM(
IF(G464="",0,_xlfn.XLOOKUP(_xlfn.CONCAT(G464," - ",A464),production_rates_outpost_resources,production_rates_production_rates,0)),
IF(H464="",0,_xlfn.XLOOKUP(_xlfn.CONCAT(H464," - ",A464),production_rates_outpost_resources,production_rates_production_rates,0)),
IF(I464="",0,_xlfn.XLOOKUP(_xlfn.CONCAT(I464," - ",A464),production_rates_outpost_resources,production_rates_production_rates,0)),
IF(J464="",0,_xlfn.XLOOKUP(_xlfn.CONCAT(J464," - ",A464),production_rates_outpost_resources,production_rates_production_rates,0)),
IF(K464="",0,_xlfn.XLOOKUP(_xlfn.CONCAT(K464," - ",A464),production_rates_outpost_resources,production_rates_production_rates,0)),
IF(L464="",0,_xlfn.XLOOKUP(_xlfn.CONCAT(L464," - ",A464),production_rates_outpost_resources,production_rates_production_rates,0)),
IF(M464="",0,_xlfn.XLOOKUP(_xlfn.CONCAT(M464," - ",A464),production_rates_outpost_resources,production_rates_production_rates,0)))</f>
        <v>0</v>
      </c>
      <c r="E464" s="5" t="str">
        <f t="shared" si="7"/>
        <v/>
      </c>
      <c r="F464" s="12" t="str">
        <f>IF(D464=0,"",D464/C464/VLOOKUP($B464,target_rates_table,2,FALSE))</f>
        <v/>
      </c>
    </row>
    <row r="465" spans="4:6" x14ac:dyDescent="0.25">
      <c r="D465" s="5">
        <f>SUM(
IF(G465="",0,_xlfn.XLOOKUP(_xlfn.CONCAT(G465," - ",A465),production_rates_outpost_resources,production_rates_production_rates,0)),
IF(H465="",0,_xlfn.XLOOKUP(_xlfn.CONCAT(H465," - ",A465),production_rates_outpost_resources,production_rates_production_rates,0)),
IF(I465="",0,_xlfn.XLOOKUP(_xlfn.CONCAT(I465," - ",A465),production_rates_outpost_resources,production_rates_production_rates,0)),
IF(J465="",0,_xlfn.XLOOKUP(_xlfn.CONCAT(J465," - ",A465),production_rates_outpost_resources,production_rates_production_rates,0)),
IF(K465="",0,_xlfn.XLOOKUP(_xlfn.CONCAT(K465," - ",A465),production_rates_outpost_resources,production_rates_production_rates,0)),
IF(L465="",0,_xlfn.XLOOKUP(_xlfn.CONCAT(L465," - ",A465),production_rates_outpost_resources,production_rates_production_rates,0)),
IF(M465="",0,_xlfn.XLOOKUP(_xlfn.CONCAT(M465," - ",A465),production_rates_outpost_resources,production_rates_production_rates,0)))</f>
        <v>0</v>
      </c>
      <c r="E465" s="5" t="str">
        <f t="shared" si="7"/>
        <v/>
      </c>
      <c r="F465" s="12" t="str">
        <f>IF(D465=0,"",D465/C465/VLOOKUP($B465,target_rates_table,2,FALSE))</f>
        <v/>
      </c>
    </row>
    <row r="466" spans="4:6" x14ac:dyDescent="0.25">
      <c r="D466" s="5">
        <f>SUM(
IF(G466="",0,_xlfn.XLOOKUP(_xlfn.CONCAT(G466," - ",A466),production_rates_outpost_resources,production_rates_production_rates,0)),
IF(H466="",0,_xlfn.XLOOKUP(_xlfn.CONCAT(H466," - ",A466),production_rates_outpost_resources,production_rates_production_rates,0)),
IF(I466="",0,_xlfn.XLOOKUP(_xlfn.CONCAT(I466," - ",A466),production_rates_outpost_resources,production_rates_production_rates,0)),
IF(J466="",0,_xlfn.XLOOKUP(_xlfn.CONCAT(J466," - ",A466),production_rates_outpost_resources,production_rates_production_rates,0)),
IF(K466="",0,_xlfn.XLOOKUP(_xlfn.CONCAT(K466," - ",A466),production_rates_outpost_resources,production_rates_production_rates,0)),
IF(L466="",0,_xlfn.XLOOKUP(_xlfn.CONCAT(L466," - ",A466),production_rates_outpost_resources,production_rates_production_rates,0)),
IF(M466="",0,_xlfn.XLOOKUP(_xlfn.CONCAT(M466," - ",A466),production_rates_outpost_resources,production_rates_production_rates,0)))</f>
        <v>0</v>
      </c>
      <c r="E466" s="5" t="str">
        <f t="shared" si="7"/>
        <v/>
      </c>
      <c r="F466" s="12" t="str">
        <f>IF(D466=0,"",D466/C466/VLOOKUP($B466,target_rates_table,2,FALSE))</f>
        <v/>
      </c>
    </row>
    <row r="467" spans="4:6" x14ac:dyDescent="0.25">
      <c r="D467" s="5">
        <f>SUM(
IF(G467="",0,_xlfn.XLOOKUP(_xlfn.CONCAT(G467," - ",A467),production_rates_outpost_resources,production_rates_production_rates,0)),
IF(H467="",0,_xlfn.XLOOKUP(_xlfn.CONCAT(H467," - ",A467),production_rates_outpost_resources,production_rates_production_rates,0)),
IF(I467="",0,_xlfn.XLOOKUP(_xlfn.CONCAT(I467," - ",A467),production_rates_outpost_resources,production_rates_production_rates,0)),
IF(J467="",0,_xlfn.XLOOKUP(_xlfn.CONCAT(J467," - ",A467),production_rates_outpost_resources,production_rates_production_rates,0)),
IF(K467="",0,_xlfn.XLOOKUP(_xlfn.CONCAT(K467," - ",A467),production_rates_outpost_resources,production_rates_production_rates,0)),
IF(L467="",0,_xlfn.XLOOKUP(_xlfn.CONCAT(L467," - ",A467),production_rates_outpost_resources,production_rates_production_rates,0)),
IF(M467="",0,_xlfn.XLOOKUP(_xlfn.CONCAT(M467," - ",A467),production_rates_outpost_resources,production_rates_production_rates,0)))</f>
        <v>0</v>
      </c>
      <c r="E467" s="5" t="str">
        <f t="shared" si="7"/>
        <v/>
      </c>
      <c r="F467" s="12" t="str">
        <f>IF(D467=0,"",D467/C467/VLOOKUP($B467,target_rates_table,2,FALSE))</f>
        <v/>
      </c>
    </row>
    <row r="468" spans="4:6" x14ac:dyDescent="0.25">
      <c r="D468" s="5">
        <f>SUM(
IF(G468="",0,_xlfn.XLOOKUP(_xlfn.CONCAT(G468," - ",A468),production_rates_outpost_resources,production_rates_production_rates,0)),
IF(H468="",0,_xlfn.XLOOKUP(_xlfn.CONCAT(H468," - ",A468),production_rates_outpost_resources,production_rates_production_rates,0)),
IF(I468="",0,_xlfn.XLOOKUP(_xlfn.CONCAT(I468," - ",A468),production_rates_outpost_resources,production_rates_production_rates,0)),
IF(J468="",0,_xlfn.XLOOKUP(_xlfn.CONCAT(J468," - ",A468),production_rates_outpost_resources,production_rates_production_rates,0)),
IF(K468="",0,_xlfn.XLOOKUP(_xlfn.CONCAT(K468," - ",A468),production_rates_outpost_resources,production_rates_production_rates,0)),
IF(L468="",0,_xlfn.XLOOKUP(_xlfn.CONCAT(L468," - ",A468),production_rates_outpost_resources,production_rates_production_rates,0)),
IF(M468="",0,_xlfn.XLOOKUP(_xlfn.CONCAT(M468," - ",A468),production_rates_outpost_resources,production_rates_production_rates,0)))</f>
        <v>0</v>
      </c>
      <c r="E468" s="5" t="str">
        <f t="shared" si="7"/>
        <v/>
      </c>
      <c r="F468" s="12" t="str">
        <f>IF(D468=0,"",D468/C468/VLOOKUP($B468,target_rates_table,2,FALSE))</f>
        <v/>
      </c>
    </row>
    <row r="469" spans="4:6" x14ac:dyDescent="0.25">
      <c r="D469" s="5">
        <f>SUM(
IF(G469="",0,_xlfn.XLOOKUP(_xlfn.CONCAT(G469," - ",A469),production_rates_outpost_resources,production_rates_production_rates,0)),
IF(H469="",0,_xlfn.XLOOKUP(_xlfn.CONCAT(H469," - ",A469),production_rates_outpost_resources,production_rates_production_rates,0)),
IF(I469="",0,_xlfn.XLOOKUP(_xlfn.CONCAT(I469," - ",A469),production_rates_outpost_resources,production_rates_production_rates,0)),
IF(J469="",0,_xlfn.XLOOKUP(_xlfn.CONCAT(J469," - ",A469),production_rates_outpost_resources,production_rates_production_rates,0)),
IF(K469="",0,_xlfn.XLOOKUP(_xlfn.CONCAT(K469," - ",A469),production_rates_outpost_resources,production_rates_production_rates,0)),
IF(L469="",0,_xlfn.XLOOKUP(_xlfn.CONCAT(L469," - ",A469),production_rates_outpost_resources,production_rates_production_rates,0)),
IF(M469="",0,_xlfn.XLOOKUP(_xlfn.CONCAT(M469," - ",A469),production_rates_outpost_resources,production_rates_production_rates,0)))</f>
        <v>0</v>
      </c>
      <c r="E469" s="5" t="str">
        <f t="shared" si="7"/>
        <v/>
      </c>
      <c r="F469" s="12" t="str">
        <f>IF(D469=0,"",D469/C469/VLOOKUP($B469,target_rates_table,2,FALSE))</f>
        <v/>
      </c>
    </row>
    <row r="470" spans="4:6" x14ac:dyDescent="0.25">
      <c r="D470" s="5">
        <f>SUM(
IF(G470="",0,_xlfn.XLOOKUP(_xlfn.CONCAT(G470," - ",A470),production_rates_outpost_resources,production_rates_production_rates,0)),
IF(H470="",0,_xlfn.XLOOKUP(_xlfn.CONCAT(H470," - ",A470),production_rates_outpost_resources,production_rates_production_rates,0)),
IF(I470="",0,_xlfn.XLOOKUP(_xlfn.CONCAT(I470," - ",A470),production_rates_outpost_resources,production_rates_production_rates,0)),
IF(J470="",0,_xlfn.XLOOKUP(_xlfn.CONCAT(J470," - ",A470),production_rates_outpost_resources,production_rates_production_rates,0)),
IF(K470="",0,_xlfn.XLOOKUP(_xlfn.CONCAT(K470," - ",A470),production_rates_outpost_resources,production_rates_production_rates,0)),
IF(L470="",0,_xlfn.XLOOKUP(_xlfn.CONCAT(L470," - ",A470),production_rates_outpost_resources,production_rates_production_rates,0)),
IF(M470="",0,_xlfn.XLOOKUP(_xlfn.CONCAT(M470," - ",A470),production_rates_outpost_resources,production_rates_production_rates,0)))</f>
        <v>0</v>
      </c>
      <c r="E470" s="5" t="str">
        <f t="shared" si="7"/>
        <v/>
      </c>
      <c r="F470" s="12" t="str">
        <f>IF(D470=0,"",D470/C470/VLOOKUP($B470,target_rates_table,2,FALSE))</f>
        <v/>
      </c>
    </row>
    <row r="471" spans="4:6" x14ac:dyDescent="0.25">
      <c r="D471" s="5">
        <f>SUM(
IF(G471="",0,_xlfn.XLOOKUP(_xlfn.CONCAT(G471," - ",A471),production_rates_outpost_resources,production_rates_production_rates,0)),
IF(H471="",0,_xlfn.XLOOKUP(_xlfn.CONCAT(H471," - ",A471),production_rates_outpost_resources,production_rates_production_rates,0)),
IF(I471="",0,_xlfn.XLOOKUP(_xlfn.CONCAT(I471," - ",A471),production_rates_outpost_resources,production_rates_production_rates,0)),
IF(J471="",0,_xlfn.XLOOKUP(_xlfn.CONCAT(J471," - ",A471),production_rates_outpost_resources,production_rates_production_rates,0)),
IF(K471="",0,_xlfn.XLOOKUP(_xlfn.CONCAT(K471," - ",A471),production_rates_outpost_resources,production_rates_production_rates,0)),
IF(L471="",0,_xlfn.XLOOKUP(_xlfn.CONCAT(L471," - ",A471),production_rates_outpost_resources,production_rates_production_rates,0)),
IF(M471="",0,_xlfn.XLOOKUP(_xlfn.CONCAT(M471," - ",A471),production_rates_outpost_resources,production_rates_production_rates,0)))</f>
        <v>0</v>
      </c>
      <c r="E471" s="5" t="str">
        <f t="shared" si="7"/>
        <v/>
      </c>
      <c r="F471" s="12" t="str">
        <f>IF(D471=0,"",D471/C471/VLOOKUP($B471,target_rates_table,2,FALSE))</f>
        <v/>
      </c>
    </row>
    <row r="472" spans="4:6" x14ac:dyDescent="0.25">
      <c r="D472" s="5">
        <f>SUM(
IF(G472="",0,_xlfn.XLOOKUP(_xlfn.CONCAT(G472," - ",A472),production_rates_outpost_resources,production_rates_production_rates,0)),
IF(H472="",0,_xlfn.XLOOKUP(_xlfn.CONCAT(H472," - ",A472),production_rates_outpost_resources,production_rates_production_rates,0)),
IF(I472="",0,_xlfn.XLOOKUP(_xlfn.CONCAT(I472," - ",A472),production_rates_outpost_resources,production_rates_production_rates,0)),
IF(J472="",0,_xlfn.XLOOKUP(_xlfn.CONCAT(J472," - ",A472),production_rates_outpost_resources,production_rates_production_rates,0)),
IF(K472="",0,_xlfn.XLOOKUP(_xlfn.CONCAT(K472," - ",A472),production_rates_outpost_resources,production_rates_production_rates,0)),
IF(L472="",0,_xlfn.XLOOKUP(_xlfn.CONCAT(L472," - ",A472),production_rates_outpost_resources,production_rates_production_rates,0)),
IF(M472="",0,_xlfn.XLOOKUP(_xlfn.CONCAT(M472," - ",A472),production_rates_outpost_resources,production_rates_production_rates,0)))</f>
        <v>0</v>
      </c>
      <c r="E472" s="5" t="str">
        <f t="shared" si="7"/>
        <v/>
      </c>
      <c r="F472" s="12" t="str">
        <f>IF(D472=0,"",D472/C472/VLOOKUP($B472,target_rates_table,2,FALSE))</f>
        <v/>
      </c>
    </row>
    <row r="473" spans="4:6" x14ac:dyDescent="0.25">
      <c r="D473" s="5">
        <f>SUM(
IF(G473="",0,_xlfn.XLOOKUP(_xlfn.CONCAT(G473," - ",A473),production_rates_outpost_resources,production_rates_production_rates,0)),
IF(H473="",0,_xlfn.XLOOKUP(_xlfn.CONCAT(H473," - ",A473),production_rates_outpost_resources,production_rates_production_rates,0)),
IF(I473="",0,_xlfn.XLOOKUP(_xlfn.CONCAT(I473," - ",A473),production_rates_outpost_resources,production_rates_production_rates,0)),
IF(J473="",0,_xlfn.XLOOKUP(_xlfn.CONCAT(J473," - ",A473),production_rates_outpost_resources,production_rates_production_rates,0)),
IF(K473="",0,_xlfn.XLOOKUP(_xlfn.CONCAT(K473," - ",A473),production_rates_outpost_resources,production_rates_production_rates,0)),
IF(L473="",0,_xlfn.XLOOKUP(_xlfn.CONCAT(L473," - ",A473),production_rates_outpost_resources,production_rates_production_rates,0)),
IF(M473="",0,_xlfn.XLOOKUP(_xlfn.CONCAT(M473," - ",A473),production_rates_outpost_resources,production_rates_production_rates,0)))</f>
        <v>0</v>
      </c>
      <c r="E473" s="5" t="str">
        <f t="shared" si="7"/>
        <v/>
      </c>
      <c r="F473" s="12" t="str">
        <f>IF(D473=0,"",D473/C473/VLOOKUP($B473,target_rates_table,2,FALSE))</f>
        <v/>
      </c>
    </row>
    <row r="474" spans="4:6" x14ac:dyDescent="0.25">
      <c r="D474" s="5">
        <f>SUM(
IF(G474="",0,_xlfn.XLOOKUP(_xlfn.CONCAT(G474," - ",A474),production_rates_outpost_resources,production_rates_production_rates,0)),
IF(H474="",0,_xlfn.XLOOKUP(_xlfn.CONCAT(H474," - ",A474),production_rates_outpost_resources,production_rates_production_rates,0)),
IF(I474="",0,_xlfn.XLOOKUP(_xlfn.CONCAT(I474," - ",A474),production_rates_outpost_resources,production_rates_production_rates,0)),
IF(J474="",0,_xlfn.XLOOKUP(_xlfn.CONCAT(J474," - ",A474),production_rates_outpost_resources,production_rates_production_rates,0)),
IF(K474="",0,_xlfn.XLOOKUP(_xlfn.CONCAT(K474," - ",A474),production_rates_outpost_resources,production_rates_production_rates,0)),
IF(L474="",0,_xlfn.XLOOKUP(_xlfn.CONCAT(L474," - ",A474),production_rates_outpost_resources,production_rates_production_rates,0)),
IF(M474="",0,_xlfn.XLOOKUP(_xlfn.CONCAT(M474," - ",A474),production_rates_outpost_resources,production_rates_production_rates,0)))</f>
        <v>0</v>
      </c>
      <c r="E474" s="5" t="str">
        <f t="shared" si="7"/>
        <v/>
      </c>
      <c r="F474" s="12" t="str">
        <f>IF(D474=0,"",D474/C474/VLOOKUP($B474,target_rates_table,2,FALSE))</f>
        <v/>
      </c>
    </row>
    <row r="475" spans="4:6" x14ac:dyDescent="0.25">
      <c r="D475" s="5">
        <f>SUM(
IF(G475="",0,_xlfn.XLOOKUP(_xlfn.CONCAT(G475," - ",A475),production_rates_outpost_resources,production_rates_production_rates,0)),
IF(H475="",0,_xlfn.XLOOKUP(_xlfn.CONCAT(H475," - ",A475),production_rates_outpost_resources,production_rates_production_rates,0)),
IF(I475="",0,_xlfn.XLOOKUP(_xlfn.CONCAT(I475," - ",A475),production_rates_outpost_resources,production_rates_production_rates,0)),
IF(J475="",0,_xlfn.XLOOKUP(_xlfn.CONCAT(J475," - ",A475),production_rates_outpost_resources,production_rates_production_rates,0)),
IF(K475="",0,_xlfn.XLOOKUP(_xlfn.CONCAT(K475," - ",A475),production_rates_outpost_resources,production_rates_production_rates,0)),
IF(L475="",0,_xlfn.XLOOKUP(_xlfn.CONCAT(L475," - ",A475),production_rates_outpost_resources,production_rates_production_rates,0)),
IF(M475="",0,_xlfn.XLOOKUP(_xlfn.CONCAT(M475," - ",A475),production_rates_outpost_resources,production_rates_production_rates,0)))</f>
        <v>0</v>
      </c>
      <c r="E475" s="5" t="str">
        <f t="shared" si="7"/>
        <v/>
      </c>
      <c r="F475" s="12" t="str">
        <f>IF(D475=0,"",D475/C475/VLOOKUP($B475,target_rates_table,2,FALSE))</f>
        <v/>
      </c>
    </row>
    <row r="476" spans="4:6" x14ac:dyDescent="0.25">
      <c r="D476" s="5">
        <f>SUM(
IF(G476="",0,_xlfn.XLOOKUP(_xlfn.CONCAT(G476," - ",A476),production_rates_outpost_resources,production_rates_production_rates,0)),
IF(H476="",0,_xlfn.XLOOKUP(_xlfn.CONCAT(H476," - ",A476),production_rates_outpost_resources,production_rates_production_rates,0)),
IF(I476="",0,_xlfn.XLOOKUP(_xlfn.CONCAT(I476," - ",A476),production_rates_outpost_resources,production_rates_production_rates,0)),
IF(J476="",0,_xlfn.XLOOKUP(_xlfn.CONCAT(J476," - ",A476),production_rates_outpost_resources,production_rates_production_rates,0)),
IF(K476="",0,_xlfn.XLOOKUP(_xlfn.CONCAT(K476," - ",A476),production_rates_outpost_resources,production_rates_production_rates,0)),
IF(L476="",0,_xlfn.XLOOKUP(_xlfn.CONCAT(L476," - ",A476),production_rates_outpost_resources,production_rates_production_rates,0)),
IF(M476="",0,_xlfn.XLOOKUP(_xlfn.CONCAT(M476," - ",A476),production_rates_outpost_resources,production_rates_production_rates,0)))</f>
        <v>0</v>
      </c>
      <c r="E476" s="5" t="str">
        <f t="shared" si="7"/>
        <v/>
      </c>
      <c r="F476" s="12" t="str">
        <f>IF(D476=0,"",D476/C476/VLOOKUP($B476,target_rates_table,2,FALSE))</f>
        <v/>
      </c>
    </row>
    <row r="477" spans="4:6" x14ac:dyDescent="0.25">
      <c r="D477" s="5">
        <f>SUM(
IF(G477="",0,_xlfn.XLOOKUP(_xlfn.CONCAT(G477," - ",A477),production_rates_outpost_resources,production_rates_production_rates,0)),
IF(H477="",0,_xlfn.XLOOKUP(_xlfn.CONCAT(H477," - ",A477),production_rates_outpost_resources,production_rates_production_rates,0)),
IF(I477="",0,_xlfn.XLOOKUP(_xlfn.CONCAT(I477," - ",A477),production_rates_outpost_resources,production_rates_production_rates,0)),
IF(J477="",0,_xlfn.XLOOKUP(_xlfn.CONCAT(J477," - ",A477),production_rates_outpost_resources,production_rates_production_rates,0)),
IF(K477="",0,_xlfn.XLOOKUP(_xlfn.CONCAT(K477," - ",A477),production_rates_outpost_resources,production_rates_production_rates,0)),
IF(L477="",0,_xlfn.XLOOKUP(_xlfn.CONCAT(L477," - ",A477),production_rates_outpost_resources,production_rates_production_rates,0)),
IF(M477="",0,_xlfn.XLOOKUP(_xlfn.CONCAT(M477," - ",A477),production_rates_outpost_resources,production_rates_production_rates,0)))</f>
        <v>0</v>
      </c>
      <c r="E477" s="5" t="str">
        <f t="shared" si="7"/>
        <v/>
      </c>
      <c r="F477" s="12" t="str">
        <f>IF(D477=0,"",D477/C477/VLOOKUP($B477,target_rates_table,2,FALSE))</f>
        <v/>
      </c>
    </row>
    <row r="478" spans="4:6" x14ac:dyDescent="0.25">
      <c r="D478" s="5">
        <f>SUM(
IF(G478="",0,_xlfn.XLOOKUP(_xlfn.CONCAT(G478," - ",A478),production_rates_outpost_resources,production_rates_production_rates,0)),
IF(H478="",0,_xlfn.XLOOKUP(_xlfn.CONCAT(H478," - ",A478),production_rates_outpost_resources,production_rates_production_rates,0)),
IF(I478="",0,_xlfn.XLOOKUP(_xlfn.CONCAT(I478," - ",A478),production_rates_outpost_resources,production_rates_production_rates,0)),
IF(J478="",0,_xlfn.XLOOKUP(_xlfn.CONCAT(J478," - ",A478),production_rates_outpost_resources,production_rates_production_rates,0)),
IF(K478="",0,_xlfn.XLOOKUP(_xlfn.CONCAT(K478," - ",A478),production_rates_outpost_resources,production_rates_production_rates,0)),
IF(L478="",0,_xlfn.XLOOKUP(_xlfn.CONCAT(L478," - ",A478),production_rates_outpost_resources,production_rates_production_rates,0)),
IF(M478="",0,_xlfn.XLOOKUP(_xlfn.CONCAT(M478," - ",A478),production_rates_outpost_resources,production_rates_production_rates,0)))</f>
        <v>0</v>
      </c>
      <c r="E478" s="5" t="str">
        <f t="shared" si="7"/>
        <v/>
      </c>
      <c r="F478" s="12" t="str">
        <f>IF(D478=0,"",D478/C478/VLOOKUP($B478,target_rates_table,2,FALSE))</f>
        <v/>
      </c>
    </row>
    <row r="479" spans="4:6" x14ac:dyDescent="0.25">
      <c r="D479" s="5">
        <f>SUM(
IF(G479="",0,_xlfn.XLOOKUP(_xlfn.CONCAT(G479," - ",A479),production_rates_outpost_resources,production_rates_production_rates,0)),
IF(H479="",0,_xlfn.XLOOKUP(_xlfn.CONCAT(H479," - ",A479),production_rates_outpost_resources,production_rates_production_rates,0)),
IF(I479="",0,_xlfn.XLOOKUP(_xlfn.CONCAT(I479," - ",A479),production_rates_outpost_resources,production_rates_production_rates,0)),
IF(J479="",0,_xlfn.XLOOKUP(_xlfn.CONCAT(J479," - ",A479),production_rates_outpost_resources,production_rates_production_rates,0)),
IF(K479="",0,_xlfn.XLOOKUP(_xlfn.CONCAT(K479," - ",A479),production_rates_outpost_resources,production_rates_production_rates,0)),
IF(L479="",0,_xlfn.XLOOKUP(_xlfn.CONCAT(L479," - ",A479),production_rates_outpost_resources,production_rates_production_rates,0)),
IF(M479="",0,_xlfn.XLOOKUP(_xlfn.CONCAT(M479," - ",A479),production_rates_outpost_resources,production_rates_production_rates,0)))</f>
        <v>0</v>
      </c>
      <c r="E479" s="5" t="str">
        <f t="shared" si="7"/>
        <v/>
      </c>
      <c r="F479" s="12" t="str">
        <f>IF(D479=0,"",D479/C479/VLOOKUP($B479,target_rates_table,2,FALSE))</f>
        <v/>
      </c>
    </row>
    <row r="480" spans="4:6" x14ac:dyDescent="0.25">
      <c r="D480" s="5">
        <f>SUM(
IF(G480="",0,_xlfn.XLOOKUP(_xlfn.CONCAT(G480," - ",A480),production_rates_outpost_resources,production_rates_production_rates,0)),
IF(H480="",0,_xlfn.XLOOKUP(_xlfn.CONCAT(H480," - ",A480),production_rates_outpost_resources,production_rates_production_rates,0)),
IF(I480="",0,_xlfn.XLOOKUP(_xlfn.CONCAT(I480," - ",A480),production_rates_outpost_resources,production_rates_production_rates,0)),
IF(J480="",0,_xlfn.XLOOKUP(_xlfn.CONCAT(J480," - ",A480),production_rates_outpost_resources,production_rates_production_rates,0)),
IF(K480="",0,_xlfn.XLOOKUP(_xlfn.CONCAT(K480," - ",A480),production_rates_outpost_resources,production_rates_production_rates,0)),
IF(L480="",0,_xlfn.XLOOKUP(_xlfn.CONCAT(L480," - ",A480),production_rates_outpost_resources,production_rates_production_rates,0)),
IF(M480="",0,_xlfn.XLOOKUP(_xlfn.CONCAT(M480," - ",A480),production_rates_outpost_resources,production_rates_production_rates,0)))</f>
        <v>0</v>
      </c>
      <c r="E480" s="5" t="str">
        <f t="shared" si="7"/>
        <v/>
      </c>
      <c r="F480" s="12" t="str">
        <f>IF(D480=0,"",D480/C480/VLOOKUP($B480,target_rates_table,2,FALSE))</f>
        <v/>
      </c>
    </row>
    <row r="481" spans="4:6" x14ac:dyDescent="0.25">
      <c r="D481" s="5">
        <f>SUM(
IF(G481="",0,_xlfn.XLOOKUP(_xlfn.CONCAT(G481," - ",A481),production_rates_outpost_resources,production_rates_production_rates,0)),
IF(H481="",0,_xlfn.XLOOKUP(_xlfn.CONCAT(H481," - ",A481),production_rates_outpost_resources,production_rates_production_rates,0)),
IF(I481="",0,_xlfn.XLOOKUP(_xlfn.CONCAT(I481," - ",A481),production_rates_outpost_resources,production_rates_production_rates,0)),
IF(J481="",0,_xlfn.XLOOKUP(_xlfn.CONCAT(J481," - ",A481),production_rates_outpost_resources,production_rates_production_rates,0)),
IF(K481="",0,_xlfn.XLOOKUP(_xlfn.CONCAT(K481," - ",A481),production_rates_outpost_resources,production_rates_production_rates,0)),
IF(L481="",0,_xlfn.XLOOKUP(_xlfn.CONCAT(L481," - ",A481),production_rates_outpost_resources,production_rates_production_rates,0)),
IF(M481="",0,_xlfn.XLOOKUP(_xlfn.CONCAT(M481," - ",A481),production_rates_outpost_resources,production_rates_production_rates,0)))</f>
        <v>0</v>
      </c>
      <c r="E481" s="5" t="str">
        <f t="shared" si="7"/>
        <v/>
      </c>
      <c r="F481" s="12" t="str">
        <f>IF(D481=0,"",D481/C481/VLOOKUP($B481,target_rates_table,2,FALSE))</f>
        <v/>
      </c>
    </row>
    <row r="482" spans="4:6" x14ac:dyDescent="0.25">
      <c r="D482" s="5">
        <f>SUM(
IF(G482="",0,_xlfn.XLOOKUP(_xlfn.CONCAT(G482," - ",A482),production_rates_outpost_resources,production_rates_production_rates,0)),
IF(H482="",0,_xlfn.XLOOKUP(_xlfn.CONCAT(H482," - ",A482),production_rates_outpost_resources,production_rates_production_rates,0)),
IF(I482="",0,_xlfn.XLOOKUP(_xlfn.CONCAT(I482," - ",A482),production_rates_outpost_resources,production_rates_production_rates,0)),
IF(J482="",0,_xlfn.XLOOKUP(_xlfn.CONCAT(J482," - ",A482),production_rates_outpost_resources,production_rates_production_rates,0)),
IF(K482="",0,_xlfn.XLOOKUP(_xlfn.CONCAT(K482," - ",A482),production_rates_outpost_resources,production_rates_production_rates,0)),
IF(L482="",0,_xlfn.XLOOKUP(_xlfn.CONCAT(L482," - ",A482),production_rates_outpost_resources,production_rates_production_rates,0)),
IF(M482="",0,_xlfn.XLOOKUP(_xlfn.CONCAT(M482," - ",A482),production_rates_outpost_resources,production_rates_production_rates,0)))</f>
        <v>0</v>
      </c>
      <c r="E482" s="5" t="str">
        <f t="shared" si="7"/>
        <v/>
      </c>
      <c r="F482" s="12" t="str">
        <f>IF(D482=0,"",D482/C482/VLOOKUP($B482,target_rates_table,2,FALSE))</f>
        <v/>
      </c>
    </row>
    <row r="483" spans="4:6" x14ac:dyDescent="0.25">
      <c r="D483" s="5">
        <f>SUM(
IF(G483="",0,_xlfn.XLOOKUP(_xlfn.CONCAT(G483," - ",A483),production_rates_outpost_resources,production_rates_production_rates,0)),
IF(H483="",0,_xlfn.XLOOKUP(_xlfn.CONCAT(H483," - ",A483),production_rates_outpost_resources,production_rates_production_rates,0)),
IF(I483="",0,_xlfn.XLOOKUP(_xlfn.CONCAT(I483," - ",A483),production_rates_outpost_resources,production_rates_production_rates,0)),
IF(J483="",0,_xlfn.XLOOKUP(_xlfn.CONCAT(J483," - ",A483),production_rates_outpost_resources,production_rates_production_rates,0)),
IF(K483="",0,_xlfn.XLOOKUP(_xlfn.CONCAT(K483," - ",A483),production_rates_outpost_resources,production_rates_production_rates,0)),
IF(L483="",0,_xlfn.XLOOKUP(_xlfn.CONCAT(L483," - ",A483),production_rates_outpost_resources,production_rates_production_rates,0)),
IF(M483="",0,_xlfn.XLOOKUP(_xlfn.CONCAT(M483," - ",A483),production_rates_outpost_resources,production_rates_production_rates,0)))</f>
        <v>0</v>
      </c>
      <c r="E483" s="5" t="str">
        <f t="shared" si="7"/>
        <v/>
      </c>
      <c r="F483" s="12" t="str">
        <f>IF(D483=0,"",D483/C483/VLOOKUP($B483,target_rates_table,2,FALSE))</f>
        <v/>
      </c>
    </row>
    <row r="484" spans="4:6" x14ac:dyDescent="0.25">
      <c r="D484" s="5">
        <f>SUM(
IF(G484="",0,_xlfn.XLOOKUP(_xlfn.CONCAT(G484," - ",A484),production_rates_outpost_resources,production_rates_production_rates,0)),
IF(H484="",0,_xlfn.XLOOKUP(_xlfn.CONCAT(H484," - ",A484),production_rates_outpost_resources,production_rates_production_rates,0)),
IF(I484="",0,_xlfn.XLOOKUP(_xlfn.CONCAT(I484," - ",A484),production_rates_outpost_resources,production_rates_production_rates,0)),
IF(J484="",0,_xlfn.XLOOKUP(_xlfn.CONCAT(J484," - ",A484),production_rates_outpost_resources,production_rates_production_rates,0)),
IF(K484="",0,_xlfn.XLOOKUP(_xlfn.CONCAT(K484," - ",A484),production_rates_outpost_resources,production_rates_production_rates,0)),
IF(L484="",0,_xlfn.XLOOKUP(_xlfn.CONCAT(L484," - ",A484),production_rates_outpost_resources,production_rates_production_rates,0)),
IF(M484="",0,_xlfn.XLOOKUP(_xlfn.CONCAT(M484," - ",A484),production_rates_outpost_resources,production_rates_production_rates,0)))</f>
        <v>0</v>
      </c>
      <c r="E484" s="5" t="str">
        <f t="shared" si="7"/>
        <v/>
      </c>
      <c r="F484" s="12" t="str">
        <f>IF(D484=0,"",D484/C484/VLOOKUP($B484,target_rates_table,2,FALSE))</f>
        <v/>
      </c>
    </row>
    <row r="485" spans="4:6" x14ac:dyDescent="0.25">
      <c r="D485" s="5">
        <f>SUM(
IF(G485="",0,_xlfn.XLOOKUP(_xlfn.CONCAT(G485," - ",A485),production_rates_outpost_resources,production_rates_production_rates,0)),
IF(H485="",0,_xlfn.XLOOKUP(_xlfn.CONCAT(H485," - ",A485),production_rates_outpost_resources,production_rates_production_rates,0)),
IF(I485="",0,_xlfn.XLOOKUP(_xlfn.CONCAT(I485," - ",A485),production_rates_outpost_resources,production_rates_production_rates,0)),
IF(J485="",0,_xlfn.XLOOKUP(_xlfn.CONCAT(J485," - ",A485),production_rates_outpost_resources,production_rates_production_rates,0)),
IF(K485="",0,_xlfn.XLOOKUP(_xlfn.CONCAT(K485," - ",A485),production_rates_outpost_resources,production_rates_production_rates,0)),
IF(L485="",0,_xlfn.XLOOKUP(_xlfn.CONCAT(L485," - ",A485),production_rates_outpost_resources,production_rates_production_rates,0)),
IF(M485="",0,_xlfn.XLOOKUP(_xlfn.CONCAT(M485," - ",A485),production_rates_outpost_resources,production_rates_production_rates,0)))</f>
        <v>0</v>
      </c>
      <c r="E485" s="5" t="str">
        <f t="shared" si="7"/>
        <v/>
      </c>
      <c r="F485" s="12" t="str">
        <f>IF(D485=0,"",D485/C485/VLOOKUP($B485,target_rates_table,2,FALSE))</f>
        <v/>
      </c>
    </row>
    <row r="486" spans="4:6" x14ac:dyDescent="0.25">
      <c r="D486" s="5">
        <f>SUM(
IF(G486="",0,_xlfn.XLOOKUP(_xlfn.CONCAT(G486," - ",A486),production_rates_outpost_resources,production_rates_production_rates,0)),
IF(H486="",0,_xlfn.XLOOKUP(_xlfn.CONCAT(H486," - ",A486),production_rates_outpost_resources,production_rates_production_rates,0)),
IF(I486="",0,_xlfn.XLOOKUP(_xlfn.CONCAT(I486," - ",A486),production_rates_outpost_resources,production_rates_production_rates,0)),
IF(J486="",0,_xlfn.XLOOKUP(_xlfn.CONCAT(J486," - ",A486),production_rates_outpost_resources,production_rates_production_rates,0)),
IF(K486="",0,_xlfn.XLOOKUP(_xlfn.CONCAT(K486," - ",A486),production_rates_outpost_resources,production_rates_production_rates,0)),
IF(L486="",0,_xlfn.XLOOKUP(_xlfn.CONCAT(L486," - ",A486),production_rates_outpost_resources,production_rates_production_rates,0)),
IF(M486="",0,_xlfn.XLOOKUP(_xlfn.CONCAT(M486," - ",A486),production_rates_outpost_resources,production_rates_production_rates,0)))</f>
        <v>0</v>
      </c>
      <c r="E486" s="5" t="str">
        <f t="shared" si="7"/>
        <v/>
      </c>
      <c r="F486" s="12" t="str">
        <f>IF(D486=0,"",D486/C486/VLOOKUP($B486,target_rates_table,2,FALSE))</f>
        <v/>
      </c>
    </row>
    <row r="487" spans="4:6" x14ac:dyDescent="0.25">
      <c r="D487" s="5">
        <f>SUM(
IF(G487="",0,_xlfn.XLOOKUP(_xlfn.CONCAT(G487," - ",A487),production_rates_outpost_resources,production_rates_production_rates,0)),
IF(H487="",0,_xlfn.XLOOKUP(_xlfn.CONCAT(H487," - ",A487),production_rates_outpost_resources,production_rates_production_rates,0)),
IF(I487="",0,_xlfn.XLOOKUP(_xlfn.CONCAT(I487," - ",A487),production_rates_outpost_resources,production_rates_production_rates,0)),
IF(J487="",0,_xlfn.XLOOKUP(_xlfn.CONCAT(J487," - ",A487),production_rates_outpost_resources,production_rates_production_rates,0)),
IF(K487="",0,_xlfn.XLOOKUP(_xlfn.CONCAT(K487," - ",A487),production_rates_outpost_resources,production_rates_production_rates,0)),
IF(L487="",0,_xlfn.XLOOKUP(_xlfn.CONCAT(L487," - ",A487),production_rates_outpost_resources,production_rates_production_rates,0)),
IF(M487="",0,_xlfn.XLOOKUP(_xlfn.CONCAT(M487," - ",A487),production_rates_outpost_resources,production_rates_production_rates,0)))</f>
        <v>0</v>
      </c>
      <c r="E487" s="5" t="str">
        <f t="shared" si="7"/>
        <v/>
      </c>
      <c r="F487" s="12" t="str">
        <f>IF(D487=0,"",D487/C487/VLOOKUP($B487,target_rates_table,2,FALSE))</f>
        <v/>
      </c>
    </row>
    <row r="488" spans="4:6" x14ac:dyDescent="0.25">
      <c r="D488" s="5">
        <f>SUM(
IF(G488="",0,_xlfn.XLOOKUP(_xlfn.CONCAT(G488," - ",A488),production_rates_outpost_resources,production_rates_production_rates,0)),
IF(H488="",0,_xlfn.XLOOKUP(_xlfn.CONCAT(H488," - ",A488),production_rates_outpost_resources,production_rates_production_rates,0)),
IF(I488="",0,_xlfn.XLOOKUP(_xlfn.CONCAT(I488," - ",A488),production_rates_outpost_resources,production_rates_production_rates,0)),
IF(J488="",0,_xlfn.XLOOKUP(_xlfn.CONCAT(J488," - ",A488),production_rates_outpost_resources,production_rates_production_rates,0)),
IF(K488="",0,_xlfn.XLOOKUP(_xlfn.CONCAT(K488," - ",A488),production_rates_outpost_resources,production_rates_production_rates,0)),
IF(L488="",0,_xlfn.XLOOKUP(_xlfn.CONCAT(L488," - ",A488),production_rates_outpost_resources,production_rates_production_rates,0)),
IF(M488="",0,_xlfn.XLOOKUP(_xlfn.CONCAT(M488," - ",A488),production_rates_outpost_resources,production_rates_production_rates,0)))</f>
        <v>0</v>
      </c>
      <c r="E488" s="5" t="str">
        <f t="shared" si="7"/>
        <v/>
      </c>
      <c r="F488" s="12" t="str">
        <f>IF(D488=0,"",D488/C488/VLOOKUP($B488,target_rates_table,2,FALSE))</f>
        <v/>
      </c>
    </row>
    <row r="489" spans="4:6" x14ac:dyDescent="0.25">
      <c r="D489" s="5">
        <f>SUM(
IF(G489="",0,_xlfn.XLOOKUP(_xlfn.CONCAT(G489," - ",A489),production_rates_outpost_resources,production_rates_production_rates,0)),
IF(H489="",0,_xlfn.XLOOKUP(_xlfn.CONCAT(H489," - ",A489),production_rates_outpost_resources,production_rates_production_rates,0)),
IF(I489="",0,_xlfn.XLOOKUP(_xlfn.CONCAT(I489," - ",A489),production_rates_outpost_resources,production_rates_production_rates,0)),
IF(J489="",0,_xlfn.XLOOKUP(_xlfn.CONCAT(J489," - ",A489),production_rates_outpost_resources,production_rates_production_rates,0)),
IF(K489="",0,_xlfn.XLOOKUP(_xlfn.CONCAT(K489," - ",A489),production_rates_outpost_resources,production_rates_production_rates,0)),
IF(L489="",0,_xlfn.XLOOKUP(_xlfn.CONCAT(L489," - ",A489),production_rates_outpost_resources,production_rates_production_rates,0)),
IF(M489="",0,_xlfn.XLOOKUP(_xlfn.CONCAT(M489," - ",A489),production_rates_outpost_resources,production_rates_production_rates,0)))</f>
        <v>0</v>
      </c>
      <c r="E489" s="5" t="str">
        <f t="shared" si="7"/>
        <v/>
      </c>
      <c r="F489" s="12" t="str">
        <f>IF(D489=0,"",D489/C489/VLOOKUP($B489,target_rates_table,2,FALSE))</f>
        <v/>
      </c>
    </row>
    <row r="490" spans="4:6" x14ac:dyDescent="0.25">
      <c r="D490" s="5">
        <f>SUM(
IF(G490="",0,_xlfn.XLOOKUP(_xlfn.CONCAT(G490," - ",A490),production_rates_outpost_resources,production_rates_production_rates,0)),
IF(H490="",0,_xlfn.XLOOKUP(_xlfn.CONCAT(H490," - ",A490),production_rates_outpost_resources,production_rates_production_rates,0)),
IF(I490="",0,_xlfn.XLOOKUP(_xlfn.CONCAT(I490," - ",A490),production_rates_outpost_resources,production_rates_production_rates,0)),
IF(J490="",0,_xlfn.XLOOKUP(_xlfn.CONCAT(J490," - ",A490),production_rates_outpost_resources,production_rates_production_rates,0)),
IF(K490="",0,_xlfn.XLOOKUP(_xlfn.CONCAT(K490," - ",A490),production_rates_outpost_resources,production_rates_production_rates,0)),
IF(L490="",0,_xlfn.XLOOKUP(_xlfn.CONCAT(L490," - ",A490),production_rates_outpost_resources,production_rates_production_rates,0)),
IF(M490="",0,_xlfn.XLOOKUP(_xlfn.CONCAT(M490," - ",A490),production_rates_outpost_resources,production_rates_production_rates,0)))</f>
        <v>0</v>
      </c>
      <c r="E490" s="5" t="str">
        <f t="shared" si="7"/>
        <v/>
      </c>
      <c r="F490" s="12" t="str">
        <f>IF(D490=0,"",D490/C490/VLOOKUP($B490,target_rates_table,2,FALSE))</f>
        <v/>
      </c>
    </row>
    <row r="491" spans="4:6" x14ac:dyDescent="0.25">
      <c r="D491" s="5">
        <f>SUM(
IF(G491="",0,_xlfn.XLOOKUP(_xlfn.CONCAT(G491," - ",A491),production_rates_outpost_resources,production_rates_production_rates,0)),
IF(H491="",0,_xlfn.XLOOKUP(_xlfn.CONCAT(H491," - ",A491),production_rates_outpost_resources,production_rates_production_rates,0)),
IF(I491="",0,_xlfn.XLOOKUP(_xlfn.CONCAT(I491," - ",A491),production_rates_outpost_resources,production_rates_production_rates,0)),
IF(J491="",0,_xlfn.XLOOKUP(_xlfn.CONCAT(J491," - ",A491),production_rates_outpost_resources,production_rates_production_rates,0)),
IF(K491="",0,_xlfn.XLOOKUP(_xlfn.CONCAT(K491," - ",A491),production_rates_outpost_resources,production_rates_production_rates,0)),
IF(L491="",0,_xlfn.XLOOKUP(_xlfn.CONCAT(L491," - ",A491),production_rates_outpost_resources,production_rates_production_rates,0)),
IF(M491="",0,_xlfn.XLOOKUP(_xlfn.CONCAT(M491," - ",A491),production_rates_outpost_resources,production_rates_production_rates,0)))</f>
        <v>0</v>
      </c>
      <c r="E491" s="5" t="str">
        <f t="shared" si="7"/>
        <v/>
      </c>
      <c r="F491" s="12" t="str">
        <f>IF(D491=0,"",D491/C491/VLOOKUP($B491,target_rates_table,2,FALSE))</f>
        <v/>
      </c>
    </row>
    <row r="492" spans="4:6" x14ac:dyDescent="0.25">
      <c r="D492" s="5">
        <f>SUM(
IF(G492="",0,_xlfn.XLOOKUP(_xlfn.CONCAT(G492," - ",A492),production_rates_outpost_resources,production_rates_production_rates,0)),
IF(H492="",0,_xlfn.XLOOKUP(_xlfn.CONCAT(H492," - ",A492),production_rates_outpost_resources,production_rates_production_rates,0)),
IF(I492="",0,_xlfn.XLOOKUP(_xlfn.CONCAT(I492," - ",A492),production_rates_outpost_resources,production_rates_production_rates,0)),
IF(J492="",0,_xlfn.XLOOKUP(_xlfn.CONCAT(J492," - ",A492),production_rates_outpost_resources,production_rates_production_rates,0)),
IF(K492="",0,_xlfn.XLOOKUP(_xlfn.CONCAT(K492," - ",A492),production_rates_outpost_resources,production_rates_production_rates,0)),
IF(L492="",0,_xlfn.XLOOKUP(_xlfn.CONCAT(L492," - ",A492),production_rates_outpost_resources,production_rates_production_rates,0)),
IF(M492="",0,_xlfn.XLOOKUP(_xlfn.CONCAT(M492," - ",A492),production_rates_outpost_resources,production_rates_production_rates,0)))</f>
        <v>0</v>
      </c>
      <c r="E492" s="5" t="str">
        <f t="shared" si="7"/>
        <v/>
      </c>
      <c r="F492" s="12" t="str">
        <f>IF(D492=0,"",D492/C492/VLOOKUP($B492,target_rates_table,2,FALSE))</f>
        <v/>
      </c>
    </row>
    <row r="493" spans="4:6" x14ac:dyDescent="0.25">
      <c r="D493" s="5">
        <f>SUM(
IF(G493="",0,_xlfn.XLOOKUP(_xlfn.CONCAT(G493," - ",A493),production_rates_outpost_resources,production_rates_production_rates,0)),
IF(H493="",0,_xlfn.XLOOKUP(_xlfn.CONCAT(H493," - ",A493),production_rates_outpost_resources,production_rates_production_rates,0)),
IF(I493="",0,_xlfn.XLOOKUP(_xlfn.CONCAT(I493," - ",A493),production_rates_outpost_resources,production_rates_production_rates,0)),
IF(J493="",0,_xlfn.XLOOKUP(_xlfn.CONCAT(J493," - ",A493),production_rates_outpost_resources,production_rates_production_rates,0)),
IF(K493="",0,_xlfn.XLOOKUP(_xlfn.CONCAT(K493," - ",A493),production_rates_outpost_resources,production_rates_production_rates,0)),
IF(L493="",0,_xlfn.XLOOKUP(_xlfn.CONCAT(L493," - ",A493),production_rates_outpost_resources,production_rates_production_rates,0)),
IF(M493="",0,_xlfn.XLOOKUP(_xlfn.CONCAT(M493," - ",A493),production_rates_outpost_resources,production_rates_production_rates,0)))</f>
        <v>0</v>
      </c>
      <c r="E493" s="5" t="str">
        <f t="shared" si="7"/>
        <v/>
      </c>
      <c r="F493" s="12" t="str">
        <f>IF(D493=0,"",D493/C493/VLOOKUP($B493,target_rates_table,2,FALSE))</f>
        <v/>
      </c>
    </row>
    <row r="494" spans="4:6" x14ac:dyDescent="0.25">
      <c r="D494" s="5">
        <f>SUM(
IF(G494="",0,_xlfn.XLOOKUP(_xlfn.CONCAT(G494," - ",A494),production_rates_outpost_resources,production_rates_production_rates,0)),
IF(H494="",0,_xlfn.XLOOKUP(_xlfn.CONCAT(H494," - ",A494),production_rates_outpost_resources,production_rates_production_rates,0)),
IF(I494="",0,_xlfn.XLOOKUP(_xlfn.CONCAT(I494," - ",A494),production_rates_outpost_resources,production_rates_production_rates,0)),
IF(J494="",0,_xlfn.XLOOKUP(_xlfn.CONCAT(J494," - ",A494),production_rates_outpost_resources,production_rates_production_rates,0)),
IF(K494="",0,_xlfn.XLOOKUP(_xlfn.CONCAT(K494," - ",A494),production_rates_outpost_resources,production_rates_production_rates,0)),
IF(L494="",0,_xlfn.XLOOKUP(_xlfn.CONCAT(L494," - ",A494),production_rates_outpost_resources,production_rates_production_rates,0)),
IF(M494="",0,_xlfn.XLOOKUP(_xlfn.CONCAT(M494," - ",A494),production_rates_outpost_resources,production_rates_production_rates,0)))</f>
        <v>0</v>
      </c>
      <c r="E494" s="5" t="str">
        <f t="shared" si="7"/>
        <v/>
      </c>
      <c r="F494" s="12" t="str">
        <f>IF(D494=0,"",D494/C494/VLOOKUP($B494,target_rates_table,2,FALSE))</f>
        <v/>
      </c>
    </row>
    <row r="495" spans="4:6" x14ac:dyDescent="0.25">
      <c r="D495" s="5">
        <f>SUM(
IF(G495="",0,_xlfn.XLOOKUP(_xlfn.CONCAT(G495," - ",A495),production_rates_outpost_resources,production_rates_production_rates,0)),
IF(H495="",0,_xlfn.XLOOKUP(_xlfn.CONCAT(H495," - ",A495),production_rates_outpost_resources,production_rates_production_rates,0)),
IF(I495="",0,_xlfn.XLOOKUP(_xlfn.CONCAT(I495," - ",A495),production_rates_outpost_resources,production_rates_production_rates,0)),
IF(J495="",0,_xlfn.XLOOKUP(_xlfn.CONCAT(J495," - ",A495),production_rates_outpost_resources,production_rates_production_rates,0)),
IF(K495="",0,_xlfn.XLOOKUP(_xlfn.CONCAT(K495," - ",A495),production_rates_outpost_resources,production_rates_production_rates,0)),
IF(L495="",0,_xlfn.XLOOKUP(_xlfn.CONCAT(L495," - ",A495),production_rates_outpost_resources,production_rates_production_rates,0)),
IF(M495="",0,_xlfn.XLOOKUP(_xlfn.CONCAT(M495," - ",A495),production_rates_outpost_resources,production_rates_production_rates,0)))</f>
        <v>0</v>
      </c>
      <c r="E495" s="5" t="str">
        <f t="shared" si="7"/>
        <v/>
      </c>
      <c r="F495" s="12" t="str">
        <f>IF(D495=0,"",D495/C495/VLOOKUP($B495,target_rates_table,2,FALSE))</f>
        <v/>
      </c>
    </row>
    <row r="496" spans="4:6" x14ac:dyDescent="0.25">
      <c r="D496" s="5">
        <f>SUM(
IF(G496="",0,_xlfn.XLOOKUP(_xlfn.CONCAT(G496," - ",A496),production_rates_outpost_resources,production_rates_production_rates,0)),
IF(H496="",0,_xlfn.XLOOKUP(_xlfn.CONCAT(H496," - ",A496),production_rates_outpost_resources,production_rates_production_rates,0)),
IF(I496="",0,_xlfn.XLOOKUP(_xlfn.CONCAT(I496," - ",A496),production_rates_outpost_resources,production_rates_production_rates,0)),
IF(J496="",0,_xlfn.XLOOKUP(_xlfn.CONCAT(J496," - ",A496),production_rates_outpost_resources,production_rates_production_rates,0)),
IF(K496="",0,_xlfn.XLOOKUP(_xlfn.CONCAT(K496," - ",A496),production_rates_outpost_resources,production_rates_production_rates,0)),
IF(L496="",0,_xlfn.XLOOKUP(_xlfn.CONCAT(L496," - ",A496),production_rates_outpost_resources,production_rates_production_rates,0)),
IF(M496="",0,_xlfn.XLOOKUP(_xlfn.CONCAT(M496," - ",A496),production_rates_outpost_resources,production_rates_production_rates,0)))</f>
        <v>0</v>
      </c>
      <c r="E496" s="5" t="str">
        <f t="shared" si="7"/>
        <v/>
      </c>
      <c r="F496" s="12" t="str">
        <f>IF(D496=0,"",D496/C496/VLOOKUP($B496,target_rates_table,2,FALSE))</f>
        <v/>
      </c>
    </row>
    <row r="497" spans="4:6" x14ac:dyDescent="0.25">
      <c r="D497" s="5">
        <f>SUM(
IF(G497="",0,_xlfn.XLOOKUP(_xlfn.CONCAT(G497," - ",A497),production_rates_outpost_resources,production_rates_production_rates,0)),
IF(H497="",0,_xlfn.XLOOKUP(_xlfn.CONCAT(H497," - ",A497),production_rates_outpost_resources,production_rates_production_rates,0)),
IF(I497="",0,_xlfn.XLOOKUP(_xlfn.CONCAT(I497," - ",A497),production_rates_outpost_resources,production_rates_production_rates,0)),
IF(J497="",0,_xlfn.XLOOKUP(_xlfn.CONCAT(J497," - ",A497),production_rates_outpost_resources,production_rates_production_rates,0)),
IF(K497="",0,_xlfn.XLOOKUP(_xlfn.CONCAT(K497," - ",A497),production_rates_outpost_resources,production_rates_production_rates,0)),
IF(L497="",0,_xlfn.XLOOKUP(_xlfn.CONCAT(L497," - ",A497),production_rates_outpost_resources,production_rates_production_rates,0)),
IF(M497="",0,_xlfn.XLOOKUP(_xlfn.CONCAT(M497," - ",A497),production_rates_outpost_resources,production_rates_production_rates,0)))</f>
        <v>0</v>
      </c>
      <c r="E497" s="5" t="str">
        <f t="shared" si="7"/>
        <v/>
      </c>
      <c r="F497" s="12" t="str">
        <f>IF(D497=0,"",D497/C497/VLOOKUP($B497,target_rates_table,2,FALSE))</f>
        <v/>
      </c>
    </row>
    <row r="498" spans="4:6" x14ac:dyDescent="0.25">
      <c r="D498" s="5">
        <f>SUM(
IF(G498="",0,_xlfn.XLOOKUP(_xlfn.CONCAT(G498," - ",A498),production_rates_outpost_resources,production_rates_production_rates,0)),
IF(H498="",0,_xlfn.XLOOKUP(_xlfn.CONCAT(H498," - ",A498),production_rates_outpost_resources,production_rates_production_rates,0)),
IF(I498="",0,_xlfn.XLOOKUP(_xlfn.CONCAT(I498," - ",A498),production_rates_outpost_resources,production_rates_production_rates,0)),
IF(J498="",0,_xlfn.XLOOKUP(_xlfn.CONCAT(J498," - ",A498),production_rates_outpost_resources,production_rates_production_rates,0)),
IF(K498="",0,_xlfn.XLOOKUP(_xlfn.CONCAT(K498," - ",A498),production_rates_outpost_resources,production_rates_production_rates,0)),
IF(L498="",0,_xlfn.XLOOKUP(_xlfn.CONCAT(L498," - ",A498),production_rates_outpost_resources,production_rates_production_rates,0)),
IF(M498="",0,_xlfn.XLOOKUP(_xlfn.CONCAT(M498," - ",A498),production_rates_outpost_resources,production_rates_production_rates,0)))</f>
        <v>0</v>
      </c>
      <c r="E498" s="5" t="str">
        <f t="shared" si="7"/>
        <v/>
      </c>
      <c r="F498" s="12" t="str">
        <f>IF(D498=0,"",D498/C498/VLOOKUP($B498,target_rates_table,2,FALSE))</f>
        <v/>
      </c>
    </row>
    <row r="499" spans="4:6" x14ac:dyDescent="0.25">
      <c r="D499" s="5">
        <f>SUM(
IF(G499="",0,_xlfn.XLOOKUP(_xlfn.CONCAT(G499," - ",A499),production_rates_outpost_resources,production_rates_production_rates,0)),
IF(H499="",0,_xlfn.XLOOKUP(_xlfn.CONCAT(H499," - ",A499),production_rates_outpost_resources,production_rates_production_rates,0)),
IF(I499="",0,_xlfn.XLOOKUP(_xlfn.CONCAT(I499," - ",A499),production_rates_outpost_resources,production_rates_production_rates,0)),
IF(J499="",0,_xlfn.XLOOKUP(_xlfn.CONCAT(J499," - ",A499),production_rates_outpost_resources,production_rates_production_rates,0)),
IF(K499="",0,_xlfn.XLOOKUP(_xlfn.CONCAT(K499," - ",A499),production_rates_outpost_resources,production_rates_production_rates,0)),
IF(L499="",0,_xlfn.XLOOKUP(_xlfn.CONCAT(L499," - ",A499),production_rates_outpost_resources,production_rates_production_rates,0)),
IF(M499="",0,_xlfn.XLOOKUP(_xlfn.CONCAT(M499," - ",A499),production_rates_outpost_resources,production_rates_production_rates,0)))</f>
        <v>0</v>
      </c>
      <c r="E499" s="5" t="str">
        <f t="shared" si="7"/>
        <v/>
      </c>
      <c r="F499" s="12" t="str">
        <f>IF(D499=0,"",D499/C499/VLOOKUP($B499,target_rates_table,2,FALSE))</f>
        <v/>
      </c>
    </row>
    <row r="500" spans="4:6" x14ac:dyDescent="0.25">
      <c r="D500" s="5">
        <f>SUM(
IF(G500="",0,_xlfn.XLOOKUP(_xlfn.CONCAT(G500," - ",A500),production_rates_outpost_resources,production_rates_production_rates,0)),
IF(H500="",0,_xlfn.XLOOKUP(_xlfn.CONCAT(H500," - ",A500),production_rates_outpost_resources,production_rates_production_rates,0)),
IF(I500="",0,_xlfn.XLOOKUP(_xlfn.CONCAT(I500," - ",A500),production_rates_outpost_resources,production_rates_production_rates,0)),
IF(J500="",0,_xlfn.XLOOKUP(_xlfn.CONCAT(J500," - ",A500),production_rates_outpost_resources,production_rates_production_rates,0)),
IF(K500="",0,_xlfn.XLOOKUP(_xlfn.CONCAT(K500," - ",A500),production_rates_outpost_resources,production_rates_production_rates,0)),
IF(L500="",0,_xlfn.XLOOKUP(_xlfn.CONCAT(L500," - ",A500),production_rates_outpost_resources,production_rates_production_rates,0)),
IF(M500="",0,_xlfn.XLOOKUP(_xlfn.CONCAT(M500," - ",A500),production_rates_outpost_resources,production_rates_production_rates,0)))</f>
        <v>0</v>
      </c>
      <c r="E500" s="5" t="str">
        <f t="shared" si="7"/>
        <v/>
      </c>
      <c r="F500" s="12" t="str">
        <f>IF(D500=0,"",D500/C500/VLOOKUP($B500,target_rates_table,2,FALSE))</f>
        <v/>
      </c>
    </row>
    <row r="501" spans="4:6" x14ac:dyDescent="0.25">
      <c r="D501" s="5">
        <f>SUM(
IF(G501="",0,_xlfn.XLOOKUP(_xlfn.CONCAT(G501," - ",A501),production_rates_outpost_resources,production_rates_production_rates,0)),
IF(H501="",0,_xlfn.XLOOKUP(_xlfn.CONCAT(H501," - ",A501),production_rates_outpost_resources,production_rates_production_rates,0)),
IF(I501="",0,_xlfn.XLOOKUP(_xlfn.CONCAT(I501," - ",A501),production_rates_outpost_resources,production_rates_production_rates,0)),
IF(J501="",0,_xlfn.XLOOKUP(_xlfn.CONCAT(J501," - ",A501),production_rates_outpost_resources,production_rates_production_rates,0)),
IF(K501="",0,_xlfn.XLOOKUP(_xlfn.CONCAT(K501," - ",A501),production_rates_outpost_resources,production_rates_production_rates,0)),
IF(L501="",0,_xlfn.XLOOKUP(_xlfn.CONCAT(L501," - ",A501),production_rates_outpost_resources,production_rates_production_rates,0)),
IF(M501="",0,_xlfn.XLOOKUP(_xlfn.CONCAT(M501," - ",A501),production_rates_outpost_resources,production_rates_production_rates,0)))</f>
        <v>0</v>
      </c>
      <c r="E501" s="5" t="str">
        <f t="shared" si="7"/>
        <v/>
      </c>
      <c r="F501" s="12" t="str">
        <f>IF(D501=0,"",D501/C501/VLOOKUP($B501,target_rates_table,2,FALSE))</f>
        <v/>
      </c>
    </row>
    <row r="502" spans="4:6" x14ac:dyDescent="0.25">
      <c r="D502" s="5">
        <f>SUM(
IF(G502="",0,_xlfn.XLOOKUP(_xlfn.CONCAT(G502," - ",A502),production_rates_outpost_resources,production_rates_production_rates,0)),
IF(H502="",0,_xlfn.XLOOKUP(_xlfn.CONCAT(H502," - ",A502),production_rates_outpost_resources,production_rates_production_rates,0)),
IF(I502="",0,_xlfn.XLOOKUP(_xlfn.CONCAT(I502," - ",A502),production_rates_outpost_resources,production_rates_production_rates,0)),
IF(J502="",0,_xlfn.XLOOKUP(_xlfn.CONCAT(J502," - ",A502),production_rates_outpost_resources,production_rates_production_rates,0)),
IF(K502="",0,_xlfn.XLOOKUP(_xlfn.CONCAT(K502," - ",A502),production_rates_outpost_resources,production_rates_production_rates,0)),
IF(L502="",0,_xlfn.XLOOKUP(_xlfn.CONCAT(L502," - ",A502),production_rates_outpost_resources,production_rates_production_rates,0)),
IF(M502="",0,_xlfn.XLOOKUP(_xlfn.CONCAT(M502," - ",A502),production_rates_outpost_resources,production_rates_production_rates,0)))</f>
        <v>0</v>
      </c>
      <c r="E502" s="5" t="str">
        <f t="shared" si="7"/>
        <v/>
      </c>
      <c r="F502" s="12" t="str">
        <f>IF(D502=0,"",D502/C502/VLOOKUP($B502,target_rates_table,2,FALSE))</f>
        <v/>
      </c>
    </row>
    <row r="503" spans="4:6" x14ac:dyDescent="0.25">
      <c r="D503" s="5">
        <f>SUM(
IF(G503="",0,_xlfn.XLOOKUP(_xlfn.CONCAT(G503," - ",A503),production_rates_outpost_resources,production_rates_production_rates,0)),
IF(H503="",0,_xlfn.XLOOKUP(_xlfn.CONCAT(H503," - ",A503),production_rates_outpost_resources,production_rates_production_rates,0)),
IF(I503="",0,_xlfn.XLOOKUP(_xlfn.CONCAT(I503," - ",A503),production_rates_outpost_resources,production_rates_production_rates,0)),
IF(J503="",0,_xlfn.XLOOKUP(_xlfn.CONCAT(J503," - ",A503),production_rates_outpost_resources,production_rates_production_rates,0)),
IF(K503="",0,_xlfn.XLOOKUP(_xlfn.CONCAT(K503," - ",A503),production_rates_outpost_resources,production_rates_production_rates,0)),
IF(L503="",0,_xlfn.XLOOKUP(_xlfn.CONCAT(L503," - ",A503),production_rates_outpost_resources,production_rates_production_rates,0)),
IF(M503="",0,_xlfn.XLOOKUP(_xlfn.CONCAT(M503," - ",A503),production_rates_outpost_resources,production_rates_production_rates,0)))</f>
        <v>0</v>
      </c>
      <c r="E503" s="5" t="str">
        <f t="shared" si="7"/>
        <v/>
      </c>
      <c r="F503" s="12" t="str">
        <f>IF(D503=0,"",D503/C503/VLOOKUP($B503,target_rates_table,2,FALSE))</f>
        <v/>
      </c>
    </row>
    <row r="504" spans="4:6" x14ac:dyDescent="0.25">
      <c r="D504" s="5">
        <f>SUM(
IF(G504="",0,_xlfn.XLOOKUP(_xlfn.CONCAT(G504," - ",A504),production_rates_outpost_resources,production_rates_production_rates,0)),
IF(H504="",0,_xlfn.XLOOKUP(_xlfn.CONCAT(H504," - ",A504),production_rates_outpost_resources,production_rates_production_rates,0)),
IF(I504="",0,_xlfn.XLOOKUP(_xlfn.CONCAT(I504," - ",A504),production_rates_outpost_resources,production_rates_production_rates,0)),
IF(J504="",0,_xlfn.XLOOKUP(_xlfn.CONCAT(J504," - ",A504),production_rates_outpost_resources,production_rates_production_rates,0)),
IF(K504="",0,_xlfn.XLOOKUP(_xlfn.CONCAT(K504," - ",A504),production_rates_outpost_resources,production_rates_production_rates,0)),
IF(L504="",0,_xlfn.XLOOKUP(_xlfn.CONCAT(L504," - ",A504),production_rates_outpost_resources,production_rates_production_rates,0)),
IF(M504="",0,_xlfn.XLOOKUP(_xlfn.CONCAT(M504," - ",A504),production_rates_outpost_resources,production_rates_production_rates,0)))</f>
        <v>0</v>
      </c>
      <c r="E504" s="5" t="str">
        <f t="shared" si="7"/>
        <v/>
      </c>
      <c r="F504" s="12" t="str">
        <f>IF(D504=0,"",D504/C504/VLOOKUP($B504,target_rates_table,2,FALSE))</f>
        <v/>
      </c>
    </row>
    <row r="505" spans="4:6" x14ac:dyDescent="0.25">
      <c r="D505" s="5">
        <f>SUM(
IF(G505="",0,_xlfn.XLOOKUP(_xlfn.CONCAT(G505," - ",A505),production_rates_outpost_resources,production_rates_production_rates,0)),
IF(H505="",0,_xlfn.XLOOKUP(_xlfn.CONCAT(H505," - ",A505),production_rates_outpost_resources,production_rates_production_rates,0)),
IF(I505="",0,_xlfn.XLOOKUP(_xlfn.CONCAT(I505," - ",A505),production_rates_outpost_resources,production_rates_production_rates,0)),
IF(J505="",0,_xlfn.XLOOKUP(_xlfn.CONCAT(J505," - ",A505),production_rates_outpost_resources,production_rates_production_rates,0)),
IF(K505="",0,_xlfn.XLOOKUP(_xlfn.CONCAT(K505," - ",A505),production_rates_outpost_resources,production_rates_production_rates,0)),
IF(L505="",0,_xlfn.XLOOKUP(_xlfn.CONCAT(L505," - ",A505),production_rates_outpost_resources,production_rates_production_rates,0)),
IF(M505="",0,_xlfn.XLOOKUP(_xlfn.CONCAT(M505," - ",A505),production_rates_outpost_resources,production_rates_production_rates,0)))</f>
        <v>0</v>
      </c>
      <c r="E505" s="5" t="str">
        <f t="shared" si="7"/>
        <v/>
      </c>
      <c r="F505" s="12" t="str">
        <f>IF(D505=0,"",D505/C505/VLOOKUP($B505,target_rates_table,2,FALSE))</f>
        <v/>
      </c>
    </row>
    <row r="506" spans="4:6" x14ac:dyDescent="0.25">
      <c r="D506" s="5">
        <f>SUM(
IF(G506="",0,_xlfn.XLOOKUP(_xlfn.CONCAT(G506," - ",A506),production_rates_outpost_resources,production_rates_production_rates,0)),
IF(H506="",0,_xlfn.XLOOKUP(_xlfn.CONCAT(H506," - ",A506),production_rates_outpost_resources,production_rates_production_rates,0)),
IF(I506="",0,_xlfn.XLOOKUP(_xlfn.CONCAT(I506," - ",A506),production_rates_outpost_resources,production_rates_production_rates,0)),
IF(J506="",0,_xlfn.XLOOKUP(_xlfn.CONCAT(J506," - ",A506),production_rates_outpost_resources,production_rates_production_rates,0)),
IF(K506="",0,_xlfn.XLOOKUP(_xlfn.CONCAT(K506," - ",A506),production_rates_outpost_resources,production_rates_production_rates,0)),
IF(L506="",0,_xlfn.XLOOKUP(_xlfn.CONCAT(L506," - ",A506),production_rates_outpost_resources,production_rates_production_rates,0)),
IF(M506="",0,_xlfn.XLOOKUP(_xlfn.CONCAT(M506," - ",A506),production_rates_outpost_resources,production_rates_production_rates,0)))</f>
        <v>0</v>
      </c>
      <c r="E506" s="5" t="str">
        <f t="shared" si="7"/>
        <v/>
      </c>
      <c r="F506" s="12" t="str">
        <f>IF(D506=0,"",D506/C506/VLOOKUP($B506,target_rates_table,2,FALSE))</f>
        <v/>
      </c>
    </row>
    <row r="507" spans="4:6" x14ac:dyDescent="0.25">
      <c r="D507" s="5">
        <f>SUM(
IF(G507="",0,_xlfn.XLOOKUP(_xlfn.CONCAT(G507," - ",A507),production_rates_outpost_resources,production_rates_production_rates,0)),
IF(H507="",0,_xlfn.XLOOKUP(_xlfn.CONCAT(H507," - ",A507),production_rates_outpost_resources,production_rates_production_rates,0)),
IF(I507="",0,_xlfn.XLOOKUP(_xlfn.CONCAT(I507," - ",A507),production_rates_outpost_resources,production_rates_production_rates,0)),
IF(J507="",0,_xlfn.XLOOKUP(_xlfn.CONCAT(J507," - ",A507),production_rates_outpost_resources,production_rates_production_rates,0)),
IF(K507="",0,_xlfn.XLOOKUP(_xlfn.CONCAT(K507," - ",A507),production_rates_outpost_resources,production_rates_production_rates,0)),
IF(L507="",0,_xlfn.XLOOKUP(_xlfn.CONCAT(L507," - ",A507),production_rates_outpost_resources,production_rates_production_rates,0)),
IF(M507="",0,_xlfn.XLOOKUP(_xlfn.CONCAT(M507," - ",A507),production_rates_outpost_resources,production_rates_production_rates,0)))</f>
        <v>0</v>
      </c>
      <c r="E507" s="5" t="str">
        <f t="shared" si="7"/>
        <v/>
      </c>
      <c r="F507" s="12" t="str">
        <f>IF(D507=0,"",D507/C507/VLOOKUP($B507,target_rates_table,2,FALSE))</f>
        <v/>
      </c>
    </row>
    <row r="508" spans="4:6" x14ac:dyDescent="0.25">
      <c r="D508" s="5">
        <f>SUM(
IF(G508="",0,_xlfn.XLOOKUP(_xlfn.CONCAT(G508," - ",A508),production_rates_outpost_resources,production_rates_production_rates,0)),
IF(H508="",0,_xlfn.XLOOKUP(_xlfn.CONCAT(H508," - ",A508),production_rates_outpost_resources,production_rates_production_rates,0)),
IF(I508="",0,_xlfn.XLOOKUP(_xlfn.CONCAT(I508," - ",A508),production_rates_outpost_resources,production_rates_production_rates,0)),
IF(J508="",0,_xlfn.XLOOKUP(_xlfn.CONCAT(J508," - ",A508),production_rates_outpost_resources,production_rates_production_rates,0)),
IF(K508="",0,_xlfn.XLOOKUP(_xlfn.CONCAT(K508," - ",A508),production_rates_outpost_resources,production_rates_production_rates,0)),
IF(L508="",0,_xlfn.XLOOKUP(_xlfn.CONCAT(L508," - ",A508),production_rates_outpost_resources,production_rates_production_rates,0)),
IF(M508="",0,_xlfn.XLOOKUP(_xlfn.CONCAT(M508," - ",A508),production_rates_outpost_resources,production_rates_production_rates,0)))</f>
        <v>0</v>
      </c>
      <c r="E508" s="5" t="str">
        <f t="shared" si="7"/>
        <v/>
      </c>
      <c r="F508" s="12" t="str">
        <f>IF(D508=0,"",D508/C508/VLOOKUP($B508,target_rates_table,2,FALSE))</f>
        <v/>
      </c>
    </row>
    <row r="509" spans="4:6" x14ac:dyDescent="0.25">
      <c r="D509" s="5">
        <f>SUM(
IF(G509="",0,_xlfn.XLOOKUP(_xlfn.CONCAT(G509," - ",A509),production_rates_outpost_resources,production_rates_production_rates,0)),
IF(H509="",0,_xlfn.XLOOKUP(_xlfn.CONCAT(H509," - ",A509),production_rates_outpost_resources,production_rates_production_rates,0)),
IF(I509="",0,_xlfn.XLOOKUP(_xlfn.CONCAT(I509," - ",A509),production_rates_outpost_resources,production_rates_production_rates,0)),
IF(J509="",0,_xlfn.XLOOKUP(_xlfn.CONCAT(J509," - ",A509),production_rates_outpost_resources,production_rates_production_rates,0)),
IF(K509="",0,_xlfn.XLOOKUP(_xlfn.CONCAT(K509," - ",A509),production_rates_outpost_resources,production_rates_production_rates,0)),
IF(L509="",0,_xlfn.XLOOKUP(_xlfn.CONCAT(L509," - ",A509),production_rates_outpost_resources,production_rates_production_rates,0)),
IF(M509="",0,_xlfn.XLOOKUP(_xlfn.CONCAT(M509," - ",A509),production_rates_outpost_resources,production_rates_production_rates,0)))</f>
        <v>0</v>
      </c>
      <c r="E509" s="5" t="str">
        <f t="shared" si="7"/>
        <v/>
      </c>
      <c r="F509" s="12" t="str">
        <f>IF(D509=0,"",D509/C509/VLOOKUP($B509,target_rates_table,2,FALSE))</f>
        <v/>
      </c>
    </row>
    <row r="510" spans="4:6" x14ac:dyDescent="0.25">
      <c r="D510" s="5">
        <f>SUM(
IF(G510="",0,_xlfn.XLOOKUP(_xlfn.CONCAT(G510," - ",A510),production_rates_outpost_resources,production_rates_production_rates,0)),
IF(H510="",0,_xlfn.XLOOKUP(_xlfn.CONCAT(H510," - ",A510),production_rates_outpost_resources,production_rates_production_rates,0)),
IF(I510="",0,_xlfn.XLOOKUP(_xlfn.CONCAT(I510," - ",A510),production_rates_outpost_resources,production_rates_production_rates,0)),
IF(J510="",0,_xlfn.XLOOKUP(_xlfn.CONCAT(J510," - ",A510),production_rates_outpost_resources,production_rates_production_rates,0)),
IF(K510="",0,_xlfn.XLOOKUP(_xlfn.CONCAT(K510," - ",A510),production_rates_outpost_resources,production_rates_production_rates,0)),
IF(L510="",0,_xlfn.XLOOKUP(_xlfn.CONCAT(L510," - ",A510),production_rates_outpost_resources,production_rates_production_rates,0)),
IF(M510="",0,_xlfn.XLOOKUP(_xlfn.CONCAT(M510," - ",A510),production_rates_outpost_resources,production_rates_production_rates,0)))</f>
        <v>0</v>
      </c>
      <c r="E510" s="5" t="str">
        <f t="shared" si="7"/>
        <v/>
      </c>
      <c r="F510" s="12" t="str">
        <f>IF(D510=0,"",D510/C510/VLOOKUP($B510,target_rates_table,2,FALSE))</f>
        <v/>
      </c>
    </row>
    <row r="511" spans="4:6" x14ac:dyDescent="0.25">
      <c r="D511" s="5">
        <f>SUM(
IF(G511="",0,_xlfn.XLOOKUP(_xlfn.CONCAT(G511," - ",A511),production_rates_outpost_resources,production_rates_production_rates,0)),
IF(H511="",0,_xlfn.XLOOKUP(_xlfn.CONCAT(H511," - ",A511),production_rates_outpost_resources,production_rates_production_rates,0)),
IF(I511="",0,_xlfn.XLOOKUP(_xlfn.CONCAT(I511," - ",A511),production_rates_outpost_resources,production_rates_production_rates,0)),
IF(J511="",0,_xlfn.XLOOKUP(_xlfn.CONCAT(J511," - ",A511),production_rates_outpost_resources,production_rates_production_rates,0)),
IF(K511="",0,_xlfn.XLOOKUP(_xlfn.CONCAT(K511," - ",A511),production_rates_outpost_resources,production_rates_production_rates,0)),
IF(L511="",0,_xlfn.XLOOKUP(_xlfn.CONCAT(L511," - ",A511),production_rates_outpost_resources,production_rates_production_rates,0)),
IF(M511="",0,_xlfn.XLOOKUP(_xlfn.CONCAT(M511," - ",A511),production_rates_outpost_resources,production_rates_production_rates,0)))</f>
        <v>0</v>
      </c>
      <c r="E511" s="5" t="str">
        <f t="shared" si="7"/>
        <v/>
      </c>
      <c r="F511" s="12" t="str">
        <f>IF(D511=0,"",D511/C511/VLOOKUP($B511,target_rates_table,2,FALSE))</f>
        <v/>
      </c>
    </row>
    <row r="512" spans="4:6" x14ac:dyDescent="0.25">
      <c r="D512" s="5">
        <f>SUM(
IF(G512="",0,_xlfn.XLOOKUP(_xlfn.CONCAT(G512," - ",A512),production_rates_outpost_resources,production_rates_production_rates,0)),
IF(H512="",0,_xlfn.XLOOKUP(_xlfn.CONCAT(H512," - ",A512),production_rates_outpost_resources,production_rates_production_rates,0)),
IF(I512="",0,_xlfn.XLOOKUP(_xlfn.CONCAT(I512," - ",A512),production_rates_outpost_resources,production_rates_production_rates,0)),
IF(J512="",0,_xlfn.XLOOKUP(_xlfn.CONCAT(J512," - ",A512),production_rates_outpost_resources,production_rates_production_rates,0)),
IF(K512="",0,_xlfn.XLOOKUP(_xlfn.CONCAT(K512," - ",A512),production_rates_outpost_resources,production_rates_production_rates,0)),
IF(L512="",0,_xlfn.XLOOKUP(_xlfn.CONCAT(L512," - ",A512),production_rates_outpost_resources,production_rates_production_rates,0)),
IF(M512="",0,_xlfn.XLOOKUP(_xlfn.CONCAT(M512," - ",A512),production_rates_outpost_resources,production_rates_production_rates,0)))</f>
        <v>0</v>
      </c>
      <c r="E512" s="5" t="str">
        <f t="shared" si="7"/>
        <v/>
      </c>
      <c r="F512" s="12" t="str">
        <f>IF(D512=0,"",D512/C512/VLOOKUP($B512,target_rates_table,2,FALSE))</f>
        <v/>
      </c>
    </row>
    <row r="513" spans="4:6" x14ac:dyDescent="0.25">
      <c r="D513" s="5">
        <f>SUM(
IF(G513="",0,_xlfn.XLOOKUP(_xlfn.CONCAT(G513," - ",A513),production_rates_outpost_resources,production_rates_production_rates,0)),
IF(H513="",0,_xlfn.XLOOKUP(_xlfn.CONCAT(H513," - ",A513),production_rates_outpost_resources,production_rates_production_rates,0)),
IF(I513="",0,_xlfn.XLOOKUP(_xlfn.CONCAT(I513," - ",A513),production_rates_outpost_resources,production_rates_production_rates,0)),
IF(J513="",0,_xlfn.XLOOKUP(_xlfn.CONCAT(J513," - ",A513),production_rates_outpost_resources,production_rates_production_rates,0)),
IF(K513="",0,_xlfn.XLOOKUP(_xlfn.CONCAT(K513," - ",A513),production_rates_outpost_resources,production_rates_production_rates,0)),
IF(L513="",0,_xlfn.XLOOKUP(_xlfn.CONCAT(L513," - ",A513),production_rates_outpost_resources,production_rates_production_rates,0)),
IF(M513="",0,_xlfn.XLOOKUP(_xlfn.CONCAT(M513," - ",A513),production_rates_outpost_resources,production_rates_production_rates,0)))</f>
        <v>0</v>
      </c>
      <c r="E513" s="5" t="str">
        <f t="shared" si="7"/>
        <v/>
      </c>
      <c r="F513" s="12" t="str">
        <f>IF(D513=0,"",D513/C513/VLOOKUP($B513,target_rates_table,2,FALSE))</f>
        <v/>
      </c>
    </row>
    <row r="514" spans="4:6" x14ac:dyDescent="0.25">
      <c r="D514" s="5">
        <f>SUM(
IF(G514="",0,_xlfn.XLOOKUP(_xlfn.CONCAT(G514," - ",A514),production_rates_outpost_resources,production_rates_production_rates,0)),
IF(H514="",0,_xlfn.XLOOKUP(_xlfn.CONCAT(H514," - ",A514),production_rates_outpost_resources,production_rates_production_rates,0)),
IF(I514="",0,_xlfn.XLOOKUP(_xlfn.CONCAT(I514," - ",A514),production_rates_outpost_resources,production_rates_production_rates,0)),
IF(J514="",0,_xlfn.XLOOKUP(_xlfn.CONCAT(J514," - ",A514),production_rates_outpost_resources,production_rates_production_rates,0)),
IF(K514="",0,_xlfn.XLOOKUP(_xlfn.CONCAT(K514," - ",A514),production_rates_outpost_resources,production_rates_production_rates,0)),
IF(L514="",0,_xlfn.XLOOKUP(_xlfn.CONCAT(L514," - ",A514),production_rates_outpost_resources,production_rates_production_rates,0)),
IF(M514="",0,_xlfn.XLOOKUP(_xlfn.CONCAT(M514," - ",A514),production_rates_outpost_resources,production_rates_production_rates,0)))</f>
        <v>0</v>
      </c>
      <c r="E514" s="5" t="str">
        <f t="shared" si="7"/>
        <v/>
      </c>
      <c r="F514" s="12" t="str">
        <f>IF(D514=0,"",D514/C514/VLOOKUP($B514,target_rates_table,2,FALSE))</f>
        <v/>
      </c>
    </row>
    <row r="515" spans="4:6" x14ac:dyDescent="0.25">
      <c r="D515" s="5">
        <f>SUM(
IF(G515="",0,_xlfn.XLOOKUP(_xlfn.CONCAT(G515," - ",A515),production_rates_outpost_resources,production_rates_production_rates,0)),
IF(H515="",0,_xlfn.XLOOKUP(_xlfn.CONCAT(H515," - ",A515),production_rates_outpost_resources,production_rates_production_rates,0)),
IF(I515="",0,_xlfn.XLOOKUP(_xlfn.CONCAT(I515," - ",A515),production_rates_outpost_resources,production_rates_production_rates,0)),
IF(J515="",0,_xlfn.XLOOKUP(_xlfn.CONCAT(J515," - ",A515),production_rates_outpost_resources,production_rates_production_rates,0)),
IF(K515="",0,_xlfn.XLOOKUP(_xlfn.CONCAT(K515," - ",A515),production_rates_outpost_resources,production_rates_production_rates,0)),
IF(L515="",0,_xlfn.XLOOKUP(_xlfn.CONCAT(L515," - ",A515),production_rates_outpost_resources,production_rates_production_rates,0)),
IF(M515="",0,_xlfn.XLOOKUP(_xlfn.CONCAT(M515," - ",A515),production_rates_outpost_resources,production_rates_production_rates,0)))</f>
        <v>0</v>
      </c>
      <c r="E515" s="5" t="str">
        <f t="shared" ref="E515:E578" si="8">IF(D515=0,"",D515/C515)</f>
        <v/>
      </c>
      <c r="F515" s="12" t="str">
        <f>IF(D515=0,"",D515/C515/VLOOKUP($B515,target_rates_table,2,FALSE))</f>
        <v/>
      </c>
    </row>
    <row r="516" spans="4:6" x14ac:dyDescent="0.25">
      <c r="D516" s="5">
        <f>SUM(
IF(G516="",0,_xlfn.XLOOKUP(_xlfn.CONCAT(G516," - ",A516),production_rates_outpost_resources,production_rates_production_rates,0)),
IF(H516="",0,_xlfn.XLOOKUP(_xlfn.CONCAT(H516," - ",A516),production_rates_outpost_resources,production_rates_production_rates,0)),
IF(I516="",0,_xlfn.XLOOKUP(_xlfn.CONCAT(I516," - ",A516),production_rates_outpost_resources,production_rates_production_rates,0)),
IF(J516="",0,_xlfn.XLOOKUP(_xlfn.CONCAT(J516," - ",A516),production_rates_outpost_resources,production_rates_production_rates,0)),
IF(K516="",0,_xlfn.XLOOKUP(_xlfn.CONCAT(K516," - ",A516),production_rates_outpost_resources,production_rates_production_rates,0)),
IF(L516="",0,_xlfn.XLOOKUP(_xlfn.CONCAT(L516," - ",A516),production_rates_outpost_resources,production_rates_production_rates,0)),
IF(M516="",0,_xlfn.XLOOKUP(_xlfn.CONCAT(M516," - ",A516),production_rates_outpost_resources,production_rates_production_rates,0)))</f>
        <v>0</v>
      </c>
      <c r="E516" s="5" t="str">
        <f t="shared" si="8"/>
        <v/>
      </c>
      <c r="F516" s="12" t="str">
        <f>IF(D516=0,"",D516/C516/VLOOKUP($B516,target_rates_table,2,FALSE))</f>
        <v/>
      </c>
    </row>
    <row r="517" spans="4:6" x14ac:dyDescent="0.25">
      <c r="D517" s="5">
        <f>SUM(
IF(G517="",0,_xlfn.XLOOKUP(_xlfn.CONCAT(G517," - ",A517),production_rates_outpost_resources,production_rates_production_rates,0)),
IF(H517="",0,_xlfn.XLOOKUP(_xlfn.CONCAT(H517," - ",A517),production_rates_outpost_resources,production_rates_production_rates,0)),
IF(I517="",0,_xlfn.XLOOKUP(_xlfn.CONCAT(I517," - ",A517),production_rates_outpost_resources,production_rates_production_rates,0)),
IF(J517="",0,_xlfn.XLOOKUP(_xlfn.CONCAT(J517," - ",A517),production_rates_outpost_resources,production_rates_production_rates,0)),
IF(K517="",0,_xlfn.XLOOKUP(_xlfn.CONCAT(K517," - ",A517),production_rates_outpost_resources,production_rates_production_rates,0)),
IF(L517="",0,_xlfn.XLOOKUP(_xlfn.CONCAT(L517," - ",A517),production_rates_outpost_resources,production_rates_production_rates,0)),
IF(M517="",0,_xlfn.XLOOKUP(_xlfn.CONCAT(M517," - ",A517),production_rates_outpost_resources,production_rates_production_rates,0)))</f>
        <v>0</v>
      </c>
      <c r="E517" s="5" t="str">
        <f t="shared" si="8"/>
        <v/>
      </c>
      <c r="F517" s="12" t="str">
        <f>IF(D517=0,"",D517/C517/VLOOKUP($B517,target_rates_table,2,FALSE))</f>
        <v/>
      </c>
    </row>
    <row r="518" spans="4:6" x14ac:dyDescent="0.25">
      <c r="D518" s="5">
        <f>SUM(
IF(G518="",0,_xlfn.XLOOKUP(_xlfn.CONCAT(G518," - ",A518),production_rates_outpost_resources,production_rates_production_rates,0)),
IF(H518="",0,_xlfn.XLOOKUP(_xlfn.CONCAT(H518," - ",A518),production_rates_outpost_resources,production_rates_production_rates,0)),
IF(I518="",0,_xlfn.XLOOKUP(_xlfn.CONCAT(I518," - ",A518),production_rates_outpost_resources,production_rates_production_rates,0)),
IF(J518="",0,_xlfn.XLOOKUP(_xlfn.CONCAT(J518," - ",A518),production_rates_outpost_resources,production_rates_production_rates,0)),
IF(K518="",0,_xlfn.XLOOKUP(_xlfn.CONCAT(K518," - ",A518),production_rates_outpost_resources,production_rates_production_rates,0)),
IF(L518="",0,_xlfn.XLOOKUP(_xlfn.CONCAT(L518," - ",A518),production_rates_outpost_resources,production_rates_production_rates,0)),
IF(M518="",0,_xlfn.XLOOKUP(_xlfn.CONCAT(M518," - ",A518),production_rates_outpost_resources,production_rates_production_rates,0)))</f>
        <v>0</v>
      </c>
      <c r="E518" s="5" t="str">
        <f t="shared" si="8"/>
        <v/>
      </c>
      <c r="F518" s="12" t="str">
        <f>IF(D518=0,"",D518/C518/VLOOKUP($B518,target_rates_table,2,FALSE))</f>
        <v/>
      </c>
    </row>
    <row r="519" spans="4:6" x14ac:dyDescent="0.25">
      <c r="D519" s="5">
        <f>SUM(
IF(G519="",0,_xlfn.XLOOKUP(_xlfn.CONCAT(G519," - ",A519),production_rates_outpost_resources,production_rates_production_rates,0)),
IF(H519="",0,_xlfn.XLOOKUP(_xlfn.CONCAT(H519," - ",A519),production_rates_outpost_resources,production_rates_production_rates,0)),
IF(I519="",0,_xlfn.XLOOKUP(_xlfn.CONCAT(I519," - ",A519),production_rates_outpost_resources,production_rates_production_rates,0)),
IF(J519="",0,_xlfn.XLOOKUP(_xlfn.CONCAT(J519," - ",A519),production_rates_outpost_resources,production_rates_production_rates,0)),
IF(K519="",0,_xlfn.XLOOKUP(_xlfn.CONCAT(K519," - ",A519),production_rates_outpost_resources,production_rates_production_rates,0)),
IF(L519="",0,_xlfn.XLOOKUP(_xlfn.CONCAT(L519," - ",A519),production_rates_outpost_resources,production_rates_production_rates,0)),
IF(M519="",0,_xlfn.XLOOKUP(_xlfn.CONCAT(M519," - ",A519),production_rates_outpost_resources,production_rates_production_rates,0)))</f>
        <v>0</v>
      </c>
      <c r="E519" s="5" t="str">
        <f t="shared" si="8"/>
        <v/>
      </c>
      <c r="F519" s="12" t="str">
        <f>IF(D519=0,"",D519/C519/VLOOKUP($B519,target_rates_table,2,FALSE))</f>
        <v/>
      </c>
    </row>
    <row r="520" spans="4:6" x14ac:dyDescent="0.25">
      <c r="D520" s="5">
        <f>SUM(
IF(G520="",0,_xlfn.XLOOKUP(_xlfn.CONCAT(G520," - ",A520),production_rates_outpost_resources,production_rates_production_rates,0)),
IF(H520="",0,_xlfn.XLOOKUP(_xlfn.CONCAT(H520," - ",A520),production_rates_outpost_resources,production_rates_production_rates,0)),
IF(I520="",0,_xlfn.XLOOKUP(_xlfn.CONCAT(I520," - ",A520),production_rates_outpost_resources,production_rates_production_rates,0)),
IF(J520="",0,_xlfn.XLOOKUP(_xlfn.CONCAT(J520," - ",A520),production_rates_outpost_resources,production_rates_production_rates,0)),
IF(K520="",0,_xlfn.XLOOKUP(_xlfn.CONCAT(K520," - ",A520),production_rates_outpost_resources,production_rates_production_rates,0)),
IF(L520="",0,_xlfn.XLOOKUP(_xlfn.CONCAT(L520," - ",A520),production_rates_outpost_resources,production_rates_production_rates,0)),
IF(M520="",0,_xlfn.XLOOKUP(_xlfn.CONCAT(M520," - ",A520),production_rates_outpost_resources,production_rates_production_rates,0)))</f>
        <v>0</v>
      </c>
      <c r="E520" s="5" t="str">
        <f t="shared" si="8"/>
        <v/>
      </c>
      <c r="F520" s="12" t="str">
        <f>IF(D520=0,"",D520/C520/VLOOKUP($B520,target_rates_table,2,FALSE))</f>
        <v/>
      </c>
    </row>
    <row r="521" spans="4:6" x14ac:dyDescent="0.25">
      <c r="D521" s="5">
        <f>SUM(
IF(G521="",0,_xlfn.XLOOKUP(_xlfn.CONCAT(G521," - ",A521),production_rates_outpost_resources,production_rates_production_rates,0)),
IF(H521="",0,_xlfn.XLOOKUP(_xlfn.CONCAT(H521," - ",A521),production_rates_outpost_resources,production_rates_production_rates,0)),
IF(I521="",0,_xlfn.XLOOKUP(_xlfn.CONCAT(I521," - ",A521),production_rates_outpost_resources,production_rates_production_rates,0)),
IF(J521="",0,_xlfn.XLOOKUP(_xlfn.CONCAT(J521," - ",A521),production_rates_outpost_resources,production_rates_production_rates,0)),
IF(K521="",0,_xlfn.XLOOKUP(_xlfn.CONCAT(K521," - ",A521),production_rates_outpost_resources,production_rates_production_rates,0)),
IF(L521="",0,_xlfn.XLOOKUP(_xlfn.CONCAT(L521," - ",A521),production_rates_outpost_resources,production_rates_production_rates,0)),
IF(M521="",0,_xlfn.XLOOKUP(_xlfn.CONCAT(M521," - ",A521),production_rates_outpost_resources,production_rates_production_rates,0)))</f>
        <v>0</v>
      </c>
      <c r="E521" s="5" t="str">
        <f t="shared" si="8"/>
        <v/>
      </c>
      <c r="F521" s="12" t="str">
        <f>IF(D521=0,"",D521/C521/VLOOKUP($B521,target_rates_table,2,FALSE))</f>
        <v/>
      </c>
    </row>
    <row r="522" spans="4:6" x14ac:dyDescent="0.25">
      <c r="D522" s="5">
        <f>SUM(
IF(G522="",0,_xlfn.XLOOKUP(_xlfn.CONCAT(G522," - ",A522),production_rates_outpost_resources,production_rates_production_rates,0)),
IF(H522="",0,_xlfn.XLOOKUP(_xlfn.CONCAT(H522," - ",A522),production_rates_outpost_resources,production_rates_production_rates,0)),
IF(I522="",0,_xlfn.XLOOKUP(_xlfn.CONCAT(I522," - ",A522),production_rates_outpost_resources,production_rates_production_rates,0)),
IF(J522="",0,_xlfn.XLOOKUP(_xlfn.CONCAT(J522," - ",A522),production_rates_outpost_resources,production_rates_production_rates,0)),
IF(K522="",0,_xlfn.XLOOKUP(_xlfn.CONCAT(K522," - ",A522),production_rates_outpost_resources,production_rates_production_rates,0)),
IF(L522="",0,_xlfn.XLOOKUP(_xlfn.CONCAT(L522," - ",A522),production_rates_outpost_resources,production_rates_production_rates,0)),
IF(M522="",0,_xlfn.XLOOKUP(_xlfn.CONCAT(M522," - ",A522),production_rates_outpost_resources,production_rates_production_rates,0)))</f>
        <v>0</v>
      </c>
      <c r="E522" s="5" t="str">
        <f t="shared" si="8"/>
        <v/>
      </c>
      <c r="F522" s="12" t="str">
        <f>IF(D522=0,"",D522/C522/VLOOKUP($B522,target_rates_table,2,FALSE))</f>
        <v/>
      </c>
    </row>
    <row r="523" spans="4:6" x14ac:dyDescent="0.25">
      <c r="D523" s="5">
        <f>SUM(
IF(G523="",0,_xlfn.XLOOKUP(_xlfn.CONCAT(G523," - ",A523),production_rates_outpost_resources,production_rates_production_rates,0)),
IF(H523="",0,_xlfn.XLOOKUP(_xlfn.CONCAT(H523," - ",A523),production_rates_outpost_resources,production_rates_production_rates,0)),
IF(I523="",0,_xlfn.XLOOKUP(_xlfn.CONCAT(I523," - ",A523),production_rates_outpost_resources,production_rates_production_rates,0)),
IF(J523="",0,_xlfn.XLOOKUP(_xlfn.CONCAT(J523," - ",A523),production_rates_outpost_resources,production_rates_production_rates,0)),
IF(K523="",0,_xlfn.XLOOKUP(_xlfn.CONCAT(K523," - ",A523),production_rates_outpost_resources,production_rates_production_rates,0)),
IF(L523="",0,_xlfn.XLOOKUP(_xlfn.CONCAT(L523," - ",A523),production_rates_outpost_resources,production_rates_production_rates,0)),
IF(M523="",0,_xlfn.XLOOKUP(_xlfn.CONCAT(M523," - ",A523),production_rates_outpost_resources,production_rates_production_rates,0)))</f>
        <v>0</v>
      </c>
      <c r="E523" s="5" t="str">
        <f t="shared" si="8"/>
        <v/>
      </c>
      <c r="F523" s="12" t="str">
        <f>IF(D523=0,"",D523/C523/VLOOKUP($B523,target_rates_table,2,FALSE))</f>
        <v/>
      </c>
    </row>
    <row r="524" spans="4:6" x14ac:dyDescent="0.25">
      <c r="D524" s="5">
        <f>SUM(
IF(G524="",0,_xlfn.XLOOKUP(_xlfn.CONCAT(G524," - ",A524),production_rates_outpost_resources,production_rates_production_rates,0)),
IF(H524="",0,_xlfn.XLOOKUP(_xlfn.CONCAT(H524," - ",A524),production_rates_outpost_resources,production_rates_production_rates,0)),
IF(I524="",0,_xlfn.XLOOKUP(_xlfn.CONCAT(I524," - ",A524),production_rates_outpost_resources,production_rates_production_rates,0)),
IF(J524="",0,_xlfn.XLOOKUP(_xlfn.CONCAT(J524," - ",A524),production_rates_outpost_resources,production_rates_production_rates,0)),
IF(K524="",0,_xlfn.XLOOKUP(_xlfn.CONCAT(K524," - ",A524),production_rates_outpost_resources,production_rates_production_rates,0)),
IF(L524="",0,_xlfn.XLOOKUP(_xlfn.CONCAT(L524," - ",A524),production_rates_outpost_resources,production_rates_production_rates,0)),
IF(M524="",0,_xlfn.XLOOKUP(_xlfn.CONCAT(M524," - ",A524),production_rates_outpost_resources,production_rates_production_rates,0)))</f>
        <v>0</v>
      </c>
      <c r="E524" s="5" t="str">
        <f t="shared" si="8"/>
        <v/>
      </c>
      <c r="F524" s="12" t="str">
        <f>IF(D524=0,"",D524/C524/VLOOKUP($B524,target_rates_table,2,FALSE))</f>
        <v/>
      </c>
    </row>
    <row r="525" spans="4:6" x14ac:dyDescent="0.25">
      <c r="D525" s="5">
        <f>SUM(
IF(G525="",0,_xlfn.XLOOKUP(_xlfn.CONCAT(G525," - ",A525),production_rates_outpost_resources,production_rates_production_rates,0)),
IF(H525="",0,_xlfn.XLOOKUP(_xlfn.CONCAT(H525," - ",A525),production_rates_outpost_resources,production_rates_production_rates,0)),
IF(I525="",0,_xlfn.XLOOKUP(_xlfn.CONCAT(I525," - ",A525),production_rates_outpost_resources,production_rates_production_rates,0)),
IF(J525="",0,_xlfn.XLOOKUP(_xlfn.CONCAT(J525," - ",A525),production_rates_outpost_resources,production_rates_production_rates,0)),
IF(K525="",0,_xlfn.XLOOKUP(_xlfn.CONCAT(K525," - ",A525),production_rates_outpost_resources,production_rates_production_rates,0)),
IF(L525="",0,_xlfn.XLOOKUP(_xlfn.CONCAT(L525," - ",A525),production_rates_outpost_resources,production_rates_production_rates,0)),
IF(M525="",0,_xlfn.XLOOKUP(_xlfn.CONCAT(M525," - ",A525),production_rates_outpost_resources,production_rates_production_rates,0)))</f>
        <v>0</v>
      </c>
      <c r="E525" s="5" t="str">
        <f t="shared" si="8"/>
        <v/>
      </c>
      <c r="F525" s="12" t="str">
        <f>IF(D525=0,"",D525/C525/VLOOKUP($B525,target_rates_table,2,FALSE))</f>
        <v/>
      </c>
    </row>
    <row r="526" spans="4:6" x14ac:dyDescent="0.25">
      <c r="D526" s="5">
        <f>SUM(
IF(G526="",0,_xlfn.XLOOKUP(_xlfn.CONCAT(G526," - ",A526),production_rates_outpost_resources,production_rates_production_rates,0)),
IF(H526="",0,_xlfn.XLOOKUP(_xlfn.CONCAT(H526," - ",A526),production_rates_outpost_resources,production_rates_production_rates,0)),
IF(I526="",0,_xlfn.XLOOKUP(_xlfn.CONCAT(I526," - ",A526),production_rates_outpost_resources,production_rates_production_rates,0)),
IF(J526="",0,_xlfn.XLOOKUP(_xlfn.CONCAT(J526," - ",A526),production_rates_outpost_resources,production_rates_production_rates,0)),
IF(K526="",0,_xlfn.XLOOKUP(_xlfn.CONCAT(K526," - ",A526),production_rates_outpost_resources,production_rates_production_rates,0)),
IF(L526="",0,_xlfn.XLOOKUP(_xlfn.CONCAT(L526," - ",A526),production_rates_outpost_resources,production_rates_production_rates,0)),
IF(M526="",0,_xlfn.XLOOKUP(_xlfn.CONCAT(M526," - ",A526),production_rates_outpost_resources,production_rates_production_rates,0)))</f>
        <v>0</v>
      </c>
      <c r="E526" s="5" t="str">
        <f t="shared" si="8"/>
        <v/>
      </c>
      <c r="F526" s="12" t="str">
        <f>IF(D526=0,"",D526/C526/VLOOKUP($B526,target_rates_table,2,FALSE))</f>
        <v/>
      </c>
    </row>
    <row r="527" spans="4:6" x14ac:dyDescent="0.25">
      <c r="D527" s="5">
        <f>SUM(
IF(G527="",0,_xlfn.XLOOKUP(_xlfn.CONCAT(G527," - ",A527),production_rates_outpost_resources,production_rates_production_rates,0)),
IF(H527="",0,_xlfn.XLOOKUP(_xlfn.CONCAT(H527," - ",A527),production_rates_outpost_resources,production_rates_production_rates,0)),
IF(I527="",0,_xlfn.XLOOKUP(_xlfn.CONCAT(I527," - ",A527),production_rates_outpost_resources,production_rates_production_rates,0)),
IF(J527="",0,_xlfn.XLOOKUP(_xlfn.CONCAT(J527," - ",A527),production_rates_outpost_resources,production_rates_production_rates,0)),
IF(K527="",0,_xlfn.XLOOKUP(_xlfn.CONCAT(K527," - ",A527),production_rates_outpost_resources,production_rates_production_rates,0)),
IF(L527="",0,_xlfn.XLOOKUP(_xlfn.CONCAT(L527," - ",A527),production_rates_outpost_resources,production_rates_production_rates,0)),
IF(M527="",0,_xlfn.XLOOKUP(_xlfn.CONCAT(M527," - ",A527),production_rates_outpost_resources,production_rates_production_rates,0)))</f>
        <v>0</v>
      </c>
      <c r="E527" s="5" t="str">
        <f t="shared" si="8"/>
        <v/>
      </c>
      <c r="F527" s="12" t="str">
        <f>IF(D527=0,"",D527/C527/VLOOKUP($B527,target_rates_table,2,FALSE))</f>
        <v/>
      </c>
    </row>
    <row r="528" spans="4:6" x14ac:dyDescent="0.25">
      <c r="D528" s="5">
        <f>SUM(
IF(G528="",0,_xlfn.XLOOKUP(_xlfn.CONCAT(G528," - ",A528),production_rates_outpost_resources,production_rates_production_rates,0)),
IF(H528="",0,_xlfn.XLOOKUP(_xlfn.CONCAT(H528," - ",A528),production_rates_outpost_resources,production_rates_production_rates,0)),
IF(I528="",0,_xlfn.XLOOKUP(_xlfn.CONCAT(I528," - ",A528),production_rates_outpost_resources,production_rates_production_rates,0)),
IF(J528="",0,_xlfn.XLOOKUP(_xlfn.CONCAT(J528," - ",A528),production_rates_outpost_resources,production_rates_production_rates,0)),
IF(K528="",0,_xlfn.XLOOKUP(_xlfn.CONCAT(K528," - ",A528),production_rates_outpost_resources,production_rates_production_rates,0)),
IF(L528="",0,_xlfn.XLOOKUP(_xlfn.CONCAT(L528," - ",A528),production_rates_outpost_resources,production_rates_production_rates,0)),
IF(M528="",0,_xlfn.XLOOKUP(_xlfn.CONCAT(M528," - ",A528),production_rates_outpost_resources,production_rates_production_rates,0)))</f>
        <v>0</v>
      </c>
      <c r="E528" s="5" t="str">
        <f t="shared" si="8"/>
        <v/>
      </c>
      <c r="F528" s="12" t="str">
        <f>IF(D528=0,"",D528/C528/VLOOKUP($B528,target_rates_table,2,FALSE))</f>
        <v/>
      </c>
    </row>
    <row r="529" spans="4:6" x14ac:dyDescent="0.25">
      <c r="D529" s="5">
        <f>SUM(
IF(G529="",0,_xlfn.XLOOKUP(_xlfn.CONCAT(G529," - ",A529),production_rates_outpost_resources,production_rates_production_rates,0)),
IF(H529="",0,_xlfn.XLOOKUP(_xlfn.CONCAT(H529," - ",A529),production_rates_outpost_resources,production_rates_production_rates,0)),
IF(I529="",0,_xlfn.XLOOKUP(_xlfn.CONCAT(I529," - ",A529),production_rates_outpost_resources,production_rates_production_rates,0)),
IF(J529="",0,_xlfn.XLOOKUP(_xlfn.CONCAT(J529," - ",A529),production_rates_outpost_resources,production_rates_production_rates,0)),
IF(K529="",0,_xlfn.XLOOKUP(_xlfn.CONCAT(K529," - ",A529),production_rates_outpost_resources,production_rates_production_rates,0)),
IF(L529="",0,_xlfn.XLOOKUP(_xlfn.CONCAT(L529," - ",A529),production_rates_outpost_resources,production_rates_production_rates,0)),
IF(M529="",0,_xlfn.XLOOKUP(_xlfn.CONCAT(M529," - ",A529),production_rates_outpost_resources,production_rates_production_rates,0)))</f>
        <v>0</v>
      </c>
      <c r="E529" s="5" t="str">
        <f t="shared" si="8"/>
        <v/>
      </c>
      <c r="F529" s="12" t="str">
        <f>IF(D529=0,"",D529/C529/VLOOKUP($B529,target_rates_table,2,FALSE))</f>
        <v/>
      </c>
    </row>
    <row r="530" spans="4:6" x14ac:dyDescent="0.25">
      <c r="D530" s="5">
        <f>SUM(
IF(G530="",0,_xlfn.XLOOKUP(_xlfn.CONCAT(G530," - ",A530),production_rates_outpost_resources,production_rates_production_rates,0)),
IF(H530="",0,_xlfn.XLOOKUP(_xlfn.CONCAT(H530," - ",A530),production_rates_outpost_resources,production_rates_production_rates,0)),
IF(I530="",0,_xlfn.XLOOKUP(_xlfn.CONCAT(I530," - ",A530),production_rates_outpost_resources,production_rates_production_rates,0)),
IF(J530="",0,_xlfn.XLOOKUP(_xlfn.CONCAT(J530," - ",A530),production_rates_outpost_resources,production_rates_production_rates,0)),
IF(K530="",0,_xlfn.XLOOKUP(_xlfn.CONCAT(K530," - ",A530),production_rates_outpost_resources,production_rates_production_rates,0)),
IF(L530="",0,_xlfn.XLOOKUP(_xlfn.CONCAT(L530," - ",A530),production_rates_outpost_resources,production_rates_production_rates,0)),
IF(M530="",0,_xlfn.XLOOKUP(_xlfn.CONCAT(M530," - ",A530),production_rates_outpost_resources,production_rates_production_rates,0)))</f>
        <v>0</v>
      </c>
      <c r="E530" s="5" t="str">
        <f t="shared" si="8"/>
        <v/>
      </c>
      <c r="F530" s="12" t="str">
        <f>IF(D530=0,"",D530/C530/VLOOKUP($B530,target_rates_table,2,FALSE))</f>
        <v/>
      </c>
    </row>
    <row r="531" spans="4:6" x14ac:dyDescent="0.25">
      <c r="D531" s="5">
        <f>SUM(
IF(G531="",0,_xlfn.XLOOKUP(_xlfn.CONCAT(G531," - ",A531),production_rates_outpost_resources,production_rates_production_rates,0)),
IF(H531="",0,_xlfn.XLOOKUP(_xlfn.CONCAT(H531," - ",A531),production_rates_outpost_resources,production_rates_production_rates,0)),
IF(I531="",0,_xlfn.XLOOKUP(_xlfn.CONCAT(I531," - ",A531),production_rates_outpost_resources,production_rates_production_rates,0)),
IF(J531="",0,_xlfn.XLOOKUP(_xlfn.CONCAT(J531," - ",A531),production_rates_outpost_resources,production_rates_production_rates,0)),
IF(K531="",0,_xlfn.XLOOKUP(_xlfn.CONCAT(K531," - ",A531),production_rates_outpost_resources,production_rates_production_rates,0)),
IF(L531="",0,_xlfn.XLOOKUP(_xlfn.CONCAT(L531," - ",A531),production_rates_outpost_resources,production_rates_production_rates,0)),
IF(M531="",0,_xlfn.XLOOKUP(_xlfn.CONCAT(M531," - ",A531),production_rates_outpost_resources,production_rates_production_rates,0)))</f>
        <v>0</v>
      </c>
      <c r="E531" s="5" t="str">
        <f t="shared" si="8"/>
        <v/>
      </c>
      <c r="F531" s="12" t="str">
        <f>IF(D531=0,"",D531/C531/VLOOKUP($B531,target_rates_table,2,FALSE))</f>
        <v/>
      </c>
    </row>
    <row r="532" spans="4:6" x14ac:dyDescent="0.25">
      <c r="D532" s="5">
        <f>SUM(
IF(G532="",0,_xlfn.XLOOKUP(_xlfn.CONCAT(G532," - ",A532),production_rates_outpost_resources,production_rates_production_rates,0)),
IF(H532="",0,_xlfn.XLOOKUP(_xlfn.CONCAT(H532," - ",A532),production_rates_outpost_resources,production_rates_production_rates,0)),
IF(I532="",0,_xlfn.XLOOKUP(_xlfn.CONCAT(I532," - ",A532),production_rates_outpost_resources,production_rates_production_rates,0)),
IF(J532="",0,_xlfn.XLOOKUP(_xlfn.CONCAT(J532," - ",A532),production_rates_outpost_resources,production_rates_production_rates,0)),
IF(K532="",0,_xlfn.XLOOKUP(_xlfn.CONCAT(K532," - ",A532),production_rates_outpost_resources,production_rates_production_rates,0)),
IF(L532="",0,_xlfn.XLOOKUP(_xlfn.CONCAT(L532," - ",A532),production_rates_outpost_resources,production_rates_production_rates,0)),
IF(M532="",0,_xlfn.XLOOKUP(_xlfn.CONCAT(M532," - ",A532),production_rates_outpost_resources,production_rates_production_rates,0)))</f>
        <v>0</v>
      </c>
      <c r="E532" s="5" t="str">
        <f t="shared" si="8"/>
        <v/>
      </c>
      <c r="F532" s="12" t="str">
        <f>IF(D532=0,"",D532/C532/VLOOKUP($B532,target_rates_table,2,FALSE))</f>
        <v/>
      </c>
    </row>
    <row r="533" spans="4:6" x14ac:dyDescent="0.25">
      <c r="D533" s="5">
        <f>SUM(
IF(G533="",0,_xlfn.XLOOKUP(_xlfn.CONCAT(G533," - ",A533),production_rates_outpost_resources,production_rates_production_rates,0)),
IF(H533="",0,_xlfn.XLOOKUP(_xlfn.CONCAT(H533," - ",A533),production_rates_outpost_resources,production_rates_production_rates,0)),
IF(I533="",0,_xlfn.XLOOKUP(_xlfn.CONCAT(I533," - ",A533),production_rates_outpost_resources,production_rates_production_rates,0)),
IF(J533="",0,_xlfn.XLOOKUP(_xlfn.CONCAT(J533," - ",A533),production_rates_outpost_resources,production_rates_production_rates,0)),
IF(K533="",0,_xlfn.XLOOKUP(_xlfn.CONCAT(K533," - ",A533),production_rates_outpost_resources,production_rates_production_rates,0)),
IF(L533="",0,_xlfn.XLOOKUP(_xlfn.CONCAT(L533," - ",A533),production_rates_outpost_resources,production_rates_production_rates,0)),
IF(M533="",0,_xlfn.XLOOKUP(_xlfn.CONCAT(M533," - ",A533),production_rates_outpost_resources,production_rates_production_rates,0)))</f>
        <v>0</v>
      </c>
      <c r="E533" s="5" t="str">
        <f t="shared" si="8"/>
        <v/>
      </c>
      <c r="F533" s="12" t="str">
        <f>IF(D533=0,"",D533/C533/VLOOKUP($B533,target_rates_table,2,FALSE))</f>
        <v/>
      </c>
    </row>
    <row r="534" spans="4:6" x14ac:dyDescent="0.25">
      <c r="D534" s="5">
        <f>SUM(
IF(G534="",0,_xlfn.XLOOKUP(_xlfn.CONCAT(G534," - ",A534),production_rates_outpost_resources,production_rates_production_rates,0)),
IF(H534="",0,_xlfn.XLOOKUP(_xlfn.CONCAT(H534," - ",A534),production_rates_outpost_resources,production_rates_production_rates,0)),
IF(I534="",0,_xlfn.XLOOKUP(_xlfn.CONCAT(I534," - ",A534),production_rates_outpost_resources,production_rates_production_rates,0)),
IF(J534="",0,_xlfn.XLOOKUP(_xlfn.CONCAT(J534," - ",A534),production_rates_outpost_resources,production_rates_production_rates,0)),
IF(K534="",0,_xlfn.XLOOKUP(_xlfn.CONCAT(K534," - ",A534),production_rates_outpost_resources,production_rates_production_rates,0)),
IF(L534="",0,_xlfn.XLOOKUP(_xlfn.CONCAT(L534," - ",A534),production_rates_outpost_resources,production_rates_production_rates,0)),
IF(M534="",0,_xlfn.XLOOKUP(_xlfn.CONCAT(M534," - ",A534),production_rates_outpost_resources,production_rates_production_rates,0)))</f>
        <v>0</v>
      </c>
      <c r="E534" s="5" t="str">
        <f t="shared" si="8"/>
        <v/>
      </c>
      <c r="F534" s="12" t="str">
        <f>IF(D534=0,"",D534/C534/VLOOKUP($B534,target_rates_table,2,FALSE))</f>
        <v/>
      </c>
    </row>
    <row r="535" spans="4:6" x14ac:dyDescent="0.25">
      <c r="D535" s="5">
        <f>SUM(
IF(G535="",0,_xlfn.XLOOKUP(_xlfn.CONCAT(G535," - ",A535),production_rates_outpost_resources,production_rates_production_rates,0)),
IF(H535="",0,_xlfn.XLOOKUP(_xlfn.CONCAT(H535," - ",A535),production_rates_outpost_resources,production_rates_production_rates,0)),
IF(I535="",0,_xlfn.XLOOKUP(_xlfn.CONCAT(I535," - ",A535),production_rates_outpost_resources,production_rates_production_rates,0)),
IF(J535="",0,_xlfn.XLOOKUP(_xlfn.CONCAT(J535," - ",A535),production_rates_outpost_resources,production_rates_production_rates,0)),
IF(K535="",0,_xlfn.XLOOKUP(_xlfn.CONCAT(K535," - ",A535),production_rates_outpost_resources,production_rates_production_rates,0)),
IF(L535="",0,_xlfn.XLOOKUP(_xlfn.CONCAT(L535," - ",A535),production_rates_outpost_resources,production_rates_production_rates,0)),
IF(M535="",0,_xlfn.XLOOKUP(_xlfn.CONCAT(M535," - ",A535),production_rates_outpost_resources,production_rates_production_rates,0)))</f>
        <v>0</v>
      </c>
      <c r="E535" s="5" t="str">
        <f t="shared" si="8"/>
        <v/>
      </c>
      <c r="F535" s="12" t="str">
        <f>IF(D535=0,"",D535/C535/VLOOKUP($B535,target_rates_table,2,FALSE))</f>
        <v/>
      </c>
    </row>
    <row r="536" spans="4:6" x14ac:dyDescent="0.25">
      <c r="D536" s="5">
        <f>SUM(
IF(G536="",0,_xlfn.XLOOKUP(_xlfn.CONCAT(G536," - ",A536),production_rates_outpost_resources,production_rates_production_rates,0)),
IF(H536="",0,_xlfn.XLOOKUP(_xlfn.CONCAT(H536," - ",A536),production_rates_outpost_resources,production_rates_production_rates,0)),
IF(I536="",0,_xlfn.XLOOKUP(_xlfn.CONCAT(I536," - ",A536),production_rates_outpost_resources,production_rates_production_rates,0)),
IF(J536="",0,_xlfn.XLOOKUP(_xlfn.CONCAT(J536," - ",A536),production_rates_outpost_resources,production_rates_production_rates,0)),
IF(K536="",0,_xlfn.XLOOKUP(_xlfn.CONCAT(K536," - ",A536),production_rates_outpost_resources,production_rates_production_rates,0)),
IF(L536="",0,_xlfn.XLOOKUP(_xlfn.CONCAT(L536," - ",A536),production_rates_outpost_resources,production_rates_production_rates,0)),
IF(M536="",0,_xlfn.XLOOKUP(_xlfn.CONCAT(M536," - ",A536),production_rates_outpost_resources,production_rates_production_rates,0)))</f>
        <v>0</v>
      </c>
      <c r="E536" s="5" t="str">
        <f t="shared" si="8"/>
        <v/>
      </c>
      <c r="F536" s="12" t="str">
        <f>IF(D536=0,"",D536/C536/VLOOKUP($B536,target_rates_table,2,FALSE))</f>
        <v/>
      </c>
    </row>
    <row r="537" spans="4:6" x14ac:dyDescent="0.25">
      <c r="D537" s="5">
        <f>SUM(
IF(G537="",0,_xlfn.XLOOKUP(_xlfn.CONCAT(G537," - ",A537),production_rates_outpost_resources,production_rates_production_rates,0)),
IF(H537="",0,_xlfn.XLOOKUP(_xlfn.CONCAT(H537," - ",A537),production_rates_outpost_resources,production_rates_production_rates,0)),
IF(I537="",0,_xlfn.XLOOKUP(_xlfn.CONCAT(I537," - ",A537),production_rates_outpost_resources,production_rates_production_rates,0)),
IF(J537="",0,_xlfn.XLOOKUP(_xlfn.CONCAT(J537," - ",A537),production_rates_outpost_resources,production_rates_production_rates,0)),
IF(K537="",0,_xlfn.XLOOKUP(_xlfn.CONCAT(K537," - ",A537),production_rates_outpost_resources,production_rates_production_rates,0)),
IF(L537="",0,_xlfn.XLOOKUP(_xlfn.CONCAT(L537," - ",A537),production_rates_outpost_resources,production_rates_production_rates,0)),
IF(M537="",0,_xlfn.XLOOKUP(_xlfn.CONCAT(M537," - ",A537),production_rates_outpost_resources,production_rates_production_rates,0)))</f>
        <v>0</v>
      </c>
      <c r="E537" s="5" t="str">
        <f t="shared" si="8"/>
        <v/>
      </c>
      <c r="F537" s="12" t="str">
        <f>IF(D537=0,"",D537/C537/VLOOKUP($B537,target_rates_table,2,FALSE))</f>
        <v/>
      </c>
    </row>
    <row r="538" spans="4:6" x14ac:dyDescent="0.25">
      <c r="D538" s="5">
        <f>SUM(
IF(G538="",0,_xlfn.XLOOKUP(_xlfn.CONCAT(G538," - ",A538),production_rates_outpost_resources,production_rates_production_rates,0)),
IF(H538="",0,_xlfn.XLOOKUP(_xlfn.CONCAT(H538," - ",A538),production_rates_outpost_resources,production_rates_production_rates,0)),
IF(I538="",0,_xlfn.XLOOKUP(_xlfn.CONCAT(I538," - ",A538),production_rates_outpost_resources,production_rates_production_rates,0)),
IF(J538="",0,_xlfn.XLOOKUP(_xlfn.CONCAT(J538," - ",A538),production_rates_outpost_resources,production_rates_production_rates,0)),
IF(K538="",0,_xlfn.XLOOKUP(_xlfn.CONCAT(K538," - ",A538),production_rates_outpost_resources,production_rates_production_rates,0)),
IF(L538="",0,_xlfn.XLOOKUP(_xlfn.CONCAT(L538," - ",A538),production_rates_outpost_resources,production_rates_production_rates,0)),
IF(M538="",0,_xlfn.XLOOKUP(_xlfn.CONCAT(M538," - ",A538),production_rates_outpost_resources,production_rates_production_rates,0)))</f>
        <v>0</v>
      </c>
      <c r="E538" s="5" t="str">
        <f t="shared" si="8"/>
        <v/>
      </c>
      <c r="F538" s="12" t="str">
        <f>IF(D538=0,"",D538/C538/VLOOKUP($B538,target_rates_table,2,FALSE))</f>
        <v/>
      </c>
    </row>
    <row r="539" spans="4:6" x14ac:dyDescent="0.25">
      <c r="D539" s="5">
        <f>SUM(
IF(G539="",0,_xlfn.XLOOKUP(_xlfn.CONCAT(G539," - ",A539),production_rates_outpost_resources,production_rates_production_rates,0)),
IF(H539="",0,_xlfn.XLOOKUP(_xlfn.CONCAT(H539," - ",A539),production_rates_outpost_resources,production_rates_production_rates,0)),
IF(I539="",0,_xlfn.XLOOKUP(_xlfn.CONCAT(I539," - ",A539),production_rates_outpost_resources,production_rates_production_rates,0)),
IF(J539="",0,_xlfn.XLOOKUP(_xlfn.CONCAT(J539," - ",A539),production_rates_outpost_resources,production_rates_production_rates,0)),
IF(K539="",0,_xlfn.XLOOKUP(_xlfn.CONCAT(K539," - ",A539),production_rates_outpost_resources,production_rates_production_rates,0)),
IF(L539="",0,_xlfn.XLOOKUP(_xlfn.CONCAT(L539," - ",A539),production_rates_outpost_resources,production_rates_production_rates,0)),
IF(M539="",0,_xlfn.XLOOKUP(_xlfn.CONCAT(M539," - ",A539),production_rates_outpost_resources,production_rates_production_rates,0)))</f>
        <v>0</v>
      </c>
      <c r="E539" s="5" t="str">
        <f t="shared" si="8"/>
        <v/>
      </c>
      <c r="F539" s="12" t="str">
        <f>IF(D539=0,"",D539/C539/VLOOKUP($B539,target_rates_table,2,FALSE))</f>
        <v/>
      </c>
    </row>
    <row r="540" spans="4:6" x14ac:dyDescent="0.25">
      <c r="D540" s="5">
        <f>SUM(
IF(G540="",0,_xlfn.XLOOKUP(_xlfn.CONCAT(G540," - ",A540),production_rates_outpost_resources,production_rates_production_rates,0)),
IF(H540="",0,_xlfn.XLOOKUP(_xlfn.CONCAT(H540," - ",A540),production_rates_outpost_resources,production_rates_production_rates,0)),
IF(I540="",0,_xlfn.XLOOKUP(_xlfn.CONCAT(I540," - ",A540),production_rates_outpost_resources,production_rates_production_rates,0)),
IF(J540="",0,_xlfn.XLOOKUP(_xlfn.CONCAT(J540," - ",A540),production_rates_outpost_resources,production_rates_production_rates,0)),
IF(K540="",0,_xlfn.XLOOKUP(_xlfn.CONCAT(K540," - ",A540),production_rates_outpost_resources,production_rates_production_rates,0)),
IF(L540="",0,_xlfn.XLOOKUP(_xlfn.CONCAT(L540," - ",A540),production_rates_outpost_resources,production_rates_production_rates,0)),
IF(M540="",0,_xlfn.XLOOKUP(_xlfn.CONCAT(M540," - ",A540),production_rates_outpost_resources,production_rates_production_rates,0)))</f>
        <v>0</v>
      </c>
      <c r="E540" s="5" t="str">
        <f t="shared" si="8"/>
        <v/>
      </c>
      <c r="F540" s="12" t="str">
        <f>IF(D540=0,"",D540/C540/VLOOKUP($B540,target_rates_table,2,FALSE))</f>
        <v/>
      </c>
    </row>
    <row r="541" spans="4:6" x14ac:dyDescent="0.25">
      <c r="D541" s="5">
        <f>SUM(
IF(G541="",0,_xlfn.XLOOKUP(_xlfn.CONCAT(G541," - ",A541),production_rates_outpost_resources,production_rates_production_rates,0)),
IF(H541="",0,_xlfn.XLOOKUP(_xlfn.CONCAT(H541," - ",A541),production_rates_outpost_resources,production_rates_production_rates,0)),
IF(I541="",0,_xlfn.XLOOKUP(_xlfn.CONCAT(I541," - ",A541),production_rates_outpost_resources,production_rates_production_rates,0)),
IF(J541="",0,_xlfn.XLOOKUP(_xlfn.CONCAT(J541," - ",A541),production_rates_outpost_resources,production_rates_production_rates,0)),
IF(K541="",0,_xlfn.XLOOKUP(_xlfn.CONCAT(K541," - ",A541),production_rates_outpost_resources,production_rates_production_rates,0)),
IF(L541="",0,_xlfn.XLOOKUP(_xlfn.CONCAT(L541," - ",A541),production_rates_outpost_resources,production_rates_production_rates,0)),
IF(M541="",0,_xlfn.XLOOKUP(_xlfn.CONCAT(M541," - ",A541),production_rates_outpost_resources,production_rates_production_rates,0)))</f>
        <v>0</v>
      </c>
      <c r="E541" s="5" t="str">
        <f t="shared" si="8"/>
        <v/>
      </c>
      <c r="F541" s="12" t="str">
        <f>IF(D541=0,"",D541/C541/VLOOKUP($B541,target_rates_table,2,FALSE))</f>
        <v/>
      </c>
    </row>
    <row r="542" spans="4:6" x14ac:dyDescent="0.25">
      <c r="D542" s="5">
        <f>SUM(
IF(G542="",0,_xlfn.XLOOKUP(_xlfn.CONCAT(G542," - ",A542),production_rates_outpost_resources,production_rates_production_rates,0)),
IF(H542="",0,_xlfn.XLOOKUP(_xlfn.CONCAT(H542," - ",A542),production_rates_outpost_resources,production_rates_production_rates,0)),
IF(I542="",0,_xlfn.XLOOKUP(_xlfn.CONCAT(I542," - ",A542),production_rates_outpost_resources,production_rates_production_rates,0)),
IF(J542="",0,_xlfn.XLOOKUP(_xlfn.CONCAT(J542," - ",A542),production_rates_outpost_resources,production_rates_production_rates,0)),
IF(K542="",0,_xlfn.XLOOKUP(_xlfn.CONCAT(K542," - ",A542),production_rates_outpost_resources,production_rates_production_rates,0)),
IF(L542="",0,_xlfn.XLOOKUP(_xlfn.CONCAT(L542," - ",A542),production_rates_outpost_resources,production_rates_production_rates,0)),
IF(M542="",0,_xlfn.XLOOKUP(_xlfn.CONCAT(M542," - ",A542),production_rates_outpost_resources,production_rates_production_rates,0)))</f>
        <v>0</v>
      </c>
      <c r="E542" s="5" t="str">
        <f t="shared" si="8"/>
        <v/>
      </c>
      <c r="F542" s="12" t="str">
        <f>IF(D542=0,"",D542/C542/VLOOKUP($B542,target_rates_table,2,FALSE))</f>
        <v/>
      </c>
    </row>
    <row r="543" spans="4:6" x14ac:dyDescent="0.25">
      <c r="D543" s="5">
        <f>SUM(
IF(G543="",0,_xlfn.XLOOKUP(_xlfn.CONCAT(G543," - ",A543),production_rates_outpost_resources,production_rates_production_rates,0)),
IF(H543="",0,_xlfn.XLOOKUP(_xlfn.CONCAT(H543," - ",A543),production_rates_outpost_resources,production_rates_production_rates,0)),
IF(I543="",0,_xlfn.XLOOKUP(_xlfn.CONCAT(I543," - ",A543),production_rates_outpost_resources,production_rates_production_rates,0)),
IF(J543="",0,_xlfn.XLOOKUP(_xlfn.CONCAT(J543," - ",A543),production_rates_outpost_resources,production_rates_production_rates,0)),
IF(K543="",0,_xlfn.XLOOKUP(_xlfn.CONCAT(K543," - ",A543),production_rates_outpost_resources,production_rates_production_rates,0)),
IF(L543="",0,_xlfn.XLOOKUP(_xlfn.CONCAT(L543," - ",A543),production_rates_outpost_resources,production_rates_production_rates,0)),
IF(M543="",0,_xlfn.XLOOKUP(_xlfn.CONCAT(M543," - ",A543),production_rates_outpost_resources,production_rates_production_rates,0)))</f>
        <v>0</v>
      </c>
      <c r="E543" s="5" t="str">
        <f t="shared" si="8"/>
        <v/>
      </c>
      <c r="F543" s="12" t="str">
        <f>IF(D543=0,"",D543/C543/VLOOKUP($B543,target_rates_table,2,FALSE))</f>
        <v/>
      </c>
    </row>
    <row r="544" spans="4:6" x14ac:dyDescent="0.25">
      <c r="D544" s="5">
        <f>SUM(
IF(G544="",0,_xlfn.XLOOKUP(_xlfn.CONCAT(G544," - ",A544),production_rates_outpost_resources,production_rates_production_rates,0)),
IF(H544="",0,_xlfn.XLOOKUP(_xlfn.CONCAT(H544," - ",A544),production_rates_outpost_resources,production_rates_production_rates,0)),
IF(I544="",0,_xlfn.XLOOKUP(_xlfn.CONCAT(I544," - ",A544),production_rates_outpost_resources,production_rates_production_rates,0)),
IF(J544="",0,_xlfn.XLOOKUP(_xlfn.CONCAT(J544," - ",A544),production_rates_outpost_resources,production_rates_production_rates,0)),
IF(K544="",0,_xlfn.XLOOKUP(_xlfn.CONCAT(K544," - ",A544),production_rates_outpost_resources,production_rates_production_rates,0)),
IF(L544="",0,_xlfn.XLOOKUP(_xlfn.CONCAT(L544," - ",A544),production_rates_outpost_resources,production_rates_production_rates,0)),
IF(M544="",0,_xlfn.XLOOKUP(_xlfn.CONCAT(M544," - ",A544),production_rates_outpost_resources,production_rates_production_rates,0)))</f>
        <v>0</v>
      </c>
      <c r="E544" s="5" t="str">
        <f t="shared" si="8"/>
        <v/>
      </c>
      <c r="F544" s="12" t="str">
        <f>IF(D544=0,"",D544/C544/VLOOKUP($B544,target_rates_table,2,FALSE))</f>
        <v/>
      </c>
    </row>
    <row r="545" spans="4:6" x14ac:dyDescent="0.25">
      <c r="D545" s="5">
        <f>SUM(
IF(G545="",0,_xlfn.XLOOKUP(_xlfn.CONCAT(G545," - ",A545),production_rates_outpost_resources,production_rates_production_rates,0)),
IF(H545="",0,_xlfn.XLOOKUP(_xlfn.CONCAT(H545," - ",A545),production_rates_outpost_resources,production_rates_production_rates,0)),
IF(I545="",0,_xlfn.XLOOKUP(_xlfn.CONCAT(I545," - ",A545),production_rates_outpost_resources,production_rates_production_rates,0)),
IF(J545="",0,_xlfn.XLOOKUP(_xlfn.CONCAT(J545," - ",A545),production_rates_outpost_resources,production_rates_production_rates,0)),
IF(K545="",0,_xlfn.XLOOKUP(_xlfn.CONCAT(K545," - ",A545),production_rates_outpost_resources,production_rates_production_rates,0)),
IF(L545="",0,_xlfn.XLOOKUP(_xlfn.CONCAT(L545," - ",A545),production_rates_outpost_resources,production_rates_production_rates,0)),
IF(M545="",0,_xlfn.XLOOKUP(_xlfn.CONCAT(M545," - ",A545),production_rates_outpost_resources,production_rates_production_rates,0)))</f>
        <v>0</v>
      </c>
      <c r="E545" s="5" t="str">
        <f t="shared" si="8"/>
        <v/>
      </c>
      <c r="F545" s="12" t="str">
        <f>IF(D545=0,"",D545/C545/VLOOKUP($B545,target_rates_table,2,FALSE))</f>
        <v/>
      </c>
    </row>
    <row r="546" spans="4:6" x14ac:dyDescent="0.25">
      <c r="D546" s="5">
        <f>SUM(
IF(G546="",0,_xlfn.XLOOKUP(_xlfn.CONCAT(G546," - ",A546),production_rates_outpost_resources,production_rates_production_rates,0)),
IF(H546="",0,_xlfn.XLOOKUP(_xlfn.CONCAT(H546," - ",A546),production_rates_outpost_resources,production_rates_production_rates,0)),
IF(I546="",0,_xlfn.XLOOKUP(_xlfn.CONCAT(I546," - ",A546),production_rates_outpost_resources,production_rates_production_rates,0)),
IF(J546="",0,_xlfn.XLOOKUP(_xlfn.CONCAT(J546," - ",A546),production_rates_outpost_resources,production_rates_production_rates,0)),
IF(K546="",0,_xlfn.XLOOKUP(_xlfn.CONCAT(K546," - ",A546),production_rates_outpost_resources,production_rates_production_rates,0)),
IF(L546="",0,_xlfn.XLOOKUP(_xlfn.CONCAT(L546," - ",A546),production_rates_outpost_resources,production_rates_production_rates,0)),
IF(M546="",0,_xlfn.XLOOKUP(_xlfn.CONCAT(M546," - ",A546),production_rates_outpost_resources,production_rates_production_rates,0)))</f>
        <v>0</v>
      </c>
      <c r="E546" s="5" t="str">
        <f t="shared" si="8"/>
        <v/>
      </c>
      <c r="F546" s="12" t="str">
        <f>IF(D546=0,"",D546/C546/VLOOKUP($B546,target_rates_table,2,FALSE))</f>
        <v/>
      </c>
    </row>
    <row r="547" spans="4:6" x14ac:dyDescent="0.25">
      <c r="D547" s="5">
        <f>SUM(
IF(G547="",0,_xlfn.XLOOKUP(_xlfn.CONCAT(G547," - ",A547),production_rates_outpost_resources,production_rates_production_rates,0)),
IF(H547="",0,_xlfn.XLOOKUP(_xlfn.CONCAT(H547," - ",A547),production_rates_outpost_resources,production_rates_production_rates,0)),
IF(I547="",0,_xlfn.XLOOKUP(_xlfn.CONCAT(I547," - ",A547),production_rates_outpost_resources,production_rates_production_rates,0)),
IF(J547="",0,_xlfn.XLOOKUP(_xlfn.CONCAT(J547," - ",A547),production_rates_outpost_resources,production_rates_production_rates,0)),
IF(K547="",0,_xlfn.XLOOKUP(_xlfn.CONCAT(K547," - ",A547),production_rates_outpost_resources,production_rates_production_rates,0)),
IF(L547="",0,_xlfn.XLOOKUP(_xlfn.CONCAT(L547," - ",A547),production_rates_outpost_resources,production_rates_production_rates,0)),
IF(M547="",0,_xlfn.XLOOKUP(_xlfn.CONCAT(M547," - ",A547),production_rates_outpost_resources,production_rates_production_rates,0)))</f>
        <v>0</v>
      </c>
      <c r="E547" s="5" t="str">
        <f t="shared" si="8"/>
        <v/>
      </c>
      <c r="F547" s="12" t="str">
        <f>IF(D547=0,"",D547/C547/VLOOKUP($B547,target_rates_table,2,FALSE))</f>
        <v/>
      </c>
    </row>
    <row r="548" spans="4:6" x14ac:dyDescent="0.25">
      <c r="D548" s="5">
        <f>SUM(
IF(G548="",0,_xlfn.XLOOKUP(_xlfn.CONCAT(G548," - ",A548),production_rates_outpost_resources,production_rates_production_rates,0)),
IF(H548="",0,_xlfn.XLOOKUP(_xlfn.CONCAT(H548," - ",A548),production_rates_outpost_resources,production_rates_production_rates,0)),
IF(I548="",0,_xlfn.XLOOKUP(_xlfn.CONCAT(I548," - ",A548),production_rates_outpost_resources,production_rates_production_rates,0)),
IF(J548="",0,_xlfn.XLOOKUP(_xlfn.CONCAT(J548," - ",A548),production_rates_outpost_resources,production_rates_production_rates,0)),
IF(K548="",0,_xlfn.XLOOKUP(_xlfn.CONCAT(K548," - ",A548),production_rates_outpost_resources,production_rates_production_rates,0)),
IF(L548="",0,_xlfn.XLOOKUP(_xlfn.CONCAT(L548," - ",A548),production_rates_outpost_resources,production_rates_production_rates,0)),
IF(M548="",0,_xlfn.XLOOKUP(_xlfn.CONCAT(M548," - ",A548),production_rates_outpost_resources,production_rates_production_rates,0)))</f>
        <v>0</v>
      </c>
      <c r="E548" s="5" t="str">
        <f t="shared" si="8"/>
        <v/>
      </c>
      <c r="F548" s="12" t="str">
        <f>IF(D548=0,"",D548/C548/VLOOKUP($B548,target_rates_table,2,FALSE))</f>
        <v/>
      </c>
    </row>
    <row r="549" spans="4:6" x14ac:dyDescent="0.25">
      <c r="D549" s="5">
        <f>SUM(
IF(G549="",0,_xlfn.XLOOKUP(_xlfn.CONCAT(G549," - ",A549),production_rates_outpost_resources,production_rates_production_rates,0)),
IF(H549="",0,_xlfn.XLOOKUP(_xlfn.CONCAT(H549," - ",A549),production_rates_outpost_resources,production_rates_production_rates,0)),
IF(I549="",0,_xlfn.XLOOKUP(_xlfn.CONCAT(I549," - ",A549),production_rates_outpost_resources,production_rates_production_rates,0)),
IF(J549="",0,_xlfn.XLOOKUP(_xlfn.CONCAT(J549," - ",A549),production_rates_outpost_resources,production_rates_production_rates,0)),
IF(K549="",0,_xlfn.XLOOKUP(_xlfn.CONCAT(K549," - ",A549),production_rates_outpost_resources,production_rates_production_rates,0)),
IF(L549="",0,_xlfn.XLOOKUP(_xlfn.CONCAT(L549," - ",A549),production_rates_outpost_resources,production_rates_production_rates,0)),
IF(M549="",0,_xlfn.XLOOKUP(_xlfn.CONCAT(M549," - ",A549),production_rates_outpost_resources,production_rates_production_rates,0)))</f>
        <v>0</v>
      </c>
      <c r="E549" s="5" t="str">
        <f t="shared" si="8"/>
        <v/>
      </c>
      <c r="F549" s="12" t="str">
        <f>IF(D549=0,"",D549/C549/VLOOKUP($B549,target_rates_table,2,FALSE))</f>
        <v/>
      </c>
    </row>
    <row r="550" spans="4:6" x14ac:dyDescent="0.25">
      <c r="D550" s="5">
        <f>SUM(
IF(G550="",0,_xlfn.XLOOKUP(_xlfn.CONCAT(G550," - ",A550),production_rates_outpost_resources,production_rates_production_rates,0)),
IF(H550="",0,_xlfn.XLOOKUP(_xlfn.CONCAT(H550," - ",A550),production_rates_outpost_resources,production_rates_production_rates,0)),
IF(I550="",0,_xlfn.XLOOKUP(_xlfn.CONCAT(I550," - ",A550),production_rates_outpost_resources,production_rates_production_rates,0)),
IF(J550="",0,_xlfn.XLOOKUP(_xlfn.CONCAT(J550," - ",A550),production_rates_outpost_resources,production_rates_production_rates,0)),
IF(K550="",0,_xlfn.XLOOKUP(_xlfn.CONCAT(K550," - ",A550),production_rates_outpost_resources,production_rates_production_rates,0)),
IF(L550="",0,_xlfn.XLOOKUP(_xlfn.CONCAT(L550," - ",A550),production_rates_outpost_resources,production_rates_production_rates,0)),
IF(M550="",0,_xlfn.XLOOKUP(_xlfn.CONCAT(M550," - ",A550),production_rates_outpost_resources,production_rates_production_rates,0)))</f>
        <v>0</v>
      </c>
      <c r="E550" s="5" t="str">
        <f t="shared" si="8"/>
        <v/>
      </c>
      <c r="F550" s="12" t="str">
        <f>IF(D550=0,"",D550/C550/VLOOKUP($B550,target_rates_table,2,FALSE))</f>
        <v/>
      </c>
    </row>
    <row r="551" spans="4:6" x14ac:dyDescent="0.25">
      <c r="D551" s="5">
        <f>SUM(
IF(G551="",0,_xlfn.XLOOKUP(_xlfn.CONCAT(G551," - ",A551),production_rates_outpost_resources,production_rates_production_rates,0)),
IF(H551="",0,_xlfn.XLOOKUP(_xlfn.CONCAT(H551," - ",A551),production_rates_outpost_resources,production_rates_production_rates,0)),
IF(I551="",0,_xlfn.XLOOKUP(_xlfn.CONCAT(I551," - ",A551),production_rates_outpost_resources,production_rates_production_rates,0)),
IF(J551="",0,_xlfn.XLOOKUP(_xlfn.CONCAT(J551," - ",A551),production_rates_outpost_resources,production_rates_production_rates,0)),
IF(K551="",0,_xlfn.XLOOKUP(_xlfn.CONCAT(K551," - ",A551),production_rates_outpost_resources,production_rates_production_rates,0)),
IF(L551="",0,_xlfn.XLOOKUP(_xlfn.CONCAT(L551," - ",A551),production_rates_outpost_resources,production_rates_production_rates,0)),
IF(M551="",0,_xlfn.XLOOKUP(_xlfn.CONCAT(M551," - ",A551),production_rates_outpost_resources,production_rates_production_rates,0)))</f>
        <v>0</v>
      </c>
      <c r="E551" s="5" t="str">
        <f t="shared" si="8"/>
        <v/>
      </c>
      <c r="F551" s="12" t="str">
        <f>IF(D551=0,"",D551/C551/VLOOKUP($B551,target_rates_table,2,FALSE))</f>
        <v/>
      </c>
    </row>
    <row r="552" spans="4:6" x14ac:dyDescent="0.25">
      <c r="D552" s="5">
        <f>SUM(
IF(G552="",0,_xlfn.XLOOKUP(_xlfn.CONCAT(G552," - ",A552),production_rates_outpost_resources,production_rates_production_rates,0)),
IF(H552="",0,_xlfn.XLOOKUP(_xlfn.CONCAT(H552," - ",A552),production_rates_outpost_resources,production_rates_production_rates,0)),
IF(I552="",0,_xlfn.XLOOKUP(_xlfn.CONCAT(I552," - ",A552),production_rates_outpost_resources,production_rates_production_rates,0)),
IF(J552="",0,_xlfn.XLOOKUP(_xlfn.CONCAT(J552," - ",A552),production_rates_outpost_resources,production_rates_production_rates,0)),
IF(K552="",0,_xlfn.XLOOKUP(_xlfn.CONCAT(K552," - ",A552),production_rates_outpost_resources,production_rates_production_rates,0)),
IF(L552="",0,_xlfn.XLOOKUP(_xlfn.CONCAT(L552," - ",A552),production_rates_outpost_resources,production_rates_production_rates,0)),
IF(M552="",0,_xlfn.XLOOKUP(_xlfn.CONCAT(M552," - ",A552),production_rates_outpost_resources,production_rates_production_rates,0)))</f>
        <v>0</v>
      </c>
      <c r="E552" s="5" t="str">
        <f t="shared" si="8"/>
        <v/>
      </c>
      <c r="F552" s="12" t="str">
        <f>IF(D552=0,"",D552/C552/VLOOKUP($B552,target_rates_table,2,FALSE))</f>
        <v/>
      </c>
    </row>
    <row r="553" spans="4:6" x14ac:dyDescent="0.25">
      <c r="D553" s="5">
        <f>SUM(
IF(G553="",0,_xlfn.XLOOKUP(_xlfn.CONCAT(G553," - ",A553),production_rates_outpost_resources,production_rates_production_rates,0)),
IF(H553="",0,_xlfn.XLOOKUP(_xlfn.CONCAT(H553," - ",A553),production_rates_outpost_resources,production_rates_production_rates,0)),
IF(I553="",0,_xlfn.XLOOKUP(_xlfn.CONCAT(I553," - ",A553),production_rates_outpost_resources,production_rates_production_rates,0)),
IF(J553="",0,_xlfn.XLOOKUP(_xlfn.CONCAT(J553," - ",A553),production_rates_outpost_resources,production_rates_production_rates,0)),
IF(K553="",0,_xlfn.XLOOKUP(_xlfn.CONCAT(K553," - ",A553),production_rates_outpost_resources,production_rates_production_rates,0)),
IF(L553="",0,_xlfn.XLOOKUP(_xlfn.CONCAT(L553," - ",A553),production_rates_outpost_resources,production_rates_production_rates,0)),
IF(M553="",0,_xlfn.XLOOKUP(_xlfn.CONCAT(M553," - ",A553),production_rates_outpost_resources,production_rates_production_rates,0)))</f>
        <v>0</v>
      </c>
      <c r="E553" s="5" t="str">
        <f t="shared" si="8"/>
        <v/>
      </c>
      <c r="F553" s="12" t="str">
        <f>IF(D553=0,"",D553/C553/VLOOKUP($B553,target_rates_table,2,FALSE))</f>
        <v/>
      </c>
    </row>
    <row r="554" spans="4:6" x14ac:dyDescent="0.25">
      <c r="D554" s="5">
        <f>SUM(
IF(G554="",0,_xlfn.XLOOKUP(_xlfn.CONCAT(G554," - ",A554),production_rates_outpost_resources,production_rates_production_rates,0)),
IF(H554="",0,_xlfn.XLOOKUP(_xlfn.CONCAT(H554," - ",A554),production_rates_outpost_resources,production_rates_production_rates,0)),
IF(I554="",0,_xlfn.XLOOKUP(_xlfn.CONCAT(I554," - ",A554),production_rates_outpost_resources,production_rates_production_rates,0)),
IF(J554="",0,_xlfn.XLOOKUP(_xlfn.CONCAT(J554," - ",A554),production_rates_outpost_resources,production_rates_production_rates,0)),
IF(K554="",0,_xlfn.XLOOKUP(_xlfn.CONCAT(K554," - ",A554),production_rates_outpost_resources,production_rates_production_rates,0)),
IF(L554="",0,_xlfn.XLOOKUP(_xlfn.CONCAT(L554," - ",A554),production_rates_outpost_resources,production_rates_production_rates,0)),
IF(M554="",0,_xlfn.XLOOKUP(_xlfn.CONCAT(M554," - ",A554),production_rates_outpost_resources,production_rates_production_rates,0)))</f>
        <v>0</v>
      </c>
      <c r="E554" s="5" t="str">
        <f t="shared" si="8"/>
        <v/>
      </c>
      <c r="F554" s="12" t="str">
        <f>IF(D554=0,"",D554/C554/VLOOKUP($B554,target_rates_table,2,FALSE))</f>
        <v/>
      </c>
    </row>
    <row r="555" spans="4:6" x14ac:dyDescent="0.25">
      <c r="D555" s="5">
        <f>SUM(
IF(G555="",0,_xlfn.XLOOKUP(_xlfn.CONCAT(G555," - ",A555),production_rates_outpost_resources,production_rates_production_rates,0)),
IF(H555="",0,_xlfn.XLOOKUP(_xlfn.CONCAT(H555," - ",A555),production_rates_outpost_resources,production_rates_production_rates,0)),
IF(I555="",0,_xlfn.XLOOKUP(_xlfn.CONCAT(I555," - ",A555),production_rates_outpost_resources,production_rates_production_rates,0)),
IF(J555="",0,_xlfn.XLOOKUP(_xlfn.CONCAT(J555," - ",A555),production_rates_outpost_resources,production_rates_production_rates,0)),
IF(K555="",0,_xlfn.XLOOKUP(_xlfn.CONCAT(K555," - ",A555),production_rates_outpost_resources,production_rates_production_rates,0)),
IF(L555="",0,_xlfn.XLOOKUP(_xlfn.CONCAT(L555," - ",A555),production_rates_outpost_resources,production_rates_production_rates,0)),
IF(M555="",0,_xlfn.XLOOKUP(_xlfn.CONCAT(M555," - ",A555),production_rates_outpost_resources,production_rates_production_rates,0)))</f>
        <v>0</v>
      </c>
      <c r="E555" s="5" t="str">
        <f t="shared" si="8"/>
        <v/>
      </c>
      <c r="F555" s="12" t="str">
        <f>IF(D555=0,"",D555/C555/VLOOKUP($B555,target_rates_table,2,FALSE))</f>
        <v/>
      </c>
    </row>
    <row r="556" spans="4:6" x14ac:dyDescent="0.25">
      <c r="D556" s="5">
        <f>SUM(
IF(G556="",0,_xlfn.XLOOKUP(_xlfn.CONCAT(G556," - ",A556),production_rates_outpost_resources,production_rates_production_rates,0)),
IF(H556="",0,_xlfn.XLOOKUP(_xlfn.CONCAT(H556," - ",A556),production_rates_outpost_resources,production_rates_production_rates,0)),
IF(I556="",0,_xlfn.XLOOKUP(_xlfn.CONCAT(I556," - ",A556),production_rates_outpost_resources,production_rates_production_rates,0)),
IF(J556="",0,_xlfn.XLOOKUP(_xlfn.CONCAT(J556," - ",A556),production_rates_outpost_resources,production_rates_production_rates,0)),
IF(K556="",0,_xlfn.XLOOKUP(_xlfn.CONCAT(K556," - ",A556),production_rates_outpost_resources,production_rates_production_rates,0)),
IF(L556="",0,_xlfn.XLOOKUP(_xlfn.CONCAT(L556," - ",A556),production_rates_outpost_resources,production_rates_production_rates,0)),
IF(M556="",0,_xlfn.XLOOKUP(_xlfn.CONCAT(M556," - ",A556),production_rates_outpost_resources,production_rates_production_rates,0)))</f>
        <v>0</v>
      </c>
      <c r="E556" s="5" t="str">
        <f t="shared" si="8"/>
        <v/>
      </c>
      <c r="F556" s="12" t="str">
        <f>IF(D556=0,"",D556/C556/VLOOKUP($B556,target_rates_table,2,FALSE))</f>
        <v/>
      </c>
    </row>
    <row r="557" spans="4:6" x14ac:dyDescent="0.25">
      <c r="D557" s="5">
        <f>SUM(
IF(G557="",0,_xlfn.XLOOKUP(_xlfn.CONCAT(G557," - ",A557),production_rates_outpost_resources,production_rates_production_rates,0)),
IF(H557="",0,_xlfn.XLOOKUP(_xlfn.CONCAT(H557," - ",A557),production_rates_outpost_resources,production_rates_production_rates,0)),
IF(I557="",0,_xlfn.XLOOKUP(_xlfn.CONCAT(I557," - ",A557),production_rates_outpost_resources,production_rates_production_rates,0)),
IF(J557="",0,_xlfn.XLOOKUP(_xlfn.CONCAT(J557," - ",A557),production_rates_outpost_resources,production_rates_production_rates,0)),
IF(K557="",0,_xlfn.XLOOKUP(_xlfn.CONCAT(K557," - ",A557),production_rates_outpost_resources,production_rates_production_rates,0)),
IF(L557="",0,_xlfn.XLOOKUP(_xlfn.CONCAT(L557," - ",A557),production_rates_outpost_resources,production_rates_production_rates,0)),
IF(M557="",0,_xlfn.XLOOKUP(_xlfn.CONCAT(M557," - ",A557),production_rates_outpost_resources,production_rates_production_rates,0)))</f>
        <v>0</v>
      </c>
      <c r="E557" s="5" t="str">
        <f t="shared" si="8"/>
        <v/>
      </c>
      <c r="F557" s="12" t="str">
        <f>IF(D557=0,"",D557/C557/VLOOKUP($B557,target_rates_table,2,FALSE))</f>
        <v/>
      </c>
    </row>
    <row r="558" spans="4:6" x14ac:dyDescent="0.25">
      <c r="D558" s="5">
        <f>SUM(
IF(G558="",0,_xlfn.XLOOKUP(_xlfn.CONCAT(G558," - ",A558),production_rates_outpost_resources,production_rates_production_rates,0)),
IF(H558="",0,_xlfn.XLOOKUP(_xlfn.CONCAT(H558," - ",A558),production_rates_outpost_resources,production_rates_production_rates,0)),
IF(I558="",0,_xlfn.XLOOKUP(_xlfn.CONCAT(I558," - ",A558),production_rates_outpost_resources,production_rates_production_rates,0)),
IF(J558="",0,_xlfn.XLOOKUP(_xlfn.CONCAT(J558," - ",A558),production_rates_outpost_resources,production_rates_production_rates,0)),
IF(K558="",0,_xlfn.XLOOKUP(_xlfn.CONCAT(K558," - ",A558),production_rates_outpost_resources,production_rates_production_rates,0)),
IF(L558="",0,_xlfn.XLOOKUP(_xlfn.CONCAT(L558," - ",A558),production_rates_outpost_resources,production_rates_production_rates,0)),
IF(M558="",0,_xlfn.XLOOKUP(_xlfn.CONCAT(M558," - ",A558),production_rates_outpost_resources,production_rates_production_rates,0)))</f>
        <v>0</v>
      </c>
      <c r="E558" s="5" t="str">
        <f t="shared" si="8"/>
        <v/>
      </c>
      <c r="F558" s="12" t="str">
        <f>IF(D558=0,"",D558/C558/VLOOKUP($B558,target_rates_table,2,FALSE))</f>
        <v/>
      </c>
    </row>
    <row r="559" spans="4:6" x14ac:dyDescent="0.25">
      <c r="D559" s="5">
        <f>SUM(
IF(G559="",0,_xlfn.XLOOKUP(_xlfn.CONCAT(G559," - ",A559),production_rates_outpost_resources,production_rates_production_rates,0)),
IF(H559="",0,_xlfn.XLOOKUP(_xlfn.CONCAT(H559," - ",A559),production_rates_outpost_resources,production_rates_production_rates,0)),
IF(I559="",0,_xlfn.XLOOKUP(_xlfn.CONCAT(I559," - ",A559),production_rates_outpost_resources,production_rates_production_rates,0)),
IF(J559="",0,_xlfn.XLOOKUP(_xlfn.CONCAT(J559," - ",A559),production_rates_outpost_resources,production_rates_production_rates,0)),
IF(K559="",0,_xlfn.XLOOKUP(_xlfn.CONCAT(K559," - ",A559),production_rates_outpost_resources,production_rates_production_rates,0)),
IF(L559="",0,_xlfn.XLOOKUP(_xlfn.CONCAT(L559," - ",A559),production_rates_outpost_resources,production_rates_production_rates,0)),
IF(M559="",0,_xlfn.XLOOKUP(_xlfn.CONCAT(M559," - ",A559),production_rates_outpost_resources,production_rates_production_rates,0)))</f>
        <v>0</v>
      </c>
      <c r="E559" s="5" t="str">
        <f t="shared" si="8"/>
        <v/>
      </c>
      <c r="F559" s="12" t="str">
        <f>IF(D559=0,"",D559/C559/VLOOKUP($B559,target_rates_table,2,FALSE))</f>
        <v/>
      </c>
    </row>
    <row r="560" spans="4:6" x14ac:dyDescent="0.25">
      <c r="D560" s="5">
        <f>SUM(
IF(G560="",0,_xlfn.XLOOKUP(_xlfn.CONCAT(G560," - ",A560),production_rates_outpost_resources,production_rates_production_rates,0)),
IF(H560="",0,_xlfn.XLOOKUP(_xlfn.CONCAT(H560," - ",A560),production_rates_outpost_resources,production_rates_production_rates,0)),
IF(I560="",0,_xlfn.XLOOKUP(_xlfn.CONCAT(I560," - ",A560),production_rates_outpost_resources,production_rates_production_rates,0)),
IF(J560="",0,_xlfn.XLOOKUP(_xlfn.CONCAT(J560," - ",A560),production_rates_outpost_resources,production_rates_production_rates,0)),
IF(K560="",0,_xlfn.XLOOKUP(_xlfn.CONCAT(K560," - ",A560),production_rates_outpost_resources,production_rates_production_rates,0)),
IF(L560="",0,_xlfn.XLOOKUP(_xlfn.CONCAT(L560," - ",A560),production_rates_outpost_resources,production_rates_production_rates,0)),
IF(M560="",0,_xlfn.XLOOKUP(_xlfn.CONCAT(M560," - ",A560),production_rates_outpost_resources,production_rates_production_rates,0)))</f>
        <v>0</v>
      </c>
      <c r="E560" s="5" t="str">
        <f t="shared" si="8"/>
        <v/>
      </c>
      <c r="F560" s="12" t="str">
        <f>IF(D560=0,"",D560/C560/VLOOKUP($B560,target_rates_table,2,FALSE))</f>
        <v/>
      </c>
    </row>
    <row r="561" spans="4:6" x14ac:dyDescent="0.25">
      <c r="D561" s="5">
        <f>SUM(
IF(G561="",0,_xlfn.XLOOKUP(_xlfn.CONCAT(G561," - ",A561),production_rates_outpost_resources,production_rates_production_rates,0)),
IF(H561="",0,_xlfn.XLOOKUP(_xlfn.CONCAT(H561," - ",A561),production_rates_outpost_resources,production_rates_production_rates,0)),
IF(I561="",0,_xlfn.XLOOKUP(_xlfn.CONCAT(I561," - ",A561),production_rates_outpost_resources,production_rates_production_rates,0)),
IF(J561="",0,_xlfn.XLOOKUP(_xlfn.CONCAT(J561," - ",A561),production_rates_outpost_resources,production_rates_production_rates,0)),
IF(K561="",0,_xlfn.XLOOKUP(_xlfn.CONCAT(K561," - ",A561),production_rates_outpost_resources,production_rates_production_rates,0)),
IF(L561="",0,_xlfn.XLOOKUP(_xlfn.CONCAT(L561," - ",A561),production_rates_outpost_resources,production_rates_production_rates,0)),
IF(M561="",0,_xlfn.XLOOKUP(_xlfn.CONCAT(M561," - ",A561),production_rates_outpost_resources,production_rates_production_rates,0)))</f>
        <v>0</v>
      </c>
      <c r="E561" s="5" t="str">
        <f t="shared" si="8"/>
        <v/>
      </c>
      <c r="F561" s="12" t="str">
        <f>IF(D561=0,"",D561/C561/VLOOKUP($B561,target_rates_table,2,FALSE))</f>
        <v/>
      </c>
    </row>
    <row r="562" spans="4:6" x14ac:dyDescent="0.25">
      <c r="D562" s="5">
        <f>SUM(
IF(G562="",0,_xlfn.XLOOKUP(_xlfn.CONCAT(G562," - ",A562),production_rates_outpost_resources,production_rates_production_rates,0)),
IF(H562="",0,_xlfn.XLOOKUP(_xlfn.CONCAT(H562," - ",A562),production_rates_outpost_resources,production_rates_production_rates,0)),
IF(I562="",0,_xlfn.XLOOKUP(_xlfn.CONCAT(I562," - ",A562),production_rates_outpost_resources,production_rates_production_rates,0)),
IF(J562="",0,_xlfn.XLOOKUP(_xlfn.CONCAT(J562," - ",A562),production_rates_outpost_resources,production_rates_production_rates,0)),
IF(K562="",0,_xlfn.XLOOKUP(_xlfn.CONCAT(K562," - ",A562),production_rates_outpost_resources,production_rates_production_rates,0)),
IF(L562="",0,_xlfn.XLOOKUP(_xlfn.CONCAT(L562," - ",A562),production_rates_outpost_resources,production_rates_production_rates,0)),
IF(M562="",0,_xlfn.XLOOKUP(_xlfn.CONCAT(M562," - ",A562),production_rates_outpost_resources,production_rates_production_rates,0)))</f>
        <v>0</v>
      </c>
      <c r="E562" s="5" t="str">
        <f t="shared" si="8"/>
        <v/>
      </c>
      <c r="F562" s="12" t="str">
        <f>IF(D562=0,"",D562/C562/VLOOKUP($B562,target_rates_table,2,FALSE))</f>
        <v/>
      </c>
    </row>
    <row r="563" spans="4:6" x14ac:dyDescent="0.25">
      <c r="D563" s="5">
        <f>SUM(
IF(G563="",0,_xlfn.XLOOKUP(_xlfn.CONCAT(G563," - ",A563),production_rates_outpost_resources,production_rates_production_rates,0)),
IF(H563="",0,_xlfn.XLOOKUP(_xlfn.CONCAT(H563," - ",A563),production_rates_outpost_resources,production_rates_production_rates,0)),
IF(I563="",0,_xlfn.XLOOKUP(_xlfn.CONCAT(I563," - ",A563),production_rates_outpost_resources,production_rates_production_rates,0)),
IF(J563="",0,_xlfn.XLOOKUP(_xlfn.CONCAT(J563," - ",A563),production_rates_outpost_resources,production_rates_production_rates,0)),
IF(K563="",0,_xlfn.XLOOKUP(_xlfn.CONCAT(K563," - ",A563),production_rates_outpost_resources,production_rates_production_rates,0)),
IF(L563="",0,_xlfn.XLOOKUP(_xlfn.CONCAT(L563," - ",A563),production_rates_outpost_resources,production_rates_production_rates,0)),
IF(M563="",0,_xlfn.XLOOKUP(_xlfn.CONCAT(M563," - ",A563),production_rates_outpost_resources,production_rates_production_rates,0)))</f>
        <v>0</v>
      </c>
      <c r="E563" s="5" t="str">
        <f t="shared" si="8"/>
        <v/>
      </c>
      <c r="F563" s="12" t="str">
        <f>IF(D563=0,"",D563/C563/VLOOKUP($B563,target_rates_table,2,FALSE))</f>
        <v/>
      </c>
    </row>
    <row r="564" spans="4:6" x14ac:dyDescent="0.25">
      <c r="D564" s="5">
        <f>SUM(
IF(G564="",0,_xlfn.XLOOKUP(_xlfn.CONCAT(G564," - ",A564),production_rates_outpost_resources,production_rates_production_rates,0)),
IF(H564="",0,_xlfn.XLOOKUP(_xlfn.CONCAT(H564," - ",A564),production_rates_outpost_resources,production_rates_production_rates,0)),
IF(I564="",0,_xlfn.XLOOKUP(_xlfn.CONCAT(I564," - ",A564),production_rates_outpost_resources,production_rates_production_rates,0)),
IF(J564="",0,_xlfn.XLOOKUP(_xlfn.CONCAT(J564," - ",A564),production_rates_outpost_resources,production_rates_production_rates,0)),
IF(K564="",0,_xlfn.XLOOKUP(_xlfn.CONCAT(K564," - ",A564),production_rates_outpost_resources,production_rates_production_rates,0)),
IF(L564="",0,_xlfn.XLOOKUP(_xlfn.CONCAT(L564," - ",A564),production_rates_outpost_resources,production_rates_production_rates,0)),
IF(M564="",0,_xlfn.XLOOKUP(_xlfn.CONCAT(M564," - ",A564),production_rates_outpost_resources,production_rates_production_rates,0)))</f>
        <v>0</v>
      </c>
      <c r="E564" s="5" t="str">
        <f t="shared" si="8"/>
        <v/>
      </c>
      <c r="F564" s="12" t="str">
        <f>IF(D564=0,"",D564/C564/VLOOKUP($B564,target_rates_table,2,FALSE))</f>
        <v/>
      </c>
    </row>
    <row r="565" spans="4:6" x14ac:dyDescent="0.25">
      <c r="D565" s="5">
        <f>SUM(
IF(G565="",0,_xlfn.XLOOKUP(_xlfn.CONCAT(G565," - ",A565),production_rates_outpost_resources,production_rates_production_rates,0)),
IF(H565="",0,_xlfn.XLOOKUP(_xlfn.CONCAT(H565," - ",A565),production_rates_outpost_resources,production_rates_production_rates,0)),
IF(I565="",0,_xlfn.XLOOKUP(_xlfn.CONCAT(I565," - ",A565),production_rates_outpost_resources,production_rates_production_rates,0)),
IF(J565="",0,_xlfn.XLOOKUP(_xlfn.CONCAT(J565," - ",A565),production_rates_outpost_resources,production_rates_production_rates,0)),
IF(K565="",0,_xlfn.XLOOKUP(_xlfn.CONCAT(K565," - ",A565),production_rates_outpost_resources,production_rates_production_rates,0)),
IF(L565="",0,_xlfn.XLOOKUP(_xlfn.CONCAT(L565," - ",A565),production_rates_outpost_resources,production_rates_production_rates,0)),
IF(M565="",0,_xlfn.XLOOKUP(_xlfn.CONCAT(M565," - ",A565),production_rates_outpost_resources,production_rates_production_rates,0)))</f>
        <v>0</v>
      </c>
      <c r="E565" s="5" t="str">
        <f t="shared" si="8"/>
        <v/>
      </c>
      <c r="F565" s="12" t="str">
        <f>IF(D565=0,"",D565/C565/VLOOKUP($B565,target_rates_table,2,FALSE))</f>
        <v/>
      </c>
    </row>
    <row r="566" spans="4:6" x14ac:dyDescent="0.25">
      <c r="D566" s="5">
        <f>SUM(
IF(G566="",0,_xlfn.XLOOKUP(_xlfn.CONCAT(G566," - ",A566),production_rates_outpost_resources,production_rates_production_rates,0)),
IF(H566="",0,_xlfn.XLOOKUP(_xlfn.CONCAT(H566," - ",A566),production_rates_outpost_resources,production_rates_production_rates,0)),
IF(I566="",0,_xlfn.XLOOKUP(_xlfn.CONCAT(I566," - ",A566),production_rates_outpost_resources,production_rates_production_rates,0)),
IF(J566="",0,_xlfn.XLOOKUP(_xlfn.CONCAT(J566," - ",A566),production_rates_outpost_resources,production_rates_production_rates,0)),
IF(K566="",0,_xlfn.XLOOKUP(_xlfn.CONCAT(K566," - ",A566),production_rates_outpost_resources,production_rates_production_rates,0)),
IF(L566="",0,_xlfn.XLOOKUP(_xlfn.CONCAT(L566," - ",A566),production_rates_outpost_resources,production_rates_production_rates,0)),
IF(M566="",0,_xlfn.XLOOKUP(_xlfn.CONCAT(M566," - ",A566),production_rates_outpost_resources,production_rates_production_rates,0)))</f>
        <v>0</v>
      </c>
      <c r="E566" s="5" t="str">
        <f t="shared" si="8"/>
        <v/>
      </c>
      <c r="F566" s="12" t="str">
        <f>IF(D566=0,"",D566/C566/VLOOKUP($B566,target_rates_table,2,FALSE))</f>
        <v/>
      </c>
    </row>
    <row r="567" spans="4:6" x14ac:dyDescent="0.25">
      <c r="D567" s="5">
        <f>SUM(
IF(G567="",0,_xlfn.XLOOKUP(_xlfn.CONCAT(G567," - ",A567),production_rates_outpost_resources,production_rates_production_rates,0)),
IF(H567="",0,_xlfn.XLOOKUP(_xlfn.CONCAT(H567," - ",A567),production_rates_outpost_resources,production_rates_production_rates,0)),
IF(I567="",0,_xlfn.XLOOKUP(_xlfn.CONCAT(I567," - ",A567),production_rates_outpost_resources,production_rates_production_rates,0)),
IF(J567="",0,_xlfn.XLOOKUP(_xlfn.CONCAT(J567," - ",A567),production_rates_outpost_resources,production_rates_production_rates,0)),
IF(K567="",0,_xlfn.XLOOKUP(_xlfn.CONCAT(K567," - ",A567),production_rates_outpost_resources,production_rates_production_rates,0)),
IF(L567="",0,_xlfn.XLOOKUP(_xlfn.CONCAT(L567," - ",A567),production_rates_outpost_resources,production_rates_production_rates,0)),
IF(M567="",0,_xlfn.XLOOKUP(_xlfn.CONCAT(M567," - ",A567),production_rates_outpost_resources,production_rates_production_rates,0)))</f>
        <v>0</v>
      </c>
      <c r="E567" s="5" t="str">
        <f t="shared" si="8"/>
        <v/>
      </c>
      <c r="F567" s="12" t="str">
        <f>IF(D567=0,"",D567/C567/VLOOKUP($B567,target_rates_table,2,FALSE))</f>
        <v/>
      </c>
    </row>
    <row r="568" spans="4:6" x14ac:dyDescent="0.25">
      <c r="D568" s="5">
        <f>SUM(
IF(G568="",0,_xlfn.XLOOKUP(_xlfn.CONCAT(G568," - ",A568),production_rates_outpost_resources,production_rates_production_rates,0)),
IF(H568="",0,_xlfn.XLOOKUP(_xlfn.CONCAT(H568," - ",A568),production_rates_outpost_resources,production_rates_production_rates,0)),
IF(I568="",0,_xlfn.XLOOKUP(_xlfn.CONCAT(I568," - ",A568),production_rates_outpost_resources,production_rates_production_rates,0)),
IF(J568="",0,_xlfn.XLOOKUP(_xlfn.CONCAT(J568," - ",A568),production_rates_outpost_resources,production_rates_production_rates,0)),
IF(K568="",0,_xlfn.XLOOKUP(_xlfn.CONCAT(K568," - ",A568),production_rates_outpost_resources,production_rates_production_rates,0)),
IF(L568="",0,_xlfn.XLOOKUP(_xlfn.CONCAT(L568," - ",A568),production_rates_outpost_resources,production_rates_production_rates,0)),
IF(M568="",0,_xlfn.XLOOKUP(_xlfn.CONCAT(M568," - ",A568),production_rates_outpost_resources,production_rates_production_rates,0)))</f>
        <v>0</v>
      </c>
      <c r="E568" s="5" t="str">
        <f t="shared" si="8"/>
        <v/>
      </c>
      <c r="F568" s="12" t="str">
        <f>IF(D568=0,"",D568/C568/VLOOKUP($B568,target_rates_table,2,FALSE))</f>
        <v/>
      </c>
    </row>
    <row r="569" spans="4:6" x14ac:dyDescent="0.25">
      <c r="D569" s="5">
        <f>SUM(
IF(G569="",0,_xlfn.XLOOKUP(_xlfn.CONCAT(G569," - ",A569),production_rates_outpost_resources,production_rates_production_rates,0)),
IF(H569="",0,_xlfn.XLOOKUP(_xlfn.CONCAT(H569," - ",A569),production_rates_outpost_resources,production_rates_production_rates,0)),
IF(I569="",0,_xlfn.XLOOKUP(_xlfn.CONCAT(I569," - ",A569),production_rates_outpost_resources,production_rates_production_rates,0)),
IF(J569="",0,_xlfn.XLOOKUP(_xlfn.CONCAT(J569," - ",A569),production_rates_outpost_resources,production_rates_production_rates,0)),
IF(K569="",0,_xlfn.XLOOKUP(_xlfn.CONCAT(K569," - ",A569),production_rates_outpost_resources,production_rates_production_rates,0)),
IF(L569="",0,_xlfn.XLOOKUP(_xlfn.CONCAT(L569," - ",A569),production_rates_outpost_resources,production_rates_production_rates,0)),
IF(M569="",0,_xlfn.XLOOKUP(_xlfn.CONCAT(M569," - ",A569),production_rates_outpost_resources,production_rates_production_rates,0)))</f>
        <v>0</v>
      </c>
      <c r="E569" s="5" t="str">
        <f t="shared" si="8"/>
        <v/>
      </c>
      <c r="F569" s="12" t="str">
        <f>IF(D569=0,"",D569/C569/VLOOKUP($B569,target_rates_table,2,FALSE))</f>
        <v/>
      </c>
    </row>
    <row r="570" spans="4:6" x14ac:dyDescent="0.25">
      <c r="D570" s="5">
        <f>SUM(
IF(G570="",0,_xlfn.XLOOKUP(_xlfn.CONCAT(G570," - ",A570),production_rates_outpost_resources,production_rates_production_rates,0)),
IF(H570="",0,_xlfn.XLOOKUP(_xlfn.CONCAT(H570," - ",A570),production_rates_outpost_resources,production_rates_production_rates,0)),
IF(I570="",0,_xlfn.XLOOKUP(_xlfn.CONCAT(I570," - ",A570),production_rates_outpost_resources,production_rates_production_rates,0)),
IF(J570="",0,_xlfn.XLOOKUP(_xlfn.CONCAT(J570," - ",A570),production_rates_outpost_resources,production_rates_production_rates,0)),
IF(K570="",0,_xlfn.XLOOKUP(_xlfn.CONCAT(K570," - ",A570),production_rates_outpost_resources,production_rates_production_rates,0)),
IF(L570="",0,_xlfn.XLOOKUP(_xlfn.CONCAT(L570," - ",A570),production_rates_outpost_resources,production_rates_production_rates,0)),
IF(M570="",0,_xlfn.XLOOKUP(_xlfn.CONCAT(M570," - ",A570),production_rates_outpost_resources,production_rates_production_rates,0)))</f>
        <v>0</v>
      </c>
      <c r="E570" s="5" t="str">
        <f t="shared" si="8"/>
        <v/>
      </c>
      <c r="F570" s="12" t="str">
        <f>IF(D570=0,"",D570/C570/VLOOKUP($B570,target_rates_table,2,FALSE))</f>
        <v/>
      </c>
    </row>
    <row r="571" spans="4:6" x14ac:dyDescent="0.25">
      <c r="D571" s="5">
        <f>SUM(
IF(G571="",0,_xlfn.XLOOKUP(_xlfn.CONCAT(G571," - ",A571),production_rates_outpost_resources,production_rates_production_rates,0)),
IF(H571="",0,_xlfn.XLOOKUP(_xlfn.CONCAT(H571," - ",A571),production_rates_outpost_resources,production_rates_production_rates,0)),
IF(I571="",0,_xlfn.XLOOKUP(_xlfn.CONCAT(I571," - ",A571),production_rates_outpost_resources,production_rates_production_rates,0)),
IF(J571="",0,_xlfn.XLOOKUP(_xlfn.CONCAT(J571," - ",A571),production_rates_outpost_resources,production_rates_production_rates,0)),
IF(K571="",0,_xlfn.XLOOKUP(_xlfn.CONCAT(K571," - ",A571),production_rates_outpost_resources,production_rates_production_rates,0)),
IF(L571="",0,_xlfn.XLOOKUP(_xlfn.CONCAT(L571," - ",A571),production_rates_outpost_resources,production_rates_production_rates,0)),
IF(M571="",0,_xlfn.XLOOKUP(_xlfn.CONCAT(M571," - ",A571),production_rates_outpost_resources,production_rates_production_rates,0)))</f>
        <v>0</v>
      </c>
      <c r="E571" s="5" t="str">
        <f t="shared" si="8"/>
        <v/>
      </c>
      <c r="F571" s="12" t="str">
        <f>IF(D571=0,"",D571/C571/VLOOKUP($B571,target_rates_table,2,FALSE))</f>
        <v/>
      </c>
    </row>
    <row r="572" spans="4:6" x14ac:dyDescent="0.25">
      <c r="D572" s="5">
        <f>SUM(
IF(G572="",0,_xlfn.XLOOKUP(_xlfn.CONCAT(G572," - ",A572),production_rates_outpost_resources,production_rates_production_rates,0)),
IF(H572="",0,_xlfn.XLOOKUP(_xlfn.CONCAT(H572," - ",A572),production_rates_outpost_resources,production_rates_production_rates,0)),
IF(I572="",0,_xlfn.XLOOKUP(_xlfn.CONCAT(I572," - ",A572),production_rates_outpost_resources,production_rates_production_rates,0)),
IF(J572="",0,_xlfn.XLOOKUP(_xlfn.CONCAT(J572," - ",A572),production_rates_outpost_resources,production_rates_production_rates,0)),
IF(K572="",0,_xlfn.XLOOKUP(_xlfn.CONCAT(K572," - ",A572),production_rates_outpost_resources,production_rates_production_rates,0)),
IF(L572="",0,_xlfn.XLOOKUP(_xlfn.CONCAT(L572," - ",A572),production_rates_outpost_resources,production_rates_production_rates,0)),
IF(M572="",0,_xlfn.XLOOKUP(_xlfn.CONCAT(M572," - ",A572),production_rates_outpost_resources,production_rates_production_rates,0)))</f>
        <v>0</v>
      </c>
      <c r="E572" s="5" t="str">
        <f t="shared" si="8"/>
        <v/>
      </c>
      <c r="F572" s="12" t="str">
        <f>IF(D572=0,"",D572/C572/VLOOKUP($B572,target_rates_table,2,FALSE))</f>
        <v/>
      </c>
    </row>
    <row r="573" spans="4:6" x14ac:dyDescent="0.25">
      <c r="D573" s="5">
        <f>SUM(
IF(G573="",0,_xlfn.XLOOKUP(_xlfn.CONCAT(G573," - ",A573),production_rates_outpost_resources,production_rates_production_rates,0)),
IF(H573="",0,_xlfn.XLOOKUP(_xlfn.CONCAT(H573," - ",A573),production_rates_outpost_resources,production_rates_production_rates,0)),
IF(I573="",0,_xlfn.XLOOKUP(_xlfn.CONCAT(I573," - ",A573),production_rates_outpost_resources,production_rates_production_rates,0)),
IF(J573="",0,_xlfn.XLOOKUP(_xlfn.CONCAT(J573," - ",A573),production_rates_outpost_resources,production_rates_production_rates,0)),
IF(K573="",0,_xlfn.XLOOKUP(_xlfn.CONCAT(K573," - ",A573),production_rates_outpost_resources,production_rates_production_rates,0)),
IF(L573="",0,_xlfn.XLOOKUP(_xlfn.CONCAT(L573," - ",A573),production_rates_outpost_resources,production_rates_production_rates,0)),
IF(M573="",0,_xlfn.XLOOKUP(_xlfn.CONCAT(M573," - ",A573),production_rates_outpost_resources,production_rates_production_rates,0)))</f>
        <v>0</v>
      </c>
      <c r="E573" s="5" t="str">
        <f t="shared" si="8"/>
        <v/>
      </c>
      <c r="F573" s="12" t="str">
        <f>IF(D573=0,"",D573/C573/VLOOKUP($B573,target_rates_table,2,FALSE))</f>
        <v/>
      </c>
    </row>
    <row r="574" spans="4:6" x14ac:dyDescent="0.25">
      <c r="D574" s="5">
        <f>SUM(
IF(G574="",0,_xlfn.XLOOKUP(_xlfn.CONCAT(G574," - ",A574),production_rates_outpost_resources,production_rates_production_rates,0)),
IF(H574="",0,_xlfn.XLOOKUP(_xlfn.CONCAT(H574," - ",A574),production_rates_outpost_resources,production_rates_production_rates,0)),
IF(I574="",0,_xlfn.XLOOKUP(_xlfn.CONCAT(I574," - ",A574),production_rates_outpost_resources,production_rates_production_rates,0)),
IF(J574="",0,_xlfn.XLOOKUP(_xlfn.CONCAT(J574," - ",A574),production_rates_outpost_resources,production_rates_production_rates,0)),
IF(K574="",0,_xlfn.XLOOKUP(_xlfn.CONCAT(K574," - ",A574),production_rates_outpost_resources,production_rates_production_rates,0)),
IF(L574="",0,_xlfn.XLOOKUP(_xlfn.CONCAT(L574," - ",A574),production_rates_outpost_resources,production_rates_production_rates,0)),
IF(M574="",0,_xlfn.XLOOKUP(_xlfn.CONCAT(M574," - ",A574),production_rates_outpost_resources,production_rates_production_rates,0)))</f>
        <v>0</v>
      </c>
      <c r="E574" s="5" t="str">
        <f t="shared" si="8"/>
        <v/>
      </c>
      <c r="F574" s="12" t="str">
        <f>IF(D574=0,"",D574/C574/VLOOKUP($B574,target_rates_table,2,FALSE))</f>
        <v/>
      </c>
    </row>
    <row r="575" spans="4:6" x14ac:dyDescent="0.25">
      <c r="D575" s="5">
        <f>SUM(
IF(G575="",0,_xlfn.XLOOKUP(_xlfn.CONCAT(G575," - ",A575),production_rates_outpost_resources,production_rates_production_rates,0)),
IF(H575="",0,_xlfn.XLOOKUP(_xlfn.CONCAT(H575," - ",A575),production_rates_outpost_resources,production_rates_production_rates,0)),
IF(I575="",0,_xlfn.XLOOKUP(_xlfn.CONCAT(I575," - ",A575),production_rates_outpost_resources,production_rates_production_rates,0)),
IF(J575="",0,_xlfn.XLOOKUP(_xlfn.CONCAT(J575," - ",A575),production_rates_outpost_resources,production_rates_production_rates,0)),
IF(K575="",0,_xlfn.XLOOKUP(_xlfn.CONCAT(K575," - ",A575),production_rates_outpost_resources,production_rates_production_rates,0)),
IF(L575="",0,_xlfn.XLOOKUP(_xlfn.CONCAT(L575," - ",A575),production_rates_outpost_resources,production_rates_production_rates,0)),
IF(M575="",0,_xlfn.XLOOKUP(_xlfn.CONCAT(M575," - ",A575),production_rates_outpost_resources,production_rates_production_rates,0)))</f>
        <v>0</v>
      </c>
      <c r="E575" s="5" t="str">
        <f t="shared" si="8"/>
        <v/>
      </c>
      <c r="F575" s="12" t="str">
        <f>IF(D575=0,"",D575/C575/VLOOKUP($B575,target_rates_table,2,FALSE))</f>
        <v/>
      </c>
    </row>
    <row r="576" spans="4:6" x14ac:dyDescent="0.25">
      <c r="D576" s="5">
        <f>SUM(
IF(G576="",0,_xlfn.XLOOKUP(_xlfn.CONCAT(G576," - ",A576),production_rates_outpost_resources,production_rates_production_rates,0)),
IF(H576="",0,_xlfn.XLOOKUP(_xlfn.CONCAT(H576," - ",A576),production_rates_outpost_resources,production_rates_production_rates,0)),
IF(I576="",0,_xlfn.XLOOKUP(_xlfn.CONCAT(I576," - ",A576),production_rates_outpost_resources,production_rates_production_rates,0)),
IF(J576="",0,_xlfn.XLOOKUP(_xlfn.CONCAT(J576," - ",A576),production_rates_outpost_resources,production_rates_production_rates,0)),
IF(K576="",0,_xlfn.XLOOKUP(_xlfn.CONCAT(K576," - ",A576),production_rates_outpost_resources,production_rates_production_rates,0)),
IF(L576="",0,_xlfn.XLOOKUP(_xlfn.CONCAT(L576," - ",A576),production_rates_outpost_resources,production_rates_production_rates,0)),
IF(M576="",0,_xlfn.XLOOKUP(_xlfn.CONCAT(M576," - ",A576),production_rates_outpost_resources,production_rates_production_rates,0)))</f>
        <v>0</v>
      </c>
      <c r="E576" s="5" t="str">
        <f t="shared" si="8"/>
        <v/>
      </c>
      <c r="F576" s="12" t="str">
        <f>IF(D576=0,"",D576/C576/VLOOKUP($B576,target_rates_table,2,FALSE))</f>
        <v/>
      </c>
    </row>
    <row r="577" spans="4:6" x14ac:dyDescent="0.25">
      <c r="D577" s="5">
        <f>SUM(
IF(G577="",0,_xlfn.XLOOKUP(_xlfn.CONCAT(G577," - ",A577),production_rates_outpost_resources,production_rates_production_rates,0)),
IF(H577="",0,_xlfn.XLOOKUP(_xlfn.CONCAT(H577," - ",A577),production_rates_outpost_resources,production_rates_production_rates,0)),
IF(I577="",0,_xlfn.XLOOKUP(_xlfn.CONCAT(I577," - ",A577),production_rates_outpost_resources,production_rates_production_rates,0)),
IF(J577="",0,_xlfn.XLOOKUP(_xlfn.CONCAT(J577," - ",A577),production_rates_outpost_resources,production_rates_production_rates,0)),
IF(K577="",0,_xlfn.XLOOKUP(_xlfn.CONCAT(K577," - ",A577),production_rates_outpost_resources,production_rates_production_rates,0)),
IF(L577="",0,_xlfn.XLOOKUP(_xlfn.CONCAT(L577," - ",A577),production_rates_outpost_resources,production_rates_production_rates,0)),
IF(M577="",0,_xlfn.XLOOKUP(_xlfn.CONCAT(M577," - ",A577),production_rates_outpost_resources,production_rates_production_rates,0)))</f>
        <v>0</v>
      </c>
      <c r="E577" s="5" t="str">
        <f t="shared" si="8"/>
        <v/>
      </c>
      <c r="F577" s="12" t="str">
        <f>IF(D577=0,"",D577/C577/VLOOKUP($B577,target_rates_table,2,FALSE))</f>
        <v/>
      </c>
    </row>
    <row r="578" spans="4:6" x14ac:dyDescent="0.25">
      <c r="D578" s="5">
        <f>SUM(
IF(G578="",0,_xlfn.XLOOKUP(_xlfn.CONCAT(G578," - ",A578),production_rates_outpost_resources,production_rates_production_rates,0)),
IF(H578="",0,_xlfn.XLOOKUP(_xlfn.CONCAT(H578," - ",A578),production_rates_outpost_resources,production_rates_production_rates,0)),
IF(I578="",0,_xlfn.XLOOKUP(_xlfn.CONCAT(I578," - ",A578),production_rates_outpost_resources,production_rates_production_rates,0)),
IF(J578="",0,_xlfn.XLOOKUP(_xlfn.CONCAT(J578," - ",A578),production_rates_outpost_resources,production_rates_production_rates,0)),
IF(K578="",0,_xlfn.XLOOKUP(_xlfn.CONCAT(K578," - ",A578),production_rates_outpost_resources,production_rates_production_rates,0)),
IF(L578="",0,_xlfn.XLOOKUP(_xlfn.CONCAT(L578," - ",A578),production_rates_outpost_resources,production_rates_production_rates,0)),
IF(M578="",0,_xlfn.XLOOKUP(_xlfn.CONCAT(M578," - ",A578),production_rates_outpost_resources,production_rates_production_rates,0)))</f>
        <v>0</v>
      </c>
      <c r="E578" s="5" t="str">
        <f t="shared" si="8"/>
        <v/>
      </c>
      <c r="F578" s="12" t="str">
        <f>IF(D578=0,"",D578/C578/VLOOKUP($B578,target_rates_table,2,FALSE))</f>
        <v/>
      </c>
    </row>
    <row r="579" spans="4:6" x14ac:dyDescent="0.25">
      <c r="D579" s="5">
        <f>SUM(
IF(G579="",0,_xlfn.XLOOKUP(_xlfn.CONCAT(G579," - ",A579),production_rates_outpost_resources,production_rates_production_rates,0)),
IF(H579="",0,_xlfn.XLOOKUP(_xlfn.CONCAT(H579," - ",A579),production_rates_outpost_resources,production_rates_production_rates,0)),
IF(I579="",0,_xlfn.XLOOKUP(_xlfn.CONCAT(I579," - ",A579),production_rates_outpost_resources,production_rates_production_rates,0)),
IF(J579="",0,_xlfn.XLOOKUP(_xlfn.CONCAT(J579," - ",A579),production_rates_outpost_resources,production_rates_production_rates,0)),
IF(K579="",0,_xlfn.XLOOKUP(_xlfn.CONCAT(K579," - ",A579),production_rates_outpost_resources,production_rates_production_rates,0)),
IF(L579="",0,_xlfn.XLOOKUP(_xlfn.CONCAT(L579," - ",A579),production_rates_outpost_resources,production_rates_production_rates,0)),
IF(M579="",0,_xlfn.XLOOKUP(_xlfn.CONCAT(M579," - ",A579),production_rates_outpost_resources,production_rates_production_rates,0)))</f>
        <v>0</v>
      </c>
      <c r="E579" s="5" t="str">
        <f t="shared" ref="E579:E642" si="9">IF(D579=0,"",D579/C579)</f>
        <v/>
      </c>
      <c r="F579" s="12" t="str">
        <f>IF(D579=0,"",D579/C579/VLOOKUP($B579,target_rates_table,2,FALSE))</f>
        <v/>
      </c>
    </row>
    <row r="580" spans="4:6" x14ac:dyDescent="0.25">
      <c r="D580" s="5">
        <f>SUM(
IF(G580="",0,_xlfn.XLOOKUP(_xlfn.CONCAT(G580," - ",A580),production_rates_outpost_resources,production_rates_production_rates,0)),
IF(H580="",0,_xlfn.XLOOKUP(_xlfn.CONCAT(H580," - ",A580),production_rates_outpost_resources,production_rates_production_rates,0)),
IF(I580="",0,_xlfn.XLOOKUP(_xlfn.CONCAT(I580," - ",A580),production_rates_outpost_resources,production_rates_production_rates,0)),
IF(J580="",0,_xlfn.XLOOKUP(_xlfn.CONCAT(J580," - ",A580),production_rates_outpost_resources,production_rates_production_rates,0)),
IF(K580="",0,_xlfn.XLOOKUP(_xlfn.CONCAT(K580," - ",A580),production_rates_outpost_resources,production_rates_production_rates,0)),
IF(L580="",0,_xlfn.XLOOKUP(_xlfn.CONCAT(L580," - ",A580),production_rates_outpost_resources,production_rates_production_rates,0)),
IF(M580="",0,_xlfn.XLOOKUP(_xlfn.CONCAT(M580," - ",A580),production_rates_outpost_resources,production_rates_production_rates,0)))</f>
        <v>0</v>
      </c>
      <c r="E580" s="5" t="str">
        <f t="shared" si="9"/>
        <v/>
      </c>
      <c r="F580" s="12" t="str">
        <f>IF(D580=0,"",D580/C580/VLOOKUP($B580,target_rates_table,2,FALSE))</f>
        <v/>
      </c>
    </row>
    <row r="581" spans="4:6" x14ac:dyDescent="0.25">
      <c r="D581" s="5">
        <f>SUM(
IF(G581="",0,_xlfn.XLOOKUP(_xlfn.CONCAT(G581," - ",A581),production_rates_outpost_resources,production_rates_production_rates,0)),
IF(H581="",0,_xlfn.XLOOKUP(_xlfn.CONCAT(H581," - ",A581),production_rates_outpost_resources,production_rates_production_rates,0)),
IF(I581="",0,_xlfn.XLOOKUP(_xlfn.CONCAT(I581," - ",A581),production_rates_outpost_resources,production_rates_production_rates,0)),
IF(J581="",0,_xlfn.XLOOKUP(_xlfn.CONCAT(J581," - ",A581),production_rates_outpost_resources,production_rates_production_rates,0)),
IF(K581="",0,_xlfn.XLOOKUP(_xlfn.CONCAT(K581," - ",A581),production_rates_outpost_resources,production_rates_production_rates,0)),
IF(L581="",0,_xlfn.XLOOKUP(_xlfn.CONCAT(L581," - ",A581),production_rates_outpost_resources,production_rates_production_rates,0)),
IF(M581="",0,_xlfn.XLOOKUP(_xlfn.CONCAT(M581," - ",A581),production_rates_outpost_resources,production_rates_production_rates,0)))</f>
        <v>0</v>
      </c>
      <c r="E581" s="5" t="str">
        <f t="shared" si="9"/>
        <v/>
      </c>
      <c r="F581" s="12" t="str">
        <f>IF(D581=0,"",D581/C581/VLOOKUP($B581,target_rates_table,2,FALSE))</f>
        <v/>
      </c>
    </row>
    <row r="582" spans="4:6" x14ac:dyDescent="0.25">
      <c r="D582" s="5">
        <f>SUM(
IF(G582="",0,_xlfn.XLOOKUP(_xlfn.CONCAT(G582," - ",A582),production_rates_outpost_resources,production_rates_production_rates,0)),
IF(H582="",0,_xlfn.XLOOKUP(_xlfn.CONCAT(H582," - ",A582),production_rates_outpost_resources,production_rates_production_rates,0)),
IF(I582="",0,_xlfn.XLOOKUP(_xlfn.CONCAT(I582," - ",A582),production_rates_outpost_resources,production_rates_production_rates,0)),
IF(J582="",0,_xlfn.XLOOKUP(_xlfn.CONCAT(J582," - ",A582),production_rates_outpost_resources,production_rates_production_rates,0)),
IF(K582="",0,_xlfn.XLOOKUP(_xlfn.CONCAT(K582," - ",A582),production_rates_outpost_resources,production_rates_production_rates,0)),
IF(L582="",0,_xlfn.XLOOKUP(_xlfn.CONCAT(L582," - ",A582),production_rates_outpost_resources,production_rates_production_rates,0)),
IF(M582="",0,_xlfn.XLOOKUP(_xlfn.CONCAT(M582," - ",A582),production_rates_outpost_resources,production_rates_production_rates,0)))</f>
        <v>0</v>
      </c>
      <c r="E582" s="5" t="str">
        <f t="shared" si="9"/>
        <v/>
      </c>
      <c r="F582" s="12" t="str">
        <f>IF(D582=0,"",D582/C582/VLOOKUP($B582,target_rates_table,2,FALSE))</f>
        <v/>
      </c>
    </row>
    <row r="583" spans="4:6" x14ac:dyDescent="0.25">
      <c r="D583" s="5">
        <f>SUM(
IF(G583="",0,_xlfn.XLOOKUP(_xlfn.CONCAT(G583," - ",A583),production_rates_outpost_resources,production_rates_production_rates,0)),
IF(H583="",0,_xlfn.XLOOKUP(_xlfn.CONCAT(H583," - ",A583),production_rates_outpost_resources,production_rates_production_rates,0)),
IF(I583="",0,_xlfn.XLOOKUP(_xlfn.CONCAT(I583," - ",A583),production_rates_outpost_resources,production_rates_production_rates,0)),
IF(J583="",0,_xlfn.XLOOKUP(_xlfn.CONCAT(J583," - ",A583),production_rates_outpost_resources,production_rates_production_rates,0)),
IF(K583="",0,_xlfn.XLOOKUP(_xlfn.CONCAT(K583," - ",A583),production_rates_outpost_resources,production_rates_production_rates,0)),
IF(L583="",0,_xlfn.XLOOKUP(_xlfn.CONCAT(L583," - ",A583),production_rates_outpost_resources,production_rates_production_rates,0)),
IF(M583="",0,_xlfn.XLOOKUP(_xlfn.CONCAT(M583," - ",A583),production_rates_outpost_resources,production_rates_production_rates,0)))</f>
        <v>0</v>
      </c>
      <c r="E583" s="5" t="str">
        <f t="shared" si="9"/>
        <v/>
      </c>
      <c r="F583" s="12" t="str">
        <f>IF(D583=0,"",D583/C583/VLOOKUP($B583,target_rates_table,2,FALSE))</f>
        <v/>
      </c>
    </row>
    <row r="584" spans="4:6" x14ac:dyDescent="0.25">
      <c r="D584" s="5">
        <f>SUM(
IF(G584="",0,_xlfn.XLOOKUP(_xlfn.CONCAT(G584," - ",A584),production_rates_outpost_resources,production_rates_production_rates,0)),
IF(H584="",0,_xlfn.XLOOKUP(_xlfn.CONCAT(H584," - ",A584),production_rates_outpost_resources,production_rates_production_rates,0)),
IF(I584="",0,_xlfn.XLOOKUP(_xlfn.CONCAT(I584," - ",A584),production_rates_outpost_resources,production_rates_production_rates,0)),
IF(J584="",0,_xlfn.XLOOKUP(_xlfn.CONCAT(J584," - ",A584),production_rates_outpost_resources,production_rates_production_rates,0)),
IF(K584="",0,_xlfn.XLOOKUP(_xlfn.CONCAT(K584," - ",A584),production_rates_outpost_resources,production_rates_production_rates,0)),
IF(L584="",0,_xlfn.XLOOKUP(_xlfn.CONCAT(L584," - ",A584),production_rates_outpost_resources,production_rates_production_rates,0)),
IF(M584="",0,_xlfn.XLOOKUP(_xlfn.CONCAT(M584," - ",A584),production_rates_outpost_resources,production_rates_production_rates,0)))</f>
        <v>0</v>
      </c>
      <c r="E584" s="5" t="str">
        <f t="shared" si="9"/>
        <v/>
      </c>
      <c r="F584" s="12" t="str">
        <f>IF(D584=0,"",D584/C584/VLOOKUP($B584,target_rates_table,2,FALSE))</f>
        <v/>
      </c>
    </row>
    <row r="585" spans="4:6" x14ac:dyDescent="0.25">
      <c r="D585" s="5">
        <f>SUM(
IF(G585="",0,_xlfn.XLOOKUP(_xlfn.CONCAT(G585," - ",A585),production_rates_outpost_resources,production_rates_production_rates,0)),
IF(H585="",0,_xlfn.XLOOKUP(_xlfn.CONCAT(H585," - ",A585),production_rates_outpost_resources,production_rates_production_rates,0)),
IF(I585="",0,_xlfn.XLOOKUP(_xlfn.CONCAT(I585," - ",A585),production_rates_outpost_resources,production_rates_production_rates,0)),
IF(J585="",0,_xlfn.XLOOKUP(_xlfn.CONCAT(J585," - ",A585),production_rates_outpost_resources,production_rates_production_rates,0)),
IF(K585="",0,_xlfn.XLOOKUP(_xlfn.CONCAT(K585," - ",A585),production_rates_outpost_resources,production_rates_production_rates,0)),
IF(L585="",0,_xlfn.XLOOKUP(_xlfn.CONCAT(L585," - ",A585),production_rates_outpost_resources,production_rates_production_rates,0)),
IF(M585="",0,_xlfn.XLOOKUP(_xlfn.CONCAT(M585," - ",A585),production_rates_outpost_resources,production_rates_production_rates,0)))</f>
        <v>0</v>
      </c>
      <c r="E585" s="5" t="str">
        <f t="shared" si="9"/>
        <v/>
      </c>
      <c r="F585" s="12" t="str">
        <f>IF(D585=0,"",D585/C585/VLOOKUP($B585,target_rates_table,2,FALSE))</f>
        <v/>
      </c>
    </row>
    <row r="586" spans="4:6" x14ac:dyDescent="0.25">
      <c r="D586" s="5">
        <f>SUM(
IF(G586="",0,_xlfn.XLOOKUP(_xlfn.CONCAT(G586," - ",A586),production_rates_outpost_resources,production_rates_production_rates,0)),
IF(H586="",0,_xlfn.XLOOKUP(_xlfn.CONCAT(H586," - ",A586),production_rates_outpost_resources,production_rates_production_rates,0)),
IF(I586="",0,_xlfn.XLOOKUP(_xlfn.CONCAT(I586," - ",A586),production_rates_outpost_resources,production_rates_production_rates,0)),
IF(J586="",0,_xlfn.XLOOKUP(_xlfn.CONCAT(J586," - ",A586),production_rates_outpost_resources,production_rates_production_rates,0)),
IF(K586="",0,_xlfn.XLOOKUP(_xlfn.CONCAT(K586," - ",A586),production_rates_outpost_resources,production_rates_production_rates,0)),
IF(L586="",0,_xlfn.XLOOKUP(_xlfn.CONCAT(L586," - ",A586),production_rates_outpost_resources,production_rates_production_rates,0)),
IF(M586="",0,_xlfn.XLOOKUP(_xlfn.CONCAT(M586," - ",A586),production_rates_outpost_resources,production_rates_production_rates,0)))</f>
        <v>0</v>
      </c>
      <c r="E586" s="5" t="str">
        <f t="shared" si="9"/>
        <v/>
      </c>
      <c r="F586" s="12" t="str">
        <f>IF(D586=0,"",D586/C586/VLOOKUP($B586,target_rates_table,2,FALSE))</f>
        <v/>
      </c>
    </row>
    <row r="587" spans="4:6" x14ac:dyDescent="0.25">
      <c r="D587" s="5">
        <f>SUM(
IF(G587="",0,_xlfn.XLOOKUP(_xlfn.CONCAT(G587," - ",A587),production_rates_outpost_resources,production_rates_production_rates,0)),
IF(H587="",0,_xlfn.XLOOKUP(_xlfn.CONCAT(H587," - ",A587),production_rates_outpost_resources,production_rates_production_rates,0)),
IF(I587="",0,_xlfn.XLOOKUP(_xlfn.CONCAT(I587," - ",A587),production_rates_outpost_resources,production_rates_production_rates,0)),
IF(J587="",0,_xlfn.XLOOKUP(_xlfn.CONCAT(J587," - ",A587),production_rates_outpost_resources,production_rates_production_rates,0)),
IF(K587="",0,_xlfn.XLOOKUP(_xlfn.CONCAT(K587," - ",A587),production_rates_outpost_resources,production_rates_production_rates,0)),
IF(L587="",0,_xlfn.XLOOKUP(_xlfn.CONCAT(L587," - ",A587),production_rates_outpost_resources,production_rates_production_rates,0)),
IF(M587="",0,_xlfn.XLOOKUP(_xlfn.CONCAT(M587," - ",A587),production_rates_outpost_resources,production_rates_production_rates,0)))</f>
        <v>0</v>
      </c>
      <c r="E587" s="5" t="str">
        <f t="shared" si="9"/>
        <v/>
      </c>
      <c r="F587" s="12" t="str">
        <f>IF(D587=0,"",D587/C587/VLOOKUP($B587,target_rates_table,2,FALSE))</f>
        <v/>
      </c>
    </row>
    <row r="588" spans="4:6" x14ac:dyDescent="0.25">
      <c r="D588" s="5">
        <f>SUM(
IF(G588="",0,_xlfn.XLOOKUP(_xlfn.CONCAT(G588," - ",A588),production_rates_outpost_resources,production_rates_production_rates,0)),
IF(H588="",0,_xlfn.XLOOKUP(_xlfn.CONCAT(H588," - ",A588),production_rates_outpost_resources,production_rates_production_rates,0)),
IF(I588="",0,_xlfn.XLOOKUP(_xlfn.CONCAT(I588," - ",A588),production_rates_outpost_resources,production_rates_production_rates,0)),
IF(J588="",0,_xlfn.XLOOKUP(_xlfn.CONCAT(J588," - ",A588),production_rates_outpost_resources,production_rates_production_rates,0)),
IF(K588="",0,_xlfn.XLOOKUP(_xlfn.CONCAT(K588," - ",A588),production_rates_outpost_resources,production_rates_production_rates,0)),
IF(L588="",0,_xlfn.XLOOKUP(_xlfn.CONCAT(L588," - ",A588),production_rates_outpost_resources,production_rates_production_rates,0)),
IF(M588="",0,_xlfn.XLOOKUP(_xlfn.CONCAT(M588," - ",A588),production_rates_outpost_resources,production_rates_production_rates,0)))</f>
        <v>0</v>
      </c>
      <c r="E588" s="5" t="str">
        <f t="shared" si="9"/>
        <v/>
      </c>
      <c r="F588" s="12" t="str">
        <f>IF(D588=0,"",D588/C588/VLOOKUP($B588,target_rates_table,2,FALSE))</f>
        <v/>
      </c>
    </row>
    <row r="589" spans="4:6" x14ac:dyDescent="0.25">
      <c r="D589" s="5">
        <f>SUM(
IF(G589="",0,_xlfn.XLOOKUP(_xlfn.CONCAT(G589," - ",A589),production_rates_outpost_resources,production_rates_production_rates,0)),
IF(H589="",0,_xlfn.XLOOKUP(_xlfn.CONCAT(H589," - ",A589),production_rates_outpost_resources,production_rates_production_rates,0)),
IF(I589="",0,_xlfn.XLOOKUP(_xlfn.CONCAT(I589," - ",A589),production_rates_outpost_resources,production_rates_production_rates,0)),
IF(J589="",0,_xlfn.XLOOKUP(_xlfn.CONCAT(J589," - ",A589),production_rates_outpost_resources,production_rates_production_rates,0)),
IF(K589="",0,_xlfn.XLOOKUP(_xlfn.CONCAT(K589," - ",A589),production_rates_outpost_resources,production_rates_production_rates,0)),
IF(L589="",0,_xlfn.XLOOKUP(_xlfn.CONCAT(L589," - ",A589),production_rates_outpost_resources,production_rates_production_rates,0)),
IF(M589="",0,_xlfn.XLOOKUP(_xlfn.CONCAT(M589," - ",A589),production_rates_outpost_resources,production_rates_production_rates,0)))</f>
        <v>0</v>
      </c>
      <c r="E589" s="5" t="str">
        <f t="shared" si="9"/>
        <v/>
      </c>
      <c r="F589" s="12" t="str">
        <f>IF(D589=0,"",D589/C589/VLOOKUP($B589,target_rates_table,2,FALSE))</f>
        <v/>
      </c>
    </row>
    <row r="590" spans="4:6" x14ac:dyDescent="0.25">
      <c r="D590" s="5">
        <f>SUM(
IF(G590="",0,_xlfn.XLOOKUP(_xlfn.CONCAT(G590," - ",A590),production_rates_outpost_resources,production_rates_production_rates,0)),
IF(H590="",0,_xlfn.XLOOKUP(_xlfn.CONCAT(H590," - ",A590),production_rates_outpost_resources,production_rates_production_rates,0)),
IF(I590="",0,_xlfn.XLOOKUP(_xlfn.CONCAT(I590," - ",A590),production_rates_outpost_resources,production_rates_production_rates,0)),
IF(J590="",0,_xlfn.XLOOKUP(_xlfn.CONCAT(J590," - ",A590),production_rates_outpost_resources,production_rates_production_rates,0)),
IF(K590="",0,_xlfn.XLOOKUP(_xlfn.CONCAT(K590," - ",A590),production_rates_outpost_resources,production_rates_production_rates,0)),
IF(L590="",0,_xlfn.XLOOKUP(_xlfn.CONCAT(L590," - ",A590),production_rates_outpost_resources,production_rates_production_rates,0)),
IF(M590="",0,_xlfn.XLOOKUP(_xlfn.CONCAT(M590," - ",A590),production_rates_outpost_resources,production_rates_production_rates,0)))</f>
        <v>0</v>
      </c>
      <c r="E590" s="5" t="str">
        <f t="shared" si="9"/>
        <v/>
      </c>
      <c r="F590" s="12" t="str">
        <f>IF(D590=0,"",D590/C590/VLOOKUP($B590,target_rates_table,2,FALSE))</f>
        <v/>
      </c>
    </row>
    <row r="591" spans="4:6" x14ac:dyDescent="0.25">
      <c r="D591" s="5">
        <f>SUM(
IF(G591="",0,_xlfn.XLOOKUP(_xlfn.CONCAT(G591," - ",A591),production_rates_outpost_resources,production_rates_production_rates,0)),
IF(H591="",0,_xlfn.XLOOKUP(_xlfn.CONCAT(H591," - ",A591),production_rates_outpost_resources,production_rates_production_rates,0)),
IF(I591="",0,_xlfn.XLOOKUP(_xlfn.CONCAT(I591," - ",A591),production_rates_outpost_resources,production_rates_production_rates,0)),
IF(J591="",0,_xlfn.XLOOKUP(_xlfn.CONCAT(J591," - ",A591),production_rates_outpost_resources,production_rates_production_rates,0)),
IF(K591="",0,_xlfn.XLOOKUP(_xlfn.CONCAT(K591," - ",A591),production_rates_outpost_resources,production_rates_production_rates,0)),
IF(L591="",0,_xlfn.XLOOKUP(_xlfn.CONCAT(L591," - ",A591),production_rates_outpost_resources,production_rates_production_rates,0)),
IF(M591="",0,_xlfn.XLOOKUP(_xlfn.CONCAT(M591," - ",A591),production_rates_outpost_resources,production_rates_production_rates,0)))</f>
        <v>0</v>
      </c>
      <c r="E591" s="5" t="str">
        <f t="shared" si="9"/>
        <v/>
      </c>
      <c r="F591" s="12" t="str">
        <f>IF(D591=0,"",D591/C591/VLOOKUP($B591,target_rates_table,2,FALSE))</f>
        <v/>
      </c>
    </row>
    <row r="592" spans="4:6" x14ac:dyDescent="0.25">
      <c r="D592" s="5">
        <f>SUM(
IF(G592="",0,_xlfn.XLOOKUP(_xlfn.CONCAT(G592," - ",A592),production_rates_outpost_resources,production_rates_production_rates,0)),
IF(H592="",0,_xlfn.XLOOKUP(_xlfn.CONCAT(H592," - ",A592),production_rates_outpost_resources,production_rates_production_rates,0)),
IF(I592="",0,_xlfn.XLOOKUP(_xlfn.CONCAT(I592," - ",A592),production_rates_outpost_resources,production_rates_production_rates,0)),
IF(J592="",0,_xlfn.XLOOKUP(_xlfn.CONCAT(J592," - ",A592),production_rates_outpost_resources,production_rates_production_rates,0)),
IF(K592="",0,_xlfn.XLOOKUP(_xlfn.CONCAT(K592," - ",A592),production_rates_outpost_resources,production_rates_production_rates,0)),
IF(L592="",0,_xlfn.XLOOKUP(_xlfn.CONCAT(L592," - ",A592),production_rates_outpost_resources,production_rates_production_rates,0)),
IF(M592="",0,_xlfn.XLOOKUP(_xlfn.CONCAT(M592," - ",A592),production_rates_outpost_resources,production_rates_production_rates,0)))</f>
        <v>0</v>
      </c>
      <c r="E592" s="5" t="str">
        <f t="shared" si="9"/>
        <v/>
      </c>
      <c r="F592" s="12" t="str">
        <f>IF(D592=0,"",D592/C592/VLOOKUP($B592,target_rates_table,2,FALSE))</f>
        <v/>
      </c>
    </row>
    <row r="593" spans="4:6" x14ac:dyDescent="0.25">
      <c r="D593" s="5">
        <f>SUM(
IF(G593="",0,_xlfn.XLOOKUP(_xlfn.CONCAT(G593," - ",A593),production_rates_outpost_resources,production_rates_production_rates,0)),
IF(H593="",0,_xlfn.XLOOKUP(_xlfn.CONCAT(H593," - ",A593),production_rates_outpost_resources,production_rates_production_rates,0)),
IF(I593="",0,_xlfn.XLOOKUP(_xlfn.CONCAT(I593," - ",A593),production_rates_outpost_resources,production_rates_production_rates,0)),
IF(J593="",0,_xlfn.XLOOKUP(_xlfn.CONCAT(J593," - ",A593),production_rates_outpost_resources,production_rates_production_rates,0)),
IF(K593="",0,_xlfn.XLOOKUP(_xlfn.CONCAT(K593," - ",A593),production_rates_outpost_resources,production_rates_production_rates,0)),
IF(L593="",0,_xlfn.XLOOKUP(_xlfn.CONCAT(L593," - ",A593),production_rates_outpost_resources,production_rates_production_rates,0)),
IF(M593="",0,_xlfn.XLOOKUP(_xlfn.CONCAT(M593," - ",A593),production_rates_outpost_resources,production_rates_production_rates,0)))</f>
        <v>0</v>
      </c>
      <c r="E593" s="5" t="str">
        <f t="shared" si="9"/>
        <v/>
      </c>
      <c r="F593" s="12" t="str">
        <f>IF(D593=0,"",D593/C593/VLOOKUP($B593,target_rates_table,2,FALSE))</f>
        <v/>
      </c>
    </row>
    <row r="594" spans="4:6" x14ac:dyDescent="0.25">
      <c r="D594" s="5">
        <f>SUM(
IF(G594="",0,_xlfn.XLOOKUP(_xlfn.CONCAT(G594," - ",A594),production_rates_outpost_resources,production_rates_production_rates,0)),
IF(H594="",0,_xlfn.XLOOKUP(_xlfn.CONCAT(H594," - ",A594),production_rates_outpost_resources,production_rates_production_rates,0)),
IF(I594="",0,_xlfn.XLOOKUP(_xlfn.CONCAT(I594," - ",A594),production_rates_outpost_resources,production_rates_production_rates,0)),
IF(J594="",0,_xlfn.XLOOKUP(_xlfn.CONCAT(J594," - ",A594),production_rates_outpost_resources,production_rates_production_rates,0)),
IF(K594="",0,_xlfn.XLOOKUP(_xlfn.CONCAT(K594," - ",A594),production_rates_outpost_resources,production_rates_production_rates,0)),
IF(L594="",0,_xlfn.XLOOKUP(_xlfn.CONCAT(L594," - ",A594),production_rates_outpost_resources,production_rates_production_rates,0)),
IF(M594="",0,_xlfn.XLOOKUP(_xlfn.CONCAT(M594," - ",A594),production_rates_outpost_resources,production_rates_production_rates,0)))</f>
        <v>0</v>
      </c>
      <c r="E594" s="5" t="str">
        <f t="shared" si="9"/>
        <v/>
      </c>
      <c r="F594" s="12" t="str">
        <f>IF(D594=0,"",D594/C594/VLOOKUP($B594,target_rates_table,2,FALSE))</f>
        <v/>
      </c>
    </row>
    <row r="595" spans="4:6" x14ac:dyDescent="0.25">
      <c r="D595" s="5">
        <f>SUM(
IF(G595="",0,_xlfn.XLOOKUP(_xlfn.CONCAT(G595," - ",A595),production_rates_outpost_resources,production_rates_production_rates,0)),
IF(H595="",0,_xlfn.XLOOKUP(_xlfn.CONCAT(H595," - ",A595),production_rates_outpost_resources,production_rates_production_rates,0)),
IF(I595="",0,_xlfn.XLOOKUP(_xlfn.CONCAT(I595," - ",A595),production_rates_outpost_resources,production_rates_production_rates,0)),
IF(J595="",0,_xlfn.XLOOKUP(_xlfn.CONCAT(J595," - ",A595),production_rates_outpost_resources,production_rates_production_rates,0)),
IF(K595="",0,_xlfn.XLOOKUP(_xlfn.CONCAT(K595," - ",A595),production_rates_outpost_resources,production_rates_production_rates,0)),
IF(L595="",0,_xlfn.XLOOKUP(_xlfn.CONCAT(L595," - ",A595),production_rates_outpost_resources,production_rates_production_rates,0)),
IF(M595="",0,_xlfn.XLOOKUP(_xlfn.CONCAT(M595," - ",A595),production_rates_outpost_resources,production_rates_production_rates,0)))</f>
        <v>0</v>
      </c>
      <c r="E595" s="5" t="str">
        <f t="shared" si="9"/>
        <v/>
      </c>
      <c r="F595" s="12" t="str">
        <f>IF(D595=0,"",D595/C595/VLOOKUP($B595,target_rates_table,2,FALSE))</f>
        <v/>
      </c>
    </row>
    <row r="596" spans="4:6" x14ac:dyDescent="0.25">
      <c r="D596" s="5">
        <f>SUM(
IF(G596="",0,_xlfn.XLOOKUP(_xlfn.CONCAT(G596," - ",A596),production_rates_outpost_resources,production_rates_production_rates,0)),
IF(H596="",0,_xlfn.XLOOKUP(_xlfn.CONCAT(H596," - ",A596),production_rates_outpost_resources,production_rates_production_rates,0)),
IF(I596="",0,_xlfn.XLOOKUP(_xlfn.CONCAT(I596," - ",A596),production_rates_outpost_resources,production_rates_production_rates,0)),
IF(J596="",0,_xlfn.XLOOKUP(_xlfn.CONCAT(J596," - ",A596),production_rates_outpost_resources,production_rates_production_rates,0)),
IF(K596="",0,_xlfn.XLOOKUP(_xlfn.CONCAT(K596," - ",A596),production_rates_outpost_resources,production_rates_production_rates,0)),
IF(L596="",0,_xlfn.XLOOKUP(_xlfn.CONCAT(L596," - ",A596),production_rates_outpost_resources,production_rates_production_rates,0)),
IF(M596="",0,_xlfn.XLOOKUP(_xlfn.CONCAT(M596," - ",A596),production_rates_outpost_resources,production_rates_production_rates,0)))</f>
        <v>0</v>
      </c>
      <c r="E596" s="5" t="str">
        <f t="shared" si="9"/>
        <v/>
      </c>
      <c r="F596" s="12" t="str">
        <f>IF(D596=0,"",D596/C596/VLOOKUP($B596,target_rates_table,2,FALSE))</f>
        <v/>
      </c>
    </row>
    <row r="597" spans="4:6" x14ac:dyDescent="0.25">
      <c r="D597" s="5">
        <f>SUM(
IF(G597="",0,_xlfn.XLOOKUP(_xlfn.CONCAT(G597," - ",A597),production_rates_outpost_resources,production_rates_production_rates,0)),
IF(H597="",0,_xlfn.XLOOKUP(_xlfn.CONCAT(H597," - ",A597),production_rates_outpost_resources,production_rates_production_rates,0)),
IF(I597="",0,_xlfn.XLOOKUP(_xlfn.CONCAT(I597," - ",A597),production_rates_outpost_resources,production_rates_production_rates,0)),
IF(J597="",0,_xlfn.XLOOKUP(_xlfn.CONCAT(J597," - ",A597),production_rates_outpost_resources,production_rates_production_rates,0)),
IF(K597="",0,_xlfn.XLOOKUP(_xlfn.CONCAT(K597," - ",A597),production_rates_outpost_resources,production_rates_production_rates,0)),
IF(L597="",0,_xlfn.XLOOKUP(_xlfn.CONCAT(L597," - ",A597),production_rates_outpost_resources,production_rates_production_rates,0)),
IF(M597="",0,_xlfn.XLOOKUP(_xlfn.CONCAT(M597," - ",A597),production_rates_outpost_resources,production_rates_production_rates,0)))</f>
        <v>0</v>
      </c>
      <c r="E597" s="5" t="str">
        <f t="shared" si="9"/>
        <v/>
      </c>
      <c r="F597" s="12" t="str">
        <f>IF(D597=0,"",D597/C597/VLOOKUP($B597,target_rates_table,2,FALSE))</f>
        <v/>
      </c>
    </row>
    <row r="598" spans="4:6" x14ac:dyDescent="0.25">
      <c r="D598" s="5">
        <f>SUM(
IF(G598="",0,_xlfn.XLOOKUP(_xlfn.CONCAT(G598," - ",A598),production_rates_outpost_resources,production_rates_production_rates,0)),
IF(H598="",0,_xlfn.XLOOKUP(_xlfn.CONCAT(H598," - ",A598),production_rates_outpost_resources,production_rates_production_rates,0)),
IF(I598="",0,_xlfn.XLOOKUP(_xlfn.CONCAT(I598," - ",A598),production_rates_outpost_resources,production_rates_production_rates,0)),
IF(J598="",0,_xlfn.XLOOKUP(_xlfn.CONCAT(J598," - ",A598),production_rates_outpost_resources,production_rates_production_rates,0)),
IF(K598="",0,_xlfn.XLOOKUP(_xlfn.CONCAT(K598," - ",A598),production_rates_outpost_resources,production_rates_production_rates,0)),
IF(L598="",0,_xlfn.XLOOKUP(_xlfn.CONCAT(L598," - ",A598),production_rates_outpost_resources,production_rates_production_rates,0)),
IF(M598="",0,_xlfn.XLOOKUP(_xlfn.CONCAT(M598," - ",A598),production_rates_outpost_resources,production_rates_production_rates,0)))</f>
        <v>0</v>
      </c>
      <c r="E598" s="5" t="str">
        <f t="shared" si="9"/>
        <v/>
      </c>
      <c r="F598" s="12" t="str">
        <f>IF(D598=0,"",D598/C598/VLOOKUP($B598,target_rates_table,2,FALSE))</f>
        <v/>
      </c>
    </row>
    <row r="599" spans="4:6" x14ac:dyDescent="0.25">
      <c r="D599" s="5">
        <f>SUM(
IF(G599="",0,_xlfn.XLOOKUP(_xlfn.CONCAT(G599," - ",A599),production_rates_outpost_resources,production_rates_production_rates,0)),
IF(H599="",0,_xlfn.XLOOKUP(_xlfn.CONCAT(H599," - ",A599),production_rates_outpost_resources,production_rates_production_rates,0)),
IF(I599="",0,_xlfn.XLOOKUP(_xlfn.CONCAT(I599," - ",A599),production_rates_outpost_resources,production_rates_production_rates,0)),
IF(J599="",0,_xlfn.XLOOKUP(_xlfn.CONCAT(J599," - ",A599),production_rates_outpost_resources,production_rates_production_rates,0)),
IF(K599="",0,_xlfn.XLOOKUP(_xlfn.CONCAT(K599," - ",A599),production_rates_outpost_resources,production_rates_production_rates,0)),
IF(L599="",0,_xlfn.XLOOKUP(_xlfn.CONCAT(L599," - ",A599),production_rates_outpost_resources,production_rates_production_rates,0)),
IF(M599="",0,_xlfn.XLOOKUP(_xlfn.CONCAT(M599," - ",A599),production_rates_outpost_resources,production_rates_production_rates,0)))</f>
        <v>0</v>
      </c>
      <c r="E599" s="5" t="str">
        <f t="shared" si="9"/>
        <v/>
      </c>
      <c r="F599" s="12" t="str">
        <f>IF(D599=0,"",D599/C599/VLOOKUP($B599,target_rates_table,2,FALSE))</f>
        <v/>
      </c>
    </row>
    <row r="600" spans="4:6" x14ac:dyDescent="0.25">
      <c r="D600" s="5">
        <f>SUM(
IF(G600="",0,_xlfn.XLOOKUP(_xlfn.CONCAT(G600," - ",A600),production_rates_outpost_resources,production_rates_production_rates,0)),
IF(H600="",0,_xlfn.XLOOKUP(_xlfn.CONCAT(H600," - ",A600),production_rates_outpost_resources,production_rates_production_rates,0)),
IF(I600="",0,_xlfn.XLOOKUP(_xlfn.CONCAT(I600," - ",A600),production_rates_outpost_resources,production_rates_production_rates,0)),
IF(J600="",0,_xlfn.XLOOKUP(_xlfn.CONCAT(J600," - ",A600),production_rates_outpost_resources,production_rates_production_rates,0)),
IF(K600="",0,_xlfn.XLOOKUP(_xlfn.CONCAT(K600," - ",A600),production_rates_outpost_resources,production_rates_production_rates,0)),
IF(L600="",0,_xlfn.XLOOKUP(_xlfn.CONCAT(L600," - ",A600),production_rates_outpost_resources,production_rates_production_rates,0)),
IF(M600="",0,_xlfn.XLOOKUP(_xlfn.CONCAT(M600," - ",A600),production_rates_outpost_resources,production_rates_production_rates,0)))</f>
        <v>0</v>
      </c>
      <c r="E600" s="5" t="str">
        <f t="shared" si="9"/>
        <v/>
      </c>
      <c r="F600" s="12" t="str">
        <f>IF(D600=0,"",D600/C600/VLOOKUP($B600,target_rates_table,2,FALSE))</f>
        <v/>
      </c>
    </row>
    <row r="601" spans="4:6" x14ac:dyDescent="0.25">
      <c r="D601" s="5">
        <f>SUM(
IF(G601="",0,_xlfn.XLOOKUP(_xlfn.CONCAT(G601," - ",A601),production_rates_outpost_resources,production_rates_production_rates,0)),
IF(H601="",0,_xlfn.XLOOKUP(_xlfn.CONCAT(H601," - ",A601),production_rates_outpost_resources,production_rates_production_rates,0)),
IF(I601="",0,_xlfn.XLOOKUP(_xlfn.CONCAT(I601," - ",A601),production_rates_outpost_resources,production_rates_production_rates,0)),
IF(J601="",0,_xlfn.XLOOKUP(_xlfn.CONCAT(J601," - ",A601),production_rates_outpost_resources,production_rates_production_rates,0)),
IF(K601="",0,_xlfn.XLOOKUP(_xlfn.CONCAT(K601," - ",A601),production_rates_outpost_resources,production_rates_production_rates,0)),
IF(L601="",0,_xlfn.XLOOKUP(_xlfn.CONCAT(L601," - ",A601),production_rates_outpost_resources,production_rates_production_rates,0)),
IF(M601="",0,_xlfn.XLOOKUP(_xlfn.CONCAT(M601," - ",A601),production_rates_outpost_resources,production_rates_production_rates,0)))</f>
        <v>0</v>
      </c>
      <c r="E601" s="5" t="str">
        <f t="shared" si="9"/>
        <v/>
      </c>
      <c r="F601" s="12" t="str">
        <f>IF(D601=0,"",D601/C601/VLOOKUP($B601,target_rates_table,2,FALSE))</f>
        <v/>
      </c>
    </row>
    <row r="602" spans="4:6" x14ac:dyDescent="0.25">
      <c r="D602" s="5">
        <f>SUM(
IF(G602="",0,_xlfn.XLOOKUP(_xlfn.CONCAT(G602," - ",A602),production_rates_outpost_resources,production_rates_production_rates,0)),
IF(H602="",0,_xlfn.XLOOKUP(_xlfn.CONCAT(H602," - ",A602),production_rates_outpost_resources,production_rates_production_rates,0)),
IF(I602="",0,_xlfn.XLOOKUP(_xlfn.CONCAT(I602," - ",A602),production_rates_outpost_resources,production_rates_production_rates,0)),
IF(J602="",0,_xlfn.XLOOKUP(_xlfn.CONCAT(J602," - ",A602),production_rates_outpost_resources,production_rates_production_rates,0)),
IF(K602="",0,_xlfn.XLOOKUP(_xlfn.CONCAT(K602," - ",A602),production_rates_outpost_resources,production_rates_production_rates,0)),
IF(L602="",0,_xlfn.XLOOKUP(_xlfn.CONCAT(L602," - ",A602),production_rates_outpost_resources,production_rates_production_rates,0)),
IF(M602="",0,_xlfn.XLOOKUP(_xlfn.CONCAT(M602," - ",A602),production_rates_outpost_resources,production_rates_production_rates,0)))</f>
        <v>0</v>
      </c>
      <c r="E602" s="5" t="str">
        <f t="shared" si="9"/>
        <v/>
      </c>
      <c r="F602" s="12" t="str">
        <f>IF(D602=0,"",D602/C602/VLOOKUP($B602,target_rates_table,2,FALSE))</f>
        <v/>
      </c>
    </row>
    <row r="603" spans="4:6" x14ac:dyDescent="0.25">
      <c r="D603" s="5">
        <f>SUM(
IF(G603="",0,_xlfn.XLOOKUP(_xlfn.CONCAT(G603," - ",A603),production_rates_outpost_resources,production_rates_production_rates,0)),
IF(H603="",0,_xlfn.XLOOKUP(_xlfn.CONCAT(H603," - ",A603),production_rates_outpost_resources,production_rates_production_rates,0)),
IF(I603="",0,_xlfn.XLOOKUP(_xlfn.CONCAT(I603," - ",A603),production_rates_outpost_resources,production_rates_production_rates,0)),
IF(J603="",0,_xlfn.XLOOKUP(_xlfn.CONCAT(J603," - ",A603),production_rates_outpost_resources,production_rates_production_rates,0)),
IF(K603="",0,_xlfn.XLOOKUP(_xlfn.CONCAT(K603," - ",A603),production_rates_outpost_resources,production_rates_production_rates,0)),
IF(L603="",0,_xlfn.XLOOKUP(_xlfn.CONCAT(L603," - ",A603),production_rates_outpost_resources,production_rates_production_rates,0)),
IF(M603="",0,_xlfn.XLOOKUP(_xlfn.CONCAT(M603," - ",A603),production_rates_outpost_resources,production_rates_production_rates,0)))</f>
        <v>0</v>
      </c>
      <c r="E603" s="5" t="str">
        <f t="shared" si="9"/>
        <v/>
      </c>
      <c r="F603" s="12" t="str">
        <f>IF(D603=0,"",D603/C603/VLOOKUP($B603,target_rates_table,2,FALSE))</f>
        <v/>
      </c>
    </row>
    <row r="604" spans="4:6" x14ac:dyDescent="0.25">
      <c r="D604" s="5">
        <f>SUM(
IF(G604="",0,_xlfn.XLOOKUP(_xlfn.CONCAT(G604," - ",A604),production_rates_outpost_resources,production_rates_production_rates,0)),
IF(H604="",0,_xlfn.XLOOKUP(_xlfn.CONCAT(H604," - ",A604),production_rates_outpost_resources,production_rates_production_rates,0)),
IF(I604="",0,_xlfn.XLOOKUP(_xlfn.CONCAT(I604," - ",A604),production_rates_outpost_resources,production_rates_production_rates,0)),
IF(J604="",0,_xlfn.XLOOKUP(_xlfn.CONCAT(J604," - ",A604),production_rates_outpost_resources,production_rates_production_rates,0)),
IF(K604="",0,_xlfn.XLOOKUP(_xlfn.CONCAT(K604," - ",A604),production_rates_outpost_resources,production_rates_production_rates,0)),
IF(L604="",0,_xlfn.XLOOKUP(_xlfn.CONCAT(L604," - ",A604),production_rates_outpost_resources,production_rates_production_rates,0)),
IF(M604="",0,_xlfn.XLOOKUP(_xlfn.CONCAT(M604," - ",A604),production_rates_outpost_resources,production_rates_production_rates,0)))</f>
        <v>0</v>
      </c>
      <c r="E604" s="5" t="str">
        <f t="shared" si="9"/>
        <v/>
      </c>
      <c r="F604" s="12" t="str">
        <f>IF(D604=0,"",D604/C604/VLOOKUP($B604,target_rates_table,2,FALSE))</f>
        <v/>
      </c>
    </row>
    <row r="605" spans="4:6" x14ac:dyDescent="0.25">
      <c r="D605" s="5">
        <f>SUM(
IF(G605="",0,_xlfn.XLOOKUP(_xlfn.CONCAT(G605," - ",A605),production_rates_outpost_resources,production_rates_production_rates,0)),
IF(H605="",0,_xlfn.XLOOKUP(_xlfn.CONCAT(H605," - ",A605),production_rates_outpost_resources,production_rates_production_rates,0)),
IF(I605="",0,_xlfn.XLOOKUP(_xlfn.CONCAT(I605," - ",A605),production_rates_outpost_resources,production_rates_production_rates,0)),
IF(J605="",0,_xlfn.XLOOKUP(_xlfn.CONCAT(J605," - ",A605),production_rates_outpost_resources,production_rates_production_rates,0)),
IF(K605="",0,_xlfn.XLOOKUP(_xlfn.CONCAT(K605," - ",A605),production_rates_outpost_resources,production_rates_production_rates,0)),
IF(L605="",0,_xlfn.XLOOKUP(_xlfn.CONCAT(L605," - ",A605),production_rates_outpost_resources,production_rates_production_rates,0)),
IF(M605="",0,_xlfn.XLOOKUP(_xlfn.CONCAT(M605," - ",A605),production_rates_outpost_resources,production_rates_production_rates,0)))</f>
        <v>0</v>
      </c>
      <c r="E605" s="5" t="str">
        <f t="shared" si="9"/>
        <v/>
      </c>
      <c r="F605" s="12" t="str">
        <f>IF(D605=0,"",D605/C605/VLOOKUP($B605,target_rates_table,2,FALSE))</f>
        <v/>
      </c>
    </row>
    <row r="606" spans="4:6" x14ac:dyDescent="0.25">
      <c r="D606" s="5">
        <f>SUM(
IF(G606="",0,_xlfn.XLOOKUP(_xlfn.CONCAT(G606," - ",A606),production_rates_outpost_resources,production_rates_production_rates,0)),
IF(H606="",0,_xlfn.XLOOKUP(_xlfn.CONCAT(H606," - ",A606),production_rates_outpost_resources,production_rates_production_rates,0)),
IF(I606="",0,_xlfn.XLOOKUP(_xlfn.CONCAT(I606," - ",A606),production_rates_outpost_resources,production_rates_production_rates,0)),
IF(J606="",0,_xlfn.XLOOKUP(_xlfn.CONCAT(J606," - ",A606),production_rates_outpost_resources,production_rates_production_rates,0)),
IF(K606="",0,_xlfn.XLOOKUP(_xlfn.CONCAT(K606," - ",A606),production_rates_outpost_resources,production_rates_production_rates,0)),
IF(L606="",0,_xlfn.XLOOKUP(_xlfn.CONCAT(L606," - ",A606),production_rates_outpost_resources,production_rates_production_rates,0)),
IF(M606="",0,_xlfn.XLOOKUP(_xlfn.CONCAT(M606," - ",A606),production_rates_outpost_resources,production_rates_production_rates,0)))</f>
        <v>0</v>
      </c>
      <c r="E606" s="5" t="str">
        <f t="shared" si="9"/>
        <v/>
      </c>
      <c r="F606" s="12" t="str">
        <f>IF(D606=0,"",D606/C606/VLOOKUP($B606,target_rates_table,2,FALSE))</f>
        <v/>
      </c>
    </row>
    <row r="607" spans="4:6" x14ac:dyDescent="0.25">
      <c r="D607" s="5">
        <f>SUM(
IF(G607="",0,_xlfn.XLOOKUP(_xlfn.CONCAT(G607," - ",A607),production_rates_outpost_resources,production_rates_production_rates,0)),
IF(H607="",0,_xlfn.XLOOKUP(_xlfn.CONCAT(H607," - ",A607),production_rates_outpost_resources,production_rates_production_rates,0)),
IF(I607="",0,_xlfn.XLOOKUP(_xlfn.CONCAT(I607," - ",A607),production_rates_outpost_resources,production_rates_production_rates,0)),
IF(J607="",0,_xlfn.XLOOKUP(_xlfn.CONCAT(J607," - ",A607),production_rates_outpost_resources,production_rates_production_rates,0)),
IF(K607="",0,_xlfn.XLOOKUP(_xlfn.CONCAT(K607," - ",A607),production_rates_outpost_resources,production_rates_production_rates,0)),
IF(L607="",0,_xlfn.XLOOKUP(_xlfn.CONCAT(L607," - ",A607),production_rates_outpost_resources,production_rates_production_rates,0)),
IF(M607="",0,_xlfn.XLOOKUP(_xlfn.CONCAT(M607," - ",A607),production_rates_outpost_resources,production_rates_production_rates,0)))</f>
        <v>0</v>
      </c>
      <c r="E607" s="5" t="str">
        <f t="shared" si="9"/>
        <v/>
      </c>
      <c r="F607" s="12" t="str">
        <f>IF(D607=0,"",D607/C607/VLOOKUP($B607,target_rates_table,2,FALSE))</f>
        <v/>
      </c>
    </row>
    <row r="608" spans="4:6" x14ac:dyDescent="0.25">
      <c r="D608" s="5">
        <f>SUM(
IF(G608="",0,_xlfn.XLOOKUP(_xlfn.CONCAT(G608," - ",A608),production_rates_outpost_resources,production_rates_production_rates,0)),
IF(H608="",0,_xlfn.XLOOKUP(_xlfn.CONCAT(H608," - ",A608),production_rates_outpost_resources,production_rates_production_rates,0)),
IF(I608="",0,_xlfn.XLOOKUP(_xlfn.CONCAT(I608," - ",A608),production_rates_outpost_resources,production_rates_production_rates,0)),
IF(J608="",0,_xlfn.XLOOKUP(_xlfn.CONCAT(J608," - ",A608),production_rates_outpost_resources,production_rates_production_rates,0)),
IF(K608="",0,_xlfn.XLOOKUP(_xlfn.CONCAT(K608," - ",A608),production_rates_outpost_resources,production_rates_production_rates,0)),
IF(L608="",0,_xlfn.XLOOKUP(_xlfn.CONCAT(L608," - ",A608),production_rates_outpost_resources,production_rates_production_rates,0)),
IF(M608="",0,_xlfn.XLOOKUP(_xlfn.CONCAT(M608," - ",A608),production_rates_outpost_resources,production_rates_production_rates,0)))</f>
        <v>0</v>
      </c>
      <c r="E608" s="5" t="str">
        <f t="shared" si="9"/>
        <v/>
      </c>
      <c r="F608" s="12" t="str">
        <f>IF(D608=0,"",D608/C608/VLOOKUP($B608,target_rates_table,2,FALSE))</f>
        <v/>
      </c>
    </row>
    <row r="609" spans="4:6" x14ac:dyDescent="0.25">
      <c r="D609" s="5">
        <f>SUM(
IF(G609="",0,_xlfn.XLOOKUP(_xlfn.CONCAT(G609," - ",A609),production_rates_outpost_resources,production_rates_production_rates,0)),
IF(H609="",0,_xlfn.XLOOKUP(_xlfn.CONCAT(H609," - ",A609),production_rates_outpost_resources,production_rates_production_rates,0)),
IF(I609="",0,_xlfn.XLOOKUP(_xlfn.CONCAT(I609," - ",A609),production_rates_outpost_resources,production_rates_production_rates,0)),
IF(J609="",0,_xlfn.XLOOKUP(_xlfn.CONCAT(J609," - ",A609),production_rates_outpost_resources,production_rates_production_rates,0)),
IF(K609="",0,_xlfn.XLOOKUP(_xlfn.CONCAT(K609," - ",A609),production_rates_outpost_resources,production_rates_production_rates,0)),
IF(L609="",0,_xlfn.XLOOKUP(_xlfn.CONCAT(L609," - ",A609),production_rates_outpost_resources,production_rates_production_rates,0)),
IF(M609="",0,_xlfn.XLOOKUP(_xlfn.CONCAT(M609," - ",A609),production_rates_outpost_resources,production_rates_production_rates,0)))</f>
        <v>0</v>
      </c>
      <c r="E609" s="5" t="str">
        <f t="shared" si="9"/>
        <v/>
      </c>
      <c r="F609" s="12" t="str">
        <f>IF(D609=0,"",D609/C609/VLOOKUP($B609,target_rates_table,2,FALSE))</f>
        <v/>
      </c>
    </row>
    <row r="610" spans="4:6" x14ac:dyDescent="0.25">
      <c r="D610" s="5">
        <f>SUM(
IF(G610="",0,_xlfn.XLOOKUP(_xlfn.CONCAT(G610," - ",A610),production_rates_outpost_resources,production_rates_production_rates,0)),
IF(H610="",0,_xlfn.XLOOKUP(_xlfn.CONCAT(H610," - ",A610),production_rates_outpost_resources,production_rates_production_rates,0)),
IF(I610="",0,_xlfn.XLOOKUP(_xlfn.CONCAT(I610," - ",A610),production_rates_outpost_resources,production_rates_production_rates,0)),
IF(J610="",0,_xlfn.XLOOKUP(_xlfn.CONCAT(J610," - ",A610),production_rates_outpost_resources,production_rates_production_rates,0)),
IF(K610="",0,_xlfn.XLOOKUP(_xlfn.CONCAT(K610," - ",A610),production_rates_outpost_resources,production_rates_production_rates,0)),
IF(L610="",0,_xlfn.XLOOKUP(_xlfn.CONCAT(L610," - ",A610),production_rates_outpost_resources,production_rates_production_rates,0)),
IF(M610="",0,_xlfn.XLOOKUP(_xlfn.CONCAT(M610," - ",A610),production_rates_outpost_resources,production_rates_production_rates,0)))</f>
        <v>0</v>
      </c>
      <c r="E610" s="5" t="str">
        <f t="shared" si="9"/>
        <v/>
      </c>
      <c r="F610" s="12" t="str">
        <f>IF(D610=0,"",D610/C610/VLOOKUP($B610,target_rates_table,2,FALSE))</f>
        <v/>
      </c>
    </row>
    <row r="611" spans="4:6" x14ac:dyDescent="0.25">
      <c r="D611" s="5">
        <f>SUM(
IF(G611="",0,_xlfn.XLOOKUP(_xlfn.CONCAT(G611," - ",A611),production_rates_outpost_resources,production_rates_production_rates,0)),
IF(H611="",0,_xlfn.XLOOKUP(_xlfn.CONCAT(H611," - ",A611),production_rates_outpost_resources,production_rates_production_rates,0)),
IF(I611="",0,_xlfn.XLOOKUP(_xlfn.CONCAT(I611," - ",A611),production_rates_outpost_resources,production_rates_production_rates,0)),
IF(J611="",0,_xlfn.XLOOKUP(_xlfn.CONCAT(J611," - ",A611),production_rates_outpost_resources,production_rates_production_rates,0)),
IF(K611="",0,_xlfn.XLOOKUP(_xlfn.CONCAT(K611," - ",A611),production_rates_outpost_resources,production_rates_production_rates,0)),
IF(L611="",0,_xlfn.XLOOKUP(_xlfn.CONCAT(L611," - ",A611),production_rates_outpost_resources,production_rates_production_rates,0)),
IF(M611="",0,_xlfn.XLOOKUP(_xlfn.CONCAT(M611," - ",A611),production_rates_outpost_resources,production_rates_production_rates,0)))</f>
        <v>0</v>
      </c>
      <c r="E611" s="5" t="str">
        <f t="shared" si="9"/>
        <v/>
      </c>
      <c r="F611" s="12" t="str">
        <f>IF(D611=0,"",D611/C611/VLOOKUP($B611,target_rates_table,2,FALSE))</f>
        <v/>
      </c>
    </row>
    <row r="612" spans="4:6" x14ac:dyDescent="0.25">
      <c r="D612" s="5">
        <f>SUM(
IF(G612="",0,_xlfn.XLOOKUP(_xlfn.CONCAT(G612," - ",A612),production_rates_outpost_resources,production_rates_production_rates,0)),
IF(H612="",0,_xlfn.XLOOKUP(_xlfn.CONCAT(H612," - ",A612),production_rates_outpost_resources,production_rates_production_rates,0)),
IF(I612="",0,_xlfn.XLOOKUP(_xlfn.CONCAT(I612," - ",A612),production_rates_outpost_resources,production_rates_production_rates,0)),
IF(J612="",0,_xlfn.XLOOKUP(_xlfn.CONCAT(J612," - ",A612),production_rates_outpost_resources,production_rates_production_rates,0)),
IF(K612="",0,_xlfn.XLOOKUP(_xlfn.CONCAT(K612," - ",A612),production_rates_outpost_resources,production_rates_production_rates,0)),
IF(L612="",0,_xlfn.XLOOKUP(_xlfn.CONCAT(L612," - ",A612),production_rates_outpost_resources,production_rates_production_rates,0)),
IF(M612="",0,_xlfn.XLOOKUP(_xlfn.CONCAT(M612," - ",A612),production_rates_outpost_resources,production_rates_production_rates,0)))</f>
        <v>0</v>
      </c>
      <c r="E612" s="5" t="str">
        <f t="shared" si="9"/>
        <v/>
      </c>
      <c r="F612" s="12" t="str">
        <f>IF(D612=0,"",D612/C612/VLOOKUP($B612,target_rates_table,2,FALSE))</f>
        <v/>
      </c>
    </row>
    <row r="613" spans="4:6" x14ac:dyDescent="0.25">
      <c r="D613" s="5">
        <f>SUM(
IF(G613="",0,_xlfn.XLOOKUP(_xlfn.CONCAT(G613," - ",A613),production_rates_outpost_resources,production_rates_production_rates,0)),
IF(H613="",0,_xlfn.XLOOKUP(_xlfn.CONCAT(H613," - ",A613),production_rates_outpost_resources,production_rates_production_rates,0)),
IF(I613="",0,_xlfn.XLOOKUP(_xlfn.CONCAT(I613," - ",A613),production_rates_outpost_resources,production_rates_production_rates,0)),
IF(J613="",0,_xlfn.XLOOKUP(_xlfn.CONCAT(J613," - ",A613),production_rates_outpost_resources,production_rates_production_rates,0)),
IF(K613="",0,_xlfn.XLOOKUP(_xlfn.CONCAT(K613," - ",A613),production_rates_outpost_resources,production_rates_production_rates,0)),
IF(L613="",0,_xlfn.XLOOKUP(_xlfn.CONCAT(L613," - ",A613),production_rates_outpost_resources,production_rates_production_rates,0)),
IF(M613="",0,_xlfn.XLOOKUP(_xlfn.CONCAT(M613," - ",A613),production_rates_outpost_resources,production_rates_production_rates,0)))</f>
        <v>0</v>
      </c>
      <c r="E613" s="5" t="str">
        <f t="shared" si="9"/>
        <v/>
      </c>
      <c r="F613" s="12" t="str">
        <f>IF(D613=0,"",D613/C613/VLOOKUP($B613,target_rates_table,2,FALSE))</f>
        <v/>
      </c>
    </row>
    <row r="614" spans="4:6" x14ac:dyDescent="0.25">
      <c r="D614" s="5">
        <f>SUM(
IF(G614="",0,_xlfn.XLOOKUP(_xlfn.CONCAT(G614," - ",A614),production_rates_outpost_resources,production_rates_production_rates,0)),
IF(H614="",0,_xlfn.XLOOKUP(_xlfn.CONCAT(H614," - ",A614),production_rates_outpost_resources,production_rates_production_rates,0)),
IF(I614="",0,_xlfn.XLOOKUP(_xlfn.CONCAT(I614," - ",A614),production_rates_outpost_resources,production_rates_production_rates,0)),
IF(J614="",0,_xlfn.XLOOKUP(_xlfn.CONCAT(J614," - ",A614),production_rates_outpost_resources,production_rates_production_rates,0)),
IF(K614="",0,_xlfn.XLOOKUP(_xlfn.CONCAT(K614," - ",A614),production_rates_outpost_resources,production_rates_production_rates,0)),
IF(L614="",0,_xlfn.XLOOKUP(_xlfn.CONCAT(L614," - ",A614),production_rates_outpost_resources,production_rates_production_rates,0)),
IF(M614="",0,_xlfn.XLOOKUP(_xlfn.CONCAT(M614," - ",A614),production_rates_outpost_resources,production_rates_production_rates,0)))</f>
        <v>0</v>
      </c>
      <c r="E614" s="5" t="str">
        <f t="shared" si="9"/>
        <v/>
      </c>
      <c r="F614" s="12" t="str">
        <f>IF(D614=0,"",D614/C614/VLOOKUP($B614,target_rates_table,2,FALSE))</f>
        <v/>
      </c>
    </row>
    <row r="615" spans="4:6" x14ac:dyDescent="0.25">
      <c r="D615" s="5">
        <f>SUM(
IF(G615="",0,_xlfn.XLOOKUP(_xlfn.CONCAT(G615," - ",A615),production_rates_outpost_resources,production_rates_production_rates,0)),
IF(H615="",0,_xlfn.XLOOKUP(_xlfn.CONCAT(H615," - ",A615),production_rates_outpost_resources,production_rates_production_rates,0)),
IF(I615="",0,_xlfn.XLOOKUP(_xlfn.CONCAT(I615," - ",A615),production_rates_outpost_resources,production_rates_production_rates,0)),
IF(J615="",0,_xlfn.XLOOKUP(_xlfn.CONCAT(J615," - ",A615),production_rates_outpost_resources,production_rates_production_rates,0)),
IF(K615="",0,_xlfn.XLOOKUP(_xlfn.CONCAT(K615," - ",A615),production_rates_outpost_resources,production_rates_production_rates,0)),
IF(L615="",0,_xlfn.XLOOKUP(_xlfn.CONCAT(L615," - ",A615),production_rates_outpost_resources,production_rates_production_rates,0)),
IF(M615="",0,_xlfn.XLOOKUP(_xlfn.CONCAT(M615," - ",A615),production_rates_outpost_resources,production_rates_production_rates,0)))</f>
        <v>0</v>
      </c>
      <c r="E615" s="5" t="str">
        <f t="shared" si="9"/>
        <v/>
      </c>
      <c r="F615" s="12" t="str">
        <f>IF(D615=0,"",D615/C615/VLOOKUP($B615,target_rates_table,2,FALSE))</f>
        <v/>
      </c>
    </row>
    <row r="616" spans="4:6" x14ac:dyDescent="0.25">
      <c r="D616" s="5">
        <f>SUM(
IF(G616="",0,_xlfn.XLOOKUP(_xlfn.CONCAT(G616," - ",A616),production_rates_outpost_resources,production_rates_production_rates,0)),
IF(H616="",0,_xlfn.XLOOKUP(_xlfn.CONCAT(H616," - ",A616),production_rates_outpost_resources,production_rates_production_rates,0)),
IF(I616="",0,_xlfn.XLOOKUP(_xlfn.CONCAT(I616," - ",A616),production_rates_outpost_resources,production_rates_production_rates,0)),
IF(J616="",0,_xlfn.XLOOKUP(_xlfn.CONCAT(J616," - ",A616),production_rates_outpost_resources,production_rates_production_rates,0)),
IF(K616="",0,_xlfn.XLOOKUP(_xlfn.CONCAT(K616," - ",A616),production_rates_outpost_resources,production_rates_production_rates,0)),
IF(L616="",0,_xlfn.XLOOKUP(_xlfn.CONCAT(L616," - ",A616),production_rates_outpost_resources,production_rates_production_rates,0)),
IF(M616="",0,_xlfn.XLOOKUP(_xlfn.CONCAT(M616," - ",A616),production_rates_outpost_resources,production_rates_production_rates,0)))</f>
        <v>0</v>
      </c>
      <c r="E616" s="5" t="str">
        <f t="shared" si="9"/>
        <v/>
      </c>
      <c r="F616" s="12" t="str">
        <f>IF(D616=0,"",D616/C616/VLOOKUP($B616,target_rates_table,2,FALSE))</f>
        <v/>
      </c>
    </row>
    <row r="617" spans="4:6" x14ac:dyDescent="0.25">
      <c r="D617" s="5">
        <f>SUM(
IF(G617="",0,_xlfn.XLOOKUP(_xlfn.CONCAT(G617," - ",A617),production_rates_outpost_resources,production_rates_production_rates,0)),
IF(H617="",0,_xlfn.XLOOKUP(_xlfn.CONCAT(H617," - ",A617),production_rates_outpost_resources,production_rates_production_rates,0)),
IF(I617="",0,_xlfn.XLOOKUP(_xlfn.CONCAT(I617," - ",A617),production_rates_outpost_resources,production_rates_production_rates,0)),
IF(J617="",0,_xlfn.XLOOKUP(_xlfn.CONCAT(J617," - ",A617),production_rates_outpost_resources,production_rates_production_rates,0)),
IF(K617="",0,_xlfn.XLOOKUP(_xlfn.CONCAT(K617," - ",A617),production_rates_outpost_resources,production_rates_production_rates,0)),
IF(L617="",0,_xlfn.XLOOKUP(_xlfn.CONCAT(L617," - ",A617),production_rates_outpost_resources,production_rates_production_rates,0)),
IF(M617="",0,_xlfn.XLOOKUP(_xlfn.CONCAT(M617," - ",A617),production_rates_outpost_resources,production_rates_production_rates,0)))</f>
        <v>0</v>
      </c>
      <c r="E617" s="5" t="str">
        <f t="shared" si="9"/>
        <v/>
      </c>
      <c r="F617" s="12" t="str">
        <f>IF(D617=0,"",D617/C617/VLOOKUP($B617,target_rates_table,2,FALSE))</f>
        <v/>
      </c>
    </row>
    <row r="618" spans="4:6" x14ac:dyDescent="0.25">
      <c r="D618" s="5">
        <f>SUM(
IF(G618="",0,_xlfn.XLOOKUP(_xlfn.CONCAT(G618," - ",A618),production_rates_outpost_resources,production_rates_production_rates,0)),
IF(H618="",0,_xlfn.XLOOKUP(_xlfn.CONCAT(H618," - ",A618),production_rates_outpost_resources,production_rates_production_rates,0)),
IF(I618="",0,_xlfn.XLOOKUP(_xlfn.CONCAT(I618," - ",A618),production_rates_outpost_resources,production_rates_production_rates,0)),
IF(J618="",0,_xlfn.XLOOKUP(_xlfn.CONCAT(J618," - ",A618),production_rates_outpost_resources,production_rates_production_rates,0)),
IF(K618="",0,_xlfn.XLOOKUP(_xlfn.CONCAT(K618," - ",A618),production_rates_outpost_resources,production_rates_production_rates,0)),
IF(L618="",0,_xlfn.XLOOKUP(_xlfn.CONCAT(L618," - ",A618),production_rates_outpost_resources,production_rates_production_rates,0)),
IF(M618="",0,_xlfn.XLOOKUP(_xlfn.CONCAT(M618," - ",A618),production_rates_outpost_resources,production_rates_production_rates,0)))</f>
        <v>0</v>
      </c>
      <c r="E618" s="5" t="str">
        <f t="shared" si="9"/>
        <v/>
      </c>
      <c r="F618" s="12" t="str">
        <f>IF(D618=0,"",D618/C618/VLOOKUP($B618,target_rates_table,2,FALSE))</f>
        <v/>
      </c>
    </row>
    <row r="619" spans="4:6" x14ac:dyDescent="0.25">
      <c r="D619" s="5">
        <f>SUM(
IF(G619="",0,_xlfn.XLOOKUP(_xlfn.CONCAT(G619," - ",A619),production_rates_outpost_resources,production_rates_production_rates,0)),
IF(H619="",0,_xlfn.XLOOKUP(_xlfn.CONCAT(H619," - ",A619),production_rates_outpost_resources,production_rates_production_rates,0)),
IF(I619="",0,_xlfn.XLOOKUP(_xlfn.CONCAT(I619," - ",A619),production_rates_outpost_resources,production_rates_production_rates,0)),
IF(J619="",0,_xlfn.XLOOKUP(_xlfn.CONCAT(J619," - ",A619),production_rates_outpost_resources,production_rates_production_rates,0)),
IF(K619="",0,_xlfn.XLOOKUP(_xlfn.CONCAT(K619," - ",A619),production_rates_outpost_resources,production_rates_production_rates,0)),
IF(L619="",0,_xlfn.XLOOKUP(_xlfn.CONCAT(L619," - ",A619),production_rates_outpost_resources,production_rates_production_rates,0)),
IF(M619="",0,_xlfn.XLOOKUP(_xlfn.CONCAT(M619," - ",A619),production_rates_outpost_resources,production_rates_production_rates,0)))</f>
        <v>0</v>
      </c>
      <c r="E619" s="5" t="str">
        <f t="shared" si="9"/>
        <v/>
      </c>
      <c r="F619" s="12" t="str">
        <f>IF(D619=0,"",D619/C619/VLOOKUP($B619,target_rates_table,2,FALSE))</f>
        <v/>
      </c>
    </row>
    <row r="620" spans="4:6" x14ac:dyDescent="0.25">
      <c r="D620" s="5">
        <f>SUM(
IF(G620="",0,_xlfn.XLOOKUP(_xlfn.CONCAT(G620," - ",A620),production_rates_outpost_resources,production_rates_production_rates,0)),
IF(H620="",0,_xlfn.XLOOKUP(_xlfn.CONCAT(H620," - ",A620),production_rates_outpost_resources,production_rates_production_rates,0)),
IF(I620="",0,_xlfn.XLOOKUP(_xlfn.CONCAT(I620," - ",A620),production_rates_outpost_resources,production_rates_production_rates,0)),
IF(J620="",0,_xlfn.XLOOKUP(_xlfn.CONCAT(J620," - ",A620),production_rates_outpost_resources,production_rates_production_rates,0)),
IF(K620="",0,_xlfn.XLOOKUP(_xlfn.CONCAT(K620," - ",A620),production_rates_outpost_resources,production_rates_production_rates,0)),
IF(L620="",0,_xlfn.XLOOKUP(_xlfn.CONCAT(L620," - ",A620),production_rates_outpost_resources,production_rates_production_rates,0)),
IF(M620="",0,_xlfn.XLOOKUP(_xlfn.CONCAT(M620," - ",A620),production_rates_outpost_resources,production_rates_production_rates,0)))</f>
        <v>0</v>
      </c>
      <c r="E620" s="5" t="str">
        <f t="shared" si="9"/>
        <v/>
      </c>
      <c r="F620" s="12" t="str">
        <f>IF(D620=0,"",D620/C620/VLOOKUP($B620,target_rates_table,2,FALSE))</f>
        <v/>
      </c>
    </row>
    <row r="621" spans="4:6" x14ac:dyDescent="0.25">
      <c r="D621" s="5">
        <f>SUM(
IF(G621="",0,_xlfn.XLOOKUP(_xlfn.CONCAT(G621," - ",A621),production_rates_outpost_resources,production_rates_production_rates,0)),
IF(H621="",0,_xlfn.XLOOKUP(_xlfn.CONCAT(H621," - ",A621),production_rates_outpost_resources,production_rates_production_rates,0)),
IF(I621="",0,_xlfn.XLOOKUP(_xlfn.CONCAT(I621," - ",A621),production_rates_outpost_resources,production_rates_production_rates,0)),
IF(J621="",0,_xlfn.XLOOKUP(_xlfn.CONCAT(J621," - ",A621),production_rates_outpost_resources,production_rates_production_rates,0)),
IF(K621="",0,_xlfn.XLOOKUP(_xlfn.CONCAT(K621," - ",A621),production_rates_outpost_resources,production_rates_production_rates,0)),
IF(L621="",0,_xlfn.XLOOKUP(_xlfn.CONCAT(L621," - ",A621),production_rates_outpost_resources,production_rates_production_rates,0)),
IF(M621="",0,_xlfn.XLOOKUP(_xlfn.CONCAT(M621," - ",A621),production_rates_outpost_resources,production_rates_production_rates,0)))</f>
        <v>0</v>
      </c>
      <c r="E621" s="5" t="str">
        <f t="shared" si="9"/>
        <v/>
      </c>
      <c r="F621" s="12" t="str">
        <f>IF(D621=0,"",D621/C621/VLOOKUP($B621,target_rates_table,2,FALSE))</f>
        <v/>
      </c>
    </row>
    <row r="622" spans="4:6" x14ac:dyDescent="0.25">
      <c r="D622" s="5">
        <f>SUM(
IF(G622="",0,_xlfn.XLOOKUP(_xlfn.CONCAT(G622," - ",A622),production_rates_outpost_resources,production_rates_production_rates,0)),
IF(H622="",0,_xlfn.XLOOKUP(_xlfn.CONCAT(H622," - ",A622),production_rates_outpost_resources,production_rates_production_rates,0)),
IF(I622="",0,_xlfn.XLOOKUP(_xlfn.CONCAT(I622," - ",A622),production_rates_outpost_resources,production_rates_production_rates,0)),
IF(J622="",0,_xlfn.XLOOKUP(_xlfn.CONCAT(J622," - ",A622),production_rates_outpost_resources,production_rates_production_rates,0)),
IF(K622="",0,_xlfn.XLOOKUP(_xlfn.CONCAT(K622," - ",A622),production_rates_outpost_resources,production_rates_production_rates,0)),
IF(L622="",0,_xlfn.XLOOKUP(_xlfn.CONCAT(L622," - ",A622),production_rates_outpost_resources,production_rates_production_rates,0)),
IF(M622="",0,_xlfn.XLOOKUP(_xlfn.CONCAT(M622," - ",A622),production_rates_outpost_resources,production_rates_production_rates,0)))</f>
        <v>0</v>
      </c>
      <c r="E622" s="5" t="str">
        <f t="shared" si="9"/>
        <v/>
      </c>
      <c r="F622" s="12" t="str">
        <f>IF(D622=0,"",D622/C622/VLOOKUP($B622,target_rates_table,2,FALSE))</f>
        <v/>
      </c>
    </row>
    <row r="623" spans="4:6" x14ac:dyDescent="0.25">
      <c r="D623" s="5">
        <f>SUM(
IF(G623="",0,_xlfn.XLOOKUP(_xlfn.CONCAT(G623," - ",A623),production_rates_outpost_resources,production_rates_production_rates,0)),
IF(H623="",0,_xlfn.XLOOKUP(_xlfn.CONCAT(H623," - ",A623),production_rates_outpost_resources,production_rates_production_rates,0)),
IF(I623="",0,_xlfn.XLOOKUP(_xlfn.CONCAT(I623," - ",A623),production_rates_outpost_resources,production_rates_production_rates,0)),
IF(J623="",0,_xlfn.XLOOKUP(_xlfn.CONCAT(J623," - ",A623),production_rates_outpost_resources,production_rates_production_rates,0)),
IF(K623="",0,_xlfn.XLOOKUP(_xlfn.CONCAT(K623," - ",A623),production_rates_outpost_resources,production_rates_production_rates,0)),
IF(L623="",0,_xlfn.XLOOKUP(_xlfn.CONCAT(L623," - ",A623),production_rates_outpost_resources,production_rates_production_rates,0)),
IF(M623="",0,_xlfn.XLOOKUP(_xlfn.CONCAT(M623," - ",A623),production_rates_outpost_resources,production_rates_production_rates,0)))</f>
        <v>0</v>
      </c>
      <c r="E623" s="5" t="str">
        <f t="shared" si="9"/>
        <v/>
      </c>
      <c r="F623" s="12" t="str">
        <f>IF(D623=0,"",D623/C623/VLOOKUP($B623,target_rates_table,2,FALSE))</f>
        <v/>
      </c>
    </row>
    <row r="624" spans="4:6" x14ac:dyDescent="0.25">
      <c r="D624" s="5">
        <f>SUM(
IF(G624="",0,_xlfn.XLOOKUP(_xlfn.CONCAT(G624," - ",A624),production_rates_outpost_resources,production_rates_production_rates,0)),
IF(H624="",0,_xlfn.XLOOKUP(_xlfn.CONCAT(H624," - ",A624),production_rates_outpost_resources,production_rates_production_rates,0)),
IF(I624="",0,_xlfn.XLOOKUP(_xlfn.CONCAT(I624," - ",A624),production_rates_outpost_resources,production_rates_production_rates,0)),
IF(J624="",0,_xlfn.XLOOKUP(_xlfn.CONCAT(J624," - ",A624),production_rates_outpost_resources,production_rates_production_rates,0)),
IF(K624="",0,_xlfn.XLOOKUP(_xlfn.CONCAT(K624," - ",A624),production_rates_outpost_resources,production_rates_production_rates,0)),
IF(L624="",0,_xlfn.XLOOKUP(_xlfn.CONCAT(L624," - ",A624),production_rates_outpost_resources,production_rates_production_rates,0)),
IF(M624="",0,_xlfn.XLOOKUP(_xlfn.CONCAT(M624," - ",A624),production_rates_outpost_resources,production_rates_production_rates,0)))</f>
        <v>0</v>
      </c>
      <c r="E624" s="5" t="str">
        <f t="shared" si="9"/>
        <v/>
      </c>
      <c r="F624" s="12" t="str">
        <f>IF(D624=0,"",D624/C624/VLOOKUP($B624,target_rates_table,2,FALSE))</f>
        <v/>
      </c>
    </row>
    <row r="625" spans="4:6" x14ac:dyDescent="0.25">
      <c r="D625" s="5">
        <f>SUM(
IF(G625="",0,_xlfn.XLOOKUP(_xlfn.CONCAT(G625," - ",A625),production_rates_outpost_resources,production_rates_production_rates,0)),
IF(H625="",0,_xlfn.XLOOKUP(_xlfn.CONCAT(H625," - ",A625),production_rates_outpost_resources,production_rates_production_rates,0)),
IF(I625="",0,_xlfn.XLOOKUP(_xlfn.CONCAT(I625," - ",A625),production_rates_outpost_resources,production_rates_production_rates,0)),
IF(J625="",0,_xlfn.XLOOKUP(_xlfn.CONCAT(J625," - ",A625),production_rates_outpost_resources,production_rates_production_rates,0)),
IF(K625="",0,_xlfn.XLOOKUP(_xlfn.CONCAT(K625," - ",A625),production_rates_outpost_resources,production_rates_production_rates,0)),
IF(L625="",0,_xlfn.XLOOKUP(_xlfn.CONCAT(L625," - ",A625),production_rates_outpost_resources,production_rates_production_rates,0)),
IF(M625="",0,_xlfn.XLOOKUP(_xlfn.CONCAT(M625," - ",A625),production_rates_outpost_resources,production_rates_production_rates,0)))</f>
        <v>0</v>
      </c>
      <c r="E625" s="5" t="str">
        <f t="shared" si="9"/>
        <v/>
      </c>
      <c r="F625" s="12" t="str">
        <f>IF(D625=0,"",D625/C625/VLOOKUP($B625,target_rates_table,2,FALSE))</f>
        <v/>
      </c>
    </row>
    <row r="626" spans="4:6" x14ac:dyDescent="0.25">
      <c r="D626" s="5">
        <f>SUM(
IF(G626="",0,_xlfn.XLOOKUP(_xlfn.CONCAT(G626," - ",A626),production_rates_outpost_resources,production_rates_production_rates,0)),
IF(H626="",0,_xlfn.XLOOKUP(_xlfn.CONCAT(H626," - ",A626),production_rates_outpost_resources,production_rates_production_rates,0)),
IF(I626="",0,_xlfn.XLOOKUP(_xlfn.CONCAT(I626," - ",A626),production_rates_outpost_resources,production_rates_production_rates,0)),
IF(J626="",0,_xlfn.XLOOKUP(_xlfn.CONCAT(J626," - ",A626),production_rates_outpost_resources,production_rates_production_rates,0)),
IF(K626="",0,_xlfn.XLOOKUP(_xlfn.CONCAT(K626," - ",A626),production_rates_outpost_resources,production_rates_production_rates,0)),
IF(L626="",0,_xlfn.XLOOKUP(_xlfn.CONCAT(L626," - ",A626),production_rates_outpost_resources,production_rates_production_rates,0)),
IF(M626="",0,_xlfn.XLOOKUP(_xlfn.CONCAT(M626," - ",A626),production_rates_outpost_resources,production_rates_production_rates,0)))</f>
        <v>0</v>
      </c>
      <c r="E626" s="5" t="str">
        <f t="shared" si="9"/>
        <v/>
      </c>
      <c r="F626" s="12" t="str">
        <f>IF(D626=0,"",D626/C626/VLOOKUP($B626,target_rates_table,2,FALSE))</f>
        <v/>
      </c>
    </row>
    <row r="627" spans="4:6" x14ac:dyDescent="0.25">
      <c r="D627" s="5">
        <f>SUM(
IF(G627="",0,_xlfn.XLOOKUP(_xlfn.CONCAT(G627," - ",A627),production_rates_outpost_resources,production_rates_production_rates,0)),
IF(H627="",0,_xlfn.XLOOKUP(_xlfn.CONCAT(H627," - ",A627),production_rates_outpost_resources,production_rates_production_rates,0)),
IF(I627="",0,_xlfn.XLOOKUP(_xlfn.CONCAT(I627," - ",A627),production_rates_outpost_resources,production_rates_production_rates,0)),
IF(J627="",0,_xlfn.XLOOKUP(_xlfn.CONCAT(J627," - ",A627),production_rates_outpost_resources,production_rates_production_rates,0)),
IF(K627="",0,_xlfn.XLOOKUP(_xlfn.CONCAT(K627," - ",A627),production_rates_outpost_resources,production_rates_production_rates,0)),
IF(L627="",0,_xlfn.XLOOKUP(_xlfn.CONCAT(L627," - ",A627),production_rates_outpost_resources,production_rates_production_rates,0)),
IF(M627="",0,_xlfn.XLOOKUP(_xlfn.CONCAT(M627," - ",A627),production_rates_outpost_resources,production_rates_production_rates,0)))</f>
        <v>0</v>
      </c>
      <c r="E627" s="5" t="str">
        <f t="shared" si="9"/>
        <v/>
      </c>
      <c r="F627" s="12" t="str">
        <f>IF(D627=0,"",D627/C627/VLOOKUP($B627,target_rates_table,2,FALSE))</f>
        <v/>
      </c>
    </row>
    <row r="628" spans="4:6" x14ac:dyDescent="0.25">
      <c r="D628" s="5">
        <f>SUM(
IF(G628="",0,_xlfn.XLOOKUP(_xlfn.CONCAT(G628," - ",A628),production_rates_outpost_resources,production_rates_production_rates,0)),
IF(H628="",0,_xlfn.XLOOKUP(_xlfn.CONCAT(H628," - ",A628),production_rates_outpost_resources,production_rates_production_rates,0)),
IF(I628="",0,_xlfn.XLOOKUP(_xlfn.CONCAT(I628," - ",A628),production_rates_outpost_resources,production_rates_production_rates,0)),
IF(J628="",0,_xlfn.XLOOKUP(_xlfn.CONCAT(J628," - ",A628),production_rates_outpost_resources,production_rates_production_rates,0)),
IF(K628="",0,_xlfn.XLOOKUP(_xlfn.CONCAT(K628," - ",A628),production_rates_outpost_resources,production_rates_production_rates,0)),
IF(L628="",0,_xlfn.XLOOKUP(_xlfn.CONCAT(L628," - ",A628),production_rates_outpost_resources,production_rates_production_rates,0)),
IF(M628="",0,_xlfn.XLOOKUP(_xlfn.CONCAT(M628," - ",A628),production_rates_outpost_resources,production_rates_production_rates,0)))</f>
        <v>0</v>
      </c>
      <c r="E628" s="5" t="str">
        <f t="shared" si="9"/>
        <v/>
      </c>
      <c r="F628" s="12" t="str">
        <f>IF(D628=0,"",D628/C628/VLOOKUP($B628,target_rates_table,2,FALSE))</f>
        <v/>
      </c>
    </row>
    <row r="629" spans="4:6" x14ac:dyDescent="0.25">
      <c r="D629" s="5">
        <f>SUM(
IF(G629="",0,_xlfn.XLOOKUP(_xlfn.CONCAT(G629," - ",A629),production_rates_outpost_resources,production_rates_production_rates,0)),
IF(H629="",0,_xlfn.XLOOKUP(_xlfn.CONCAT(H629," - ",A629),production_rates_outpost_resources,production_rates_production_rates,0)),
IF(I629="",0,_xlfn.XLOOKUP(_xlfn.CONCAT(I629," - ",A629),production_rates_outpost_resources,production_rates_production_rates,0)),
IF(J629="",0,_xlfn.XLOOKUP(_xlfn.CONCAT(J629," - ",A629),production_rates_outpost_resources,production_rates_production_rates,0)),
IF(K629="",0,_xlfn.XLOOKUP(_xlfn.CONCAT(K629," - ",A629),production_rates_outpost_resources,production_rates_production_rates,0)),
IF(L629="",0,_xlfn.XLOOKUP(_xlfn.CONCAT(L629," - ",A629),production_rates_outpost_resources,production_rates_production_rates,0)),
IF(M629="",0,_xlfn.XLOOKUP(_xlfn.CONCAT(M629," - ",A629),production_rates_outpost_resources,production_rates_production_rates,0)))</f>
        <v>0</v>
      </c>
      <c r="E629" s="5" t="str">
        <f t="shared" si="9"/>
        <v/>
      </c>
      <c r="F629" s="12" t="str">
        <f>IF(D629=0,"",D629/C629/VLOOKUP($B629,target_rates_table,2,FALSE))</f>
        <v/>
      </c>
    </row>
    <row r="630" spans="4:6" x14ac:dyDescent="0.25">
      <c r="D630" s="5">
        <f>SUM(
IF(G630="",0,_xlfn.XLOOKUP(_xlfn.CONCAT(G630," - ",A630),production_rates_outpost_resources,production_rates_production_rates,0)),
IF(H630="",0,_xlfn.XLOOKUP(_xlfn.CONCAT(H630," - ",A630),production_rates_outpost_resources,production_rates_production_rates,0)),
IF(I630="",0,_xlfn.XLOOKUP(_xlfn.CONCAT(I630," - ",A630),production_rates_outpost_resources,production_rates_production_rates,0)),
IF(J630="",0,_xlfn.XLOOKUP(_xlfn.CONCAT(J630," - ",A630),production_rates_outpost_resources,production_rates_production_rates,0)),
IF(K630="",0,_xlfn.XLOOKUP(_xlfn.CONCAT(K630," - ",A630),production_rates_outpost_resources,production_rates_production_rates,0)),
IF(L630="",0,_xlfn.XLOOKUP(_xlfn.CONCAT(L630," - ",A630),production_rates_outpost_resources,production_rates_production_rates,0)),
IF(M630="",0,_xlfn.XLOOKUP(_xlfn.CONCAT(M630," - ",A630),production_rates_outpost_resources,production_rates_production_rates,0)))</f>
        <v>0</v>
      </c>
      <c r="E630" s="5" t="str">
        <f t="shared" si="9"/>
        <v/>
      </c>
      <c r="F630" s="12" t="str">
        <f>IF(D630=0,"",D630/C630/VLOOKUP($B630,target_rates_table,2,FALSE))</f>
        <v/>
      </c>
    </row>
    <row r="631" spans="4:6" x14ac:dyDescent="0.25">
      <c r="D631" s="5">
        <f>SUM(
IF(G631="",0,_xlfn.XLOOKUP(_xlfn.CONCAT(G631," - ",A631),production_rates_outpost_resources,production_rates_production_rates,0)),
IF(H631="",0,_xlfn.XLOOKUP(_xlfn.CONCAT(H631," - ",A631),production_rates_outpost_resources,production_rates_production_rates,0)),
IF(I631="",0,_xlfn.XLOOKUP(_xlfn.CONCAT(I631," - ",A631),production_rates_outpost_resources,production_rates_production_rates,0)),
IF(J631="",0,_xlfn.XLOOKUP(_xlfn.CONCAT(J631," - ",A631),production_rates_outpost_resources,production_rates_production_rates,0)),
IF(K631="",0,_xlfn.XLOOKUP(_xlfn.CONCAT(K631," - ",A631),production_rates_outpost_resources,production_rates_production_rates,0)),
IF(L631="",0,_xlfn.XLOOKUP(_xlfn.CONCAT(L631," - ",A631),production_rates_outpost_resources,production_rates_production_rates,0)),
IF(M631="",0,_xlfn.XLOOKUP(_xlfn.CONCAT(M631," - ",A631),production_rates_outpost_resources,production_rates_production_rates,0)))</f>
        <v>0</v>
      </c>
      <c r="E631" s="5" t="str">
        <f t="shared" si="9"/>
        <v/>
      </c>
      <c r="F631" s="12" t="str">
        <f>IF(D631=0,"",D631/C631/VLOOKUP($B631,target_rates_table,2,FALSE))</f>
        <v/>
      </c>
    </row>
    <row r="632" spans="4:6" x14ac:dyDescent="0.25">
      <c r="D632" s="5">
        <f>SUM(
IF(G632="",0,_xlfn.XLOOKUP(_xlfn.CONCAT(G632," - ",A632),production_rates_outpost_resources,production_rates_production_rates,0)),
IF(H632="",0,_xlfn.XLOOKUP(_xlfn.CONCAT(H632," - ",A632),production_rates_outpost_resources,production_rates_production_rates,0)),
IF(I632="",0,_xlfn.XLOOKUP(_xlfn.CONCAT(I632," - ",A632),production_rates_outpost_resources,production_rates_production_rates,0)),
IF(J632="",0,_xlfn.XLOOKUP(_xlfn.CONCAT(J632," - ",A632),production_rates_outpost_resources,production_rates_production_rates,0)),
IF(K632="",0,_xlfn.XLOOKUP(_xlfn.CONCAT(K632," - ",A632),production_rates_outpost_resources,production_rates_production_rates,0)),
IF(L632="",0,_xlfn.XLOOKUP(_xlfn.CONCAT(L632," - ",A632),production_rates_outpost_resources,production_rates_production_rates,0)),
IF(M632="",0,_xlfn.XLOOKUP(_xlfn.CONCAT(M632," - ",A632),production_rates_outpost_resources,production_rates_production_rates,0)))</f>
        <v>0</v>
      </c>
      <c r="E632" s="5" t="str">
        <f t="shared" si="9"/>
        <v/>
      </c>
      <c r="F632" s="12" t="str">
        <f>IF(D632=0,"",D632/C632/VLOOKUP($B632,target_rates_table,2,FALSE))</f>
        <v/>
      </c>
    </row>
    <row r="633" spans="4:6" x14ac:dyDescent="0.25">
      <c r="D633" s="5">
        <f>SUM(
IF(G633="",0,_xlfn.XLOOKUP(_xlfn.CONCAT(G633," - ",A633),production_rates_outpost_resources,production_rates_production_rates,0)),
IF(H633="",0,_xlfn.XLOOKUP(_xlfn.CONCAT(H633," - ",A633),production_rates_outpost_resources,production_rates_production_rates,0)),
IF(I633="",0,_xlfn.XLOOKUP(_xlfn.CONCAT(I633," - ",A633),production_rates_outpost_resources,production_rates_production_rates,0)),
IF(J633="",0,_xlfn.XLOOKUP(_xlfn.CONCAT(J633," - ",A633),production_rates_outpost_resources,production_rates_production_rates,0)),
IF(K633="",0,_xlfn.XLOOKUP(_xlfn.CONCAT(K633," - ",A633),production_rates_outpost_resources,production_rates_production_rates,0)),
IF(L633="",0,_xlfn.XLOOKUP(_xlfn.CONCAT(L633," - ",A633),production_rates_outpost_resources,production_rates_production_rates,0)),
IF(M633="",0,_xlfn.XLOOKUP(_xlfn.CONCAT(M633," - ",A633),production_rates_outpost_resources,production_rates_production_rates,0)))</f>
        <v>0</v>
      </c>
      <c r="E633" s="5" t="str">
        <f t="shared" si="9"/>
        <v/>
      </c>
      <c r="F633" s="12" t="str">
        <f>IF(D633=0,"",D633/C633/VLOOKUP($B633,target_rates_table,2,FALSE))</f>
        <v/>
      </c>
    </row>
    <row r="634" spans="4:6" x14ac:dyDescent="0.25">
      <c r="D634" s="5">
        <f>SUM(
IF(G634="",0,_xlfn.XLOOKUP(_xlfn.CONCAT(G634," - ",A634),production_rates_outpost_resources,production_rates_production_rates,0)),
IF(H634="",0,_xlfn.XLOOKUP(_xlfn.CONCAT(H634," - ",A634),production_rates_outpost_resources,production_rates_production_rates,0)),
IF(I634="",0,_xlfn.XLOOKUP(_xlfn.CONCAT(I634," - ",A634),production_rates_outpost_resources,production_rates_production_rates,0)),
IF(J634="",0,_xlfn.XLOOKUP(_xlfn.CONCAT(J634," - ",A634),production_rates_outpost_resources,production_rates_production_rates,0)),
IF(K634="",0,_xlfn.XLOOKUP(_xlfn.CONCAT(K634," - ",A634),production_rates_outpost_resources,production_rates_production_rates,0)),
IF(L634="",0,_xlfn.XLOOKUP(_xlfn.CONCAT(L634," - ",A634),production_rates_outpost_resources,production_rates_production_rates,0)),
IF(M634="",0,_xlfn.XLOOKUP(_xlfn.CONCAT(M634," - ",A634),production_rates_outpost_resources,production_rates_production_rates,0)))</f>
        <v>0</v>
      </c>
      <c r="E634" s="5" t="str">
        <f t="shared" si="9"/>
        <v/>
      </c>
      <c r="F634" s="12" t="str">
        <f>IF(D634=0,"",D634/C634/VLOOKUP($B634,target_rates_table,2,FALSE))</f>
        <v/>
      </c>
    </row>
    <row r="635" spans="4:6" x14ac:dyDescent="0.25">
      <c r="D635" s="5">
        <f>SUM(
IF(G635="",0,_xlfn.XLOOKUP(_xlfn.CONCAT(G635," - ",A635),production_rates_outpost_resources,production_rates_production_rates,0)),
IF(H635="",0,_xlfn.XLOOKUP(_xlfn.CONCAT(H635," - ",A635),production_rates_outpost_resources,production_rates_production_rates,0)),
IF(I635="",0,_xlfn.XLOOKUP(_xlfn.CONCAT(I635," - ",A635),production_rates_outpost_resources,production_rates_production_rates,0)),
IF(J635="",0,_xlfn.XLOOKUP(_xlfn.CONCAT(J635," - ",A635),production_rates_outpost_resources,production_rates_production_rates,0)),
IF(K635="",0,_xlfn.XLOOKUP(_xlfn.CONCAT(K635," - ",A635),production_rates_outpost_resources,production_rates_production_rates,0)),
IF(L635="",0,_xlfn.XLOOKUP(_xlfn.CONCAT(L635," - ",A635),production_rates_outpost_resources,production_rates_production_rates,0)),
IF(M635="",0,_xlfn.XLOOKUP(_xlfn.CONCAT(M635," - ",A635),production_rates_outpost_resources,production_rates_production_rates,0)))</f>
        <v>0</v>
      </c>
      <c r="E635" s="5" t="str">
        <f t="shared" si="9"/>
        <v/>
      </c>
      <c r="F635" s="12" t="str">
        <f>IF(D635=0,"",D635/C635/VLOOKUP($B635,target_rates_table,2,FALSE))</f>
        <v/>
      </c>
    </row>
    <row r="636" spans="4:6" x14ac:dyDescent="0.25">
      <c r="D636" s="5">
        <f>SUM(
IF(G636="",0,_xlfn.XLOOKUP(_xlfn.CONCAT(G636," - ",A636),production_rates_outpost_resources,production_rates_production_rates,0)),
IF(H636="",0,_xlfn.XLOOKUP(_xlfn.CONCAT(H636," - ",A636),production_rates_outpost_resources,production_rates_production_rates,0)),
IF(I636="",0,_xlfn.XLOOKUP(_xlfn.CONCAT(I636," - ",A636),production_rates_outpost_resources,production_rates_production_rates,0)),
IF(J636="",0,_xlfn.XLOOKUP(_xlfn.CONCAT(J636," - ",A636),production_rates_outpost_resources,production_rates_production_rates,0)),
IF(K636="",0,_xlfn.XLOOKUP(_xlfn.CONCAT(K636," - ",A636),production_rates_outpost_resources,production_rates_production_rates,0)),
IF(L636="",0,_xlfn.XLOOKUP(_xlfn.CONCAT(L636," - ",A636),production_rates_outpost_resources,production_rates_production_rates,0)),
IF(M636="",0,_xlfn.XLOOKUP(_xlfn.CONCAT(M636," - ",A636),production_rates_outpost_resources,production_rates_production_rates,0)))</f>
        <v>0</v>
      </c>
      <c r="E636" s="5" t="str">
        <f t="shared" si="9"/>
        <v/>
      </c>
      <c r="F636" s="12" t="str">
        <f>IF(D636=0,"",D636/C636/VLOOKUP($B636,target_rates_table,2,FALSE))</f>
        <v/>
      </c>
    </row>
    <row r="637" spans="4:6" x14ac:dyDescent="0.25">
      <c r="D637" s="5">
        <f>SUM(
IF(G637="",0,_xlfn.XLOOKUP(_xlfn.CONCAT(G637," - ",A637),production_rates_outpost_resources,production_rates_production_rates,0)),
IF(H637="",0,_xlfn.XLOOKUP(_xlfn.CONCAT(H637," - ",A637),production_rates_outpost_resources,production_rates_production_rates,0)),
IF(I637="",0,_xlfn.XLOOKUP(_xlfn.CONCAT(I637," - ",A637),production_rates_outpost_resources,production_rates_production_rates,0)),
IF(J637="",0,_xlfn.XLOOKUP(_xlfn.CONCAT(J637," - ",A637),production_rates_outpost_resources,production_rates_production_rates,0)),
IF(K637="",0,_xlfn.XLOOKUP(_xlfn.CONCAT(K637," - ",A637),production_rates_outpost_resources,production_rates_production_rates,0)),
IF(L637="",0,_xlfn.XLOOKUP(_xlfn.CONCAT(L637," - ",A637),production_rates_outpost_resources,production_rates_production_rates,0)),
IF(M637="",0,_xlfn.XLOOKUP(_xlfn.CONCAT(M637," - ",A637),production_rates_outpost_resources,production_rates_production_rates,0)))</f>
        <v>0</v>
      </c>
      <c r="E637" s="5" t="str">
        <f t="shared" si="9"/>
        <v/>
      </c>
      <c r="F637" s="12" t="str">
        <f>IF(D637=0,"",D637/C637/VLOOKUP($B637,target_rates_table,2,FALSE))</f>
        <v/>
      </c>
    </row>
    <row r="638" spans="4:6" x14ac:dyDescent="0.25">
      <c r="D638" s="5">
        <f>SUM(
IF(G638="",0,_xlfn.XLOOKUP(_xlfn.CONCAT(G638," - ",A638),production_rates_outpost_resources,production_rates_production_rates,0)),
IF(H638="",0,_xlfn.XLOOKUP(_xlfn.CONCAT(H638," - ",A638),production_rates_outpost_resources,production_rates_production_rates,0)),
IF(I638="",0,_xlfn.XLOOKUP(_xlfn.CONCAT(I638," - ",A638),production_rates_outpost_resources,production_rates_production_rates,0)),
IF(J638="",0,_xlfn.XLOOKUP(_xlfn.CONCAT(J638," - ",A638),production_rates_outpost_resources,production_rates_production_rates,0)),
IF(K638="",0,_xlfn.XLOOKUP(_xlfn.CONCAT(K638," - ",A638),production_rates_outpost_resources,production_rates_production_rates,0)),
IF(L638="",0,_xlfn.XLOOKUP(_xlfn.CONCAT(L638," - ",A638),production_rates_outpost_resources,production_rates_production_rates,0)),
IF(M638="",0,_xlfn.XLOOKUP(_xlfn.CONCAT(M638," - ",A638),production_rates_outpost_resources,production_rates_production_rates,0)))</f>
        <v>0</v>
      </c>
      <c r="E638" s="5" t="str">
        <f t="shared" si="9"/>
        <v/>
      </c>
      <c r="F638" s="12" t="str">
        <f>IF(D638=0,"",D638/C638/VLOOKUP($B638,target_rates_table,2,FALSE))</f>
        <v/>
      </c>
    </row>
    <row r="639" spans="4:6" x14ac:dyDescent="0.25">
      <c r="D639" s="5">
        <f>SUM(
IF(G639="",0,_xlfn.XLOOKUP(_xlfn.CONCAT(G639," - ",A639),production_rates_outpost_resources,production_rates_production_rates,0)),
IF(H639="",0,_xlfn.XLOOKUP(_xlfn.CONCAT(H639," - ",A639),production_rates_outpost_resources,production_rates_production_rates,0)),
IF(I639="",0,_xlfn.XLOOKUP(_xlfn.CONCAT(I639," - ",A639),production_rates_outpost_resources,production_rates_production_rates,0)),
IF(J639="",0,_xlfn.XLOOKUP(_xlfn.CONCAT(J639," - ",A639),production_rates_outpost_resources,production_rates_production_rates,0)),
IF(K639="",0,_xlfn.XLOOKUP(_xlfn.CONCAT(K639," - ",A639),production_rates_outpost_resources,production_rates_production_rates,0)),
IF(L639="",0,_xlfn.XLOOKUP(_xlfn.CONCAT(L639," - ",A639),production_rates_outpost_resources,production_rates_production_rates,0)),
IF(M639="",0,_xlfn.XLOOKUP(_xlfn.CONCAT(M639," - ",A639),production_rates_outpost_resources,production_rates_production_rates,0)))</f>
        <v>0</v>
      </c>
      <c r="E639" s="5" t="str">
        <f t="shared" si="9"/>
        <v/>
      </c>
      <c r="F639" s="12" t="str">
        <f>IF(D639=0,"",D639/C639/VLOOKUP($B639,target_rates_table,2,FALSE))</f>
        <v/>
      </c>
    </row>
    <row r="640" spans="4:6" x14ac:dyDescent="0.25">
      <c r="D640" s="5">
        <f>SUM(
IF(G640="",0,_xlfn.XLOOKUP(_xlfn.CONCAT(G640," - ",A640),production_rates_outpost_resources,production_rates_production_rates,0)),
IF(H640="",0,_xlfn.XLOOKUP(_xlfn.CONCAT(H640," - ",A640),production_rates_outpost_resources,production_rates_production_rates,0)),
IF(I640="",0,_xlfn.XLOOKUP(_xlfn.CONCAT(I640," - ",A640),production_rates_outpost_resources,production_rates_production_rates,0)),
IF(J640="",0,_xlfn.XLOOKUP(_xlfn.CONCAT(J640," - ",A640),production_rates_outpost_resources,production_rates_production_rates,0)),
IF(K640="",0,_xlfn.XLOOKUP(_xlfn.CONCAT(K640," - ",A640),production_rates_outpost_resources,production_rates_production_rates,0)),
IF(L640="",0,_xlfn.XLOOKUP(_xlfn.CONCAT(L640," - ",A640),production_rates_outpost_resources,production_rates_production_rates,0)),
IF(M640="",0,_xlfn.XLOOKUP(_xlfn.CONCAT(M640," - ",A640),production_rates_outpost_resources,production_rates_production_rates,0)))</f>
        <v>0</v>
      </c>
      <c r="E640" s="5" t="str">
        <f t="shared" si="9"/>
        <v/>
      </c>
      <c r="F640" s="12" t="str">
        <f>IF(D640=0,"",D640/C640/VLOOKUP($B640,target_rates_table,2,FALSE))</f>
        <v/>
      </c>
    </row>
    <row r="641" spans="4:6" x14ac:dyDescent="0.25">
      <c r="D641" s="5">
        <f>SUM(
IF(G641="",0,_xlfn.XLOOKUP(_xlfn.CONCAT(G641," - ",A641),production_rates_outpost_resources,production_rates_production_rates,0)),
IF(H641="",0,_xlfn.XLOOKUP(_xlfn.CONCAT(H641," - ",A641),production_rates_outpost_resources,production_rates_production_rates,0)),
IF(I641="",0,_xlfn.XLOOKUP(_xlfn.CONCAT(I641," - ",A641),production_rates_outpost_resources,production_rates_production_rates,0)),
IF(J641="",0,_xlfn.XLOOKUP(_xlfn.CONCAT(J641," - ",A641),production_rates_outpost_resources,production_rates_production_rates,0)),
IF(K641="",0,_xlfn.XLOOKUP(_xlfn.CONCAT(K641," - ",A641),production_rates_outpost_resources,production_rates_production_rates,0)),
IF(L641="",0,_xlfn.XLOOKUP(_xlfn.CONCAT(L641," - ",A641),production_rates_outpost_resources,production_rates_production_rates,0)),
IF(M641="",0,_xlfn.XLOOKUP(_xlfn.CONCAT(M641," - ",A641),production_rates_outpost_resources,production_rates_production_rates,0)))</f>
        <v>0</v>
      </c>
      <c r="E641" s="5" t="str">
        <f t="shared" si="9"/>
        <v/>
      </c>
      <c r="F641" s="12" t="str">
        <f>IF(D641=0,"",D641/C641/VLOOKUP($B641,target_rates_table,2,FALSE))</f>
        <v/>
      </c>
    </row>
    <row r="642" spans="4:6" x14ac:dyDescent="0.25">
      <c r="D642" s="5">
        <f>SUM(
IF(G642="",0,_xlfn.XLOOKUP(_xlfn.CONCAT(G642," - ",A642),production_rates_outpost_resources,production_rates_production_rates,0)),
IF(H642="",0,_xlfn.XLOOKUP(_xlfn.CONCAT(H642," - ",A642),production_rates_outpost_resources,production_rates_production_rates,0)),
IF(I642="",0,_xlfn.XLOOKUP(_xlfn.CONCAT(I642," - ",A642),production_rates_outpost_resources,production_rates_production_rates,0)),
IF(J642="",0,_xlfn.XLOOKUP(_xlfn.CONCAT(J642," - ",A642),production_rates_outpost_resources,production_rates_production_rates,0)),
IF(K642="",0,_xlfn.XLOOKUP(_xlfn.CONCAT(K642," - ",A642),production_rates_outpost_resources,production_rates_production_rates,0)),
IF(L642="",0,_xlfn.XLOOKUP(_xlfn.CONCAT(L642," - ",A642),production_rates_outpost_resources,production_rates_production_rates,0)),
IF(M642="",0,_xlfn.XLOOKUP(_xlfn.CONCAT(M642," - ",A642),production_rates_outpost_resources,production_rates_production_rates,0)))</f>
        <v>0</v>
      </c>
      <c r="E642" s="5" t="str">
        <f t="shared" si="9"/>
        <v/>
      </c>
      <c r="F642" s="12" t="str">
        <f>IF(D642=0,"",D642/C642/VLOOKUP($B642,target_rates_table,2,FALSE))</f>
        <v/>
      </c>
    </row>
    <row r="643" spans="4:6" x14ac:dyDescent="0.25">
      <c r="D643" s="5">
        <f>SUM(
IF(G643="",0,_xlfn.XLOOKUP(_xlfn.CONCAT(G643," - ",A643),production_rates_outpost_resources,production_rates_production_rates,0)),
IF(H643="",0,_xlfn.XLOOKUP(_xlfn.CONCAT(H643," - ",A643),production_rates_outpost_resources,production_rates_production_rates,0)),
IF(I643="",0,_xlfn.XLOOKUP(_xlfn.CONCAT(I643," - ",A643),production_rates_outpost_resources,production_rates_production_rates,0)),
IF(J643="",0,_xlfn.XLOOKUP(_xlfn.CONCAT(J643," - ",A643),production_rates_outpost_resources,production_rates_production_rates,0)),
IF(K643="",0,_xlfn.XLOOKUP(_xlfn.CONCAT(K643," - ",A643),production_rates_outpost_resources,production_rates_production_rates,0)),
IF(L643="",0,_xlfn.XLOOKUP(_xlfn.CONCAT(L643," - ",A643),production_rates_outpost_resources,production_rates_production_rates,0)),
IF(M643="",0,_xlfn.XLOOKUP(_xlfn.CONCAT(M643," - ",A643),production_rates_outpost_resources,production_rates_production_rates,0)))</f>
        <v>0</v>
      </c>
      <c r="E643" s="5" t="str">
        <f t="shared" ref="E643:E706" si="10">IF(D643=0,"",D643/C643)</f>
        <v/>
      </c>
      <c r="F643" s="12" t="str">
        <f>IF(D643=0,"",D643/C643/VLOOKUP($B643,target_rates_table,2,FALSE))</f>
        <v/>
      </c>
    </row>
    <row r="644" spans="4:6" x14ac:dyDescent="0.25">
      <c r="D644" s="5">
        <f>SUM(
IF(G644="",0,_xlfn.XLOOKUP(_xlfn.CONCAT(G644," - ",A644),production_rates_outpost_resources,production_rates_production_rates,0)),
IF(H644="",0,_xlfn.XLOOKUP(_xlfn.CONCAT(H644," - ",A644),production_rates_outpost_resources,production_rates_production_rates,0)),
IF(I644="",0,_xlfn.XLOOKUP(_xlfn.CONCAT(I644," - ",A644),production_rates_outpost_resources,production_rates_production_rates,0)),
IF(J644="",0,_xlfn.XLOOKUP(_xlfn.CONCAT(J644," - ",A644),production_rates_outpost_resources,production_rates_production_rates,0)),
IF(K644="",0,_xlfn.XLOOKUP(_xlfn.CONCAT(K644," - ",A644),production_rates_outpost_resources,production_rates_production_rates,0)),
IF(L644="",0,_xlfn.XLOOKUP(_xlfn.CONCAT(L644," - ",A644),production_rates_outpost_resources,production_rates_production_rates,0)),
IF(M644="",0,_xlfn.XLOOKUP(_xlfn.CONCAT(M644," - ",A644),production_rates_outpost_resources,production_rates_production_rates,0)))</f>
        <v>0</v>
      </c>
      <c r="E644" s="5" t="str">
        <f t="shared" si="10"/>
        <v/>
      </c>
      <c r="F644" s="12" t="str">
        <f>IF(D644=0,"",D644/C644/VLOOKUP($B644,target_rates_table,2,FALSE))</f>
        <v/>
      </c>
    </row>
    <row r="645" spans="4:6" x14ac:dyDescent="0.25">
      <c r="D645" s="5">
        <f>SUM(
IF(G645="",0,_xlfn.XLOOKUP(_xlfn.CONCAT(G645," - ",A645),production_rates_outpost_resources,production_rates_production_rates,0)),
IF(H645="",0,_xlfn.XLOOKUP(_xlfn.CONCAT(H645," - ",A645),production_rates_outpost_resources,production_rates_production_rates,0)),
IF(I645="",0,_xlfn.XLOOKUP(_xlfn.CONCAT(I645," - ",A645),production_rates_outpost_resources,production_rates_production_rates,0)),
IF(J645="",0,_xlfn.XLOOKUP(_xlfn.CONCAT(J645," - ",A645),production_rates_outpost_resources,production_rates_production_rates,0)),
IF(K645="",0,_xlfn.XLOOKUP(_xlfn.CONCAT(K645," - ",A645),production_rates_outpost_resources,production_rates_production_rates,0)),
IF(L645="",0,_xlfn.XLOOKUP(_xlfn.CONCAT(L645," - ",A645),production_rates_outpost_resources,production_rates_production_rates,0)),
IF(M645="",0,_xlfn.XLOOKUP(_xlfn.CONCAT(M645," - ",A645),production_rates_outpost_resources,production_rates_production_rates,0)))</f>
        <v>0</v>
      </c>
      <c r="E645" s="5" t="str">
        <f t="shared" si="10"/>
        <v/>
      </c>
      <c r="F645" s="12" t="str">
        <f>IF(D645=0,"",D645/C645/VLOOKUP($B645,target_rates_table,2,FALSE))</f>
        <v/>
      </c>
    </row>
    <row r="646" spans="4:6" x14ac:dyDescent="0.25">
      <c r="D646" s="5">
        <f>SUM(
IF(G646="",0,_xlfn.XLOOKUP(_xlfn.CONCAT(G646," - ",A646),production_rates_outpost_resources,production_rates_production_rates,0)),
IF(H646="",0,_xlfn.XLOOKUP(_xlfn.CONCAT(H646," - ",A646),production_rates_outpost_resources,production_rates_production_rates,0)),
IF(I646="",0,_xlfn.XLOOKUP(_xlfn.CONCAT(I646," - ",A646),production_rates_outpost_resources,production_rates_production_rates,0)),
IF(J646="",0,_xlfn.XLOOKUP(_xlfn.CONCAT(J646," - ",A646),production_rates_outpost_resources,production_rates_production_rates,0)),
IF(K646="",0,_xlfn.XLOOKUP(_xlfn.CONCAT(K646," - ",A646),production_rates_outpost_resources,production_rates_production_rates,0)),
IF(L646="",0,_xlfn.XLOOKUP(_xlfn.CONCAT(L646," - ",A646),production_rates_outpost_resources,production_rates_production_rates,0)),
IF(M646="",0,_xlfn.XLOOKUP(_xlfn.CONCAT(M646," - ",A646),production_rates_outpost_resources,production_rates_production_rates,0)))</f>
        <v>0</v>
      </c>
      <c r="E646" s="5" t="str">
        <f t="shared" si="10"/>
        <v/>
      </c>
      <c r="F646" s="12" t="str">
        <f>IF(D646=0,"",D646/C646/VLOOKUP($B646,target_rates_table,2,FALSE))</f>
        <v/>
      </c>
    </row>
    <row r="647" spans="4:6" x14ac:dyDescent="0.25">
      <c r="D647" s="5">
        <f>SUM(
IF(G647="",0,_xlfn.XLOOKUP(_xlfn.CONCAT(G647," - ",A647),production_rates_outpost_resources,production_rates_production_rates,0)),
IF(H647="",0,_xlfn.XLOOKUP(_xlfn.CONCAT(H647," - ",A647),production_rates_outpost_resources,production_rates_production_rates,0)),
IF(I647="",0,_xlfn.XLOOKUP(_xlfn.CONCAT(I647," - ",A647),production_rates_outpost_resources,production_rates_production_rates,0)),
IF(J647="",0,_xlfn.XLOOKUP(_xlfn.CONCAT(J647," - ",A647),production_rates_outpost_resources,production_rates_production_rates,0)),
IF(K647="",0,_xlfn.XLOOKUP(_xlfn.CONCAT(K647," - ",A647),production_rates_outpost_resources,production_rates_production_rates,0)),
IF(L647="",0,_xlfn.XLOOKUP(_xlfn.CONCAT(L647," - ",A647),production_rates_outpost_resources,production_rates_production_rates,0)),
IF(M647="",0,_xlfn.XLOOKUP(_xlfn.CONCAT(M647," - ",A647),production_rates_outpost_resources,production_rates_production_rates,0)))</f>
        <v>0</v>
      </c>
      <c r="E647" s="5" t="str">
        <f t="shared" si="10"/>
        <v/>
      </c>
      <c r="F647" s="12" t="str">
        <f>IF(D647=0,"",D647/C647/VLOOKUP($B647,target_rates_table,2,FALSE))</f>
        <v/>
      </c>
    </row>
    <row r="648" spans="4:6" x14ac:dyDescent="0.25">
      <c r="D648" s="5">
        <f>SUM(
IF(G648="",0,_xlfn.XLOOKUP(_xlfn.CONCAT(G648," - ",A648),production_rates_outpost_resources,production_rates_production_rates,0)),
IF(H648="",0,_xlfn.XLOOKUP(_xlfn.CONCAT(H648," - ",A648),production_rates_outpost_resources,production_rates_production_rates,0)),
IF(I648="",0,_xlfn.XLOOKUP(_xlfn.CONCAT(I648," - ",A648),production_rates_outpost_resources,production_rates_production_rates,0)),
IF(J648="",0,_xlfn.XLOOKUP(_xlfn.CONCAT(J648," - ",A648),production_rates_outpost_resources,production_rates_production_rates,0)),
IF(K648="",0,_xlfn.XLOOKUP(_xlfn.CONCAT(K648," - ",A648),production_rates_outpost_resources,production_rates_production_rates,0)),
IF(L648="",0,_xlfn.XLOOKUP(_xlfn.CONCAT(L648," - ",A648),production_rates_outpost_resources,production_rates_production_rates,0)),
IF(M648="",0,_xlfn.XLOOKUP(_xlfn.CONCAT(M648," - ",A648),production_rates_outpost_resources,production_rates_production_rates,0)))</f>
        <v>0</v>
      </c>
      <c r="E648" s="5" t="str">
        <f t="shared" si="10"/>
        <v/>
      </c>
      <c r="F648" s="12" t="str">
        <f>IF(D648=0,"",D648/C648/VLOOKUP($B648,target_rates_table,2,FALSE))</f>
        <v/>
      </c>
    </row>
    <row r="649" spans="4:6" x14ac:dyDescent="0.25">
      <c r="D649" s="5">
        <f>SUM(
IF(G649="",0,_xlfn.XLOOKUP(_xlfn.CONCAT(G649," - ",A649),production_rates_outpost_resources,production_rates_production_rates,0)),
IF(H649="",0,_xlfn.XLOOKUP(_xlfn.CONCAT(H649," - ",A649),production_rates_outpost_resources,production_rates_production_rates,0)),
IF(I649="",0,_xlfn.XLOOKUP(_xlfn.CONCAT(I649," - ",A649),production_rates_outpost_resources,production_rates_production_rates,0)),
IF(J649="",0,_xlfn.XLOOKUP(_xlfn.CONCAT(J649," - ",A649),production_rates_outpost_resources,production_rates_production_rates,0)),
IF(K649="",0,_xlfn.XLOOKUP(_xlfn.CONCAT(K649," - ",A649),production_rates_outpost_resources,production_rates_production_rates,0)),
IF(L649="",0,_xlfn.XLOOKUP(_xlfn.CONCAT(L649," - ",A649),production_rates_outpost_resources,production_rates_production_rates,0)),
IF(M649="",0,_xlfn.XLOOKUP(_xlfn.CONCAT(M649," - ",A649),production_rates_outpost_resources,production_rates_production_rates,0)))</f>
        <v>0</v>
      </c>
      <c r="E649" s="5" t="str">
        <f t="shared" si="10"/>
        <v/>
      </c>
      <c r="F649" s="12" t="str">
        <f>IF(D649=0,"",D649/C649/VLOOKUP($B649,target_rates_table,2,FALSE))</f>
        <v/>
      </c>
    </row>
    <row r="650" spans="4:6" x14ac:dyDescent="0.25">
      <c r="D650" s="5">
        <f>SUM(
IF(G650="",0,_xlfn.XLOOKUP(_xlfn.CONCAT(G650," - ",A650),production_rates_outpost_resources,production_rates_production_rates,0)),
IF(H650="",0,_xlfn.XLOOKUP(_xlfn.CONCAT(H650," - ",A650),production_rates_outpost_resources,production_rates_production_rates,0)),
IF(I650="",0,_xlfn.XLOOKUP(_xlfn.CONCAT(I650," - ",A650),production_rates_outpost_resources,production_rates_production_rates,0)),
IF(J650="",0,_xlfn.XLOOKUP(_xlfn.CONCAT(J650," - ",A650),production_rates_outpost_resources,production_rates_production_rates,0)),
IF(K650="",0,_xlfn.XLOOKUP(_xlfn.CONCAT(K650," - ",A650),production_rates_outpost_resources,production_rates_production_rates,0)),
IF(L650="",0,_xlfn.XLOOKUP(_xlfn.CONCAT(L650," - ",A650),production_rates_outpost_resources,production_rates_production_rates,0)),
IF(M650="",0,_xlfn.XLOOKUP(_xlfn.CONCAT(M650," - ",A650),production_rates_outpost_resources,production_rates_production_rates,0)))</f>
        <v>0</v>
      </c>
      <c r="E650" s="5" t="str">
        <f t="shared" si="10"/>
        <v/>
      </c>
      <c r="F650" s="12" t="str">
        <f>IF(D650=0,"",D650/C650/VLOOKUP($B650,target_rates_table,2,FALSE))</f>
        <v/>
      </c>
    </row>
    <row r="651" spans="4:6" x14ac:dyDescent="0.25">
      <c r="D651" s="5">
        <f>SUM(
IF(G651="",0,_xlfn.XLOOKUP(_xlfn.CONCAT(G651," - ",A651),production_rates_outpost_resources,production_rates_production_rates,0)),
IF(H651="",0,_xlfn.XLOOKUP(_xlfn.CONCAT(H651," - ",A651),production_rates_outpost_resources,production_rates_production_rates,0)),
IF(I651="",0,_xlfn.XLOOKUP(_xlfn.CONCAT(I651," - ",A651),production_rates_outpost_resources,production_rates_production_rates,0)),
IF(J651="",0,_xlfn.XLOOKUP(_xlfn.CONCAT(J651," - ",A651),production_rates_outpost_resources,production_rates_production_rates,0)),
IF(K651="",0,_xlfn.XLOOKUP(_xlfn.CONCAT(K651," - ",A651),production_rates_outpost_resources,production_rates_production_rates,0)),
IF(L651="",0,_xlfn.XLOOKUP(_xlfn.CONCAT(L651," - ",A651),production_rates_outpost_resources,production_rates_production_rates,0)),
IF(M651="",0,_xlfn.XLOOKUP(_xlfn.CONCAT(M651," - ",A651),production_rates_outpost_resources,production_rates_production_rates,0)))</f>
        <v>0</v>
      </c>
      <c r="E651" s="5" t="str">
        <f t="shared" si="10"/>
        <v/>
      </c>
      <c r="F651" s="12" t="str">
        <f>IF(D651=0,"",D651/C651/VLOOKUP($B651,target_rates_table,2,FALSE))</f>
        <v/>
      </c>
    </row>
    <row r="652" spans="4:6" x14ac:dyDescent="0.25">
      <c r="D652" s="5">
        <f>SUM(
IF(G652="",0,_xlfn.XLOOKUP(_xlfn.CONCAT(G652," - ",A652),production_rates_outpost_resources,production_rates_production_rates,0)),
IF(H652="",0,_xlfn.XLOOKUP(_xlfn.CONCAT(H652," - ",A652),production_rates_outpost_resources,production_rates_production_rates,0)),
IF(I652="",0,_xlfn.XLOOKUP(_xlfn.CONCAT(I652," - ",A652),production_rates_outpost_resources,production_rates_production_rates,0)),
IF(J652="",0,_xlfn.XLOOKUP(_xlfn.CONCAT(J652," - ",A652),production_rates_outpost_resources,production_rates_production_rates,0)),
IF(K652="",0,_xlfn.XLOOKUP(_xlfn.CONCAT(K652," - ",A652),production_rates_outpost_resources,production_rates_production_rates,0)),
IF(L652="",0,_xlfn.XLOOKUP(_xlfn.CONCAT(L652," - ",A652),production_rates_outpost_resources,production_rates_production_rates,0)),
IF(M652="",0,_xlfn.XLOOKUP(_xlfn.CONCAT(M652," - ",A652),production_rates_outpost_resources,production_rates_production_rates,0)))</f>
        <v>0</v>
      </c>
      <c r="E652" s="5" t="str">
        <f t="shared" si="10"/>
        <v/>
      </c>
      <c r="F652" s="12" t="str">
        <f>IF(D652=0,"",D652/C652/VLOOKUP($B652,target_rates_table,2,FALSE))</f>
        <v/>
      </c>
    </row>
    <row r="653" spans="4:6" x14ac:dyDescent="0.25">
      <c r="D653" s="5">
        <f>SUM(
IF(G653="",0,_xlfn.XLOOKUP(_xlfn.CONCAT(G653," - ",A653),production_rates_outpost_resources,production_rates_production_rates,0)),
IF(H653="",0,_xlfn.XLOOKUP(_xlfn.CONCAT(H653," - ",A653),production_rates_outpost_resources,production_rates_production_rates,0)),
IF(I653="",0,_xlfn.XLOOKUP(_xlfn.CONCAT(I653," - ",A653),production_rates_outpost_resources,production_rates_production_rates,0)),
IF(J653="",0,_xlfn.XLOOKUP(_xlfn.CONCAT(J653," - ",A653),production_rates_outpost_resources,production_rates_production_rates,0)),
IF(K653="",0,_xlfn.XLOOKUP(_xlfn.CONCAT(K653," - ",A653),production_rates_outpost_resources,production_rates_production_rates,0)),
IF(L653="",0,_xlfn.XLOOKUP(_xlfn.CONCAT(L653," - ",A653),production_rates_outpost_resources,production_rates_production_rates,0)),
IF(M653="",0,_xlfn.XLOOKUP(_xlfn.CONCAT(M653," - ",A653),production_rates_outpost_resources,production_rates_production_rates,0)))</f>
        <v>0</v>
      </c>
      <c r="E653" s="5" t="str">
        <f t="shared" si="10"/>
        <v/>
      </c>
      <c r="F653" s="12" t="str">
        <f>IF(D653=0,"",D653/C653/VLOOKUP($B653,target_rates_table,2,FALSE))</f>
        <v/>
      </c>
    </row>
    <row r="654" spans="4:6" x14ac:dyDescent="0.25">
      <c r="D654" s="5">
        <f>SUM(
IF(G654="",0,_xlfn.XLOOKUP(_xlfn.CONCAT(G654," - ",A654),production_rates_outpost_resources,production_rates_production_rates,0)),
IF(H654="",0,_xlfn.XLOOKUP(_xlfn.CONCAT(H654," - ",A654),production_rates_outpost_resources,production_rates_production_rates,0)),
IF(I654="",0,_xlfn.XLOOKUP(_xlfn.CONCAT(I654," - ",A654),production_rates_outpost_resources,production_rates_production_rates,0)),
IF(J654="",0,_xlfn.XLOOKUP(_xlfn.CONCAT(J654," - ",A654),production_rates_outpost_resources,production_rates_production_rates,0)),
IF(K654="",0,_xlfn.XLOOKUP(_xlfn.CONCAT(K654," - ",A654),production_rates_outpost_resources,production_rates_production_rates,0)),
IF(L654="",0,_xlfn.XLOOKUP(_xlfn.CONCAT(L654," - ",A654),production_rates_outpost_resources,production_rates_production_rates,0)),
IF(M654="",0,_xlfn.XLOOKUP(_xlfn.CONCAT(M654," - ",A654),production_rates_outpost_resources,production_rates_production_rates,0)))</f>
        <v>0</v>
      </c>
      <c r="E654" s="5" t="str">
        <f t="shared" si="10"/>
        <v/>
      </c>
      <c r="F654" s="12" t="str">
        <f>IF(D654=0,"",D654/C654/VLOOKUP($B654,target_rates_table,2,FALSE))</f>
        <v/>
      </c>
    </row>
    <row r="655" spans="4:6" x14ac:dyDescent="0.25">
      <c r="D655" s="5">
        <f>SUM(
IF(G655="",0,_xlfn.XLOOKUP(_xlfn.CONCAT(G655," - ",A655),production_rates_outpost_resources,production_rates_production_rates,0)),
IF(H655="",0,_xlfn.XLOOKUP(_xlfn.CONCAT(H655," - ",A655),production_rates_outpost_resources,production_rates_production_rates,0)),
IF(I655="",0,_xlfn.XLOOKUP(_xlfn.CONCAT(I655," - ",A655),production_rates_outpost_resources,production_rates_production_rates,0)),
IF(J655="",0,_xlfn.XLOOKUP(_xlfn.CONCAT(J655," - ",A655),production_rates_outpost_resources,production_rates_production_rates,0)),
IF(K655="",0,_xlfn.XLOOKUP(_xlfn.CONCAT(K655," - ",A655),production_rates_outpost_resources,production_rates_production_rates,0)),
IF(L655="",0,_xlfn.XLOOKUP(_xlfn.CONCAT(L655," - ",A655),production_rates_outpost_resources,production_rates_production_rates,0)),
IF(M655="",0,_xlfn.XLOOKUP(_xlfn.CONCAT(M655," - ",A655),production_rates_outpost_resources,production_rates_production_rates,0)))</f>
        <v>0</v>
      </c>
      <c r="E655" s="5" t="str">
        <f t="shared" si="10"/>
        <v/>
      </c>
      <c r="F655" s="12" t="str">
        <f>IF(D655=0,"",D655/C655/VLOOKUP($B655,target_rates_table,2,FALSE))</f>
        <v/>
      </c>
    </row>
    <row r="656" spans="4:6" x14ac:dyDescent="0.25">
      <c r="D656" s="5">
        <f>SUM(
IF(G656="",0,_xlfn.XLOOKUP(_xlfn.CONCAT(G656," - ",A656),production_rates_outpost_resources,production_rates_production_rates,0)),
IF(H656="",0,_xlfn.XLOOKUP(_xlfn.CONCAT(H656," - ",A656),production_rates_outpost_resources,production_rates_production_rates,0)),
IF(I656="",0,_xlfn.XLOOKUP(_xlfn.CONCAT(I656," - ",A656),production_rates_outpost_resources,production_rates_production_rates,0)),
IF(J656="",0,_xlfn.XLOOKUP(_xlfn.CONCAT(J656," - ",A656),production_rates_outpost_resources,production_rates_production_rates,0)),
IF(K656="",0,_xlfn.XLOOKUP(_xlfn.CONCAT(K656," - ",A656),production_rates_outpost_resources,production_rates_production_rates,0)),
IF(L656="",0,_xlfn.XLOOKUP(_xlfn.CONCAT(L656," - ",A656),production_rates_outpost_resources,production_rates_production_rates,0)),
IF(M656="",0,_xlfn.XLOOKUP(_xlfn.CONCAT(M656," - ",A656),production_rates_outpost_resources,production_rates_production_rates,0)))</f>
        <v>0</v>
      </c>
      <c r="E656" s="5" t="str">
        <f t="shared" si="10"/>
        <v/>
      </c>
      <c r="F656" s="12" t="str">
        <f>IF(D656=0,"",D656/C656/VLOOKUP($B656,target_rates_table,2,FALSE))</f>
        <v/>
      </c>
    </row>
    <row r="657" spans="4:6" x14ac:dyDescent="0.25">
      <c r="D657" s="5">
        <f>SUM(
IF(G657="",0,_xlfn.XLOOKUP(_xlfn.CONCAT(G657," - ",A657),production_rates_outpost_resources,production_rates_production_rates,0)),
IF(H657="",0,_xlfn.XLOOKUP(_xlfn.CONCAT(H657," - ",A657),production_rates_outpost_resources,production_rates_production_rates,0)),
IF(I657="",0,_xlfn.XLOOKUP(_xlfn.CONCAT(I657," - ",A657),production_rates_outpost_resources,production_rates_production_rates,0)),
IF(J657="",0,_xlfn.XLOOKUP(_xlfn.CONCAT(J657," - ",A657),production_rates_outpost_resources,production_rates_production_rates,0)),
IF(K657="",0,_xlfn.XLOOKUP(_xlfn.CONCAT(K657," - ",A657),production_rates_outpost_resources,production_rates_production_rates,0)),
IF(L657="",0,_xlfn.XLOOKUP(_xlfn.CONCAT(L657," - ",A657),production_rates_outpost_resources,production_rates_production_rates,0)),
IF(M657="",0,_xlfn.XLOOKUP(_xlfn.CONCAT(M657," - ",A657),production_rates_outpost_resources,production_rates_production_rates,0)))</f>
        <v>0</v>
      </c>
      <c r="E657" s="5" t="str">
        <f t="shared" si="10"/>
        <v/>
      </c>
      <c r="F657" s="12" t="str">
        <f>IF(D657=0,"",D657/C657/VLOOKUP($B657,target_rates_table,2,FALSE))</f>
        <v/>
      </c>
    </row>
    <row r="658" spans="4:6" x14ac:dyDescent="0.25">
      <c r="D658" s="5">
        <f>SUM(
IF(G658="",0,_xlfn.XLOOKUP(_xlfn.CONCAT(G658," - ",A658),production_rates_outpost_resources,production_rates_production_rates,0)),
IF(H658="",0,_xlfn.XLOOKUP(_xlfn.CONCAT(H658," - ",A658),production_rates_outpost_resources,production_rates_production_rates,0)),
IF(I658="",0,_xlfn.XLOOKUP(_xlfn.CONCAT(I658," - ",A658),production_rates_outpost_resources,production_rates_production_rates,0)),
IF(J658="",0,_xlfn.XLOOKUP(_xlfn.CONCAT(J658," - ",A658),production_rates_outpost_resources,production_rates_production_rates,0)),
IF(K658="",0,_xlfn.XLOOKUP(_xlfn.CONCAT(K658," - ",A658),production_rates_outpost_resources,production_rates_production_rates,0)),
IF(L658="",0,_xlfn.XLOOKUP(_xlfn.CONCAT(L658," - ",A658),production_rates_outpost_resources,production_rates_production_rates,0)),
IF(M658="",0,_xlfn.XLOOKUP(_xlfn.CONCAT(M658," - ",A658),production_rates_outpost_resources,production_rates_production_rates,0)))</f>
        <v>0</v>
      </c>
      <c r="E658" s="5" t="str">
        <f t="shared" si="10"/>
        <v/>
      </c>
      <c r="F658" s="12" t="str">
        <f>IF(D658=0,"",D658/C658/VLOOKUP($B658,target_rates_table,2,FALSE))</f>
        <v/>
      </c>
    </row>
    <row r="659" spans="4:6" x14ac:dyDescent="0.25">
      <c r="D659" s="5">
        <f>SUM(
IF(G659="",0,_xlfn.XLOOKUP(_xlfn.CONCAT(G659," - ",A659),production_rates_outpost_resources,production_rates_production_rates,0)),
IF(H659="",0,_xlfn.XLOOKUP(_xlfn.CONCAT(H659," - ",A659),production_rates_outpost_resources,production_rates_production_rates,0)),
IF(I659="",0,_xlfn.XLOOKUP(_xlfn.CONCAT(I659," - ",A659),production_rates_outpost_resources,production_rates_production_rates,0)),
IF(J659="",0,_xlfn.XLOOKUP(_xlfn.CONCAT(J659," - ",A659),production_rates_outpost_resources,production_rates_production_rates,0)),
IF(K659="",0,_xlfn.XLOOKUP(_xlfn.CONCAT(K659," - ",A659),production_rates_outpost_resources,production_rates_production_rates,0)),
IF(L659="",0,_xlfn.XLOOKUP(_xlfn.CONCAT(L659," - ",A659),production_rates_outpost_resources,production_rates_production_rates,0)),
IF(M659="",0,_xlfn.XLOOKUP(_xlfn.CONCAT(M659," - ",A659),production_rates_outpost_resources,production_rates_production_rates,0)))</f>
        <v>0</v>
      </c>
      <c r="E659" s="5" t="str">
        <f t="shared" si="10"/>
        <v/>
      </c>
      <c r="F659" s="12" t="str">
        <f>IF(D659=0,"",D659/C659/VLOOKUP($B659,target_rates_table,2,FALSE))</f>
        <v/>
      </c>
    </row>
    <row r="660" spans="4:6" x14ac:dyDescent="0.25">
      <c r="D660" s="5">
        <f>SUM(
IF(G660="",0,_xlfn.XLOOKUP(_xlfn.CONCAT(G660," - ",A660),production_rates_outpost_resources,production_rates_production_rates,0)),
IF(H660="",0,_xlfn.XLOOKUP(_xlfn.CONCAT(H660," - ",A660),production_rates_outpost_resources,production_rates_production_rates,0)),
IF(I660="",0,_xlfn.XLOOKUP(_xlfn.CONCAT(I660," - ",A660),production_rates_outpost_resources,production_rates_production_rates,0)),
IF(J660="",0,_xlfn.XLOOKUP(_xlfn.CONCAT(J660," - ",A660),production_rates_outpost_resources,production_rates_production_rates,0)),
IF(K660="",0,_xlfn.XLOOKUP(_xlfn.CONCAT(K660," - ",A660),production_rates_outpost_resources,production_rates_production_rates,0)),
IF(L660="",0,_xlfn.XLOOKUP(_xlfn.CONCAT(L660," - ",A660),production_rates_outpost_resources,production_rates_production_rates,0)),
IF(M660="",0,_xlfn.XLOOKUP(_xlfn.CONCAT(M660," - ",A660),production_rates_outpost_resources,production_rates_production_rates,0)))</f>
        <v>0</v>
      </c>
      <c r="E660" s="5" t="str">
        <f t="shared" si="10"/>
        <v/>
      </c>
      <c r="F660" s="12" t="str">
        <f>IF(D660=0,"",D660/C660/VLOOKUP($B660,target_rates_table,2,FALSE))</f>
        <v/>
      </c>
    </row>
    <row r="661" spans="4:6" x14ac:dyDescent="0.25">
      <c r="D661" s="5">
        <f>SUM(
IF(G661="",0,_xlfn.XLOOKUP(_xlfn.CONCAT(G661," - ",A661),production_rates_outpost_resources,production_rates_production_rates,0)),
IF(H661="",0,_xlfn.XLOOKUP(_xlfn.CONCAT(H661," - ",A661),production_rates_outpost_resources,production_rates_production_rates,0)),
IF(I661="",0,_xlfn.XLOOKUP(_xlfn.CONCAT(I661," - ",A661),production_rates_outpost_resources,production_rates_production_rates,0)),
IF(J661="",0,_xlfn.XLOOKUP(_xlfn.CONCAT(J661," - ",A661),production_rates_outpost_resources,production_rates_production_rates,0)),
IF(K661="",0,_xlfn.XLOOKUP(_xlfn.CONCAT(K661," - ",A661),production_rates_outpost_resources,production_rates_production_rates,0)),
IF(L661="",0,_xlfn.XLOOKUP(_xlfn.CONCAT(L661," - ",A661),production_rates_outpost_resources,production_rates_production_rates,0)),
IF(M661="",0,_xlfn.XLOOKUP(_xlfn.CONCAT(M661," - ",A661),production_rates_outpost_resources,production_rates_production_rates,0)))</f>
        <v>0</v>
      </c>
      <c r="E661" s="5" t="str">
        <f t="shared" si="10"/>
        <v/>
      </c>
      <c r="F661" s="12" t="str">
        <f>IF(D661=0,"",D661/C661/VLOOKUP($B661,target_rates_table,2,FALSE))</f>
        <v/>
      </c>
    </row>
    <row r="662" spans="4:6" x14ac:dyDescent="0.25">
      <c r="D662" s="5">
        <f>SUM(
IF(G662="",0,_xlfn.XLOOKUP(_xlfn.CONCAT(G662," - ",A662),production_rates_outpost_resources,production_rates_production_rates,0)),
IF(H662="",0,_xlfn.XLOOKUP(_xlfn.CONCAT(H662," - ",A662),production_rates_outpost_resources,production_rates_production_rates,0)),
IF(I662="",0,_xlfn.XLOOKUP(_xlfn.CONCAT(I662," - ",A662),production_rates_outpost_resources,production_rates_production_rates,0)),
IF(J662="",0,_xlfn.XLOOKUP(_xlfn.CONCAT(J662," - ",A662),production_rates_outpost_resources,production_rates_production_rates,0)),
IF(K662="",0,_xlfn.XLOOKUP(_xlfn.CONCAT(K662," - ",A662),production_rates_outpost_resources,production_rates_production_rates,0)),
IF(L662="",0,_xlfn.XLOOKUP(_xlfn.CONCAT(L662," - ",A662),production_rates_outpost_resources,production_rates_production_rates,0)),
IF(M662="",0,_xlfn.XLOOKUP(_xlfn.CONCAT(M662," - ",A662),production_rates_outpost_resources,production_rates_production_rates,0)))</f>
        <v>0</v>
      </c>
      <c r="E662" s="5" t="str">
        <f t="shared" si="10"/>
        <v/>
      </c>
      <c r="F662" s="12" t="str">
        <f>IF(D662=0,"",D662/C662/VLOOKUP($B662,target_rates_table,2,FALSE))</f>
        <v/>
      </c>
    </row>
    <row r="663" spans="4:6" x14ac:dyDescent="0.25">
      <c r="D663" s="5">
        <f>SUM(
IF(G663="",0,_xlfn.XLOOKUP(_xlfn.CONCAT(G663," - ",A663),production_rates_outpost_resources,production_rates_production_rates,0)),
IF(H663="",0,_xlfn.XLOOKUP(_xlfn.CONCAT(H663," - ",A663),production_rates_outpost_resources,production_rates_production_rates,0)),
IF(I663="",0,_xlfn.XLOOKUP(_xlfn.CONCAT(I663," - ",A663),production_rates_outpost_resources,production_rates_production_rates,0)),
IF(J663="",0,_xlfn.XLOOKUP(_xlfn.CONCAT(J663," - ",A663),production_rates_outpost_resources,production_rates_production_rates,0)),
IF(K663="",0,_xlfn.XLOOKUP(_xlfn.CONCAT(K663," - ",A663),production_rates_outpost_resources,production_rates_production_rates,0)),
IF(L663="",0,_xlfn.XLOOKUP(_xlfn.CONCAT(L663," - ",A663),production_rates_outpost_resources,production_rates_production_rates,0)),
IF(M663="",0,_xlfn.XLOOKUP(_xlfn.CONCAT(M663," - ",A663),production_rates_outpost_resources,production_rates_production_rates,0)))</f>
        <v>0</v>
      </c>
      <c r="E663" s="5" t="str">
        <f t="shared" si="10"/>
        <v/>
      </c>
      <c r="F663" s="12" t="str">
        <f>IF(D663=0,"",D663/C663/VLOOKUP($B663,target_rates_table,2,FALSE))</f>
        <v/>
      </c>
    </row>
    <row r="664" spans="4:6" x14ac:dyDescent="0.25">
      <c r="D664" s="5">
        <f>SUM(
IF(G664="",0,_xlfn.XLOOKUP(_xlfn.CONCAT(G664," - ",A664),production_rates_outpost_resources,production_rates_production_rates,0)),
IF(H664="",0,_xlfn.XLOOKUP(_xlfn.CONCAT(H664," - ",A664),production_rates_outpost_resources,production_rates_production_rates,0)),
IF(I664="",0,_xlfn.XLOOKUP(_xlfn.CONCAT(I664," - ",A664),production_rates_outpost_resources,production_rates_production_rates,0)),
IF(J664="",0,_xlfn.XLOOKUP(_xlfn.CONCAT(J664," - ",A664),production_rates_outpost_resources,production_rates_production_rates,0)),
IF(K664="",0,_xlfn.XLOOKUP(_xlfn.CONCAT(K664," - ",A664),production_rates_outpost_resources,production_rates_production_rates,0)),
IF(L664="",0,_xlfn.XLOOKUP(_xlfn.CONCAT(L664," - ",A664),production_rates_outpost_resources,production_rates_production_rates,0)),
IF(M664="",0,_xlfn.XLOOKUP(_xlfn.CONCAT(M664," - ",A664),production_rates_outpost_resources,production_rates_production_rates,0)))</f>
        <v>0</v>
      </c>
      <c r="E664" s="5" t="str">
        <f t="shared" si="10"/>
        <v/>
      </c>
      <c r="F664" s="12" t="str">
        <f>IF(D664=0,"",D664/C664/VLOOKUP($B664,target_rates_table,2,FALSE))</f>
        <v/>
      </c>
    </row>
    <row r="665" spans="4:6" x14ac:dyDescent="0.25">
      <c r="D665" s="5">
        <f>SUM(
IF(G665="",0,_xlfn.XLOOKUP(_xlfn.CONCAT(G665," - ",A665),production_rates_outpost_resources,production_rates_production_rates,0)),
IF(H665="",0,_xlfn.XLOOKUP(_xlfn.CONCAT(H665," - ",A665),production_rates_outpost_resources,production_rates_production_rates,0)),
IF(I665="",0,_xlfn.XLOOKUP(_xlfn.CONCAT(I665," - ",A665),production_rates_outpost_resources,production_rates_production_rates,0)),
IF(J665="",0,_xlfn.XLOOKUP(_xlfn.CONCAT(J665," - ",A665),production_rates_outpost_resources,production_rates_production_rates,0)),
IF(K665="",0,_xlfn.XLOOKUP(_xlfn.CONCAT(K665," - ",A665),production_rates_outpost_resources,production_rates_production_rates,0)),
IF(L665="",0,_xlfn.XLOOKUP(_xlfn.CONCAT(L665," - ",A665),production_rates_outpost_resources,production_rates_production_rates,0)),
IF(M665="",0,_xlfn.XLOOKUP(_xlfn.CONCAT(M665," - ",A665),production_rates_outpost_resources,production_rates_production_rates,0)))</f>
        <v>0</v>
      </c>
      <c r="E665" s="5" t="str">
        <f t="shared" si="10"/>
        <v/>
      </c>
      <c r="F665" s="12" t="str">
        <f>IF(D665=0,"",D665/C665/VLOOKUP($B665,target_rates_table,2,FALSE))</f>
        <v/>
      </c>
    </row>
    <row r="666" spans="4:6" x14ac:dyDescent="0.25">
      <c r="D666" s="5">
        <f>SUM(
IF(G666="",0,_xlfn.XLOOKUP(_xlfn.CONCAT(G666," - ",A666),production_rates_outpost_resources,production_rates_production_rates,0)),
IF(H666="",0,_xlfn.XLOOKUP(_xlfn.CONCAT(H666," - ",A666),production_rates_outpost_resources,production_rates_production_rates,0)),
IF(I666="",0,_xlfn.XLOOKUP(_xlfn.CONCAT(I666," - ",A666),production_rates_outpost_resources,production_rates_production_rates,0)),
IF(J666="",0,_xlfn.XLOOKUP(_xlfn.CONCAT(J666," - ",A666),production_rates_outpost_resources,production_rates_production_rates,0)),
IF(K666="",0,_xlfn.XLOOKUP(_xlfn.CONCAT(K666," - ",A666),production_rates_outpost_resources,production_rates_production_rates,0)),
IF(L666="",0,_xlfn.XLOOKUP(_xlfn.CONCAT(L666," - ",A666),production_rates_outpost_resources,production_rates_production_rates,0)),
IF(M666="",0,_xlfn.XLOOKUP(_xlfn.CONCAT(M666," - ",A666),production_rates_outpost_resources,production_rates_production_rates,0)))</f>
        <v>0</v>
      </c>
      <c r="E666" s="5" t="str">
        <f t="shared" si="10"/>
        <v/>
      </c>
      <c r="F666" s="12" t="str">
        <f>IF(D666=0,"",D666/C666/VLOOKUP($B666,target_rates_table,2,FALSE))</f>
        <v/>
      </c>
    </row>
    <row r="667" spans="4:6" x14ac:dyDescent="0.25">
      <c r="D667" s="5">
        <f>SUM(
IF(G667="",0,_xlfn.XLOOKUP(_xlfn.CONCAT(G667," - ",A667),production_rates_outpost_resources,production_rates_production_rates,0)),
IF(H667="",0,_xlfn.XLOOKUP(_xlfn.CONCAT(H667," - ",A667),production_rates_outpost_resources,production_rates_production_rates,0)),
IF(I667="",0,_xlfn.XLOOKUP(_xlfn.CONCAT(I667," - ",A667),production_rates_outpost_resources,production_rates_production_rates,0)),
IF(J667="",0,_xlfn.XLOOKUP(_xlfn.CONCAT(J667," - ",A667),production_rates_outpost_resources,production_rates_production_rates,0)),
IF(K667="",0,_xlfn.XLOOKUP(_xlfn.CONCAT(K667," - ",A667),production_rates_outpost_resources,production_rates_production_rates,0)),
IF(L667="",0,_xlfn.XLOOKUP(_xlfn.CONCAT(L667," - ",A667),production_rates_outpost_resources,production_rates_production_rates,0)),
IF(M667="",0,_xlfn.XLOOKUP(_xlfn.CONCAT(M667," - ",A667),production_rates_outpost_resources,production_rates_production_rates,0)))</f>
        <v>0</v>
      </c>
      <c r="E667" s="5" t="str">
        <f t="shared" si="10"/>
        <v/>
      </c>
      <c r="F667" s="12" t="str">
        <f>IF(D667=0,"",D667/C667/VLOOKUP($B667,target_rates_table,2,FALSE))</f>
        <v/>
      </c>
    </row>
    <row r="668" spans="4:6" x14ac:dyDescent="0.25">
      <c r="D668" s="5">
        <f>SUM(
IF(G668="",0,_xlfn.XLOOKUP(_xlfn.CONCAT(G668," - ",A668),production_rates_outpost_resources,production_rates_production_rates,0)),
IF(H668="",0,_xlfn.XLOOKUP(_xlfn.CONCAT(H668," - ",A668),production_rates_outpost_resources,production_rates_production_rates,0)),
IF(I668="",0,_xlfn.XLOOKUP(_xlfn.CONCAT(I668," - ",A668),production_rates_outpost_resources,production_rates_production_rates,0)),
IF(J668="",0,_xlfn.XLOOKUP(_xlfn.CONCAT(J668," - ",A668),production_rates_outpost_resources,production_rates_production_rates,0)),
IF(K668="",0,_xlfn.XLOOKUP(_xlfn.CONCAT(K668," - ",A668),production_rates_outpost_resources,production_rates_production_rates,0)),
IF(L668="",0,_xlfn.XLOOKUP(_xlfn.CONCAT(L668," - ",A668),production_rates_outpost_resources,production_rates_production_rates,0)),
IF(M668="",0,_xlfn.XLOOKUP(_xlfn.CONCAT(M668," - ",A668),production_rates_outpost_resources,production_rates_production_rates,0)))</f>
        <v>0</v>
      </c>
      <c r="E668" s="5" t="str">
        <f t="shared" si="10"/>
        <v/>
      </c>
      <c r="F668" s="12" t="str">
        <f>IF(D668=0,"",D668/C668/VLOOKUP($B668,target_rates_table,2,FALSE))</f>
        <v/>
      </c>
    </row>
    <row r="669" spans="4:6" x14ac:dyDescent="0.25">
      <c r="D669" s="5">
        <f>SUM(
IF(G669="",0,_xlfn.XLOOKUP(_xlfn.CONCAT(G669," - ",A669),production_rates_outpost_resources,production_rates_production_rates,0)),
IF(H669="",0,_xlfn.XLOOKUP(_xlfn.CONCAT(H669," - ",A669),production_rates_outpost_resources,production_rates_production_rates,0)),
IF(I669="",0,_xlfn.XLOOKUP(_xlfn.CONCAT(I669," - ",A669),production_rates_outpost_resources,production_rates_production_rates,0)),
IF(J669="",0,_xlfn.XLOOKUP(_xlfn.CONCAT(J669," - ",A669),production_rates_outpost_resources,production_rates_production_rates,0)),
IF(K669="",0,_xlfn.XLOOKUP(_xlfn.CONCAT(K669," - ",A669),production_rates_outpost_resources,production_rates_production_rates,0)),
IF(L669="",0,_xlfn.XLOOKUP(_xlfn.CONCAT(L669," - ",A669),production_rates_outpost_resources,production_rates_production_rates,0)),
IF(M669="",0,_xlfn.XLOOKUP(_xlfn.CONCAT(M669," - ",A669),production_rates_outpost_resources,production_rates_production_rates,0)))</f>
        <v>0</v>
      </c>
      <c r="E669" s="5" t="str">
        <f t="shared" si="10"/>
        <v/>
      </c>
      <c r="F669" s="12" t="str">
        <f>IF(D669=0,"",D669/C669/VLOOKUP($B669,target_rates_table,2,FALSE))</f>
        <v/>
      </c>
    </row>
    <row r="670" spans="4:6" x14ac:dyDescent="0.25">
      <c r="D670" s="5">
        <f>SUM(
IF(G670="",0,_xlfn.XLOOKUP(_xlfn.CONCAT(G670," - ",A670),production_rates_outpost_resources,production_rates_production_rates,0)),
IF(H670="",0,_xlfn.XLOOKUP(_xlfn.CONCAT(H670," - ",A670),production_rates_outpost_resources,production_rates_production_rates,0)),
IF(I670="",0,_xlfn.XLOOKUP(_xlfn.CONCAT(I670," - ",A670),production_rates_outpost_resources,production_rates_production_rates,0)),
IF(J670="",0,_xlfn.XLOOKUP(_xlfn.CONCAT(J670," - ",A670),production_rates_outpost_resources,production_rates_production_rates,0)),
IF(K670="",0,_xlfn.XLOOKUP(_xlfn.CONCAT(K670," - ",A670),production_rates_outpost_resources,production_rates_production_rates,0)),
IF(L670="",0,_xlfn.XLOOKUP(_xlfn.CONCAT(L670," - ",A670),production_rates_outpost_resources,production_rates_production_rates,0)),
IF(M670="",0,_xlfn.XLOOKUP(_xlfn.CONCAT(M670," - ",A670),production_rates_outpost_resources,production_rates_production_rates,0)))</f>
        <v>0</v>
      </c>
      <c r="E670" s="5" t="str">
        <f t="shared" si="10"/>
        <v/>
      </c>
      <c r="F670" s="12" t="str">
        <f>IF(D670=0,"",D670/C670/VLOOKUP($B670,target_rates_table,2,FALSE))</f>
        <v/>
      </c>
    </row>
    <row r="671" spans="4:6" x14ac:dyDescent="0.25">
      <c r="D671" s="5">
        <f>SUM(
IF(G671="",0,_xlfn.XLOOKUP(_xlfn.CONCAT(G671," - ",A671),production_rates_outpost_resources,production_rates_production_rates,0)),
IF(H671="",0,_xlfn.XLOOKUP(_xlfn.CONCAT(H671," - ",A671),production_rates_outpost_resources,production_rates_production_rates,0)),
IF(I671="",0,_xlfn.XLOOKUP(_xlfn.CONCAT(I671," - ",A671),production_rates_outpost_resources,production_rates_production_rates,0)),
IF(J671="",0,_xlfn.XLOOKUP(_xlfn.CONCAT(J671," - ",A671),production_rates_outpost_resources,production_rates_production_rates,0)),
IF(K671="",0,_xlfn.XLOOKUP(_xlfn.CONCAT(K671," - ",A671),production_rates_outpost_resources,production_rates_production_rates,0)),
IF(L671="",0,_xlfn.XLOOKUP(_xlfn.CONCAT(L671," - ",A671),production_rates_outpost_resources,production_rates_production_rates,0)),
IF(M671="",0,_xlfn.XLOOKUP(_xlfn.CONCAT(M671," - ",A671),production_rates_outpost_resources,production_rates_production_rates,0)))</f>
        <v>0</v>
      </c>
      <c r="E671" s="5" t="str">
        <f t="shared" si="10"/>
        <v/>
      </c>
      <c r="F671" s="12" t="str">
        <f>IF(D671=0,"",D671/C671/VLOOKUP($B671,target_rates_table,2,FALSE))</f>
        <v/>
      </c>
    </row>
    <row r="672" spans="4:6" x14ac:dyDescent="0.25">
      <c r="D672" s="5">
        <f>SUM(
IF(G672="",0,_xlfn.XLOOKUP(_xlfn.CONCAT(G672," - ",A672),production_rates_outpost_resources,production_rates_production_rates,0)),
IF(H672="",0,_xlfn.XLOOKUP(_xlfn.CONCAT(H672," - ",A672),production_rates_outpost_resources,production_rates_production_rates,0)),
IF(I672="",0,_xlfn.XLOOKUP(_xlfn.CONCAT(I672," - ",A672),production_rates_outpost_resources,production_rates_production_rates,0)),
IF(J672="",0,_xlfn.XLOOKUP(_xlfn.CONCAT(J672," - ",A672),production_rates_outpost_resources,production_rates_production_rates,0)),
IF(K672="",0,_xlfn.XLOOKUP(_xlfn.CONCAT(K672," - ",A672),production_rates_outpost_resources,production_rates_production_rates,0)),
IF(L672="",0,_xlfn.XLOOKUP(_xlfn.CONCAT(L672," - ",A672),production_rates_outpost_resources,production_rates_production_rates,0)),
IF(M672="",0,_xlfn.XLOOKUP(_xlfn.CONCAT(M672," - ",A672),production_rates_outpost_resources,production_rates_production_rates,0)))</f>
        <v>0</v>
      </c>
      <c r="E672" s="5" t="str">
        <f t="shared" si="10"/>
        <v/>
      </c>
      <c r="F672" s="12" t="str">
        <f>IF(D672=0,"",D672/C672/VLOOKUP($B672,target_rates_table,2,FALSE))</f>
        <v/>
      </c>
    </row>
    <row r="673" spans="4:6" x14ac:dyDescent="0.25">
      <c r="D673" s="5">
        <f>SUM(
IF(G673="",0,_xlfn.XLOOKUP(_xlfn.CONCAT(G673," - ",A673),production_rates_outpost_resources,production_rates_production_rates,0)),
IF(H673="",0,_xlfn.XLOOKUP(_xlfn.CONCAT(H673," - ",A673),production_rates_outpost_resources,production_rates_production_rates,0)),
IF(I673="",0,_xlfn.XLOOKUP(_xlfn.CONCAT(I673," - ",A673),production_rates_outpost_resources,production_rates_production_rates,0)),
IF(J673="",0,_xlfn.XLOOKUP(_xlfn.CONCAT(J673," - ",A673),production_rates_outpost_resources,production_rates_production_rates,0)),
IF(K673="",0,_xlfn.XLOOKUP(_xlfn.CONCAT(K673," - ",A673),production_rates_outpost_resources,production_rates_production_rates,0)),
IF(L673="",0,_xlfn.XLOOKUP(_xlfn.CONCAT(L673," - ",A673),production_rates_outpost_resources,production_rates_production_rates,0)),
IF(M673="",0,_xlfn.XLOOKUP(_xlfn.CONCAT(M673," - ",A673),production_rates_outpost_resources,production_rates_production_rates,0)))</f>
        <v>0</v>
      </c>
      <c r="E673" s="5" t="str">
        <f t="shared" si="10"/>
        <v/>
      </c>
      <c r="F673" s="12" t="str">
        <f>IF(D673=0,"",D673/C673/VLOOKUP($B673,target_rates_table,2,FALSE))</f>
        <v/>
      </c>
    </row>
    <row r="674" spans="4:6" x14ac:dyDescent="0.25">
      <c r="D674" s="5">
        <f>SUM(
IF(G674="",0,_xlfn.XLOOKUP(_xlfn.CONCAT(G674," - ",A674),production_rates_outpost_resources,production_rates_production_rates,0)),
IF(H674="",0,_xlfn.XLOOKUP(_xlfn.CONCAT(H674," - ",A674),production_rates_outpost_resources,production_rates_production_rates,0)),
IF(I674="",0,_xlfn.XLOOKUP(_xlfn.CONCAT(I674," - ",A674),production_rates_outpost_resources,production_rates_production_rates,0)),
IF(J674="",0,_xlfn.XLOOKUP(_xlfn.CONCAT(J674," - ",A674),production_rates_outpost_resources,production_rates_production_rates,0)),
IF(K674="",0,_xlfn.XLOOKUP(_xlfn.CONCAT(K674," - ",A674),production_rates_outpost_resources,production_rates_production_rates,0)),
IF(L674="",0,_xlfn.XLOOKUP(_xlfn.CONCAT(L674," - ",A674),production_rates_outpost_resources,production_rates_production_rates,0)),
IF(M674="",0,_xlfn.XLOOKUP(_xlfn.CONCAT(M674," - ",A674),production_rates_outpost_resources,production_rates_production_rates,0)))</f>
        <v>0</v>
      </c>
      <c r="E674" s="5" t="str">
        <f t="shared" si="10"/>
        <v/>
      </c>
      <c r="F674" s="12" t="str">
        <f>IF(D674=0,"",D674/C674/VLOOKUP($B674,target_rates_table,2,FALSE))</f>
        <v/>
      </c>
    </row>
    <row r="675" spans="4:6" x14ac:dyDescent="0.25">
      <c r="D675" s="5">
        <f>SUM(
IF(G675="",0,_xlfn.XLOOKUP(_xlfn.CONCAT(G675," - ",A675),production_rates_outpost_resources,production_rates_production_rates,0)),
IF(H675="",0,_xlfn.XLOOKUP(_xlfn.CONCAT(H675," - ",A675),production_rates_outpost_resources,production_rates_production_rates,0)),
IF(I675="",0,_xlfn.XLOOKUP(_xlfn.CONCAT(I675," - ",A675),production_rates_outpost_resources,production_rates_production_rates,0)),
IF(J675="",0,_xlfn.XLOOKUP(_xlfn.CONCAT(J675," - ",A675),production_rates_outpost_resources,production_rates_production_rates,0)),
IF(K675="",0,_xlfn.XLOOKUP(_xlfn.CONCAT(K675," - ",A675),production_rates_outpost_resources,production_rates_production_rates,0)),
IF(L675="",0,_xlfn.XLOOKUP(_xlfn.CONCAT(L675," - ",A675),production_rates_outpost_resources,production_rates_production_rates,0)),
IF(M675="",0,_xlfn.XLOOKUP(_xlfn.CONCAT(M675," - ",A675),production_rates_outpost_resources,production_rates_production_rates,0)))</f>
        <v>0</v>
      </c>
      <c r="E675" s="5" t="str">
        <f t="shared" si="10"/>
        <v/>
      </c>
      <c r="F675" s="12" t="str">
        <f>IF(D675=0,"",D675/C675/VLOOKUP($B675,target_rates_table,2,FALSE))</f>
        <v/>
      </c>
    </row>
    <row r="676" spans="4:6" x14ac:dyDescent="0.25">
      <c r="D676" s="5">
        <f>SUM(
IF(G676="",0,_xlfn.XLOOKUP(_xlfn.CONCAT(G676," - ",A676),production_rates_outpost_resources,production_rates_production_rates,0)),
IF(H676="",0,_xlfn.XLOOKUP(_xlfn.CONCAT(H676," - ",A676),production_rates_outpost_resources,production_rates_production_rates,0)),
IF(I676="",0,_xlfn.XLOOKUP(_xlfn.CONCAT(I676," - ",A676),production_rates_outpost_resources,production_rates_production_rates,0)),
IF(J676="",0,_xlfn.XLOOKUP(_xlfn.CONCAT(J676," - ",A676),production_rates_outpost_resources,production_rates_production_rates,0)),
IF(K676="",0,_xlfn.XLOOKUP(_xlfn.CONCAT(K676," - ",A676),production_rates_outpost_resources,production_rates_production_rates,0)),
IF(L676="",0,_xlfn.XLOOKUP(_xlfn.CONCAT(L676," - ",A676),production_rates_outpost_resources,production_rates_production_rates,0)),
IF(M676="",0,_xlfn.XLOOKUP(_xlfn.CONCAT(M676," - ",A676),production_rates_outpost_resources,production_rates_production_rates,0)))</f>
        <v>0</v>
      </c>
      <c r="E676" s="5" t="str">
        <f t="shared" si="10"/>
        <v/>
      </c>
      <c r="F676" s="12" t="str">
        <f>IF(D676=0,"",D676/C676/VLOOKUP($B676,target_rates_table,2,FALSE))</f>
        <v/>
      </c>
    </row>
    <row r="677" spans="4:6" x14ac:dyDescent="0.25">
      <c r="D677" s="5">
        <f>SUM(
IF(G677="",0,_xlfn.XLOOKUP(_xlfn.CONCAT(G677," - ",A677),production_rates_outpost_resources,production_rates_production_rates,0)),
IF(H677="",0,_xlfn.XLOOKUP(_xlfn.CONCAT(H677," - ",A677),production_rates_outpost_resources,production_rates_production_rates,0)),
IF(I677="",0,_xlfn.XLOOKUP(_xlfn.CONCAT(I677," - ",A677),production_rates_outpost_resources,production_rates_production_rates,0)),
IF(J677="",0,_xlfn.XLOOKUP(_xlfn.CONCAT(J677," - ",A677),production_rates_outpost_resources,production_rates_production_rates,0)),
IF(K677="",0,_xlfn.XLOOKUP(_xlfn.CONCAT(K677," - ",A677),production_rates_outpost_resources,production_rates_production_rates,0)),
IF(L677="",0,_xlfn.XLOOKUP(_xlfn.CONCAT(L677," - ",A677),production_rates_outpost_resources,production_rates_production_rates,0)),
IF(M677="",0,_xlfn.XLOOKUP(_xlfn.CONCAT(M677," - ",A677),production_rates_outpost_resources,production_rates_production_rates,0)))</f>
        <v>0</v>
      </c>
      <c r="E677" s="5" t="str">
        <f t="shared" si="10"/>
        <v/>
      </c>
      <c r="F677" s="12" t="str">
        <f>IF(D677=0,"",D677/C677/VLOOKUP($B677,target_rates_table,2,FALSE))</f>
        <v/>
      </c>
    </row>
    <row r="678" spans="4:6" x14ac:dyDescent="0.25">
      <c r="D678" s="5">
        <f>SUM(
IF(G678="",0,_xlfn.XLOOKUP(_xlfn.CONCAT(G678," - ",A678),production_rates_outpost_resources,production_rates_production_rates,0)),
IF(H678="",0,_xlfn.XLOOKUP(_xlfn.CONCAT(H678," - ",A678),production_rates_outpost_resources,production_rates_production_rates,0)),
IF(I678="",0,_xlfn.XLOOKUP(_xlfn.CONCAT(I678," - ",A678),production_rates_outpost_resources,production_rates_production_rates,0)),
IF(J678="",0,_xlfn.XLOOKUP(_xlfn.CONCAT(J678," - ",A678),production_rates_outpost_resources,production_rates_production_rates,0)),
IF(K678="",0,_xlfn.XLOOKUP(_xlfn.CONCAT(K678," - ",A678),production_rates_outpost_resources,production_rates_production_rates,0)),
IF(L678="",0,_xlfn.XLOOKUP(_xlfn.CONCAT(L678," - ",A678),production_rates_outpost_resources,production_rates_production_rates,0)),
IF(M678="",0,_xlfn.XLOOKUP(_xlfn.CONCAT(M678," - ",A678),production_rates_outpost_resources,production_rates_production_rates,0)))</f>
        <v>0</v>
      </c>
      <c r="E678" s="5" t="str">
        <f t="shared" si="10"/>
        <v/>
      </c>
      <c r="F678" s="12" t="str">
        <f>IF(D678=0,"",D678/C678/VLOOKUP($B678,target_rates_table,2,FALSE))</f>
        <v/>
      </c>
    </row>
    <row r="679" spans="4:6" x14ac:dyDescent="0.25">
      <c r="D679" s="5">
        <f>SUM(
IF(G679="",0,_xlfn.XLOOKUP(_xlfn.CONCAT(G679," - ",A679),production_rates_outpost_resources,production_rates_production_rates,0)),
IF(H679="",0,_xlfn.XLOOKUP(_xlfn.CONCAT(H679," - ",A679),production_rates_outpost_resources,production_rates_production_rates,0)),
IF(I679="",0,_xlfn.XLOOKUP(_xlfn.CONCAT(I679," - ",A679),production_rates_outpost_resources,production_rates_production_rates,0)),
IF(J679="",0,_xlfn.XLOOKUP(_xlfn.CONCAT(J679," - ",A679),production_rates_outpost_resources,production_rates_production_rates,0)),
IF(K679="",0,_xlfn.XLOOKUP(_xlfn.CONCAT(K679," - ",A679),production_rates_outpost_resources,production_rates_production_rates,0)),
IF(L679="",0,_xlfn.XLOOKUP(_xlfn.CONCAT(L679," - ",A679),production_rates_outpost_resources,production_rates_production_rates,0)),
IF(M679="",0,_xlfn.XLOOKUP(_xlfn.CONCAT(M679," - ",A679),production_rates_outpost_resources,production_rates_production_rates,0)))</f>
        <v>0</v>
      </c>
      <c r="E679" s="5" t="str">
        <f t="shared" si="10"/>
        <v/>
      </c>
      <c r="F679" s="12" t="str">
        <f>IF(D679=0,"",D679/C679/VLOOKUP($B679,target_rates_table,2,FALSE))</f>
        <v/>
      </c>
    </row>
    <row r="680" spans="4:6" x14ac:dyDescent="0.25">
      <c r="D680" s="5">
        <f>SUM(
IF(G680="",0,_xlfn.XLOOKUP(_xlfn.CONCAT(G680," - ",A680),production_rates_outpost_resources,production_rates_production_rates,0)),
IF(H680="",0,_xlfn.XLOOKUP(_xlfn.CONCAT(H680," - ",A680),production_rates_outpost_resources,production_rates_production_rates,0)),
IF(I680="",0,_xlfn.XLOOKUP(_xlfn.CONCAT(I680," - ",A680),production_rates_outpost_resources,production_rates_production_rates,0)),
IF(J680="",0,_xlfn.XLOOKUP(_xlfn.CONCAT(J680," - ",A680),production_rates_outpost_resources,production_rates_production_rates,0)),
IF(K680="",0,_xlfn.XLOOKUP(_xlfn.CONCAT(K680," - ",A680),production_rates_outpost_resources,production_rates_production_rates,0)),
IF(L680="",0,_xlfn.XLOOKUP(_xlfn.CONCAT(L680," - ",A680),production_rates_outpost_resources,production_rates_production_rates,0)),
IF(M680="",0,_xlfn.XLOOKUP(_xlfn.CONCAT(M680," - ",A680),production_rates_outpost_resources,production_rates_production_rates,0)))</f>
        <v>0</v>
      </c>
      <c r="E680" s="5" t="str">
        <f t="shared" si="10"/>
        <v/>
      </c>
      <c r="F680" s="12" t="str">
        <f>IF(D680=0,"",D680/C680/VLOOKUP($B680,target_rates_table,2,FALSE))</f>
        <v/>
      </c>
    </row>
    <row r="681" spans="4:6" x14ac:dyDescent="0.25">
      <c r="D681" s="5">
        <f>SUM(
IF(G681="",0,_xlfn.XLOOKUP(_xlfn.CONCAT(G681," - ",A681),production_rates_outpost_resources,production_rates_production_rates,0)),
IF(H681="",0,_xlfn.XLOOKUP(_xlfn.CONCAT(H681," - ",A681),production_rates_outpost_resources,production_rates_production_rates,0)),
IF(I681="",0,_xlfn.XLOOKUP(_xlfn.CONCAT(I681," - ",A681),production_rates_outpost_resources,production_rates_production_rates,0)),
IF(J681="",0,_xlfn.XLOOKUP(_xlfn.CONCAT(J681," - ",A681),production_rates_outpost_resources,production_rates_production_rates,0)),
IF(K681="",0,_xlfn.XLOOKUP(_xlfn.CONCAT(K681," - ",A681),production_rates_outpost_resources,production_rates_production_rates,0)),
IF(L681="",0,_xlfn.XLOOKUP(_xlfn.CONCAT(L681," - ",A681),production_rates_outpost_resources,production_rates_production_rates,0)),
IF(M681="",0,_xlfn.XLOOKUP(_xlfn.CONCAT(M681," - ",A681),production_rates_outpost_resources,production_rates_production_rates,0)))</f>
        <v>0</v>
      </c>
      <c r="E681" s="5" t="str">
        <f t="shared" si="10"/>
        <v/>
      </c>
      <c r="F681" s="12" t="str">
        <f>IF(D681=0,"",D681/C681/VLOOKUP($B681,target_rates_table,2,FALSE))</f>
        <v/>
      </c>
    </row>
    <row r="682" spans="4:6" x14ac:dyDescent="0.25">
      <c r="D682" s="5">
        <f>SUM(
IF(G682="",0,_xlfn.XLOOKUP(_xlfn.CONCAT(G682," - ",A682),production_rates_outpost_resources,production_rates_production_rates,0)),
IF(H682="",0,_xlfn.XLOOKUP(_xlfn.CONCAT(H682," - ",A682),production_rates_outpost_resources,production_rates_production_rates,0)),
IF(I682="",0,_xlfn.XLOOKUP(_xlfn.CONCAT(I682," - ",A682),production_rates_outpost_resources,production_rates_production_rates,0)),
IF(J682="",0,_xlfn.XLOOKUP(_xlfn.CONCAT(J682," - ",A682),production_rates_outpost_resources,production_rates_production_rates,0)),
IF(K682="",0,_xlfn.XLOOKUP(_xlfn.CONCAT(K682," - ",A682),production_rates_outpost_resources,production_rates_production_rates,0)),
IF(L682="",0,_xlfn.XLOOKUP(_xlfn.CONCAT(L682," - ",A682),production_rates_outpost_resources,production_rates_production_rates,0)),
IF(M682="",0,_xlfn.XLOOKUP(_xlfn.CONCAT(M682," - ",A682),production_rates_outpost_resources,production_rates_production_rates,0)))</f>
        <v>0</v>
      </c>
      <c r="E682" s="5" t="str">
        <f t="shared" si="10"/>
        <v/>
      </c>
      <c r="F682" s="12" t="str">
        <f>IF(D682=0,"",D682/C682/VLOOKUP($B682,target_rates_table,2,FALSE))</f>
        <v/>
      </c>
    </row>
    <row r="683" spans="4:6" x14ac:dyDescent="0.25">
      <c r="D683" s="5">
        <f>SUM(
IF(G683="",0,_xlfn.XLOOKUP(_xlfn.CONCAT(G683," - ",A683),production_rates_outpost_resources,production_rates_production_rates,0)),
IF(H683="",0,_xlfn.XLOOKUP(_xlfn.CONCAT(H683," - ",A683),production_rates_outpost_resources,production_rates_production_rates,0)),
IF(I683="",0,_xlfn.XLOOKUP(_xlfn.CONCAT(I683," - ",A683),production_rates_outpost_resources,production_rates_production_rates,0)),
IF(J683="",0,_xlfn.XLOOKUP(_xlfn.CONCAT(J683," - ",A683),production_rates_outpost_resources,production_rates_production_rates,0)),
IF(K683="",0,_xlfn.XLOOKUP(_xlfn.CONCAT(K683," - ",A683),production_rates_outpost_resources,production_rates_production_rates,0)),
IF(L683="",0,_xlfn.XLOOKUP(_xlfn.CONCAT(L683," - ",A683),production_rates_outpost_resources,production_rates_production_rates,0)),
IF(M683="",0,_xlfn.XLOOKUP(_xlfn.CONCAT(M683," - ",A683),production_rates_outpost_resources,production_rates_production_rates,0)))</f>
        <v>0</v>
      </c>
      <c r="E683" s="5" t="str">
        <f t="shared" si="10"/>
        <v/>
      </c>
      <c r="F683" s="12" t="str">
        <f>IF(D683=0,"",D683/C683/VLOOKUP($B683,target_rates_table,2,FALSE))</f>
        <v/>
      </c>
    </row>
    <row r="684" spans="4:6" x14ac:dyDescent="0.25">
      <c r="D684" s="5">
        <f>SUM(
IF(G684="",0,_xlfn.XLOOKUP(_xlfn.CONCAT(G684," - ",A684),production_rates_outpost_resources,production_rates_production_rates,0)),
IF(H684="",0,_xlfn.XLOOKUP(_xlfn.CONCAT(H684," - ",A684),production_rates_outpost_resources,production_rates_production_rates,0)),
IF(I684="",0,_xlfn.XLOOKUP(_xlfn.CONCAT(I684," - ",A684),production_rates_outpost_resources,production_rates_production_rates,0)),
IF(J684="",0,_xlfn.XLOOKUP(_xlfn.CONCAT(J684," - ",A684),production_rates_outpost_resources,production_rates_production_rates,0)),
IF(K684="",0,_xlfn.XLOOKUP(_xlfn.CONCAT(K684," - ",A684),production_rates_outpost_resources,production_rates_production_rates,0)),
IF(L684="",0,_xlfn.XLOOKUP(_xlfn.CONCAT(L684," - ",A684),production_rates_outpost_resources,production_rates_production_rates,0)),
IF(M684="",0,_xlfn.XLOOKUP(_xlfn.CONCAT(M684," - ",A684),production_rates_outpost_resources,production_rates_production_rates,0)))</f>
        <v>0</v>
      </c>
      <c r="E684" s="5" t="str">
        <f t="shared" si="10"/>
        <v/>
      </c>
      <c r="F684" s="12" t="str">
        <f>IF(D684=0,"",D684/C684/VLOOKUP($B684,target_rates_table,2,FALSE))</f>
        <v/>
      </c>
    </row>
    <row r="685" spans="4:6" x14ac:dyDescent="0.25">
      <c r="D685" s="5">
        <f>SUM(
IF(G685="",0,_xlfn.XLOOKUP(_xlfn.CONCAT(G685," - ",A685),production_rates_outpost_resources,production_rates_production_rates,0)),
IF(H685="",0,_xlfn.XLOOKUP(_xlfn.CONCAT(H685," - ",A685),production_rates_outpost_resources,production_rates_production_rates,0)),
IF(I685="",0,_xlfn.XLOOKUP(_xlfn.CONCAT(I685," - ",A685),production_rates_outpost_resources,production_rates_production_rates,0)),
IF(J685="",0,_xlfn.XLOOKUP(_xlfn.CONCAT(J685," - ",A685),production_rates_outpost_resources,production_rates_production_rates,0)),
IF(K685="",0,_xlfn.XLOOKUP(_xlfn.CONCAT(K685," - ",A685),production_rates_outpost_resources,production_rates_production_rates,0)),
IF(L685="",0,_xlfn.XLOOKUP(_xlfn.CONCAT(L685," - ",A685),production_rates_outpost_resources,production_rates_production_rates,0)),
IF(M685="",0,_xlfn.XLOOKUP(_xlfn.CONCAT(M685," - ",A685),production_rates_outpost_resources,production_rates_production_rates,0)))</f>
        <v>0</v>
      </c>
      <c r="E685" s="5" t="str">
        <f t="shared" si="10"/>
        <v/>
      </c>
      <c r="F685" s="12" t="str">
        <f>IF(D685=0,"",D685/C685/VLOOKUP($B685,target_rates_table,2,FALSE))</f>
        <v/>
      </c>
    </row>
    <row r="686" spans="4:6" x14ac:dyDescent="0.25">
      <c r="D686" s="5">
        <f>SUM(
IF(G686="",0,_xlfn.XLOOKUP(_xlfn.CONCAT(G686," - ",A686),production_rates_outpost_resources,production_rates_production_rates,0)),
IF(H686="",0,_xlfn.XLOOKUP(_xlfn.CONCAT(H686," - ",A686),production_rates_outpost_resources,production_rates_production_rates,0)),
IF(I686="",0,_xlfn.XLOOKUP(_xlfn.CONCAT(I686," - ",A686),production_rates_outpost_resources,production_rates_production_rates,0)),
IF(J686="",0,_xlfn.XLOOKUP(_xlfn.CONCAT(J686," - ",A686),production_rates_outpost_resources,production_rates_production_rates,0)),
IF(K686="",0,_xlfn.XLOOKUP(_xlfn.CONCAT(K686," - ",A686),production_rates_outpost_resources,production_rates_production_rates,0)),
IF(L686="",0,_xlfn.XLOOKUP(_xlfn.CONCAT(L686," - ",A686),production_rates_outpost_resources,production_rates_production_rates,0)),
IF(M686="",0,_xlfn.XLOOKUP(_xlfn.CONCAT(M686," - ",A686),production_rates_outpost_resources,production_rates_production_rates,0)))</f>
        <v>0</v>
      </c>
      <c r="E686" s="5" t="str">
        <f t="shared" si="10"/>
        <v/>
      </c>
      <c r="F686" s="12" t="str">
        <f>IF(D686=0,"",D686/C686/VLOOKUP($B686,target_rates_table,2,FALSE))</f>
        <v/>
      </c>
    </row>
    <row r="687" spans="4:6" x14ac:dyDescent="0.25">
      <c r="D687" s="5">
        <f>SUM(
IF(G687="",0,_xlfn.XLOOKUP(_xlfn.CONCAT(G687," - ",A687),production_rates_outpost_resources,production_rates_production_rates,0)),
IF(H687="",0,_xlfn.XLOOKUP(_xlfn.CONCAT(H687," - ",A687),production_rates_outpost_resources,production_rates_production_rates,0)),
IF(I687="",0,_xlfn.XLOOKUP(_xlfn.CONCAT(I687," - ",A687),production_rates_outpost_resources,production_rates_production_rates,0)),
IF(J687="",0,_xlfn.XLOOKUP(_xlfn.CONCAT(J687," - ",A687),production_rates_outpost_resources,production_rates_production_rates,0)),
IF(K687="",0,_xlfn.XLOOKUP(_xlfn.CONCAT(K687," - ",A687),production_rates_outpost_resources,production_rates_production_rates,0)),
IF(L687="",0,_xlfn.XLOOKUP(_xlfn.CONCAT(L687," - ",A687),production_rates_outpost_resources,production_rates_production_rates,0)),
IF(M687="",0,_xlfn.XLOOKUP(_xlfn.CONCAT(M687," - ",A687),production_rates_outpost_resources,production_rates_production_rates,0)))</f>
        <v>0</v>
      </c>
      <c r="E687" s="5" t="str">
        <f t="shared" si="10"/>
        <v/>
      </c>
      <c r="F687" s="12" t="str">
        <f>IF(D687=0,"",D687/C687/VLOOKUP($B687,target_rates_table,2,FALSE))</f>
        <v/>
      </c>
    </row>
    <row r="688" spans="4:6" x14ac:dyDescent="0.25">
      <c r="D688" s="5">
        <f>SUM(
IF(G688="",0,_xlfn.XLOOKUP(_xlfn.CONCAT(G688," - ",A688),production_rates_outpost_resources,production_rates_production_rates,0)),
IF(H688="",0,_xlfn.XLOOKUP(_xlfn.CONCAT(H688," - ",A688),production_rates_outpost_resources,production_rates_production_rates,0)),
IF(I688="",0,_xlfn.XLOOKUP(_xlfn.CONCAT(I688," - ",A688),production_rates_outpost_resources,production_rates_production_rates,0)),
IF(J688="",0,_xlfn.XLOOKUP(_xlfn.CONCAT(J688," - ",A688),production_rates_outpost_resources,production_rates_production_rates,0)),
IF(K688="",0,_xlfn.XLOOKUP(_xlfn.CONCAT(K688," - ",A688),production_rates_outpost_resources,production_rates_production_rates,0)),
IF(L688="",0,_xlfn.XLOOKUP(_xlfn.CONCAT(L688," - ",A688),production_rates_outpost_resources,production_rates_production_rates,0)),
IF(M688="",0,_xlfn.XLOOKUP(_xlfn.CONCAT(M688," - ",A688),production_rates_outpost_resources,production_rates_production_rates,0)))</f>
        <v>0</v>
      </c>
      <c r="E688" s="5" t="str">
        <f t="shared" si="10"/>
        <v/>
      </c>
      <c r="F688" s="12" t="str">
        <f>IF(D688=0,"",D688/C688/VLOOKUP($B688,target_rates_table,2,FALSE))</f>
        <v/>
      </c>
    </row>
    <row r="689" spans="4:6" x14ac:dyDescent="0.25">
      <c r="D689" s="5">
        <f>SUM(
IF(G689="",0,_xlfn.XLOOKUP(_xlfn.CONCAT(G689," - ",A689),production_rates_outpost_resources,production_rates_production_rates,0)),
IF(H689="",0,_xlfn.XLOOKUP(_xlfn.CONCAT(H689," - ",A689),production_rates_outpost_resources,production_rates_production_rates,0)),
IF(I689="",0,_xlfn.XLOOKUP(_xlfn.CONCAT(I689," - ",A689),production_rates_outpost_resources,production_rates_production_rates,0)),
IF(J689="",0,_xlfn.XLOOKUP(_xlfn.CONCAT(J689," - ",A689),production_rates_outpost_resources,production_rates_production_rates,0)),
IF(K689="",0,_xlfn.XLOOKUP(_xlfn.CONCAT(K689," - ",A689),production_rates_outpost_resources,production_rates_production_rates,0)),
IF(L689="",0,_xlfn.XLOOKUP(_xlfn.CONCAT(L689," - ",A689),production_rates_outpost_resources,production_rates_production_rates,0)),
IF(M689="",0,_xlfn.XLOOKUP(_xlfn.CONCAT(M689," - ",A689),production_rates_outpost_resources,production_rates_production_rates,0)))</f>
        <v>0</v>
      </c>
      <c r="E689" s="5" t="str">
        <f t="shared" si="10"/>
        <v/>
      </c>
      <c r="F689" s="12" t="str">
        <f>IF(D689=0,"",D689/C689/VLOOKUP($B689,target_rates_table,2,FALSE))</f>
        <v/>
      </c>
    </row>
    <row r="690" spans="4:6" x14ac:dyDescent="0.25">
      <c r="D690" s="5">
        <f>SUM(
IF(G690="",0,_xlfn.XLOOKUP(_xlfn.CONCAT(G690," - ",A690),production_rates_outpost_resources,production_rates_production_rates,0)),
IF(H690="",0,_xlfn.XLOOKUP(_xlfn.CONCAT(H690," - ",A690),production_rates_outpost_resources,production_rates_production_rates,0)),
IF(I690="",0,_xlfn.XLOOKUP(_xlfn.CONCAT(I690," - ",A690),production_rates_outpost_resources,production_rates_production_rates,0)),
IF(J690="",0,_xlfn.XLOOKUP(_xlfn.CONCAT(J690," - ",A690),production_rates_outpost_resources,production_rates_production_rates,0)),
IF(K690="",0,_xlfn.XLOOKUP(_xlfn.CONCAT(K690," - ",A690),production_rates_outpost_resources,production_rates_production_rates,0)),
IF(L690="",0,_xlfn.XLOOKUP(_xlfn.CONCAT(L690," - ",A690),production_rates_outpost_resources,production_rates_production_rates,0)),
IF(M690="",0,_xlfn.XLOOKUP(_xlfn.CONCAT(M690," - ",A690),production_rates_outpost_resources,production_rates_production_rates,0)))</f>
        <v>0</v>
      </c>
      <c r="E690" s="5" t="str">
        <f t="shared" si="10"/>
        <v/>
      </c>
      <c r="F690" s="12" t="str">
        <f>IF(D690=0,"",D690/C690/VLOOKUP($B690,target_rates_table,2,FALSE))</f>
        <v/>
      </c>
    </row>
    <row r="691" spans="4:6" x14ac:dyDescent="0.25">
      <c r="D691" s="5">
        <f>SUM(
IF(G691="",0,_xlfn.XLOOKUP(_xlfn.CONCAT(G691," - ",A691),production_rates_outpost_resources,production_rates_production_rates,0)),
IF(H691="",0,_xlfn.XLOOKUP(_xlfn.CONCAT(H691," - ",A691),production_rates_outpost_resources,production_rates_production_rates,0)),
IF(I691="",0,_xlfn.XLOOKUP(_xlfn.CONCAT(I691," - ",A691),production_rates_outpost_resources,production_rates_production_rates,0)),
IF(J691="",0,_xlfn.XLOOKUP(_xlfn.CONCAT(J691," - ",A691),production_rates_outpost_resources,production_rates_production_rates,0)),
IF(K691="",0,_xlfn.XLOOKUP(_xlfn.CONCAT(K691," - ",A691),production_rates_outpost_resources,production_rates_production_rates,0)),
IF(L691="",0,_xlfn.XLOOKUP(_xlfn.CONCAT(L691," - ",A691),production_rates_outpost_resources,production_rates_production_rates,0)),
IF(M691="",0,_xlfn.XLOOKUP(_xlfn.CONCAT(M691," - ",A691),production_rates_outpost_resources,production_rates_production_rates,0)))</f>
        <v>0</v>
      </c>
      <c r="E691" s="5" t="str">
        <f t="shared" si="10"/>
        <v/>
      </c>
      <c r="F691" s="12" t="str">
        <f>IF(D691=0,"",D691/C691/VLOOKUP($B691,target_rates_table,2,FALSE))</f>
        <v/>
      </c>
    </row>
    <row r="692" spans="4:6" x14ac:dyDescent="0.25">
      <c r="D692" s="5">
        <f>SUM(
IF(G692="",0,_xlfn.XLOOKUP(_xlfn.CONCAT(G692," - ",A692),production_rates_outpost_resources,production_rates_production_rates,0)),
IF(H692="",0,_xlfn.XLOOKUP(_xlfn.CONCAT(H692," - ",A692),production_rates_outpost_resources,production_rates_production_rates,0)),
IF(I692="",0,_xlfn.XLOOKUP(_xlfn.CONCAT(I692," - ",A692),production_rates_outpost_resources,production_rates_production_rates,0)),
IF(J692="",0,_xlfn.XLOOKUP(_xlfn.CONCAT(J692," - ",A692),production_rates_outpost_resources,production_rates_production_rates,0)),
IF(K692="",0,_xlfn.XLOOKUP(_xlfn.CONCAT(K692," - ",A692),production_rates_outpost_resources,production_rates_production_rates,0)),
IF(L692="",0,_xlfn.XLOOKUP(_xlfn.CONCAT(L692," - ",A692),production_rates_outpost_resources,production_rates_production_rates,0)),
IF(M692="",0,_xlfn.XLOOKUP(_xlfn.CONCAT(M692," - ",A692),production_rates_outpost_resources,production_rates_production_rates,0)))</f>
        <v>0</v>
      </c>
      <c r="E692" s="5" t="str">
        <f t="shared" si="10"/>
        <v/>
      </c>
      <c r="F692" s="12" t="str">
        <f>IF(D692=0,"",D692/C692/VLOOKUP($B692,target_rates_table,2,FALSE))</f>
        <v/>
      </c>
    </row>
    <row r="693" spans="4:6" x14ac:dyDescent="0.25">
      <c r="D693" s="5">
        <f>SUM(
IF(G693="",0,_xlfn.XLOOKUP(_xlfn.CONCAT(G693," - ",A693),production_rates_outpost_resources,production_rates_production_rates,0)),
IF(H693="",0,_xlfn.XLOOKUP(_xlfn.CONCAT(H693," - ",A693),production_rates_outpost_resources,production_rates_production_rates,0)),
IF(I693="",0,_xlfn.XLOOKUP(_xlfn.CONCAT(I693," - ",A693),production_rates_outpost_resources,production_rates_production_rates,0)),
IF(J693="",0,_xlfn.XLOOKUP(_xlfn.CONCAT(J693," - ",A693),production_rates_outpost_resources,production_rates_production_rates,0)),
IF(K693="",0,_xlfn.XLOOKUP(_xlfn.CONCAT(K693," - ",A693),production_rates_outpost_resources,production_rates_production_rates,0)),
IF(L693="",0,_xlfn.XLOOKUP(_xlfn.CONCAT(L693," - ",A693),production_rates_outpost_resources,production_rates_production_rates,0)),
IF(M693="",0,_xlfn.XLOOKUP(_xlfn.CONCAT(M693," - ",A693),production_rates_outpost_resources,production_rates_production_rates,0)))</f>
        <v>0</v>
      </c>
      <c r="E693" s="5" t="str">
        <f t="shared" si="10"/>
        <v/>
      </c>
      <c r="F693" s="12" t="str">
        <f>IF(D693=0,"",D693/C693/VLOOKUP($B693,target_rates_table,2,FALSE))</f>
        <v/>
      </c>
    </row>
    <row r="694" spans="4:6" x14ac:dyDescent="0.25">
      <c r="D694" s="5">
        <f>SUM(
IF(G694="",0,_xlfn.XLOOKUP(_xlfn.CONCAT(G694," - ",A694),production_rates_outpost_resources,production_rates_production_rates,0)),
IF(H694="",0,_xlfn.XLOOKUP(_xlfn.CONCAT(H694," - ",A694),production_rates_outpost_resources,production_rates_production_rates,0)),
IF(I694="",0,_xlfn.XLOOKUP(_xlfn.CONCAT(I694," - ",A694),production_rates_outpost_resources,production_rates_production_rates,0)),
IF(J694="",0,_xlfn.XLOOKUP(_xlfn.CONCAT(J694," - ",A694),production_rates_outpost_resources,production_rates_production_rates,0)),
IF(K694="",0,_xlfn.XLOOKUP(_xlfn.CONCAT(K694," - ",A694),production_rates_outpost_resources,production_rates_production_rates,0)),
IF(L694="",0,_xlfn.XLOOKUP(_xlfn.CONCAT(L694," - ",A694),production_rates_outpost_resources,production_rates_production_rates,0)),
IF(M694="",0,_xlfn.XLOOKUP(_xlfn.CONCAT(M694," - ",A694),production_rates_outpost_resources,production_rates_production_rates,0)))</f>
        <v>0</v>
      </c>
      <c r="E694" s="5" t="str">
        <f t="shared" si="10"/>
        <v/>
      </c>
      <c r="F694" s="12" t="str">
        <f>IF(D694=0,"",D694/C694/VLOOKUP($B694,target_rates_table,2,FALSE))</f>
        <v/>
      </c>
    </row>
    <row r="695" spans="4:6" x14ac:dyDescent="0.25">
      <c r="D695" s="5">
        <f>SUM(
IF(G695="",0,_xlfn.XLOOKUP(_xlfn.CONCAT(G695," - ",A695),production_rates_outpost_resources,production_rates_production_rates,0)),
IF(H695="",0,_xlfn.XLOOKUP(_xlfn.CONCAT(H695," - ",A695),production_rates_outpost_resources,production_rates_production_rates,0)),
IF(I695="",0,_xlfn.XLOOKUP(_xlfn.CONCAT(I695," - ",A695),production_rates_outpost_resources,production_rates_production_rates,0)),
IF(J695="",0,_xlfn.XLOOKUP(_xlfn.CONCAT(J695," - ",A695),production_rates_outpost_resources,production_rates_production_rates,0)),
IF(K695="",0,_xlfn.XLOOKUP(_xlfn.CONCAT(K695," - ",A695),production_rates_outpost_resources,production_rates_production_rates,0)),
IF(L695="",0,_xlfn.XLOOKUP(_xlfn.CONCAT(L695," - ",A695),production_rates_outpost_resources,production_rates_production_rates,0)),
IF(M695="",0,_xlfn.XLOOKUP(_xlfn.CONCAT(M695," - ",A695),production_rates_outpost_resources,production_rates_production_rates,0)))</f>
        <v>0</v>
      </c>
      <c r="E695" s="5" t="str">
        <f t="shared" si="10"/>
        <v/>
      </c>
      <c r="F695" s="12" t="str">
        <f>IF(D695=0,"",D695/C695/VLOOKUP($B695,target_rates_table,2,FALSE))</f>
        <v/>
      </c>
    </row>
    <row r="696" spans="4:6" x14ac:dyDescent="0.25">
      <c r="D696" s="5">
        <f>SUM(
IF(G696="",0,_xlfn.XLOOKUP(_xlfn.CONCAT(G696," - ",A696),production_rates_outpost_resources,production_rates_production_rates,0)),
IF(H696="",0,_xlfn.XLOOKUP(_xlfn.CONCAT(H696," - ",A696),production_rates_outpost_resources,production_rates_production_rates,0)),
IF(I696="",0,_xlfn.XLOOKUP(_xlfn.CONCAT(I696," - ",A696),production_rates_outpost_resources,production_rates_production_rates,0)),
IF(J696="",0,_xlfn.XLOOKUP(_xlfn.CONCAT(J696," - ",A696),production_rates_outpost_resources,production_rates_production_rates,0)),
IF(K696="",0,_xlfn.XLOOKUP(_xlfn.CONCAT(K696," - ",A696),production_rates_outpost_resources,production_rates_production_rates,0)),
IF(L696="",0,_xlfn.XLOOKUP(_xlfn.CONCAT(L696," - ",A696),production_rates_outpost_resources,production_rates_production_rates,0)),
IF(M696="",0,_xlfn.XLOOKUP(_xlfn.CONCAT(M696," - ",A696),production_rates_outpost_resources,production_rates_production_rates,0)))</f>
        <v>0</v>
      </c>
      <c r="E696" s="5" t="str">
        <f t="shared" si="10"/>
        <v/>
      </c>
      <c r="F696" s="12" t="str">
        <f>IF(D696=0,"",D696/C696/VLOOKUP($B696,target_rates_table,2,FALSE))</f>
        <v/>
      </c>
    </row>
    <row r="697" spans="4:6" x14ac:dyDescent="0.25">
      <c r="D697" s="5">
        <f>SUM(
IF(G697="",0,_xlfn.XLOOKUP(_xlfn.CONCAT(G697," - ",A697),production_rates_outpost_resources,production_rates_production_rates,0)),
IF(H697="",0,_xlfn.XLOOKUP(_xlfn.CONCAT(H697," - ",A697),production_rates_outpost_resources,production_rates_production_rates,0)),
IF(I697="",0,_xlfn.XLOOKUP(_xlfn.CONCAT(I697," - ",A697),production_rates_outpost_resources,production_rates_production_rates,0)),
IF(J697="",0,_xlfn.XLOOKUP(_xlfn.CONCAT(J697," - ",A697),production_rates_outpost_resources,production_rates_production_rates,0)),
IF(K697="",0,_xlfn.XLOOKUP(_xlfn.CONCAT(K697," - ",A697),production_rates_outpost_resources,production_rates_production_rates,0)),
IF(L697="",0,_xlfn.XLOOKUP(_xlfn.CONCAT(L697," - ",A697),production_rates_outpost_resources,production_rates_production_rates,0)),
IF(M697="",0,_xlfn.XLOOKUP(_xlfn.CONCAT(M697," - ",A697),production_rates_outpost_resources,production_rates_production_rates,0)))</f>
        <v>0</v>
      </c>
      <c r="E697" s="5" t="str">
        <f t="shared" si="10"/>
        <v/>
      </c>
      <c r="F697" s="12" t="str">
        <f>IF(D697=0,"",D697/C697/VLOOKUP($B697,target_rates_table,2,FALSE))</f>
        <v/>
      </c>
    </row>
    <row r="698" spans="4:6" x14ac:dyDescent="0.25">
      <c r="D698" s="5">
        <f>SUM(
IF(G698="",0,_xlfn.XLOOKUP(_xlfn.CONCAT(G698," - ",A698),production_rates_outpost_resources,production_rates_production_rates,0)),
IF(H698="",0,_xlfn.XLOOKUP(_xlfn.CONCAT(H698," - ",A698),production_rates_outpost_resources,production_rates_production_rates,0)),
IF(I698="",0,_xlfn.XLOOKUP(_xlfn.CONCAT(I698," - ",A698),production_rates_outpost_resources,production_rates_production_rates,0)),
IF(J698="",0,_xlfn.XLOOKUP(_xlfn.CONCAT(J698," - ",A698),production_rates_outpost_resources,production_rates_production_rates,0)),
IF(K698="",0,_xlfn.XLOOKUP(_xlfn.CONCAT(K698," - ",A698),production_rates_outpost_resources,production_rates_production_rates,0)),
IF(L698="",0,_xlfn.XLOOKUP(_xlfn.CONCAT(L698," - ",A698),production_rates_outpost_resources,production_rates_production_rates,0)),
IF(M698="",0,_xlfn.XLOOKUP(_xlfn.CONCAT(M698," - ",A698),production_rates_outpost_resources,production_rates_production_rates,0)))</f>
        <v>0</v>
      </c>
      <c r="E698" s="5" t="str">
        <f t="shared" si="10"/>
        <v/>
      </c>
      <c r="F698" s="12" t="str">
        <f>IF(D698=0,"",D698/C698/VLOOKUP($B698,target_rates_table,2,FALSE))</f>
        <v/>
      </c>
    </row>
    <row r="699" spans="4:6" x14ac:dyDescent="0.25">
      <c r="D699" s="5">
        <f>SUM(
IF(G699="",0,_xlfn.XLOOKUP(_xlfn.CONCAT(G699," - ",A699),production_rates_outpost_resources,production_rates_production_rates,0)),
IF(H699="",0,_xlfn.XLOOKUP(_xlfn.CONCAT(H699," - ",A699),production_rates_outpost_resources,production_rates_production_rates,0)),
IF(I699="",0,_xlfn.XLOOKUP(_xlfn.CONCAT(I699," - ",A699),production_rates_outpost_resources,production_rates_production_rates,0)),
IF(J699="",0,_xlfn.XLOOKUP(_xlfn.CONCAT(J699," - ",A699),production_rates_outpost_resources,production_rates_production_rates,0)),
IF(K699="",0,_xlfn.XLOOKUP(_xlfn.CONCAT(K699," - ",A699),production_rates_outpost_resources,production_rates_production_rates,0)),
IF(L699="",0,_xlfn.XLOOKUP(_xlfn.CONCAT(L699," - ",A699),production_rates_outpost_resources,production_rates_production_rates,0)),
IF(M699="",0,_xlfn.XLOOKUP(_xlfn.CONCAT(M699," - ",A699),production_rates_outpost_resources,production_rates_production_rates,0)))</f>
        <v>0</v>
      </c>
      <c r="E699" s="5" t="str">
        <f t="shared" si="10"/>
        <v/>
      </c>
      <c r="F699" s="12" t="str">
        <f>IF(D699=0,"",D699/C699/VLOOKUP($B699,target_rates_table,2,FALSE))</f>
        <v/>
      </c>
    </row>
    <row r="700" spans="4:6" x14ac:dyDescent="0.25">
      <c r="D700" s="5">
        <f>SUM(
IF(G700="",0,_xlfn.XLOOKUP(_xlfn.CONCAT(G700," - ",A700),production_rates_outpost_resources,production_rates_production_rates,0)),
IF(H700="",0,_xlfn.XLOOKUP(_xlfn.CONCAT(H700," - ",A700),production_rates_outpost_resources,production_rates_production_rates,0)),
IF(I700="",0,_xlfn.XLOOKUP(_xlfn.CONCAT(I700," - ",A700),production_rates_outpost_resources,production_rates_production_rates,0)),
IF(J700="",0,_xlfn.XLOOKUP(_xlfn.CONCAT(J700," - ",A700),production_rates_outpost_resources,production_rates_production_rates,0)),
IF(K700="",0,_xlfn.XLOOKUP(_xlfn.CONCAT(K700," - ",A700),production_rates_outpost_resources,production_rates_production_rates,0)),
IF(L700="",0,_xlfn.XLOOKUP(_xlfn.CONCAT(L700," - ",A700),production_rates_outpost_resources,production_rates_production_rates,0)),
IF(M700="",0,_xlfn.XLOOKUP(_xlfn.CONCAT(M700," - ",A700),production_rates_outpost_resources,production_rates_production_rates,0)))</f>
        <v>0</v>
      </c>
      <c r="E700" s="5" t="str">
        <f t="shared" si="10"/>
        <v/>
      </c>
      <c r="F700" s="12" t="str">
        <f>IF(D700=0,"",D700/C700/VLOOKUP($B700,target_rates_table,2,FALSE))</f>
        <v/>
      </c>
    </row>
    <row r="701" spans="4:6" x14ac:dyDescent="0.25">
      <c r="D701" s="5">
        <f>SUM(
IF(G701="",0,_xlfn.XLOOKUP(_xlfn.CONCAT(G701," - ",A701),production_rates_outpost_resources,production_rates_production_rates,0)),
IF(H701="",0,_xlfn.XLOOKUP(_xlfn.CONCAT(H701," - ",A701),production_rates_outpost_resources,production_rates_production_rates,0)),
IF(I701="",0,_xlfn.XLOOKUP(_xlfn.CONCAT(I701," - ",A701),production_rates_outpost_resources,production_rates_production_rates,0)),
IF(J701="",0,_xlfn.XLOOKUP(_xlfn.CONCAT(J701," - ",A701),production_rates_outpost_resources,production_rates_production_rates,0)),
IF(K701="",0,_xlfn.XLOOKUP(_xlfn.CONCAT(K701," - ",A701),production_rates_outpost_resources,production_rates_production_rates,0)),
IF(L701="",0,_xlfn.XLOOKUP(_xlfn.CONCAT(L701," - ",A701),production_rates_outpost_resources,production_rates_production_rates,0)),
IF(M701="",0,_xlfn.XLOOKUP(_xlfn.CONCAT(M701," - ",A701),production_rates_outpost_resources,production_rates_production_rates,0)))</f>
        <v>0</v>
      </c>
      <c r="E701" s="5" t="str">
        <f t="shared" si="10"/>
        <v/>
      </c>
      <c r="F701" s="12" t="str">
        <f>IF(D701=0,"",D701/C701/VLOOKUP($B701,target_rates_table,2,FALSE))</f>
        <v/>
      </c>
    </row>
    <row r="702" spans="4:6" x14ac:dyDescent="0.25">
      <c r="D702" s="5">
        <f>SUM(
IF(G702="",0,_xlfn.XLOOKUP(_xlfn.CONCAT(G702," - ",A702),production_rates_outpost_resources,production_rates_production_rates,0)),
IF(H702="",0,_xlfn.XLOOKUP(_xlfn.CONCAT(H702," - ",A702),production_rates_outpost_resources,production_rates_production_rates,0)),
IF(I702="",0,_xlfn.XLOOKUP(_xlfn.CONCAT(I702," - ",A702),production_rates_outpost_resources,production_rates_production_rates,0)),
IF(J702="",0,_xlfn.XLOOKUP(_xlfn.CONCAT(J702," - ",A702),production_rates_outpost_resources,production_rates_production_rates,0)),
IF(K702="",0,_xlfn.XLOOKUP(_xlfn.CONCAT(K702," - ",A702),production_rates_outpost_resources,production_rates_production_rates,0)),
IF(L702="",0,_xlfn.XLOOKUP(_xlfn.CONCAT(L702," - ",A702),production_rates_outpost_resources,production_rates_production_rates,0)),
IF(M702="",0,_xlfn.XLOOKUP(_xlfn.CONCAT(M702," - ",A702),production_rates_outpost_resources,production_rates_production_rates,0)))</f>
        <v>0</v>
      </c>
      <c r="E702" s="5" t="str">
        <f t="shared" si="10"/>
        <v/>
      </c>
      <c r="F702" s="12" t="str">
        <f>IF(D702=0,"",D702/C702/VLOOKUP($B702,target_rates_table,2,FALSE))</f>
        <v/>
      </c>
    </row>
    <row r="703" spans="4:6" x14ac:dyDescent="0.25">
      <c r="D703" s="5">
        <f>SUM(
IF(G703="",0,_xlfn.XLOOKUP(_xlfn.CONCAT(G703," - ",A703),production_rates_outpost_resources,production_rates_production_rates,0)),
IF(H703="",0,_xlfn.XLOOKUP(_xlfn.CONCAT(H703," - ",A703),production_rates_outpost_resources,production_rates_production_rates,0)),
IF(I703="",0,_xlfn.XLOOKUP(_xlfn.CONCAT(I703," - ",A703),production_rates_outpost_resources,production_rates_production_rates,0)),
IF(J703="",0,_xlfn.XLOOKUP(_xlfn.CONCAT(J703," - ",A703),production_rates_outpost_resources,production_rates_production_rates,0)),
IF(K703="",0,_xlfn.XLOOKUP(_xlfn.CONCAT(K703," - ",A703),production_rates_outpost_resources,production_rates_production_rates,0)),
IF(L703="",0,_xlfn.XLOOKUP(_xlfn.CONCAT(L703," - ",A703),production_rates_outpost_resources,production_rates_production_rates,0)),
IF(M703="",0,_xlfn.XLOOKUP(_xlfn.CONCAT(M703," - ",A703),production_rates_outpost_resources,production_rates_production_rates,0)))</f>
        <v>0</v>
      </c>
      <c r="E703" s="5" t="str">
        <f t="shared" si="10"/>
        <v/>
      </c>
      <c r="F703" s="12" t="str">
        <f>IF(D703=0,"",D703/C703/VLOOKUP($B703,target_rates_table,2,FALSE))</f>
        <v/>
      </c>
    </row>
    <row r="704" spans="4:6" x14ac:dyDescent="0.25">
      <c r="D704" s="5">
        <f>SUM(
IF(G704="",0,_xlfn.XLOOKUP(_xlfn.CONCAT(G704," - ",A704),production_rates_outpost_resources,production_rates_production_rates,0)),
IF(H704="",0,_xlfn.XLOOKUP(_xlfn.CONCAT(H704," - ",A704),production_rates_outpost_resources,production_rates_production_rates,0)),
IF(I704="",0,_xlfn.XLOOKUP(_xlfn.CONCAT(I704," - ",A704),production_rates_outpost_resources,production_rates_production_rates,0)),
IF(J704="",0,_xlfn.XLOOKUP(_xlfn.CONCAT(J704," - ",A704),production_rates_outpost_resources,production_rates_production_rates,0)),
IF(K704="",0,_xlfn.XLOOKUP(_xlfn.CONCAT(K704," - ",A704),production_rates_outpost_resources,production_rates_production_rates,0)),
IF(L704="",0,_xlfn.XLOOKUP(_xlfn.CONCAT(L704," - ",A704),production_rates_outpost_resources,production_rates_production_rates,0)),
IF(M704="",0,_xlfn.XLOOKUP(_xlfn.CONCAT(M704," - ",A704),production_rates_outpost_resources,production_rates_production_rates,0)))</f>
        <v>0</v>
      </c>
      <c r="E704" s="5" t="str">
        <f t="shared" si="10"/>
        <v/>
      </c>
      <c r="F704" s="12" t="str">
        <f>IF(D704=0,"",D704/C704/VLOOKUP($B704,target_rates_table,2,FALSE))</f>
        <v/>
      </c>
    </row>
    <row r="705" spans="4:6" x14ac:dyDescent="0.25">
      <c r="D705" s="5">
        <f>SUM(
IF(G705="",0,_xlfn.XLOOKUP(_xlfn.CONCAT(G705," - ",A705),production_rates_outpost_resources,production_rates_production_rates,0)),
IF(H705="",0,_xlfn.XLOOKUP(_xlfn.CONCAT(H705," - ",A705),production_rates_outpost_resources,production_rates_production_rates,0)),
IF(I705="",0,_xlfn.XLOOKUP(_xlfn.CONCAT(I705," - ",A705),production_rates_outpost_resources,production_rates_production_rates,0)),
IF(J705="",0,_xlfn.XLOOKUP(_xlfn.CONCAT(J705," - ",A705),production_rates_outpost_resources,production_rates_production_rates,0)),
IF(K705="",0,_xlfn.XLOOKUP(_xlfn.CONCAT(K705," - ",A705),production_rates_outpost_resources,production_rates_production_rates,0)),
IF(L705="",0,_xlfn.XLOOKUP(_xlfn.CONCAT(L705," - ",A705),production_rates_outpost_resources,production_rates_production_rates,0)),
IF(M705="",0,_xlfn.XLOOKUP(_xlfn.CONCAT(M705," - ",A705),production_rates_outpost_resources,production_rates_production_rates,0)))</f>
        <v>0</v>
      </c>
      <c r="E705" s="5" t="str">
        <f t="shared" si="10"/>
        <v/>
      </c>
      <c r="F705" s="12" t="str">
        <f>IF(D705=0,"",D705/C705/VLOOKUP($B705,target_rates_table,2,FALSE))</f>
        <v/>
      </c>
    </row>
    <row r="706" spans="4:6" x14ac:dyDescent="0.25">
      <c r="D706" s="5">
        <f>SUM(
IF(G706="",0,_xlfn.XLOOKUP(_xlfn.CONCAT(G706," - ",A706),production_rates_outpost_resources,production_rates_production_rates,0)),
IF(H706="",0,_xlfn.XLOOKUP(_xlfn.CONCAT(H706," - ",A706),production_rates_outpost_resources,production_rates_production_rates,0)),
IF(I706="",0,_xlfn.XLOOKUP(_xlfn.CONCAT(I706," - ",A706),production_rates_outpost_resources,production_rates_production_rates,0)),
IF(J706="",0,_xlfn.XLOOKUP(_xlfn.CONCAT(J706," - ",A706),production_rates_outpost_resources,production_rates_production_rates,0)),
IF(K706="",0,_xlfn.XLOOKUP(_xlfn.CONCAT(K706," - ",A706),production_rates_outpost_resources,production_rates_production_rates,0)),
IF(L706="",0,_xlfn.XLOOKUP(_xlfn.CONCAT(L706," - ",A706),production_rates_outpost_resources,production_rates_production_rates,0)),
IF(M706="",0,_xlfn.XLOOKUP(_xlfn.CONCAT(M706," - ",A706),production_rates_outpost_resources,production_rates_production_rates,0)))</f>
        <v>0</v>
      </c>
      <c r="E706" s="5" t="str">
        <f t="shared" si="10"/>
        <v/>
      </c>
      <c r="F706" s="12" t="str">
        <f>IF(D706=0,"",D706/C706/VLOOKUP($B706,target_rates_table,2,FALSE))</f>
        <v/>
      </c>
    </row>
    <row r="707" spans="4:6" x14ac:dyDescent="0.25">
      <c r="D707" s="5">
        <f>SUM(
IF(G707="",0,_xlfn.XLOOKUP(_xlfn.CONCAT(G707," - ",A707),production_rates_outpost_resources,production_rates_production_rates,0)),
IF(H707="",0,_xlfn.XLOOKUP(_xlfn.CONCAT(H707," - ",A707),production_rates_outpost_resources,production_rates_production_rates,0)),
IF(I707="",0,_xlfn.XLOOKUP(_xlfn.CONCAT(I707," - ",A707),production_rates_outpost_resources,production_rates_production_rates,0)),
IF(J707="",0,_xlfn.XLOOKUP(_xlfn.CONCAT(J707," - ",A707),production_rates_outpost_resources,production_rates_production_rates,0)),
IF(K707="",0,_xlfn.XLOOKUP(_xlfn.CONCAT(K707," - ",A707),production_rates_outpost_resources,production_rates_production_rates,0)),
IF(L707="",0,_xlfn.XLOOKUP(_xlfn.CONCAT(L707," - ",A707),production_rates_outpost_resources,production_rates_production_rates,0)),
IF(M707="",0,_xlfn.XLOOKUP(_xlfn.CONCAT(M707," - ",A707),production_rates_outpost_resources,production_rates_production_rates,0)))</f>
        <v>0</v>
      </c>
      <c r="E707" s="5" t="str">
        <f t="shared" ref="E707:E770" si="11">IF(D707=0,"",D707/C707)</f>
        <v/>
      </c>
      <c r="F707" s="12" t="str">
        <f>IF(D707=0,"",D707/C707/VLOOKUP($B707,target_rates_table,2,FALSE))</f>
        <v/>
      </c>
    </row>
    <row r="708" spans="4:6" x14ac:dyDescent="0.25">
      <c r="D708" s="5">
        <f>SUM(
IF(G708="",0,_xlfn.XLOOKUP(_xlfn.CONCAT(G708," - ",A708),production_rates_outpost_resources,production_rates_production_rates,0)),
IF(H708="",0,_xlfn.XLOOKUP(_xlfn.CONCAT(H708," - ",A708),production_rates_outpost_resources,production_rates_production_rates,0)),
IF(I708="",0,_xlfn.XLOOKUP(_xlfn.CONCAT(I708," - ",A708),production_rates_outpost_resources,production_rates_production_rates,0)),
IF(J708="",0,_xlfn.XLOOKUP(_xlfn.CONCAT(J708," - ",A708),production_rates_outpost_resources,production_rates_production_rates,0)),
IF(K708="",0,_xlfn.XLOOKUP(_xlfn.CONCAT(K708," - ",A708),production_rates_outpost_resources,production_rates_production_rates,0)),
IF(L708="",0,_xlfn.XLOOKUP(_xlfn.CONCAT(L708," - ",A708),production_rates_outpost_resources,production_rates_production_rates,0)),
IF(M708="",0,_xlfn.XLOOKUP(_xlfn.CONCAT(M708," - ",A708),production_rates_outpost_resources,production_rates_production_rates,0)))</f>
        <v>0</v>
      </c>
      <c r="E708" s="5" t="str">
        <f t="shared" si="11"/>
        <v/>
      </c>
      <c r="F708" s="12" t="str">
        <f>IF(D708=0,"",D708/C708/VLOOKUP($B708,target_rates_table,2,FALSE))</f>
        <v/>
      </c>
    </row>
    <row r="709" spans="4:6" x14ac:dyDescent="0.25">
      <c r="D709" s="5">
        <f>SUM(
IF(G709="",0,_xlfn.XLOOKUP(_xlfn.CONCAT(G709," - ",A709),production_rates_outpost_resources,production_rates_production_rates,0)),
IF(H709="",0,_xlfn.XLOOKUP(_xlfn.CONCAT(H709," - ",A709),production_rates_outpost_resources,production_rates_production_rates,0)),
IF(I709="",0,_xlfn.XLOOKUP(_xlfn.CONCAT(I709," - ",A709),production_rates_outpost_resources,production_rates_production_rates,0)),
IF(J709="",0,_xlfn.XLOOKUP(_xlfn.CONCAT(J709," - ",A709),production_rates_outpost_resources,production_rates_production_rates,0)),
IF(K709="",0,_xlfn.XLOOKUP(_xlfn.CONCAT(K709," - ",A709),production_rates_outpost_resources,production_rates_production_rates,0)),
IF(L709="",0,_xlfn.XLOOKUP(_xlfn.CONCAT(L709," - ",A709),production_rates_outpost_resources,production_rates_production_rates,0)),
IF(M709="",0,_xlfn.XLOOKUP(_xlfn.CONCAT(M709," - ",A709),production_rates_outpost_resources,production_rates_production_rates,0)))</f>
        <v>0</v>
      </c>
      <c r="E709" s="5" t="str">
        <f t="shared" si="11"/>
        <v/>
      </c>
      <c r="F709" s="12" t="str">
        <f>IF(D709=0,"",D709/C709/VLOOKUP($B709,target_rates_table,2,FALSE))</f>
        <v/>
      </c>
    </row>
    <row r="710" spans="4:6" x14ac:dyDescent="0.25">
      <c r="D710" s="5">
        <f>SUM(
IF(G710="",0,_xlfn.XLOOKUP(_xlfn.CONCAT(G710," - ",A710),production_rates_outpost_resources,production_rates_production_rates,0)),
IF(H710="",0,_xlfn.XLOOKUP(_xlfn.CONCAT(H710," - ",A710),production_rates_outpost_resources,production_rates_production_rates,0)),
IF(I710="",0,_xlfn.XLOOKUP(_xlfn.CONCAT(I710," - ",A710),production_rates_outpost_resources,production_rates_production_rates,0)),
IF(J710="",0,_xlfn.XLOOKUP(_xlfn.CONCAT(J710," - ",A710),production_rates_outpost_resources,production_rates_production_rates,0)),
IF(K710="",0,_xlfn.XLOOKUP(_xlfn.CONCAT(K710," - ",A710),production_rates_outpost_resources,production_rates_production_rates,0)),
IF(L710="",0,_xlfn.XLOOKUP(_xlfn.CONCAT(L710," - ",A710),production_rates_outpost_resources,production_rates_production_rates,0)),
IF(M710="",0,_xlfn.XLOOKUP(_xlfn.CONCAT(M710," - ",A710),production_rates_outpost_resources,production_rates_production_rates,0)))</f>
        <v>0</v>
      </c>
      <c r="E710" s="5" t="str">
        <f t="shared" si="11"/>
        <v/>
      </c>
      <c r="F710" s="12" t="str">
        <f>IF(D710=0,"",D710/C710/VLOOKUP($B710,target_rates_table,2,FALSE))</f>
        <v/>
      </c>
    </row>
    <row r="711" spans="4:6" x14ac:dyDescent="0.25">
      <c r="D711" s="5">
        <f>SUM(
IF(G711="",0,_xlfn.XLOOKUP(_xlfn.CONCAT(G711," - ",A711),production_rates_outpost_resources,production_rates_production_rates,0)),
IF(H711="",0,_xlfn.XLOOKUP(_xlfn.CONCAT(H711," - ",A711),production_rates_outpost_resources,production_rates_production_rates,0)),
IF(I711="",0,_xlfn.XLOOKUP(_xlfn.CONCAT(I711," - ",A711),production_rates_outpost_resources,production_rates_production_rates,0)),
IF(J711="",0,_xlfn.XLOOKUP(_xlfn.CONCAT(J711," - ",A711),production_rates_outpost_resources,production_rates_production_rates,0)),
IF(K711="",0,_xlfn.XLOOKUP(_xlfn.CONCAT(K711," - ",A711),production_rates_outpost_resources,production_rates_production_rates,0)),
IF(L711="",0,_xlfn.XLOOKUP(_xlfn.CONCAT(L711," - ",A711),production_rates_outpost_resources,production_rates_production_rates,0)),
IF(M711="",0,_xlfn.XLOOKUP(_xlfn.CONCAT(M711," - ",A711),production_rates_outpost_resources,production_rates_production_rates,0)))</f>
        <v>0</v>
      </c>
      <c r="E711" s="5" t="str">
        <f t="shared" si="11"/>
        <v/>
      </c>
      <c r="F711" s="12" t="str">
        <f>IF(D711=0,"",D711/C711/VLOOKUP($B711,target_rates_table,2,FALSE))</f>
        <v/>
      </c>
    </row>
    <row r="712" spans="4:6" x14ac:dyDescent="0.25">
      <c r="D712" s="5">
        <f>SUM(
IF(G712="",0,_xlfn.XLOOKUP(_xlfn.CONCAT(G712," - ",A712),production_rates_outpost_resources,production_rates_production_rates,0)),
IF(H712="",0,_xlfn.XLOOKUP(_xlfn.CONCAT(H712," - ",A712),production_rates_outpost_resources,production_rates_production_rates,0)),
IF(I712="",0,_xlfn.XLOOKUP(_xlfn.CONCAT(I712," - ",A712),production_rates_outpost_resources,production_rates_production_rates,0)),
IF(J712="",0,_xlfn.XLOOKUP(_xlfn.CONCAT(J712," - ",A712),production_rates_outpost_resources,production_rates_production_rates,0)),
IF(K712="",0,_xlfn.XLOOKUP(_xlfn.CONCAT(K712," - ",A712),production_rates_outpost_resources,production_rates_production_rates,0)),
IF(L712="",0,_xlfn.XLOOKUP(_xlfn.CONCAT(L712," - ",A712),production_rates_outpost_resources,production_rates_production_rates,0)),
IF(M712="",0,_xlfn.XLOOKUP(_xlfn.CONCAT(M712," - ",A712),production_rates_outpost_resources,production_rates_production_rates,0)))</f>
        <v>0</v>
      </c>
      <c r="E712" s="5" t="str">
        <f t="shared" si="11"/>
        <v/>
      </c>
      <c r="F712" s="12" t="str">
        <f>IF(D712=0,"",D712/C712/VLOOKUP($B712,target_rates_table,2,FALSE))</f>
        <v/>
      </c>
    </row>
    <row r="713" spans="4:6" x14ac:dyDescent="0.25">
      <c r="D713" s="5">
        <f>SUM(
IF(G713="",0,_xlfn.XLOOKUP(_xlfn.CONCAT(G713," - ",A713),production_rates_outpost_resources,production_rates_production_rates,0)),
IF(H713="",0,_xlfn.XLOOKUP(_xlfn.CONCAT(H713," - ",A713),production_rates_outpost_resources,production_rates_production_rates,0)),
IF(I713="",0,_xlfn.XLOOKUP(_xlfn.CONCAT(I713," - ",A713),production_rates_outpost_resources,production_rates_production_rates,0)),
IF(J713="",0,_xlfn.XLOOKUP(_xlfn.CONCAT(J713," - ",A713),production_rates_outpost_resources,production_rates_production_rates,0)),
IF(K713="",0,_xlfn.XLOOKUP(_xlfn.CONCAT(K713," - ",A713),production_rates_outpost_resources,production_rates_production_rates,0)),
IF(L713="",0,_xlfn.XLOOKUP(_xlfn.CONCAT(L713," - ",A713),production_rates_outpost_resources,production_rates_production_rates,0)),
IF(M713="",0,_xlfn.XLOOKUP(_xlfn.CONCAT(M713," - ",A713),production_rates_outpost_resources,production_rates_production_rates,0)))</f>
        <v>0</v>
      </c>
      <c r="E713" s="5" t="str">
        <f t="shared" si="11"/>
        <v/>
      </c>
      <c r="F713" s="12" t="str">
        <f>IF(D713=0,"",D713/C713/VLOOKUP($B713,target_rates_table,2,FALSE))</f>
        <v/>
      </c>
    </row>
    <row r="714" spans="4:6" x14ac:dyDescent="0.25">
      <c r="D714" s="5">
        <f>SUM(
IF(G714="",0,_xlfn.XLOOKUP(_xlfn.CONCAT(G714," - ",A714),production_rates_outpost_resources,production_rates_production_rates,0)),
IF(H714="",0,_xlfn.XLOOKUP(_xlfn.CONCAT(H714," - ",A714),production_rates_outpost_resources,production_rates_production_rates,0)),
IF(I714="",0,_xlfn.XLOOKUP(_xlfn.CONCAT(I714," - ",A714),production_rates_outpost_resources,production_rates_production_rates,0)),
IF(J714="",0,_xlfn.XLOOKUP(_xlfn.CONCAT(J714," - ",A714),production_rates_outpost_resources,production_rates_production_rates,0)),
IF(K714="",0,_xlfn.XLOOKUP(_xlfn.CONCAT(K714," - ",A714),production_rates_outpost_resources,production_rates_production_rates,0)),
IF(L714="",0,_xlfn.XLOOKUP(_xlfn.CONCAT(L714," - ",A714),production_rates_outpost_resources,production_rates_production_rates,0)),
IF(M714="",0,_xlfn.XLOOKUP(_xlfn.CONCAT(M714," - ",A714),production_rates_outpost_resources,production_rates_production_rates,0)))</f>
        <v>0</v>
      </c>
      <c r="E714" s="5" t="str">
        <f t="shared" si="11"/>
        <v/>
      </c>
      <c r="F714" s="12" t="str">
        <f>IF(D714=0,"",D714/C714/VLOOKUP($B714,target_rates_table,2,FALSE))</f>
        <v/>
      </c>
    </row>
    <row r="715" spans="4:6" x14ac:dyDescent="0.25">
      <c r="D715" s="5">
        <f>SUM(
IF(G715="",0,_xlfn.XLOOKUP(_xlfn.CONCAT(G715," - ",A715),production_rates_outpost_resources,production_rates_production_rates,0)),
IF(H715="",0,_xlfn.XLOOKUP(_xlfn.CONCAT(H715," - ",A715),production_rates_outpost_resources,production_rates_production_rates,0)),
IF(I715="",0,_xlfn.XLOOKUP(_xlfn.CONCAT(I715," - ",A715),production_rates_outpost_resources,production_rates_production_rates,0)),
IF(J715="",0,_xlfn.XLOOKUP(_xlfn.CONCAT(J715," - ",A715),production_rates_outpost_resources,production_rates_production_rates,0)),
IF(K715="",0,_xlfn.XLOOKUP(_xlfn.CONCAT(K715," - ",A715),production_rates_outpost_resources,production_rates_production_rates,0)),
IF(L715="",0,_xlfn.XLOOKUP(_xlfn.CONCAT(L715," - ",A715),production_rates_outpost_resources,production_rates_production_rates,0)),
IF(M715="",0,_xlfn.XLOOKUP(_xlfn.CONCAT(M715," - ",A715),production_rates_outpost_resources,production_rates_production_rates,0)))</f>
        <v>0</v>
      </c>
      <c r="E715" s="5" t="str">
        <f t="shared" si="11"/>
        <v/>
      </c>
      <c r="F715" s="12" t="str">
        <f>IF(D715=0,"",D715/C715/VLOOKUP($B715,target_rates_table,2,FALSE))</f>
        <v/>
      </c>
    </row>
    <row r="716" spans="4:6" x14ac:dyDescent="0.25">
      <c r="D716" s="5">
        <f>SUM(
IF(G716="",0,_xlfn.XLOOKUP(_xlfn.CONCAT(G716," - ",A716),production_rates_outpost_resources,production_rates_production_rates,0)),
IF(H716="",0,_xlfn.XLOOKUP(_xlfn.CONCAT(H716," - ",A716),production_rates_outpost_resources,production_rates_production_rates,0)),
IF(I716="",0,_xlfn.XLOOKUP(_xlfn.CONCAT(I716," - ",A716),production_rates_outpost_resources,production_rates_production_rates,0)),
IF(J716="",0,_xlfn.XLOOKUP(_xlfn.CONCAT(J716," - ",A716),production_rates_outpost_resources,production_rates_production_rates,0)),
IF(K716="",0,_xlfn.XLOOKUP(_xlfn.CONCAT(K716," - ",A716),production_rates_outpost_resources,production_rates_production_rates,0)),
IF(L716="",0,_xlfn.XLOOKUP(_xlfn.CONCAT(L716," - ",A716),production_rates_outpost_resources,production_rates_production_rates,0)),
IF(M716="",0,_xlfn.XLOOKUP(_xlfn.CONCAT(M716," - ",A716),production_rates_outpost_resources,production_rates_production_rates,0)))</f>
        <v>0</v>
      </c>
      <c r="E716" s="5" t="str">
        <f t="shared" si="11"/>
        <v/>
      </c>
      <c r="F716" s="12" t="str">
        <f>IF(D716=0,"",D716/C716/VLOOKUP($B716,target_rates_table,2,FALSE))</f>
        <v/>
      </c>
    </row>
    <row r="717" spans="4:6" x14ac:dyDescent="0.25">
      <c r="D717" s="5">
        <f>SUM(
IF(G717="",0,_xlfn.XLOOKUP(_xlfn.CONCAT(G717," - ",A717),production_rates_outpost_resources,production_rates_production_rates,0)),
IF(H717="",0,_xlfn.XLOOKUP(_xlfn.CONCAT(H717," - ",A717),production_rates_outpost_resources,production_rates_production_rates,0)),
IF(I717="",0,_xlfn.XLOOKUP(_xlfn.CONCAT(I717," - ",A717),production_rates_outpost_resources,production_rates_production_rates,0)),
IF(J717="",0,_xlfn.XLOOKUP(_xlfn.CONCAT(J717," - ",A717),production_rates_outpost_resources,production_rates_production_rates,0)),
IF(K717="",0,_xlfn.XLOOKUP(_xlfn.CONCAT(K717," - ",A717),production_rates_outpost_resources,production_rates_production_rates,0)),
IF(L717="",0,_xlfn.XLOOKUP(_xlfn.CONCAT(L717," - ",A717),production_rates_outpost_resources,production_rates_production_rates,0)),
IF(M717="",0,_xlfn.XLOOKUP(_xlfn.CONCAT(M717," - ",A717),production_rates_outpost_resources,production_rates_production_rates,0)))</f>
        <v>0</v>
      </c>
      <c r="E717" s="5" t="str">
        <f t="shared" si="11"/>
        <v/>
      </c>
      <c r="F717" s="12" t="str">
        <f>IF(D717=0,"",D717/C717/VLOOKUP($B717,target_rates_table,2,FALSE))</f>
        <v/>
      </c>
    </row>
    <row r="718" spans="4:6" x14ac:dyDescent="0.25">
      <c r="D718" s="5">
        <f>SUM(
IF(G718="",0,_xlfn.XLOOKUP(_xlfn.CONCAT(G718," - ",A718),production_rates_outpost_resources,production_rates_production_rates,0)),
IF(H718="",0,_xlfn.XLOOKUP(_xlfn.CONCAT(H718," - ",A718),production_rates_outpost_resources,production_rates_production_rates,0)),
IF(I718="",0,_xlfn.XLOOKUP(_xlfn.CONCAT(I718," - ",A718),production_rates_outpost_resources,production_rates_production_rates,0)),
IF(J718="",0,_xlfn.XLOOKUP(_xlfn.CONCAT(J718," - ",A718),production_rates_outpost_resources,production_rates_production_rates,0)),
IF(K718="",0,_xlfn.XLOOKUP(_xlfn.CONCAT(K718," - ",A718),production_rates_outpost_resources,production_rates_production_rates,0)),
IF(L718="",0,_xlfn.XLOOKUP(_xlfn.CONCAT(L718," - ",A718),production_rates_outpost_resources,production_rates_production_rates,0)),
IF(M718="",0,_xlfn.XLOOKUP(_xlfn.CONCAT(M718," - ",A718),production_rates_outpost_resources,production_rates_production_rates,0)))</f>
        <v>0</v>
      </c>
      <c r="E718" s="5" t="str">
        <f t="shared" si="11"/>
        <v/>
      </c>
      <c r="F718" s="12" t="str">
        <f>IF(D718=0,"",D718/C718/VLOOKUP($B718,target_rates_table,2,FALSE))</f>
        <v/>
      </c>
    </row>
    <row r="719" spans="4:6" x14ac:dyDescent="0.25">
      <c r="D719" s="5">
        <f>SUM(
IF(G719="",0,_xlfn.XLOOKUP(_xlfn.CONCAT(G719," - ",A719),production_rates_outpost_resources,production_rates_production_rates,0)),
IF(H719="",0,_xlfn.XLOOKUP(_xlfn.CONCAT(H719," - ",A719),production_rates_outpost_resources,production_rates_production_rates,0)),
IF(I719="",0,_xlfn.XLOOKUP(_xlfn.CONCAT(I719," - ",A719),production_rates_outpost_resources,production_rates_production_rates,0)),
IF(J719="",0,_xlfn.XLOOKUP(_xlfn.CONCAT(J719," - ",A719),production_rates_outpost_resources,production_rates_production_rates,0)),
IF(K719="",0,_xlfn.XLOOKUP(_xlfn.CONCAT(K719," - ",A719),production_rates_outpost_resources,production_rates_production_rates,0)),
IF(L719="",0,_xlfn.XLOOKUP(_xlfn.CONCAT(L719," - ",A719),production_rates_outpost_resources,production_rates_production_rates,0)),
IF(M719="",0,_xlfn.XLOOKUP(_xlfn.CONCAT(M719," - ",A719),production_rates_outpost_resources,production_rates_production_rates,0)))</f>
        <v>0</v>
      </c>
      <c r="E719" s="5" t="str">
        <f t="shared" si="11"/>
        <v/>
      </c>
      <c r="F719" s="12" t="str">
        <f>IF(D719=0,"",D719/C719/VLOOKUP($B719,target_rates_table,2,FALSE))</f>
        <v/>
      </c>
    </row>
    <row r="720" spans="4:6" x14ac:dyDescent="0.25">
      <c r="D720" s="5">
        <f>SUM(
IF(G720="",0,_xlfn.XLOOKUP(_xlfn.CONCAT(G720," - ",A720),production_rates_outpost_resources,production_rates_production_rates,0)),
IF(H720="",0,_xlfn.XLOOKUP(_xlfn.CONCAT(H720," - ",A720),production_rates_outpost_resources,production_rates_production_rates,0)),
IF(I720="",0,_xlfn.XLOOKUP(_xlfn.CONCAT(I720," - ",A720),production_rates_outpost_resources,production_rates_production_rates,0)),
IF(J720="",0,_xlfn.XLOOKUP(_xlfn.CONCAT(J720," - ",A720),production_rates_outpost_resources,production_rates_production_rates,0)),
IF(K720="",0,_xlfn.XLOOKUP(_xlfn.CONCAT(K720," - ",A720),production_rates_outpost_resources,production_rates_production_rates,0)),
IF(L720="",0,_xlfn.XLOOKUP(_xlfn.CONCAT(L720," - ",A720),production_rates_outpost_resources,production_rates_production_rates,0)),
IF(M720="",0,_xlfn.XLOOKUP(_xlfn.CONCAT(M720," - ",A720),production_rates_outpost_resources,production_rates_production_rates,0)))</f>
        <v>0</v>
      </c>
      <c r="E720" s="5" t="str">
        <f t="shared" si="11"/>
        <v/>
      </c>
      <c r="F720" s="12" t="str">
        <f>IF(D720=0,"",D720/C720/VLOOKUP($B720,target_rates_table,2,FALSE))</f>
        <v/>
      </c>
    </row>
    <row r="721" spans="4:6" x14ac:dyDescent="0.25">
      <c r="D721" s="5">
        <f>SUM(
IF(G721="",0,_xlfn.XLOOKUP(_xlfn.CONCAT(G721," - ",A721),production_rates_outpost_resources,production_rates_production_rates,0)),
IF(H721="",0,_xlfn.XLOOKUP(_xlfn.CONCAT(H721," - ",A721),production_rates_outpost_resources,production_rates_production_rates,0)),
IF(I721="",0,_xlfn.XLOOKUP(_xlfn.CONCAT(I721," - ",A721),production_rates_outpost_resources,production_rates_production_rates,0)),
IF(J721="",0,_xlfn.XLOOKUP(_xlfn.CONCAT(J721," - ",A721),production_rates_outpost_resources,production_rates_production_rates,0)),
IF(K721="",0,_xlfn.XLOOKUP(_xlfn.CONCAT(K721," - ",A721),production_rates_outpost_resources,production_rates_production_rates,0)),
IF(L721="",0,_xlfn.XLOOKUP(_xlfn.CONCAT(L721," - ",A721),production_rates_outpost_resources,production_rates_production_rates,0)),
IF(M721="",0,_xlfn.XLOOKUP(_xlfn.CONCAT(M721," - ",A721),production_rates_outpost_resources,production_rates_production_rates,0)))</f>
        <v>0</v>
      </c>
      <c r="E721" s="5" t="str">
        <f t="shared" si="11"/>
        <v/>
      </c>
      <c r="F721" s="12" t="str">
        <f>IF(D721=0,"",D721/C721/VLOOKUP($B721,target_rates_table,2,FALSE))</f>
        <v/>
      </c>
    </row>
    <row r="722" spans="4:6" x14ac:dyDescent="0.25">
      <c r="D722" s="5">
        <f>SUM(
IF(G722="",0,_xlfn.XLOOKUP(_xlfn.CONCAT(G722," - ",A722),production_rates_outpost_resources,production_rates_production_rates,0)),
IF(H722="",0,_xlfn.XLOOKUP(_xlfn.CONCAT(H722," - ",A722),production_rates_outpost_resources,production_rates_production_rates,0)),
IF(I722="",0,_xlfn.XLOOKUP(_xlfn.CONCAT(I722," - ",A722),production_rates_outpost_resources,production_rates_production_rates,0)),
IF(J722="",0,_xlfn.XLOOKUP(_xlfn.CONCAT(J722," - ",A722),production_rates_outpost_resources,production_rates_production_rates,0)),
IF(K722="",0,_xlfn.XLOOKUP(_xlfn.CONCAT(K722," - ",A722),production_rates_outpost_resources,production_rates_production_rates,0)),
IF(L722="",0,_xlfn.XLOOKUP(_xlfn.CONCAT(L722," - ",A722),production_rates_outpost_resources,production_rates_production_rates,0)),
IF(M722="",0,_xlfn.XLOOKUP(_xlfn.CONCAT(M722," - ",A722),production_rates_outpost_resources,production_rates_production_rates,0)))</f>
        <v>0</v>
      </c>
      <c r="E722" s="5" t="str">
        <f t="shared" si="11"/>
        <v/>
      </c>
      <c r="F722" s="12" t="str">
        <f>IF(D722=0,"",D722/C722/VLOOKUP($B722,target_rates_table,2,FALSE))</f>
        <v/>
      </c>
    </row>
    <row r="723" spans="4:6" x14ac:dyDescent="0.25">
      <c r="D723" s="5">
        <f>SUM(
IF(G723="",0,_xlfn.XLOOKUP(_xlfn.CONCAT(G723," - ",A723),production_rates_outpost_resources,production_rates_production_rates,0)),
IF(H723="",0,_xlfn.XLOOKUP(_xlfn.CONCAT(H723," - ",A723),production_rates_outpost_resources,production_rates_production_rates,0)),
IF(I723="",0,_xlfn.XLOOKUP(_xlfn.CONCAT(I723," - ",A723),production_rates_outpost_resources,production_rates_production_rates,0)),
IF(J723="",0,_xlfn.XLOOKUP(_xlfn.CONCAT(J723," - ",A723),production_rates_outpost_resources,production_rates_production_rates,0)),
IF(K723="",0,_xlfn.XLOOKUP(_xlfn.CONCAT(K723," - ",A723),production_rates_outpost_resources,production_rates_production_rates,0)),
IF(L723="",0,_xlfn.XLOOKUP(_xlfn.CONCAT(L723," - ",A723),production_rates_outpost_resources,production_rates_production_rates,0)),
IF(M723="",0,_xlfn.XLOOKUP(_xlfn.CONCAT(M723," - ",A723),production_rates_outpost_resources,production_rates_production_rates,0)))</f>
        <v>0</v>
      </c>
      <c r="E723" s="5" t="str">
        <f t="shared" si="11"/>
        <v/>
      </c>
      <c r="F723" s="12" t="str">
        <f>IF(D723=0,"",D723/C723/VLOOKUP($B723,target_rates_table,2,FALSE))</f>
        <v/>
      </c>
    </row>
    <row r="724" spans="4:6" x14ac:dyDescent="0.25">
      <c r="D724" s="5">
        <f>SUM(
IF(G724="",0,_xlfn.XLOOKUP(_xlfn.CONCAT(G724," - ",A724),production_rates_outpost_resources,production_rates_production_rates,0)),
IF(H724="",0,_xlfn.XLOOKUP(_xlfn.CONCAT(H724," - ",A724),production_rates_outpost_resources,production_rates_production_rates,0)),
IF(I724="",0,_xlfn.XLOOKUP(_xlfn.CONCAT(I724," - ",A724),production_rates_outpost_resources,production_rates_production_rates,0)),
IF(J724="",0,_xlfn.XLOOKUP(_xlfn.CONCAT(J724," - ",A724),production_rates_outpost_resources,production_rates_production_rates,0)),
IF(K724="",0,_xlfn.XLOOKUP(_xlfn.CONCAT(K724," - ",A724),production_rates_outpost_resources,production_rates_production_rates,0)),
IF(L724="",0,_xlfn.XLOOKUP(_xlfn.CONCAT(L724," - ",A724),production_rates_outpost_resources,production_rates_production_rates,0)),
IF(M724="",0,_xlfn.XLOOKUP(_xlfn.CONCAT(M724," - ",A724),production_rates_outpost_resources,production_rates_production_rates,0)))</f>
        <v>0</v>
      </c>
      <c r="E724" s="5" t="str">
        <f t="shared" si="11"/>
        <v/>
      </c>
      <c r="F724" s="12" t="str">
        <f>IF(D724=0,"",D724/C724/VLOOKUP($B724,target_rates_table,2,FALSE))</f>
        <v/>
      </c>
    </row>
    <row r="725" spans="4:6" x14ac:dyDescent="0.25">
      <c r="D725" s="5">
        <f>SUM(
IF(G725="",0,_xlfn.XLOOKUP(_xlfn.CONCAT(G725," - ",A725),production_rates_outpost_resources,production_rates_production_rates,0)),
IF(H725="",0,_xlfn.XLOOKUP(_xlfn.CONCAT(H725," - ",A725),production_rates_outpost_resources,production_rates_production_rates,0)),
IF(I725="",0,_xlfn.XLOOKUP(_xlfn.CONCAT(I725," - ",A725),production_rates_outpost_resources,production_rates_production_rates,0)),
IF(J725="",0,_xlfn.XLOOKUP(_xlfn.CONCAT(J725," - ",A725),production_rates_outpost_resources,production_rates_production_rates,0)),
IF(K725="",0,_xlfn.XLOOKUP(_xlfn.CONCAT(K725," - ",A725),production_rates_outpost_resources,production_rates_production_rates,0)),
IF(L725="",0,_xlfn.XLOOKUP(_xlfn.CONCAT(L725," - ",A725),production_rates_outpost_resources,production_rates_production_rates,0)),
IF(M725="",0,_xlfn.XLOOKUP(_xlfn.CONCAT(M725," - ",A725),production_rates_outpost_resources,production_rates_production_rates,0)))</f>
        <v>0</v>
      </c>
      <c r="E725" s="5" t="str">
        <f t="shared" si="11"/>
        <v/>
      </c>
      <c r="F725" s="12" t="str">
        <f>IF(D725=0,"",D725/C725/VLOOKUP($B725,target_rates_table,2,FALSE))</f>
        <v/>
      </c>
    </row>
    <row r="726" spans="4:6" x14ac:dyDescent="0.25">
      <c r="D726" s="5">
        <f>SUM(
IF(G726="",0,_xlfn.XLOOKUP(_xlfn.CONCAT(G726," - ",A726),production_rates_outpost_resources,production_rates_production_rates,0)),
IF(H726="",0,_xlfn.XLOOKUP(_xlfn.CONCAT(H726," - ",A726),production_rates_outpost_resources,production_rates_production_rates,0)),
IF(I726="",0,_xlfn.XLOOKUP(_xlfn.CONCAT(I726," - ",A726),production_rates_outpost_resources,production_rates_production_rates,0)),
IF(J726="",0,_xlfn.XLOOKUP(_xlfn.CONCAT(J726," - ",A726),production_rates_outpost_resources,production_rates_production_rates,0)),
IF(K726="",0,_xlfn.XLOOKUP(_xlfn.CONCAT(K726," - ",A726),production_rates_outpost_resources,production_rates_production_rates,0)),
IF(L726="",0,_xlfn.XLOOKUP(_xlfn.CONCAT(L726," - ",A726),production_rates_outpost_resources,production_rates_production_rates,0)),
IF(M726="",0,_xlfn.XLOOKUP(_xlfn.CONCAT(M726," - ",A726),production_rates_outpost_resources,production_rates_production_rates,0)))</f>
        <v>0</v>
      </c>
      <c r="E726" s="5" t="str">
        <f t="shared" si="11"/>
        <v/>
      </c>
      <c r="F726" s="12" t="str">
        <f>IF(D726=0,"",D726/C726/VLOOKUP($B726,target_rates_table,2,FALSE))</f>
        <v/>
      </c>
    </row>
    <row r="727" spans="4:6" x14ac:dyDescent="0.25">
      <c r="D727" s="5">
        <f>SUM(
IF(G727="",0,_xlfn.XLOOKUP(_xlfn.CONCAT(G727," - ",A727),production_rates_outpost_resources,production_rates_production_rates,0)),
IF(H727="",0,_xlfn.XLOOKUP(_xlfn.CONCAT(H727," - ",A727),production_rates_outpost_resources,production_rates_production_rates,0)),
IF(I727="",0,_xlfn.XLOOKUP(_xlfn.CONCAT(I727," - ",A727),production_rates_outpost_resources,production_rates_production_rates,0)),
IF(J727="",0,_xlfn.XLOOKUP(_xlfn.CONCAT(J727," - ",A727),production_rates_outpost_resources,production_rates_production_rates,0)),
IF(K727="",0,_xlfn.XLOOKUP(_xlfn.CONCAT(K727," - ",A727),production_rates_outpost_resources,production_rates_production_rates,0)),
IF(L727="",0,_xlfn.XLOOKUP(_xlfn.CONCAT(L727," - ",A727),production_rates_outpost_resources,production_rates_production_rates,0)),
IF(M727="",0,_xlfn.XLOOKUP(_xlfn.CONCAT(M727," - ",A727),production_rates_outpost_resources,production_rates_production_rates,0)))</f>
        <v>0</v>
      </c>
      <c r="E727" s="5" t="str">
        <f t="shared" si="11"/>
        <v/>
      </c>
      <c r="F727" s="12" t="str">
        <f>IF(D727=0,"",D727/C727/VLOOKUP($B727,target_rates_table,2,FALSE))</f>
        <v/>
      </c>
    </row>
    <row r="728" spans="4:6" x14ac:dyDescent="0.25">
      <c r="D728" s="5">
        <f>SUM(
IF(G728="",0,_xlfn.XLOOKUP(_xlfn.CONCAT(G728," - ",A728),production_rates_outpost_resources,production_rates_production_rates,0)),
IF(H728="",0,_xlfn.XLOOKUP(_xlfn.CONCAT(H728," - ",A728),production_rates_outpost_resources,production_rates_production_rates,0)),
IF(I728="",0,_xlfn.XLOOKUP(_xlfn.CONCAT(I728," - ",A728),production_rates_outpost_resources,production_rates_production_rates,0)),
IF(J728="",0,_xlfn.XLOOKUP(_xlfn.CONCAT(J728," - ",A728),production_rates_outpost_resources,production_rates_production_rates,0)),
IF(K728="",0,_xlfn.XLOOKUP(_xlfn.CONCAT(K728," - ",A728),production_rates_outpost_resources,production_rates_production_rates,0)),
IF(L728="",0,_xlfn.XLOOKUP(_xlfn.CONCAT(L728," - ",A728),production_rates_outpost_resources,production_rates_production_rates,0)),
IF(M728="",0,_xlfn.XLOOKUP(_xlfn.CONCAT(M728," - ",A728),production_rates_outpost_resources,production_rates_production_rates,0)))</f>
        <v>0</v>
      </c>
      <c r="E728" s="5" t="str">
        <f t="shared" si="11"/>
        <v/>
      </c>
      <c r="F728" s="12" t="str">
        <f>IF(D728=0,"",D728/C728/VLOOKUP($B728,target_rates_table,2,FALSE))</f>
        <v/>
      </c>
    </row>
    <row r="729" spans="4:6" x14ac:dyDescent="0.25">
      <c r="D729" s="5">
        <f>SUM(
IF(G729="",0,_xlfn.XLOOKUP(_xlfn.CONCAT(G729," - ",A729),production_rates_outpost_resources,production_rates_production_rates,0)),
IF(H729="",0,_xlfn.XLOOKUP(_xlfn.CONCAT(H729," - ",A729),production_rates_outpost_resources,production_rates_production_rates,0)),
IF(I729="",0,_xlfn.XLOOKUP(_xlfn.CONCAT(I729," - ",A729),production_rates_outpost_resources,production_rates_production_rates,0)),
IF(J729="",0,_xlfn.XLOOKUP(_xlfn.CONCAT(J729," - ",A729),production_rates_outpost_resources,production_rates_production_rates,0)),
IF(K729="",0,_xlfn.XLOOKUP(_xlfn.CONCAT(K729," - ",A729),production_rates_outpost_resources,production_rates_production_rates,0)),
IF(L729="",0,_xlfn.XLOOKUP(_xlfn.CONCAT(L729," - ",A729),production_rates_outpost_resources,production_rates_production_rates,0)),
IF(M729="",0,_xlfn.XLOOKUP(_xlfn.CONCAT(M729," - ",A729),production_rates_outpost_resources,production_rates_production_rates,0)))</f>
        <v>0</v>
      </c>
      <c r="E729" s="5" t="str">
        <f t="shared" si="11"/>
        <v/>
      </c>
      <c r="F729" s="12" t="str">
        <f>IF(D729=0,"",D729/C729/VLOOKUP($B729,target_rates_table,2,FALSE))</f>
        <v/>
      </c>
    </row>
    <row r="730" spans="4:6" x14ac:dyDescent="0.25">
      <c r="D730" s="5">
        <f>SUM(
IF(G730="",0,_xlfn.XLOOKUP(_xlfn.CONCAT(G730," - ",A730),production_rates_outpost_resources,production_rates_production_rates,0)),
IF(H730="",0,_xlfn.XLOOKUP(_xlfn.CONCAT(H730," - ",A730),production_rates_outpost_resources,production_rates_production_rates,0)),
IF(I730="",0,_xlfn.XLOOKUP(_xlfn.CONCAT(I730," - ",A730),production_rates_outpost_resources,production_rates_production_rates,0)),
IF(J730="",0,_xlfn.XLOOKUP(_xlfn.CONCAT(J730," - ",A730),production_rates_outpost_resources,production_rates_production_rates,0)),
IF(K730="",0,_xlfn.XLOOKUP(_xlfn.CONCAT(K730," - ",A730),production_rates_outpost_resources,production_rates_production_rates,0)),
IF(L730="",0,_xlfn.XLOOKUP(_xlfn.CONCAT(L730," - ",A730),production_rates_outpost_resources,production_rates_production_rates,0)),
IF(M730="",0,_xlfn.XLOOKUP(_xlfn.CONCAT(M730," - ",A730),production_rates_outpost_resources,production_rates_production_rates,0)))</f>
        <v>0</v>
      </c>
      <c r="E730" s="5" t="str">
        <f t="shared" si="11"/>
        <v/>
      </c>
      <c r="F730" s="12" t="str">
        <f>IF(D730=0,"",D730/C730/VLOOKUP($B730,target_rates_table,2,FALSE))</f>
        <v/>
      </c>
    </row>
    <row r="731" spans="4:6" x14ac:dyDescent="0.25">
      <c r="D731" s="5">
        <f>SUM(
IF(G731="",0,_xlfn.XLOOKUP(_xlfn.CONCAT(G731," - ",A731),production_rates_outpost_resources,production_rates_production_rates,0)),
IF(H731="",0,_xlfn.XLOOKUP(_xlfn.CONCAT(H731," - ",A731),production_rates_outpost_resources,production_rates_production_rates,0)),
IF(I731="",0,_xlfn.XLOOKUP(_xlfn.CONCAT(I731," - ",A731),production_rates_outpost_resources,production_rates_production_rates,0)),
IF(J731="",0,_xlfn.XLOOKUP(_xlfn.CONCAT(J731," - ",A731),production_rates_outpost_resources,production_rates_production_rates,0)),
IF(K731="",0,_xlfn.XLOOKUP(_xlfn.CONCAT(K731," - ",A731),production_rates_outpost_resources,production_rates_production_rates,0)),
IF(L731="",0,_xlfn.XLOOKUP(_xlfn.CONCAT(L731," - ",A731),production_rates_outpost_resources,production_rates_production_rates,0)),
IF(M731="",0,_xlfn.XLOOKUP(_xlfn.CONCAT(M731," - ",A731),production_rates_outpost_resources,production_rates_production_rates,0)))</f>
        <v>0</v>
      </c>
      <c r="E731" s="5" t="str">
        <f t="shared" si="11"/>
        <v/>
      </c>
      <c r="F731" s="12" t="str">
        <f>IF(D731=0,"",D731/C731/VLOOKUP($B731,target_rates_table,2,FALSE))</f>
        <v/>
      </c>
    </row>
    <row r="732" spans="4:6" x14ac:dyDescent="0.25">
      <c r="D732" s="5">
        <f>SUM(
IF(G732="",0,_xlfn.XLOOKUP(_xlfn.CONCAT(G732," - ",A732),production_rates_outpost_resources,production_rates_production_rates,0)),
IF(H732="",0,_xlfn.XLOOKUP(_xlfn.CONCAT(H732," - ",A732),production_rates_outpost_resources,production_rates_production_rates,0)),
IF(I732="",0,_xlfn.XLOOKUP(_xlfn.CONCAT(I732," - ",A732),production_rates_outpost_resources,production_rates_production_rates,0)),
IF(J732="",0,_xlfn.XLOOKUP(_xlfn.CONCAT(J732," - ",A732),production_rates_outpost_resources,production_rates_production_rates,0)),
IF(K732="",0,_xlfn.XLOOKUP(_xlfn.CONCAT(K732," - ",A732),production_rates_outpost_resources,production_rates_production_rates,0)),
IF(L732="",0,_xlfn.XLOOKUP(_xlfn.CONCAT(L732," - ",A732),production_rates_outpost_resources,production_rates_production_rates,0)),
IF(M732="",0,_xlfn.XLOOKUP(_xlfn.CONCAT(M732," - ",A732),production_rates_outpost_resources,production_rates_production_rates,0)))</f>
        <v>0</v>
      </c>
      <c r="E732" s="5" t="str">
        <f t="shared" si="11"/>
        <v/>
      </c>
      <c r="F732" s="12" t="str">
        <f>IF(D732=0,"",D732/C732/VLOOKUP($B732,target_rates_table,2,FALSE))</f>
        <v/>
      </c>
    </row>
    <row r="733" spans="4:6" x14ac:dyDescent="0.25">
      <c r="D733" s="5">
        <f>SUM(
IF(G733="",0,_xlfn.XLOOKUP(_xlfn.CONCAT(G733," - ",A733),production_rates_outpost_resources,production_rates_production_rates,0)),
IF(H733="",0,_xlfn.XLOOKUP(_xlfn.CONCAT(H733," - ",A733),production_rates_outpost_resources,production_rates_production_rates,0)),
IF(I733="",0,_xlfn.XLOOKUP(_xlfn.CONCAT(I733," - ",A733),production_rates_outpost_resources,production_rates_production_rates,0)),
IF(J733="",0,_xlfn.XLOOKUP(_xlfn.CONCAT(J733," - ",A733),production_rates_outpost_resources,production_rates_production_rates,0)),
IF(K733="",0,_xlfn.XLOOKUP(_xlfn.CONCAT(K733," - ",A733),production_rates_outpost_resources,production_rates_production_rates,0)),
IF(L733="",0,_xlfn.XLOOKUP(_xlfn.CONCAT(L733," - ",A733),production_rates_outpost_resources,production_rates_production_rates,0)),
IF(M733="",0,_xlfn.XLOOKUP(_xlfn.CONCAT(M733," - ",A733),production_rates_outpost_resources,production_rates_production_rates,0)))</f>
        <v>0</v>
      </c>
      <c r="E733" s="5" t="str">
        <f t="shared" si="11"/>
        <v/>
      </c>
      <c r="F733" s="12" t="str">
        <f>IF(D733=0,"",D733/C733/VLOOKUP($B733,target_rates_table,2,FALSE))</f>
        <v/>
      </c>
    </row>
    <row r="734" spans="4:6" x14ac:dyDescent="0.25">
      <c r="D734" s="5">
        <f>SUM(
IF(G734="",0,_xlfn.XLOOKUP(_xlfn.CONCAT(G734," - ",A734),production_rates_outpost_resources,production_rates_production_rates,0)),
IF(H734="",0,_xlfn.XLOOKUP(_xlfn.CONCAT(H734," - ",A734),production_rates_outpost_resources,production_rates_production_rates,0)),
IF(I734="",0,_xlfn.XLOOKUP(_xlfn.CONCAT(I734," - ",A734),production_rates_outpost_resources,production_rates_production_rates,0)),
IF(J734="",0,_xlfn.XLOOKUP(_xlfn.CONCAT(J734," - ",A734),production_rates_outpost_resources,production_rates_production_rates,0)),
IF(K734="",0,_xlfn.XLOOKUP(_xlfn.CONCAT(K734," - ",A734),production_rates_outpost_resources,production_rates_production_rates,0)),
IF(L734="",0,_xlfn.XLOOKUP(_xlfn.CONCAT(L734," - ",A734),production_rates_outpost_resources,production_rates_production_rates,0)),
IF(M734="",0,_xlfn.XLOOKUP(_xlfn.CONCAT(M734," - ",A734),production_rates_outpost_resources,production_rates_production_rates,0)))</f>
        <v>0</v>
      </c>
      <c r="E734" s="5" t="str">
        <f t="shared" si="11"/>
        <v/>
      </c>
      <c r="F734" s="12" t="str">
        <f>IF(D734=0,"",D734/C734/VLOOKUP($B734,target_rates_table,2,FALSE))</f>
        <v/>
      </c>
    </row>
    <row r="735" spans="4:6" x14ac:dyDescent="0.25">
      <c r="D735" s="5">
        <f>SUM(
IF(G735="",0,_xlfn.XLOOKUP(_xlfn.CONCAT(G735," - ",A735),production_rates_outpost_resources,production_rates_production_rates,0)),
IF(H735="",0,_xlfn.XLOOKUP(_xlfn.CONCAT(H735," - ",A735),production_rates_outpost_resources,production_rates_production_rates,0)),
IF(I735="",0,_xlfn.XLOOKUP(_xlfn.CONCAT(I735," - ",A735),production_rates_outpost_resources,production_rates_production_rates,0)),
IF(J735="",0,_xlfn.XLOOKUP(_xlfn.CONCAT(J735," - ",A735),production_rates_outpost_resources,production_rates_production_rates,0)),
IF(K735="",0,_xlfn.XLOOKUP(_xlfn.CONCAT(K735," - ",A735),production_rates_outpost_resources,production_rates_production_rates,0)),
IF(L735="",0,_xlfn.XLOOKUP(_xlfn.CONCAT(L735," - ",A735),production_rates_outpost_resources,production_rates_production_rates,0)),
IF(M735="",0,_xlfn.XLOOKUP(_xlfn.CONCAT(M735," - ",A735),production_rates_outpost_resources,production_rates_production_rates,0)))</f>
        <v>0</v>
      </c>
      <c r="E735" s="5" t="str">
        <f t="shared" si="11"/>
        <v/>
      </c>
      <c r="F735" s="12" t="str">
        <f>IF(D735=0,"",D735/C735/VLOOKUP($B735,target_rates_table,2,FALSE))</f>
        <v/>
      </c>
    </row>
    <row r="736" spans="4:6" x14ac:dyDescent="0.25">
      <c r="D736" s="5">
        <f>SUM(
IF(G736="",0,_xlfn.XLOOKUP(_xlfn.CONCAT(G736," - ",A736),production_rates_outpost_resources,production_rates_production_rates,0)),
IF(H736="",0,_xlfn.XLOOKUP(_xlfn.CONCAT(H736," - ",A736),production_rates_outpost_resources,production_rates_production_rates,0)),
IF(I736="",0,_xlfn.XLOOKUP(_xlfn.CONCAT(I736," - ",A736),production_rates_outpost_resources,production_rates_production_rates,0)),
IF(J736="",0,_xlfn.XLOOKUP(_xlfn.CONCAT(J736," - ",A736),production_rates_outpost_resources,production_rates_production_rates,0)),
IF(K736="",0,_xlfn.XLOOKUP(_xlfn.CONCAT(K736," - ",A736),production_rates_outpost_resources,production_rates_production_rates,0)),
IF(L736="",0,_xlfn.XLOOKUP(_xlfn.CONCAT(L736," - ",A736),production_rates_outpost_resources,production_rates_production_rates,0)),
IF(M736="",0,_xlfn.XLOOKUP(_xlfn.CONCAT(M736," - ",A736),production_rates_outpost_resources,production_rates_production_rates,0)))</f>
        <v>0</v>
      </c>
      <c r="E736" s="5" t="str">
        <f t="shared" si="11"/>
        <v/>
      </c>
      <c r="F736" s="12" t="str">
        <f>IF(D736=0,"",D736/C736/VLOOKUP($B736,target_rates_table,2,FALSE))</f>
        <v/>
      </c>
    </row>
    <row r="737" spans="4:6" x14ac:dyDescent="0.25">
      <c r="D737" s="5">
        <f>SUM(
IF(G737="",0,_xlfn.XLOOKUP(_xlfn.CONCAT(G737," - ",A737),production_rates_outpost_resources,production_rates_production_rates,0)),
IF(H737="",0,_xlfn.XLOOKUP(_xlfn.CONCAT(H737," - ",A737),production_rates_outpost_resources,production_rates_production_rates,0)),
IF(I737="",0,_xlfn.XLOOKUP(_xlfn.CONCAT(I737," - ",A737),production_rates_outpost_resources,production_rates_production_rates,0)),
IF(J737="",0,_xlfn.XLOOKUP(_xlfn.CONCAT(J737," - ",A737),production_rates_outpost_resources,production_rates_production_rates,0)),
IF(K737="",0,_xlfn.XLOOKUP(_xlfn.CONCAT(K737," - ",A737),production_rates_outpost_resources,production_rates_production_rates,0)),
IF(L737="",0,_xlfn.XLOOKUP(_xlfn.CONCAT(L737," - ",A737),production_rates_outpost_resources,production_rates_production_rates,0)),
IF(M737="",0,_xlfn.XLOOKUP(_xlfn.CONCAT(M737," - ",A737),production_rates_outpost_resources,production_rates_production_rates,0)))</f>
        <v>0</v>
      </c>
      <c r="E737" s="5" t="str">
        <f t="shared" si="11"/>
        <v/>
      </c>
      <c r="F737" s="12" t="str">
        <f>IF(D737=0,"",D737/C737/VLOOKUP($B737,target_rates_table,2,FALSE))</f>
        <v/>
      </c>
    </row>
    <row r="738" spans="4:6" x14ac:dyDescent="0.25">
      <c r="D738" s="5">
        <f>SUM(
IF(G738="",0,_xlfn.XLOOKUP(_xlfn.CONCAT(G738," - ",A738),production_rates_outpost_resources,production_rates_production_rates,0)),
IF(H738="",0,_xlfn.XLOOKUP(_xlfn.CONCAT(H738," - ",A738),production_rates_outpost_resources,production_rates_production_rates,0)),
IF(I738="",0,_xlfn.XLOOKUP(_xlfn.CONCAT(I738," - ",A738),production_rates_outpost_resources,production_rates_production_rates,0)),
IF(J738="",0,_xlfn.XLOOKUP(_xlfn.CONCAT(J738," - ",A738),production_rates_outpost_resources,production_rates_production_rates,0)),
IF(K738="",0,_xlfn.XLOOKUP(_xlfn.CONCAT(K738," - ",A738),production_rates_outpost_resources,production_rates_production_rates,0)),
IF(L738="",0,_xlfn.XLOOKUP(_xlfn.CONCAT(L738," - ",A738),production_rates_outpost_resources,production_rates_production_rates,0)),
IF(M738="",0,_xlfn.XLOOKUP(_xlfn.CONCAT(M738," - ",A738),production_rates_outpost_resources,production_rates_production_rates,0)))</f>
        <v>0</v>
      </c>
      <c r="E738" s="5" t="str">
        <f t="shared" si="11"/>
        <v/>
      </c>
      <c r="F738" s="12" t="str">
        <f>IF(D738=0,"",D738/C738/VLOOKUP($B738,target_rates_table,2,FALSE))</f>
        <v/>
      </c>
    </row>
    <row r="739" spans="4:6" x14ac:dyDescent="0.25">
      <c r="D739" s="5">
        <f>SUM(
IF(G739="",0,_xlfn.XLOOKUP(_xlfn.CONCAT(G739," - ",A739),production_rates_outpost_resources,production_rates_production_rates,0)),
IF(H739="",0,_xlfn.XLOOKUP(_xlfn.CONCAT(H739," - ",A739),production_rates_outpost_resources,production_rates_production_rates,0)),
IF(I739="",0,_xlfn.XLOOKUP(_xlfn.CONCAT(I739," - ",A739),production_rates_outpost_resources,production_rates_production_rates,0)),
IF(J739="",0,_xlfn.XLOOKUP(_xlfn.CONCAT(J739," - ",A739),production_rates_outpost_resources,production_rates_production_rates,0)),
IF(K739="",0,_xlfn.XLOOKUP(_xlfn.CONCAT(K739," - ",A739),production_rates_outpost_resources,production_rates_production_rates,0)),
IF(L739="",0,_xlfn.XLOOKUP(_xlfn.CONCAT(L739," - ",A739),production_rates_outpost_resources,production_rates_production_rates,0)),
IF(M739="",0,_xlfn.XLOOKUP(_xlfn.CONCAT(M739," - ",A739),production_rates_outpost_resources,production_rates_production_rates,0)))</f>
        <v>0</v>
      </c>
      <c r="E739" s="5" t="str">
        <f t="shared" si="11"/>
        <v/>
      </c>
      <c r="F739" s="12" t="str">
        <f>IF(D739=0,"",D739/C739/VLOOKUP($B739,target_rates_table,2,FALSE))</f>
        <v/>
      </c>
    </row>
    <row r="740" spans="4:6" x14ac:dyDescent="0.25">
      <c r="D740" s="5">
        <f>SUM(
IF(G740="",0,_xlfn.XLOOKUP(_xlfn.CONCAT(G740," - ",A740),production_rates_outpost_resources,production_rates_production_rates,0)),
IF(H740="",0,_xlfn.XLOOKUP(_xlfn.CONCAT(H740," - ",A740),production_rates_outpost_resources,production_rates_production_rates,0)),
IF(I740="",0,_xlfn.XLOOKUP(_xlfn.CONCAT(I740," - ",A740),production_rates_outpost_resources,production_rates_production_rates,0)),
IF(J740="",0,_xlfn.XLOOKUP(_xlfn.CONCAT(J740," - ",A740),production_rates_outpost_resources,production_rates_production_rates,0)),
IF(K740="",0,_xlfn.XLOOKUP(_xlfn.CONCAT(K740," - ",A740),production_rates_outpost_resources,production_rates_production_rates,0)),
IF(L740="",0,_xlfn.XLOOKUP(_xlfn.CONCAT(L740," - ",A740),production_rates_outpost_resources,production_rates_production_rates,0)),
IF(M740="",0,_xlfn.XLOOKUP(_xlfn.CONCAT(M740," - ",A740),production_rates_outpost_resources,production_rates_production_rates,0)))</f>
        <v>0</v>
      </c>
      <c r="E740" s="5" t="str">
        <f t="shared" si="11"/>
        <v/>
      </c>
      <c r="F740" s="12" t="str">
        <f>IF(D740=0,"",D740/C740/VLOOKUP($B740,target_rates_table,2,FALSE))</f>
        <v/>
      </c>
    </row>
    <row r="741" spans="4:6" x14ac:dyDescent="0.25">
      <c r="D741" s="5">
        <f>SUM(
IF(G741="",0,_xlfn.XLOOKUP(_xlfn.CONCAT(G741," - ",A741),production_rates_outpost_resources,production_rates_production_rates,0)),
IF(H741="",0,_xlfn.XLOOKUP(_xlfn.CONCAT(H741," - ",A741),production_rates_outpost_resources,production_rates_production_rates,0)),
IF(I741="",0,_xlfn.XLOOKUP(_xlfn.CONCAT(I741," - ",A741),production_rates_outpost_resources,production_rates_production_rates,0)),
IF(J741="",0,_xlfn.XLOOKUP(_xlfn.CONCAT(J741," - ",A741),production_rates_outpost_resources,production_rates_production_rates,0)),
IF(K741="",0,_xlfn.XLOOKUP(_xlfn.CONCAT(K741," - ",A741),production_rates_outpost_resources,production_rates_production_rates,0)),
IF(L741="",0,_xlfn.XLOOKUP(_xlfn.CONCAT(L741," - ",A741),production_rates_outpost_resources,production_rates_production_rates,0)),
IF(M741="",0,_xlfn.XLOOKUP(_xlfn.CONCAT(M741," - ",A741),production_rates_outpost_resources,production_rates_production_rates,0)))</f>
        <v>0</v>
      </c>
      <c r="E741" s="5" t="str">
        <f t="shared" si="11"/>
        <v/>
      </c>
      <c r="F741" s="12" t="str">
        <f>IF(D741=0,"",D741/C741/VLOOKUP($B741,target_rates_table,2,FALSE))</f>
        <v/>
      </c>
    </row>
    <row r="742" spans="4:6" x14ac:dyDescent="0.25">
      <c r="D742" s="5">
        <f>SUM(
IF(G742="",0,_xlfn.XLOOKUP(_xlfn.CONCAT(G742," - ",A742),production_rates_outpost_resources,production_rates_production_rates,0)),
IF(H742="",0,_xlfn.XLOOKUP(_xlfn.CONCAT(H742," - ",A742),production_rates_outpost_resources,production_rates_production_rates,0)),
IF(I742="",0,_xlfn.XLOOKUP(_xlfn.CONCAT(I742," - ",A742),production_rates_outpost_resources,production_rates_production_rates,0)),
IF(J742="",0,_xlfn.XLOOKUP(_xlfn.CONCAT(J742," - ",A742),production_rates_outpost_resources,production_rates_production_rates,0)),
IF(K742="",0,_xlfn.XLOOKUP(_xlfn.CONCAT(K742," - ",A742),production_rates_outpost_resources,production_rates_production_rates,0)),
IF(L742="",0,_xlfn.XLOOKUP(_xlfn.CONCAT(L742," - ",A742),production_rates_outpost_resources,production_rates_production_rates,0)),
IF(M742="",0,_xlfn.XLOOKUP(_xlfn.CONCAT(M742," - ",A742),production_rates_outpost_resources,production_rates_production_rates,0)))</f>
        <v>0</v>
      </c>
      <c r="E742" s="5" t="str">
        <f t="shared" si="11"/>
        <v/>
      </c>
      <c r="F742" s="12" t="str">
        <f>IF(D742=0,"",D742/C742/VLOOKUP($B742,target_rates_table,2,FALSE))</f>
        <v/>
      </c>
    </row>
    <row r="743" spans="4:6" x14ac:dyDescent="0.25">
      <c r="D743" s="5">
        <f>SUM(
IF(G743="",0,_xlfn.XLOOKUP(_xlfn.CONCAT(G743," - ",A743),production_rates_outpost_resources,production_rates_production_rates,0)),
IF(H743="",0,_xlfn.XLOOKUP(_xlfn.CONCAT(H743," - ",A743),production_rates_outpost_resources,production_rates_production_rates,0)),
IF(I743="",0,_xlfn.XLOOKUP(_xlfn.CONCAT(I743," - ",A743),production_rates_outpost_resources,production_rates_production_rates,0)),
IF(J743="",0,_xlfn.XLOOKUP(_xlfn.CONCAT(J743," - ",A743),production_rates_outpost_resources,production_rates_production_rates,0)),
IF(K743="",0,_xlfn.XLOOKUP(_xlfn.CONCAT(K743," - ",A743),production_rates_outpost_resources,production_rates_production_rates,0)),
IF(L743="",0,_xlfn.XLOOKUP(_xlfn.CONCAT(L743," - ",A743),production_rates_outpost_resources,production_rates_production_rates,0)),
IF(M743="",0,_xlfn.XLOOKUP(_xlfn.CONCAT(M743," - ",A743),production_rates_outpost_resources,production_rates_production_rates,0)))</f>
        <v>0</v>
      </c>
      <c r="E743" s="5" t="str">
        <f t="shared" si="11"/>
        <v/>
      </c>
      <c r="F743" s="12" t="str">
        <f>IF(D743=0,"",D743/C743/VLOOKUP($B743,target_rates_table,2,FALSE))</f>
        <v/>
      </c>
    </row>
    <row r="744" spans="4:6" x14ac:dyDescent="0.25">
      <c r="D744" s="5">
        <f>SUM(
IF(G744="",0,_xlfn.XLOOKUP(_xlfn.CONCAT(G744," - ",A744),production_rates_outpost_resources,production_rates_production_rates,0)),
IF(H744="",0,_xlfn.XLOOKUP(_xlfn.CONCAT(H744," - ",A744),production_rates_outpost_resources,production_rates_production_rates,0)),
IF(I744="",0,_xlfn.XLOOKUP(_xlfn.CONCAT(I744," - ",A744),production_rates_outpost_resources,production_rates_production_rates,0)),
IF(J744="",0,_xlfn.XLOOKUP(_xlfn.CONCAT(J744," - ",A744),production_rates_outpost_resources,production_rates_production_rates,0)),
IF(K744="",0,_xlfn.XLOOKUP(_xlfn.CONCAT(K744," - ",A744),production_rates_outpost_resources,production_rates_production_rates,0)),
IF(L744="",0,_xlfn.XLOOKUP(_xlfn.CONCAT(L744," - ",A744),production_rates_outpost_resources,production_rates_production_rates,0)),
IF(M744="",0,_xlfn.XLOOKUP(_xlfn.CONCAT(M744," - ",A744),production_rates_outpost_resources,production_rates_production_rates,0)))</f>
        <v>0</v>
      </c>
      <c r="E744" s="5" t="str">
        <f t="shared" si="11"/>
        <v/>
      </c>
      <c r="F744" s="12" t="str">
        <f>IF(D744=0,"",D744/C744/VLOOKUP($B744,target_rates_table,2,FALSE))</f>
        <v/>
      </c>
    </row>
    <row r="745" spans="4:6" x14ac:dyDescent="0.25">
      <c r="D745" s="5">
        <f>SUM(
IF(G745="",0,_xlfn.XLOOKUP(_xlfn.CONCAT(G745," - ",A745),production_rates_outpost_resources,production_rates_production_rates,0)),
IF(H745="",0,_xlfn.XLOOKUP(_xlfn.CONCAT(H745," - ",A745),production_rates_outpost_resources,production_rates_production_rates,0)),
IF(I745="",0,_xlfn.XLOOKUP(_xlfn.CONCAT(I745," - ",A745),production_rates_outpost_resources,production_rates_production_rates,0)),
IF(J745="",0,_xlfn.XLOOKUP(_xlfn.CONCAT(J745," - ",A745),production_rates_outpost_resources,production_rates_production_rates,0)),
IF(K745="",0,_xlfn.XLOOKUP(_xlfn.CONCAT(K745," - ",A745),production_rates_outpost_resources,production_rates_production_rates,0)),
IF(L745="",0,_xlfn.XLOOKUP(_xlfn.CONCAT(L745," - ",A745),production_rates_outpost_resources,production_rates_production_rates,0)),
IF(M745="",0,_xlfn.XLOOKUP(_xlfn.CONCAT(M745," - ",A745),production_rates_outpost_resources,production_rates_production_rates,0)))</f>
        <v>0</v>
      </c>
      <c r="E745" s="5" t="str">
        <f t="shared" si="11"/>
        <v/>
      </c>
      <c r="F745" s="12" t="str">
        <f>IF(D745=0,"",D745/C745/VLOOKUP($B745,target_rates_table,2,FALSE))</f>
        <v/>
      </c>
    </row>
    <row r="746" spans="4:6" x14ac:dyDescent="0.25">
      <c r="D746" s="5">
        <f>SUM(
IF(G746="",0,_xlfn.XLOOKUP(_xlfn.CONCAT(G746," - ",A746),production_rates_outpost_resources,production_rates_production_rates,0)),
IF(H746="",0,_xlfn.XLOOKUP(_xlfn.CONCAT(H746," - ",A746),production_rates_outpost_resources,production_rates_production_rates,0)),
IF(I746="",0,_xlfn.XLOOKUP(_xlfn.CONCAT(I746," - ",A746),production_rates_outpost_resources,production_rates_production_rates,0)),
IF(J746="",0,_xlfn.XLOOKUP(_xlfn.CONCAT(J746," - ",A746),production_rates_outpost_resources,production_rates_production_rates,0)),
IF(K746="",0,_xlfn.XLOOKUP(_xlfn.CONCAT(K746," - ",A746),production_rates_outpost_resources,production_rates_production_rates,0)),
IF(L746="",0,_xlfn.XLOOKUP(_xlfn.CONCAT(L746," - ",A746),production_rates_outpost_resources,production_rates_production_rates,0)),
IF(M746="",0,_xlfn.XLOOKUP(_xlfn.CONCAT(M746," - ",A746),production_rates_outpost_resources,production_rates_production_rates,0)))</f>
        <v>0</v>
      </c>
      <c r="E746" s="5" t="str">
        <f t="shared" si="11"/>
        <v/>
      </c>
      <c r="F746" s="12" t="str">
        <f>IF(D746=0,"",D746/C746/VLOOKUP($B746,target_rates_table,2,FALSE))</f>
        <v/>
      </c>
    </row>
    <row r="747" spans="4:6" x14ac:dyDescent="0.25">
      <c r="D747" s="5">
        <f>SUM(
IF(G747="",0,_xlfn.XLOOKUP(_xlfn.CONCAT(G747," - ",A747),production_rates_outpost_resources,production_rates_production_rates,0)),
IF(H747="",0,_xlfn.XLOOKUP(_xlfn.CONCAT(H747," - ",A747),production_rates_outpost_resources,production_rates_production_rates,0)),
IF(I747="",0,_xlfn.XLOOKUP(_xlfn.CONCAT(I747," - ",A747),production_rates_outpost_resources,production_rates_production_rates,0)),
IF(J747="",0,_xlfn.XLOOKUP(_xlfn.CONCAT(J747," - ",A747),production_rates_outpost_resources,production_rates_production_rates,0)),
IF(K747="",0,_xlfn.XLOOKUP(_xlfn.CONCAT(K747," - ",A747),production_rates_outpost_resources,production_rates_production_rates,0)),
IF(L747="",0,_xlfn.XLOOKUP(_xlfn.CONCAT(L747," - ",A747),production_rates_outpost_resources,production_rates_production_rates,0)),
IF(M747="",0,_xlfn.XLOOKUP(_xlfn.CONCAT(M747," - ",A747),production_rates_outpost_resources,production_rates_production_rates,0)))</f>
        <v>0</v>
      </c>
      <c r="E747" s="5" t="str">
        <f t="shared" si="11"/>
        <v/>
      </c>
      <c r="F747" s="12" t="str">
        <f>IF(D747=0,"",D747/C747/VLOOKUP($B747,target_rates_table,2,FALSE))</f>
        <v/>
      </c>
    </row>
    <row r="748" spans="4:6" x14ac:dyDescent="0.25">
      <c r="D748" s="5">
        <f>SUM(
IF(G748="",0,_xlfn.XLOOKUP(_xlfn.CONCAT(G748," - ",A748),production_rates_outpost_resources,production_rates_production_rates,0)),
IF(H748="",0,_xlfn.XLOOKUP(_xlfn.CONCAT(H748," - ",A748),production_rates_outpost_resources,production_rates_production_rates,0)),
IF(I748="",0,_xlfn.XLOOKUP(_xlfn.CONCAT(I748," - ",A748),production_rates_outpost_resources,production_rates_production_rates,0)),
IF(J748="",0,_xlfn.XLOOKUP(_xlfn.CONCAT(J748," - ",A748),production_rates_outpost_resources,production_rates_production_rates,0)),
IF(K748="",0,_xlfn.XLOOKUP(_xlfn.CONCAT(K748," - ",A748),production_rates_outpost_resources,production_rates_production_rates,0)),
IF(L748="",0,_xlfn.XLOOKUP(_xlfn.CONCAT(L748," - ",A748),production_rates_outpost_resources,production_rates_production_rates,0)),
IF(M748="",0,_xlfn.XLOOKUP(_xlfn.CONCAT(M748," - ",A748),production_rates_outpost_resources,production_rates_production_rates,0)))</f>
        <v>0</v>
      </c>
      <c r="E748" s="5" t="str">
        <f t="shared" si="11"/>
        <v/>
      </c>
      <c r="F748" s="12" t="str">
        <f>IF(D748=0,"",D748/C748/VLOOKUP($B748,target_rates_table,2,FALSE))</f>
        <v/>
      </c>
    </row>
    <row r="749" spans="4:6" x14ac:dyDescent="0.25">
      <c r="D749" s="5">
        <f>SUM(
IF(G749="",0,_xlfn.XLOOKUP(_xlfn.CONCAT(G749," - ",A749),production_rates_outpost_resources,production_rates_production_rates,0)),
IF(H749="",0,_xlfn.XLOOKUP(_xlfn.CONCAT(H749," - ",A749),production_rates_outpost_resources,production_rates_production_rates,0)),
IF(I749="",0,_xlfn.XLOOKUP(_xlfn.CONCAT(I749," - ",A749),production_rates_outpost_resources,production_rates_production_rates,0)),
IF(J749="",0,_xlfn.XLOOKUP(_xlfn.CONCAT(J749," - ",A749),production_rates_outpost_resources,production_rates_production_rates,0)),
IF(K749="",0,_xlfn.XLOOKUP(_xlfn.CONCAT(K749," - ",A749),production_rates_outpost_resources,production_rates_production_rates,0)),
IF(L749="",0,_xlfn.XLOOKUP(_xlfn.CONCAT(L749," - ",A749),production_rates_outpost_resources,production_rates_production_rates,0)),
IF(M749="",0,_xlfn.XLOOKUP(_xlfn.CONCAT(M749," - ",A749),production_rates_outpost_resources,production_rates_production_rates,0)))</f>
        <v>0</v>
      </c>
      <c r="E749" s="5" t="str">
        <f t="shared" si="11"/>
        <v/>
      </c>
      <c r="F749" s="12" t="str">
        <f>IF(D749=0,"",D749/C749/VLOOKUP($B749,target_rates_table,2,FALSE))</f>
        <v/>
      </c>
    </row>
    <row r="750" spans="4:6" x14ac:dyDescent="0.25">
      <c r="D750" s="5">
        <f>SUM(
IF(G750="",0,_xlfn.XLOOKUP(_xlfn.CONCAT(G750," - ",A750),production_rates_outpost_resources,production_rates_production_rates,0)),
IF(H750="",0,_xlfn.XLOOKUP(_xlfn.CONCAT(H750," - ",A750),production_rates_outpost_resources,production_rates_production_rates,0)),
IF(I750="",0,_xlfn.XLOOKUP(_xlfn.CONCAT(I750," - ",A750),production_rates_outpost_resources,production_rates_production_rates,0)),
IF(J750="",0,_xlfn.XLOOKUP(_xlfn.CONCAT(J750," - ",A750),production_rates_outpost_resources,production_rates_production_rates,0)),
IF(K750="",0,_xlfn.XLOOKUP(_xlfn.CONCAT(K750," - ",A750),production_rates_outpost_resources,production_rates_production_rates,0)),
IF(L750="",0,_xlfn.XLOOKUP(_xlfn.CONCAT(L750," - ",A750),production_rates_outpost_resources,production_rates_production_rates,0)),
IF(M750="",0,_xlfn.XLOOKUP(_xlfn.CONCAT(M750," - ",A750),production_rates_outpost_resources,production_rates_production_rates,0)))</f>
        <v>0</v>
      </c>
      <c r="E750" s="5" t="str">
        <f t="shared" si="11"/>
        <v/>
      </c>
      <c r="F750" s="12" t="str">
        <f>IF(D750=0,"",D750/C750/VLOOKUP($B750,target_rates_table,2,FALSE))</f>
        <v/>
      </c>
    </row>
    <row r="751" spans="4:6" x14ac:dyDescent="0.25">
      <c r="D751" s="5">
        <f>SUM(
IF(G751="",0,_xlfn.XLOOKUP(_xlfn.CONCAT(G751," - ",A751),production_rates_outpost_resources,production_rates_production_rates,0)),
IF(H751="",0,_xlfn.XLOOKUP(_xlfn.CONCAT(H751," - ",A751),production_rates_outpost_resources,production_rates_production_rates,0)),
IF(I751="",0,_xlfn.XLOOKUP(_xlfn.CONCAT(I751," - ",A751),production_rates_outpost_resources,production_rates_production_rates,0)),
IF(J751="",0,_xlfn.XLOOKUP(_xlfn.CONCAT(J751," - ",A751),production_rates_outpost_resources,production_rates_production_rates,0)),
IF(K751="",0,_xlfn.XLOOKUP(_xlfn.CONCAT(K751," - ",A751),production_rates_outpost_resources,production_rates_production_rates,0)),
IF(L751="",0,_xlfn.XLOOKUP(_xlfn.CONCAT(L751," - ",A751),production_rates_outpost_resources,production_rates_production_rates,0)),
IF(M751="",0,_xlfn.XLOOKUP(_xlfn.CONCAT(M751," - ",A751),production_rates_outpost_resources,production_rates_production_rates,0)))</f>
        <v>0</v>
      </c>
      <c r="E751" s="5" t="str">
        <f t="shared" si="11"/>
        <v/>
      </c>
      <c r="F751" s="12" t="str">
        <f>IF(D751=0,"",D751/C751/VLOOKUP($B751,target_rates_table,2,FALSE))</f>
        <v/>
      </c>
    </row>
    <row r="752" spans="4:6" x14ac:dyDescent="0.25">
      <c r="D752" s="5">
        <f>SUM(
IF(G752="",0,_xlfn.XLOOKUP(_xlfn.CONCAT(G752," - ",A752),production_rates_outpost_resources,production_rates_production_rates,0)),
IF(H752="",0,_xlfn.XLOOKUP(_xlfn.CONCAT(H752," - ",A752),production_rates_outpost_resources,production_rates_production_rates,0)),
IF(I752="",0,_xlfn.XLOOKUP(_xlfn.CONCAT(I752," - ",A752),production_rates_outpost_resources,production_rates_production_rates,0)),
IF(J752="",0,_xlfn.XLOOKUP(_xlfn.CONCAT(J752," - ",A752),production_rates_outpost_resources,production_rates_production_rates,0)),
IF(K752="",0,_xlfn.XLOOKUP(_xlfn.CONCAT(K752," - ",A752),production_rates_outpost_resources,production_rates_production_rates,0)),
IF(L752="",0,_xlfn.XLOOKUP(_xlfn.CONCAT(L752," - ",A752),production_rates_outpost_resources,production_rates_production_rates,0)),
IF(M752="",0,_xlfn.XLOOKUP(_xlfn.CONCAT(M752," - ",A752),production_rates_outpost_resources,production_rates_production_rates,0)))</f>
        <v>0</v>
      </c>
      <c r="E752" s="5" t="str">
        <f t="shared" si="11"/>
        <v/>
      </c>
      <c r="F752" s="12" t="str">
        <f>IF(D752=0,"",D752/C752/VLOOKUP($B752,target_rates_table,2,FALSE))</f>
        <v/>
      </c>
    </row>
    <row r="753" spans="4:6" x14ac:dyDescent="0.25">
      <c r="D753" s="5">
        <f>SUM(
IF(G753="",0,_xlfn.XLOOKUP(_xlfn.CONCAT(G753," - ",A753),production_rates_outpost_resources,production_rates_production_rates,0)),
IF(H753="",0,_xlfn.XLOOKUP(_xlfn.CONCAT(H753," - ",A753),production_rates_outpost_resources,production_rates_production_rates,0)),
IF(I753="",0,_xlfn.XLOOKUP(_xlfn.CONCAT(I753," - ",A753),production_rates_outpost_resources,production_rates_production_rates,0)),
IF(J753="",0,_xlfn.XLOOKUP(_xlfn.CONCAT(J753," - ",A753),production_rates_outpost_resources,production_rates_production_rates,0)),
IF(K753="",0,_xlfn.XLOOKUP(_xlfn.CONCAT(K753," - ",A753),production_rates_outpost_resources,production_rates_production_rates,0)),
IF(L753="",0,_xlfn.XLOOKUP(_xlfn.CONCAT(L753," - ",A753),production_rates_outpost_resources,production_rates_production_rates,0)),
IF(M753="",0,_xlfn.XLOOKUP(_xlfn.CONCAT(M753," - ",A753),production_rates_outpost_resources,production_rates_production_rates,0)))</f>
        <v>0</v>
      </c>
      <c r="E753" s="5" t="str">
        <f t="shared" si="11"/>
        <v/>
      </c>
      <c r="F753" s="12" t="str">
        <f>IF(D753=0,"",D753/C753/VLOOKUP($B753,target_rates_table,2,FALSE))</f>
        <v/>
      </c>
    </row>
    <row r="754" spans="4:6" x14ac:dyDescent="0.25">
      <c r="D754" s="5">
        <f>SUM(
IF(G754="",0,_xlfn.XLOOKUP(_xlfn.CONCAT(G754," - ",A754),production_rates_outpost_resources,production_rates_production_rates,0)),
IF(H754="",0,_xlfn.XLOOKUP(_xlfn.CONCAT(H754," - ",A754),production_rates_outpost_resources,production_rates_production_rates,0)),
IF(I754="",0,_xlfn.XLOOKUP(_xlfn.CONCAT(I754," - ",A754),production_rates_outpost_resources,production_rates_production_rates,0)),
IF(J754="",0,_xlfn.XLOOKUP(_xlfn.CONCAT(J754," - ",A754),production_rates_outpost_resources,production_rates_production_rates,0)),
IF(K754="",0,_xlfn.XLOOKUP(_xlfn.CONCAT(K754," - ",A754),production_rates_outpost_resources,production_rates_production_rates,0)),
IF(L754="",0,_xlfn.XLOOKUP(_xlfn.CONCAT(L754," - ",A754),production_rates_outpost_resources,production_rates_production_rates,0)),
IF(M754="",0,_xlfn.XLOOKUP(_xlfn.CONCAT(M754," - ",A754),production_rates_outpost_resources,production_rates_production_rates,0)))</f>
        <v>0</v>
      </c>
      <c r="E754" s="5" t="str">
        <f t="shared" si="11"/>
        <v/>
      </c>
      <c r="F754" s="12" t="str">
        <f>IF(D754=0,"",D754/C754/VLOOKUP($B754,target_rates_table,2,FALSE))</f>
        <v/>
      </c>
    </row>
    <row r="755" spans="4:6" x14ac:dyDescent="0.25">
      <c r="D755" s="5">
        <f>SUM(
IF(G755="",0,_xlfn.XLOOKUP(_xlfn.CONCAT(G755," - ",A755),production_rates_outpost_resources,production_rates_production_rates,0)),
IF(H755="",0,_xlfn.XLOOKUP(_xlfn.CONCAT(H755," - ",A755),production_rates_outpost_resources,production_rates_production_rates,0)),
IF(I755="",0,_xlfn.XLOOKUP(_xlfn.CONCAT(I755," - ",A755),production_rates_outpost_resources,production_rates_production_rates,0)),
IF(J755="",0,_xlfn.XLOOKUP(_xlfn.CONCAT(J755," - ",A755),production_rates_outpost_resources,production_rates_production_rates,0)),
IF(K755="",0,_xlfn.XLOOKUP(_xlfn.CONCAT(K755," - ",A755),production_rates_outpost_resources,production_rates_production_rates,0)),
IF(L755="",0,_xlfn.XLOOKUP(_xlfn.CONCAT(L755," - ",A755),production_rates_outpost_resources,production_rates_production_rates,0)),
IF(M755="",0,_xlfn.XLOOKUP(_xlfn.CONCAT(M755," - ",A755),production_rates_outpost_resources,production_rates_production_rates,0)))</f>
        <v>0</v>
      </c>
      <c r="E755" s="5" t="str">
        <f t="shared" si="11"/>
        <v/>
      </c>
      <c r="F755" s="12" t="str">
        <f>IF(D755=0,"",D755/C755/VLOOKUP($B755,target_rates_table,2,FALSE))</f>
        <v/>
      </c>
    </row>
    <row r="756" spans="4:6" x14ac:dyDescent="0.25">
      <c r="D756" s="5">
        <f>SUM(
IF(G756="",0,_xlfn.XLOOKUP(_xlfn.CONCAT(G756," - ",A756),production_rates_outpost_resources,production_rates_production_rates,0)),
IF(H756="",0,_xlfn.XLOOKUP(_xlfn.CONCAT(H756," - ",A756),production_rates_outpost_resources,production_rates_production_rates,0)),
IF(I756="",0,_xlfn.XLOOKUP(_xlfn.CONCAT(I756," - ",A756),production_rates_outpost_resources,production_rates_production_rates,0)),
IF(J756="",0,_xlfn.XLOOKUP(_xlfn.CONCAT(J756," - ",A756),production_rates_outpost_resources,production_rates_production_rates,0)),
IF(K756="",0,_xlfn.XLOOKUP(_xlfn.CONCAT(K756," - ",A756),production_rates_outpost_resources,production_rates_production_rates,0)),
IF(L756="",0,_xlfn.XLOOKUP(_xlfn.CONCAT(L756," - ",A756),production_rates_outpost_resources,production_rates_production_rates,0)),
IF(M756="",0,_xlfn.XLOOKUP(_xlfn.CONCAT(M756," - ",A756),production_rates_outpost_resources,production_rates_production_rates,0)))</f>
        <v>0</v>
      </c>
      <c r="E756" s="5" t="str">
        <f t="shared" si="11"/>
        <v/>
      </c>
      <c r="F756" s="12" t="str">
        <f>IF(D756=0,"",D756/C756/VLOOKUP($B756,target_rates_table,2,FALSE))</f>
        <v/>
      </c>
    </row>
    <row r="757" spans="4:6" x14ac:dyDescent="0.25">
      <c r="D757" s="5">
        <f>SUM(
IF(G757="",0,_xlfn.XLOOKUP(_xlfn.CONCAT(G757," - ",A757),production_rates_outpost_resources,production_rates_production_rates,0)),
IF(H757="",0,_xlfn.XLOOKUP(_xlfn.CONCAT(H757," - ",A757),production_rates_outpost_resources,production_rates_production_rates,0)),
IF(I757="",0,_xlfn.XLOOKUP(_xlfn.CONCAT(I757," - ",A757),production_rates_outpost_resources,production_rates_production_rates,0)),
IF(J757="",0,_xlfn.XLOOKUP(_xlfn.CONCAT(J757," - ",A757),production_rates_outpost_resources,production_rates_production_rates,0)),
IF(K757="",0,_xlfn.XLOOKUP(_xlfn.CONCAT(K757," - ",A757),production_rates_outpost_resources,production_rates_production_rates,0)),
IF(L757="",0,_xlfn.XLOOKUP(_xlfn.CONCAT(L757," - ",A757),production_rates_outpost_resources,production_rates_production_rates,0)),
IF(M757="",0,_xlfn.XLOOKUP(_xlfn.CONCAT(M757," - ",A757),production_rates_outpost_resources,production_rates_production_rates,0)))</f>
        <v>0</v>
      </c>
      <c r="E757" s="5" t="str">
        <f t="shared" si="11"/>
        <v/>
      </c>
      <c r="F757" s="12" t="str">
        <f>IF(D757=0,"",D757/C757/VLOOKUP($B757,target_rates_table,2,FALSE))</f>
        <v/>
      </c>
    </row>
    <row r="758" spans="4:6" x14ac:dyDescent="0.25">
      <c r="D758" s="5">
        <f>SUM(
IF(G758="",0,_xlfn.XLOOKUP(_xlfn.CONCAT(G758," - ",A758),production_rates_outpost_resources,production_rates_production_rates,0)),
IF(H758="",0,_xlfn.XLOOKUP(_xlfn.CONCAT(H758," - ",A758),production_rates_outpost_resources,production_rates_production_rates,0)),
IF(I758="",0,_xlfn.XLOOKUP(_xlfn.CONCAT(I758," - ",A758),production_rates_outpost_resources,production_rates_production_rates,0)),
IF(J758="",0,_xlfn.XLOOKUP(_xlfn.CONCAT(J758," - ",A758),production_rates_outpost_resources,production_rates_production_rates,0)),
IF(K758="",0,_xlfn.XLOOKUP(_xlfn.CONCAT(K758," - ",A758),production_rates_outpost_resources,production_rates_production_rates,0)),
IF(L758="",0,_xlfn.XLOOKUP(_xlfn.CONCAT(L758," - ",A758),production_rates_outpost_resources,production_rates_production_rates,0)),
IF(M758="",0,_xlfn.XLOOKUP(_xlfn.CONCAT(M758," - ",A758),production_rates_outpost_resources,production_rates_production_rates,0)))</f>
        <v>0</v>
      </c>
      <c r="E758" s="5" t="str">
        <f t="shared" si="11"/>
        <v/>
      </c>
      <c r="F758" s="12" t="str">
        <f>IF(D758=0,"",D758/C758/VLOOKUP($B758,target_rates_table,2,FALSE))</f>
        <v/>
      </c>
    </row>
    <row r="759" spans="4:6" x14ac:dyDescent="0.25">
      <c r="D759" s="5">
        <f>SUM(
IF(G759="",0,_xlfn.XLOOKUP(_xlfn.CONCAT(G759," - ",A759),production_rates_outpost_resources,production_rates_production_rates,0)),
IF(H759="",0,_xlfn.XLOOKUP(_xlfn.CONCAT(H759," - ",A759),production_rates_outpost_resources,production_rates_production_rates,0)),
IF(I759="",0,_xlfn.XLOOKUP(_xlfn.CONCAT(I759," - ",A759),production_rates_outpost_resources,production_rates_production_rates,0)),
IF(J759="",0,_xlfn.XLOOKUP(_xlfn.CONCAT(J759," - ",A759),production_rates_outpost_resources,production_rates_production_rates,0)),
IF(K759="",0,_xlfn.XLOOKUP(_xlfn.CONCAT(K759," - ",A759),production_rates_outpost_resources,production_rates_production_rates,0)),
IF(L759="",0,_xlfn.XLOOKUP(_xlfn.CONCAT(L759," - ",A759),production_rates_outpost_resources,production_rates_production_rates,0)),
IF(M759="",0,_xlfn.XLOOKUP(_xlfn.CONCAT(M759," - ",A759),production_rates_outpost_resources,production_rates_production_rates,0)))</f>
        <v>0</v>
      </c>
      <c r="E759" s="5" t="str">
        <f t="shared" si="11"/>
        <v/>
      </c>
      <c r="F759" s="12" t="str">
        <f>IF(D759=0,"",D759/C759/VLOOKUP($B759,target_rates_table,2,FALSE))</f>
        <v/>
      </c>
    </row>
    <row r="760" spans="4:6" x14ac:dyDescent="0.25">
      <c r="D760" s="5">
        <f>SUM(
IF(G760="",0,_xlfn.XLOOKUP(_xlfn.CONCAT(G760," - ",A760),production_rates_outpost_resources,production_rates_production_rates,0)),
IF(H760="",0,_xlfn.XLOOKUP(_xlfn.CONCAT(H760," - ",A760),production_rates_outpost_resources,production_rates_production_rates,0)),
IF(I760="",0,_xlfn.XLOOKUP(_xlfn.CONCAT(I760," - ",A760),production_rates_outpost_resources,production_rates_production_rates,0)),
IF(J760="",0,_xlfn.XLOOKUP(_xlfn.CONCAT(J760," - ",A760),production_rates_outpost_resources,production_rates_production_rates,0)),
IF(K760="",0,_xlfn.XLOOKUP(_xlfn.CONCAT(K760," - ",A760),production_rates_outpost_resources,production_rates_production_rates,0)),
IF(L760="",0,_xlfn.XLOOKUP(_xlfn.CONCAT(L760," - ",A760),production_rates_outpost_resources,production_rates_production_rates,0)),
IF(M760="",0,_xlfn.XLOOKUP(_xlfn.CONCAT(M760," - ",A760),production_rates_outpost_resources,production_rates_production_rates,0)))</f>
        <v>0</v>
      </c>
      <c r="E760" s="5" t="str">
        <f t="shared" si="11"/>
        <v/>
      </c>
      <c r="F760" s="12" t="str">
        <f>IF(D760=0,"",D760/C760/VLOOKUP($B760,target_rates_table,2,FALSE))</f>
        <v/>
      </c>
    </row>
    <row r="761" spans="4:6" x14ac:dyDescent="0.25">
      <c r="D761" s="5">
        <f>SUM(
IF(G761="",0,_xlfn.XLOOKUP(_xlfn.CONCAT(G761," - ",A761),production_rates_outpost_resources,production_rates_production_rates,0)),
IF(H761="",0,_xlfn.XLOOKUP(_xlfn.CONCAT(H761," - ",A761),production_rates_outpost_resources,production_rates_production_rates,0)),
IF(I761="",0,_xlfn.XLOOKUP(_xlfn.CONCAT(I761," - ",A761),production_rates_outpost_resources,production_rates_production_rates,0)),
IF(J761="",0,_xlfn.XLOOKUP(_xlfn.CONCAT(J761," - ",A761),production_rates_outpost_resources,production_rates_production_rates,0)),
IF(K761="",0,_xlfn.XLOOKUP(_xlfn.CONCAT(K761," - ",A761),production_rates_outpost_resources,production_rates_production_rates,0)),
IF(L761="",0,_xlfn.XLOOKUP(_xlfn.CONCAT(L761," - ",A761),production_rates_outpost_resources,production_rates_production_rates,0)),
IF(M761="",0,_xlfn.XLOOKUP(_xlfn.CONCAT(M761," - ",A761),production_rates_outpost_resources,production_rates_production_rates,0)))</f>
        <v>0</v>
      </c>
      <c r="E761" s="5" t="str">
        <f t="shared" si="11"/>
        <v/>
      </c>
      <c r="F761" s="12" t="str">
        <f>IF(D761=0,"",D761/C761/VLOOKUP($B761,target_rates_table,2,FALSE))</f>
        <v/>
      </c>
    </row>
    <row r="762" spans="4:6" x14ac:dyDescent="0.25">
      <c r="D762" s="5">
        <f>SUM(
IF(G762="",0,_xlfn.XLOOKUP(_xlfn.CONCAT(G762," - ",A762),production_rates_outpost_resources,production_rates_production_rates,0)),
IF(H762="",0,_xlfn.XLOOKUP(_xlfn.CONCAT(H762," - ",A762),production_rates_outpost_resources,production_rates_production_rates,0)),
IF(I762="",0,_xlfn.XLOOKUP(_xlfn.CONCAT(I762," - ",A762),production_rates_outpost_resources,production_rates_production_rates,0)),
IF(J762="",0,_xlfn.XLOOKUP(_xlfn.CONCAT(J762," - ",A762),production_rates_outpost_resources,production_rates_production_rates,0)),
IF(K762="",0,_xlfn.XLOOKUP(_xlfn.CONCAT(K762," - ",A762),production_rates_outpost_resources,production_rates_production_rates,0)),
IF(L762="",0,_xlfn.XLOOKUP(_xlfn.CONCAT(L762," - ",A762),production_rates_outpost_resources,production_rates_production_rates,0)),
IF(M762="",0,_xlfn.XLOOKUP(_xlfn.CONCAT(M762," - ",A762),production_rates_outpost_resources,production_rates_production_rates,0)))</f>
        <v>0</v>
      </c>
      <c r="E762" s="5" t="str">
        <f t="shared" si="11"/>
        <v/>
      </c>
      <c r="F762" s="12" t="str">
        <f>IF(D762=0,"",D762/C762/VLOOKUP($B762,target_rates_table,2,FALSE))</f>
        <v/>
      </c>
    </row>
    <row r="763" spans="4:6" x14ac:dyDescent="0.25">
      <c r="D763" s="5">
        <f>SUM(
IF(G763="",0,_xlfn.XLOOKUP(_xlfn.CONCAT(G763," - ",A763),production_rates_outpost_resources,production_rates_production_rates,0)),
IF(H763="",0,_xlfn.XLOOKUP(_xlfn.CONCAT(H763," - ",A763),production_rates_outpost_resources,production_rates_production_rates,0)),
IF(I763="",0,_xlfn.XLOOKUP(_xlfn.CONCAT(I763," - ",A763),production_rates_outpost_resources,production_rates_production_rates,0)),
IF(J763="",0,_xlfn.XLOOKUP(_xlfn.CONCAT(J763," - ",A763),production_rates_outpost_resources,production_rates_production_rates,0)),
IF(K763="",0,_xlfn.XLOOKUP(_xlfn.CONCAT(K763," - ",A763),production_rates_outpost_resources,production_rates_production_rates,0)),
IF(L763="",0,_xlfn.XLOOKUP(_xlfn.CONCAT(L763," - ",A763),production_rates_outpost_resources,production_rates_production_rates,0)),
IF(M763="",0,_xlfn.XLOOKUP(_xlfn.CONCAT(M763," - ",A763),production_rates_outpost_resources,production_rates_production_rates,0)))</f>
        <v>0</v>
      </c>
      <c r="E763" s="5" t="str">
        <f t="shared" si="11"/>
        <v/>
      </c>
      <c r="F763" s="12" t="str">
        <f>IF(D763=0,"",D763/C763/VLOOKUP($B763,target_rates_table,2,FALSE))</f>
        <v/>
      </c>
    </row>
    <row r="764" spans="4:6" x14ac:dyDescent="0.25">
      <c r="D764" s="5">
        <f>SUM(
IF(G764="",0,_xlfn.XLOOKUP(_xlfn.CONCAT(G764," - ",A764),production_rates_outpost_resources,production_rates_production_rates,0)),
IF(H764="",0,_xlfn.XLOOKUP(_xlfn.CONCAT(H764," - ",A764),production_rates_outpost_resources,production_rates_production_rates,0)),
IF(I764="",0,_xlfn.XLOOKUP(_xlfn.CONCAT(I764," - ",A764),production_rates_outpost_resources,production_rates_production_rates,0)),
IF(J764="",0,_xlfn.XLOOKUP(_xlfn.CONCAT(J764," - ",A764),production_rates_outpost_resources,production_rates_production_rates,0)),
IF(K764="",0,_xlfn.XLOOKUP(_xlfn.CONCAT(K764," - ",A764),production_rates_outpost_resources,production_rates_production_rates,0)),
IF(L764="",0,_xlfn.XLOOKUP(_xlfn.CONCAT(L764," - ",A764),production_rates_outpost_resources,production_rates_production_rates,0)),
IF(M764="",0,_xlfn.XLOOKUP(_xlfn.CONCAT(M764," - ",A764),production_rates_outpost_resources,production_rates_production_rates,0)))</f>
        <v>0</v>
      </c>
      <c r="E764" s="5" t="str">
        <f t="shared" si="11"/>
        <v/>
      </c>
      <c r="F764" s="12" t="str">
        <f>IF(D764=0,"",D764/C764/VLOOKUP($B764,target_rates_table,2,FALSE))</f>
        <v/>
      </c>
    </row>
    <row r="765" spans="4:6" x14ac:dyDescent="0.25">
      <c r="D765" s="5">
        <f>SUM(
IF(G765="",0,_xlfn.XLOOKUP(_xlfn.CONCAT(G765," - ",A765),production_rates_outpost_resources,production_rates_production_rates,0)),
IF(H765="",0,_xlfn.XLOOKUP(_xlfn.CONCAT(H765," - ",A765),production_rates_outpost_resources,production_rates_production_rates,0)),
IF(I765="",0,_xlfn.XLOOKUP(_xlfn.CONCAT(I765," - ",A765),production_rates_outpost_resources,production_rates_production_rates,0)),
IF(J765="",0,_xlfn.XLOOKUP(_xlfn.CONCAT(J765," - ",A765),production_rates_outpost_resources,production_rates_production_rates,0)),
IF(K765="",0,_xlfn.XLOOKUP(_xlfn.CONCAT(K765," - ",A765),production_rates_outpost_resources,production_rates_production_rates,0)),
IF(L765="",0,_xlfn.XLOOKUP(_xlfn.CONCAT(L765," - ",A765),production_rates_outpost_resources,production_rates_production_rates,0)),
IF(M765="",0,_xlfn.XLOOKUP(_xlfn.CONCAT(M765," - ",A765),production_rates_outpost_resources,production_rates_production_rates,0)))</f>
        <v>0</v>
      </c>
      <c r="E765" s="5" t="str">
        <f t="shared" si="11"/>
        <v/>
      </c>
      <c r="F765" s="12" t="str">
        <f>IF(D765=0,"",D765/C765/VLOOKUP($B765,target_rates_table,2,FALSE))</f>
        <v/>
      </c>
    </row>
    <row r="766" spans="4:6" x14ac:dyDescent="0.25">
      <c r="D766" s="5">
        <f>SUM(
IF(G766="",0,_xlfn.XLOOKUP(_xlfn.CONCAT(G766," - ",A766),production_rates_outpost_resources,production_rates_production_rates,0)),
IF(H766="",0,_xlfn.XLOOKUP(_xlfn.CONCAT(H766," - ",A766),production_rates_outpost_resources,production_rates_production_rates,0)),
IF(I766="",0,_xlfn.XLOOKUP(_xlfn.CONCAT(I766," - ",A766),production_rates_outpost_resources,production_rates_production_rates,0)),
IF(J766="",0,_xlfn.XLOOKUP(_xlfn.CONCAT(J766," - ",A766),production_rates_outpost_resources,production_rates_production_rates,0)),
IF(K766="",0,_xlfn.XLOOKUP(_xlfn.CONCAT(K766," - ",A766),production_rates_outpost_resources,production_rates_production_rates,0)),
IF(L766="",0,_xlfn.XLOOKUP(_xlfn.CONCAT(L766," - ",A766),production_rates_outpost_resources,production_rates_production_rates,0)),
IF(M766="",0,_xlfn.XLOOKUP(_xlfn.CONCAT(M766," - ",A766),production_rates_outpost_resources,production_rates_production_rates,0)))</f>
        <v>0</v>
      </c>
      <c r="E766" s="5" t="str">
        <f t="shared" si="11"/>
        <v/>
      </c>
      <c r="F766" s="12" t="str">
        <f>IF(D766=0,"",D766/C766/VLOOKUP($B766,target_rates_table,2,FALSE))</f>
        <v/>
      </c>
    </row>
    <row r="767" spans="4:6" x14ac:dyDescent="0.25">
      <c r="D767" s="5">
        <f>SUM(
IF(G767="",0,_xlfn.XLOOKUP(_xlfn.CONCAT(G767," - ",A767),production_rates_outpost_resources,production_rates_production_rates,0)),
IF(H767="",0,_xlfn.XLOOKUP(_xlfn.CONCAT(H767," - ",A767),production_rates_outpost_resources,production_rates_production_rates,0)),
IF(I767="",0,_xlfn.XLOOKUP(_xlfn.CONCAT(I767," - ",A767),production_rates_outpost_resources,production_rates_production_rates,0)),
IF(J767="",0,_xlfn.XLOOKUP(_xlfn.CONCAT(J767," - ",A767),production_rates_outpost_resources,production_rates_production_rates,0)),
IF(K767="",0,_xlfn.XLOOKUP(_xlfn.CONCAT(K767," - ",A767),production_rates_outpost_resources,production_rates_production_rates,0)),
IF(L767="",0,_xlfn.XLOOKUP(_xlfn.CONCAT(L767," - ",A767),production_rates_outpost_resources,production_rates_production_rates,0)),
IF(M767="",0,_xlfn.XLOOKUP(_xlfn.CONCAT(M767," - ",A767),production_rates_outpost_resources,production_rates_production_rates,0)))</f>
        <v>0</v>
      </c>
      <c r="E767" s="5" t="str">
        <f t="shared" si="11"/>
        <v/>
      </c>
      <c r="F767" s="12" t="str">
        <f>IF(D767=0,"",D767/C767/VLOOKUP($B767,target_rates_table,2,FALSE))</f>
        <v/>
      </c>
    </row>
    <row r="768" spans="4:6" x14ac:dyDescent="0.25">
      <c r="D768" s="5">
        <f>SUM(
IF(G768="",0,_xlfn.XLOOKUP(_xlfn.CONCAT(G768," - ",A768),production_rates_outpost_resources,production_rates_production_rates,0)),
IF(H768="",0,_xlfn.XLOOKUP(_xlfn.CONCAT(H768," - ",A768),production_rates_outpost_resources,production_rates_production_rates,0)),
IF(I768="",0,_xlfn.XLOOKUP(_xlfn.CONCAT(I768," - ",A768),production_rates_outpost_resources,production_rates_production_rates,0)),
IF(J768="",0,_xlfn.XLOOKUP(_xlfn.CONCAT(J768," - ",A768),production_rates_outpost_resources,production_rates_production_rates,0)),
IF(K768="",0,_xlfn.XLOOKUP(_xlfn.CONCAT(K768," - ",A768),production_rates_outpost_resources,production_rates_production_rates,0)),
IF(L768="",0,_xlfn.XLOOKUP(_xlfn.CONCAT(L768," - ",A768),production_rates_outpost_resources,production_rates_production_rates,0)),
IF(M768="",0,_xlfn.XLOOKUP(_xlfn.CONCAT(M768," - ",A768),production_rates_outpost_resources,production_rates_production_rates,0)))</f>
        <v>0</v>
      </c>
      <c r="E768" s="5" t="str">
        <f t="shared" si="11"/>
        <v/>
      </c>
      <c r="F768" s="12" t="str">
        <f>IF(D768=0,"",D768/C768/VLOOKUP($B768,target_rates_table,2,FALSE))</f>
        <v/>
      </c>
    </row>
    <row r="769" spans="4:6" x14ac:dyDescent="0.25">
      <c r="D769" s="5">
        <f>SUM(
IF(G769="",0,_xlfn.XLOOKUP(_xlfn.CONCAT(G769," - ",A769),production_rates_outpost_resources,production_rates_production_rates,0)),
IF(H769="",0,_xlfn.XLOOKUP(_xlfn.CONCAT(H769," - ",A769),production_rates_outpost_resources,production_rates_production_rates,0)),
IF(I769="",0,_xlfn.XLOOKUP(_xlfn.CONCAT(I769," - ",A769),production_rates_outpost_resources,production_rates_production_rates,0)),
IF(J769="",0,_xlfn.XLOOKUP(_xlfn.CONCAT(J769," - ",A769),production_rates_outpost_resources,production_rates_production_rates,0)),
IF(K769="",0,_xlfn.XLOOKUP(_xlfn.CONCAT(K769," - ",A769),production_rates_outpost_resources,production_rates_production_rates,0)),
IF(L769="",0,_xlfn.XLOOKUP(_xlfn.CONCAT(L769," - ",A769),production_rates_outpost_resources,production_rates_production_rates,0)),
IF(M769="",0,_xlfn.XLOOKUP(_xlfn.CONCAT(M769," - ",A769),production_rates_outpost_resources,production_rates_production_rates,0)))</f>
        <v>0</v>
      </c>
      <c r="E769" s="5" t="str">
        <f t="shared" si="11"/>
        <v/>
      </c>
      <c r="F769" s="12" t="str">
        <f>IF(D769=0,"",D769/C769/VLOOKUP($B769,target_rates_table,2,FALSE))</f>
        <v/>
      </c>
    </row>
    <row r="770" spans="4:6" x14ac:dyDescent="0.25">
      <c r="D770" s="5">
        <f>SUM(
IF(G770="",0,_xlfn.XLOOKUP(_xlfn.CONCAT(G770," - ",A770),production_rates_outpost_resources,production_rates_production_rates,0)),
IF(H770="",0,_xlfn.XLOOKUP(_xlfn.CONCAT(H770," - ",A770),production_rates_outpost_resources,production_rates_production_rates,0)),
IF(I770="",0,_xlfn.XLOOKUP(_xlfn.CONCAT(I770," - ",A770),production_rates_outpost_resources,production_rates_production_rates,0)),
IF(J770="",0,_xlfn.XLOOKUP(_xlfn.CONCAT(J770," - ",A770),production_rates_outpost_resources,production_rates_production_rates,0)),
IF(K770="",0,_xlfn.XLOOKUP(_xlfn.CONCAT(K770," - ",A770),production_rates_outpost_resources,production_rates_production_rates,0)),
IF(L770="",0,_xlfn.XLOOKUP(_xlfn.CONCAT(L770," - ",A770),production_rates_outpost_resources,production_rates_production_rates,0)),
IF(M770="",0,_xlfn.XLOOKUP(_xlfn.CONCAT(M770," - ",A770),production_rates_outpost_resources,production_rates_production_rates,0)))</f>
        <v>0</v>
      </c>
      <c r="E770" s="5" t="str">
        <f t="shared" si="11"/>
        <v/>
      </c>
      <c r="F770" s="12" t="str">
        <f>IF(D770=0,"",D770/C770/VLOOKUP($B770,target_rates_table,2,FALSE))</f>
        <v/>
      </c>
    </row>
    <row r="771" spans="4:6" x14ac:dyDescent="0.25">
      <c r="D771" s="5">
        <f>SUM(
IF(G771="",0,_xlfn.XLOOKUP(_xlfn.CONCAT(G771," - ",A771),production_rates_outpost_resources,production_rates_production_rates,0)),
IF(H771="",0,_xlfn.XLOOKUP(_xlfn.CONCAT(H771," - ",A771),production_rates_outpost_resources,production_rates_production_rates,0)),
IF(I771="",0,_xlfn.XLOOKUP(_xlfn.CONCAT(I771," - ",A771),production_rates_outpost_resources,production_rates_production_rates,0)),
IF(J771="",0,_xlfn.XLOOKUP(_xlfn.CONCAT(J771," - ",A771),production_rates_outpost_resources,production_rates_production_rates,0)),
IF(K771="",0,_xlfn.XLOOKUP(_xlfn.CONCAT(K771," - ",A771),production_rates_outpost_resources,production_rates_production_rates,0)),
IF(L771="",0,_xlfn.XLOOKUP(_xlfn.CONCAT(L771," - ",A771),production_rates_outpost_resources,production_rates_production_rates,0)),
IF(M771="",0,_xlfn.XLOOKUP(_xlfn.CONCAT(M771," - ",A771),production_rates_outpost_resources,production_rates_production_rates,0)))</f>
        <v>0</v>
      </c>
      <c r="E771" s="5" t="str">
        <f t="shared" ref="E771:E834" si="12">IF(D771=0,"",D771/C771)</f>
        <v/>
      </c>
      <c r="F771" s="12" t="str">
        <f>IF(D771=0,"",D771/C771/VLOOKUP($B771,target_rates_table,2,FALSE))</f>
        <v/>
      </c>
    </row>
    <row r="772" spans="4:6" x14ac:dyDescent="0.25">
      <c r="D772" s="5">
        <f>SUM(
IF(G772="",0,_xlfn.XLOOKUP(_xlfn.CONCAT(G772," - ",A772),production_rates_outpost_resources,production_rates_production_rates,0)),
IF(H772="",0,_xlfn.XLOOKUP(_xlfn.CONCAT(H772," - ",A772),production_rates_outpost_resources,production_rates_production_rates,0)),
IF(I772="",0,_xlfn.XLOOKUP(_xlfn.CONCAT(I772," - ",A772),production_rates_outpost_resources,production_rates_production_rates,0)),
IF(J772="",0,_xlfn.XLOOKUP(_xlfn.CONCAT(J772," - ",A772),production_rates_outpost_resources,production_rates_production_rates,0)),
IF(K772="",0,_xlfn.XLOOKUP(_xlfn.CONCAT(K772," - ",A772),production_rates_outpost_resources,production_rates_production_rates,0)),
IF(L772="",0,_xlfn.XLOOKUP(_xlfn.CONCAT(L772," - ",A772),production_rates_outpost_resources,production_rates_production_rates,0)),
IF(M772="",0,_xlfn.XLOOKUP(_xlfn.CONCAT(M772," - ",A772),production_rates_outpost_resources,production_rates_production_rates,0)))</f>
        <v>0</v>
      </c>
      <c r="E772" s="5" t="str">
        <f t="shared" si="12"/>
        <v/>
      </c>
      <c r="F772" s="12" t="str">
        <f>IF(D772=0,"",D772/C772/VLOOKUP($B772,target_rates_table,2,FALSE))</f>
        <v/>
      </c>
    </row>
    <row r="773" spans="4:6" x14ac:dyDescent="0.25">
      <c r="D773" s="5">
        <f>SUM(
IF(G773="",0,_xlfn.XLOOKUP(_xlfn.CONCAT(G773," - ",A773),production_rates_outpost_resources,production_rates_production_rates,0)),
IF(H773="",0,_xlfn.XLOOKUP(_xlfn.CONCAT(H773," - ",A773),production_rates_outpost_resources,production_rates_production_rates,0)),
IF(I773="",0,_xlfn.XLOOKUP(_xlfn.CONCAT(I773," - ",A773),production_rates_outpost_resources,production_rates_production_rates,0)),
IF(J773="",0,_xlfn.XLOOKUP(_xlfn.CONCAT(J773," - ",A773),production_rates_outpost_resources,production_rates_production_rates,0)),
IF(K773="",0,_xlfn.XLOOKUP(_xlfn.CONCAT(K773," - ",A773),production_rates_outpost_resources,production_rates_production_rates,0)),
IF(L773="",0,_xlfn.XLOOKUP(_xlfn.CONCAT(L773," - ",A773),production_rates_outpost_resources,production_rates_production_rates,0)),
IF(M773="",0,_xlfn.XLOOKUP(_xlfn.CONCAT(M773," - ",A773),production_rates_outpost_resources,production_rates_production_rates,0)))</f>
        <v>0</v>
      </c>
      <c r="E773" s="5" t="str">
        <f t="shared" si="12"/>
        <v/>
      </c>
      <c r="F773" s="12" t="str">
        <f>IF(D773=0,"",D773/C773/VLOOKUP($B773,target_rates_table,2,FALSE))</f>
        <v/>
      </c>
    </row>
    <row r="774" spans="4:6" x14ac:dyDescent="0.25">
      <c r="D774" s="5">
        <f>SUM(
IF(G774="",0,_xlfn.XLOOKUP(_xlfn.CONCAT(G774," - ",A774),production_rates_outpost_resources,production_rates_production_rates,0)),
IF(H774="",0,_xlfn.XLOOKUP(_xlfn.CONCAT(H774," - ",A774),production_rates_outpost_resources,production_rates_production_rates,0)),
IF(I774="",0,_xlfn.XLOOKUP(_xlfn.CONCAT(I774," - ",A774),production_rates_outpost_resources,production_rates_production_rates,0)),
IF(J774="",0,_xlfn.XLOOKUP(_xlfn.CONCAT(J774," - ",A774),production_rates_outpost_resources,production_rates_production_rates,0)),
IF(K774="",0,_xlfn.XLOOKUP(_xlfn.CONCAT(K774," - ",A774),production_rates_outpost_resources,production_rates_production_rates,0)),
IF(L774="",0,_xlfn.XLOOKUP(_xlfn.CONCAT(L774," - ",A774),production_rates_outpost_resources,production_rates_production_rates,0)),
IF(M774="",0,_xlfn.XLOOKUP(_xlfn.CONCAT(M774," - ",A774),production_rates_outpost_resources,production_rates_production_rates,0)))</f>
        <v>0</v>
      </c>
      <c r="E774" s="5" t="str">
        <f t="shared" si="12"/>
        <v/>
      </c>
      <c r="F774" s="12" t="str">
        <f>IF(D774=0,"",D774/C774/VLOOKUP($B774,target_rates_table,2,FALSE))</f>
        <v/>
      </c>
    </row>
    <row r="775" spans="4:6" x14ac:dyDescent="0.25">
      <c r="D775" s="5">
        <f>SUM(
IF(G775="",0,_xlfn.XLOOKUP(_xlfn.CONCAT(G775," - ",A775),production_rates_outpost_resources,production_rates_production_rates,0)),
IF(H775="",0,_xlfn.XLOOKUP(_xlfn.CONCAT(H775," - ",A775),production_rates_outpost_resources,production_rates_production_rates,0)),
IF(I775="",0,_xlfn.XLOOKUP(_xlfn.CONCAT(I775," - ",A775),production_rates_outpost_resources,production_rates_production_rates,0)),
IF(J775="",0,_xlfn.XLOOKUP(_xlfn.CONCAT(J775," - ",A775),production_rates_outpost_resources,production_rates_production_rates,0)),
IF(K775="",0,_xlfn.XLOOKUP(_xlfn.CONCAT(K775," - ",A775),production_rates_outpost_resources,production_rates_production_rates,0)),
IF(L775="",0,_xlfn.XLOOKUP(_xlfn.CONCAT(L775," - ",A775),production_rates_outpost_resources,production_rates_production_rates,0)),
IF(M775="",0,_xlfn.XLOOKUP(_xlfn.CONCAT(M775," - ",A775),production_rates_outpost_resources,production_rates_production_rates,0)))</f>
        <v>0</v>
      </c>
      <c r="E775" s="5" t="str">
        <f t="shared" si="12"/>
        <v/>
      </c>
      <c r="F775" s="12" t="str">
        <f>IF(D775=0,"",D775/C775/VLOOKUP($B775,target_rates_table,2,FALSE))</f>
        <v/>
      </c>
    </row>
    <row r="776" spans="4:6" x14ac:dyDescent="0.25">
      <c r="D776" s="5">
        <f>SUM(
IF(G776="",0,_xlfn.XLOOKUP(_xlfn.CONCAT(G776," - ",A776),production_rates_outpost_resources,production_rates_production_rates,0)),
IF(H776="",0,_xlfn.XLOOKUP(_xlfn.CONCAT(H776," - ",A776),production_rates_outpost_resources,production_rates_production_rates,0)),
IF(I776="",0,_xlfn.XLOOKUP(_xlfn.CONCAT(I776," - ",A776),production_rates_outpost_resources,production_rates_production_rates,0)),
IF(J776="",0,_xlfn.XLOOKUP(_xlfn.CONCAT(J776," - ",A776),production_rates_outpost_resources,production_rates_production_rates,0)),
IF(K776="",0,_xlfn.XLOOKUP(_xlfn.CONCAT(K776," - ",A776),production_rates_outpost_resources,production_rates_production_rates,0)),
IF(L776="",0,_xlfn.XLOOKUP(_xlfn.CONCAT(L776," - ",A776),production_rates_outpost_resources,production_rates_production_rates,0)),
IF(M776="",0,_xlfn.XLOOKUP(_xlfn.CONCAT(M776," - ",A776),production_rates_outpost_resources,production_rates_production_rates,0)))</f>
        <v>0</v>
      </c>
      <c r="E776" s="5" t="str">
        <f t="shared" si="12"/>
        <v/>
      </c>
      <c r="F776" s="12" t="str">
        <f>IF(D776=0,"",D776/C776/VLOOKUP($B776,target_rates_table,2,FALSE))</f>
        <v/>
      </c>
    </row>
    <row r="777" spans="4:6" x14ac:dyDescent="0.25">
      <c r="D777" s="5">
        <f>SUM(
IF(G777="",0,_xlfn.XLOOKUP(_xlfn.CONCAT(G777," - ",A777),production_rates_outpost_resources,production_rates_production_rates,0)),
IF(H777="",0,_xlfn.XLOOKUP(_xlfn.CONCAT(H777," - ",A777),production_rates_outpost_resources,production_rates_production_rates,0)),
IF(I777="",0,_xlfn.XLOOKUP(_xlfn.CONCAT(I777," - ",A777),production_rates_outpost_resources,production_rates_production_rates,0)),
IF(J777="",0,_xlfn.XLOOKUP(_xlfn.CONCAT(J777," - ",A777),production_rates_outpost_resources,production_rates_production_rates,0)),
IF(K777="",0,_xlfn.XLOOKUP(_xlfn.CONCAT(K777," - ",A777),production_rates_outpost_resources,production_rates_production_rates,0)),
IF(L777="",0,_xlfn.XLOOKUP(_xlfn.CONCAT(L777," - ",A777),production_rates_outpost_resources,production_rates_production_rates,0)),
IF(M777="",0,_xlfn.XLOOKUP(_xlfn.CONCAT(M777," - ",A777),production_rates_outpost_resources,production_rates_production_rates,0)))</f>
        <v>0</v>
      </c>
      <c r="E777" s="5" t="str">
        <f t="shared" si="12"/>
        <v/>
      </c>
      <c r="F777" s="12" t="str">
        <f>IF(D777=0,"",D777/C777/VLOOKUP($B777,target_rates_table,2,FALSE))</f>
        <v/>
      </c>
    </row>
    <row r="778" spans="4:6" x14ac:dyDescent="0.25">
      <c r="D778" s="5">
        <f>SUM(
IF(G778="",0,_xlfn.XLOOKUP(_xlfn.CONCAT(G778," - ",A778),production_rates_outpost_resources,production_rates_production_rates,0)),
IF(H778="",0,_xlfn.XLOOKUP(_xlfn.CONCAT(H778," - ",A778),production_rates_outpost_resources,production_rates_production_rates,0)),
IF(I778="",0,_xlfn.XLOOKUP(_xlfn.CONCAT(I778," - ",A778),production_rates_outpost_resources,production_rates_production_rates,0)),
IF(J778="",0,_xlfn.XLOOKUP(_xlfn.CONCAT(J778," - ",A778),production_rates_outpost_resources,production_rates_production_rates,0)),
IF(K778="",0,_xlfn.XLOOKUP(_xlfn.CONCAT(K778," - ",A778),production_rates_outpost_resources,production_rates_production_rates,0)),
IF(L778="",0,_xlfn.XLOOKUP(_xlfn.CONCAT(L778," - ",A778),production_rates_outpost_resources,production_rates_production_rates,0)),
IF(M778="",0,_xlfn.XLOOKUP(_xlfn.CONCAT(M778," - ",A778),production_rates_outpost_resources,production_rates_production_rates,0)))</f>
        <v>0</v>
      </c>
      <c r="E778" s="5" t="str">
        <f t="shared" si="12"/>
        <v/>
      </c>
      <c r="F778" s="12" t="str">
        <f>IF(D778=0,"",D778/C778/VLOOKUP($B778,target_rates_table,2,FALSE))</f>
        <v/>
      </c>
    </row>
    <row r="779" spans="4:6" x14ac:dyDescent="0.25">
      <c r="D779" s="5">
        <f>SUM(
IF(G779="",0,_xlfn.XLOOKUP(_xlfn.CONCAT(G779," - ",A779),production_rates_outpost_resources,production_rates_production_rates,0)),
IF(H779="",0,_xlfn.XLOOKUP(_xlfn.CONCAT(H779," - ",A779),production_rates_outpost_resources,production_rates_production_rates,0)),
IF(I779="",0,_xlfn.XLOOKUP(_xlfn.CONCAT(I779," - ",A779),production_rates_outpost_resources,production_rates_production_rates,0)),
IF(J779="",0,_xlfn.XLOOKUP(_xlfn.CONCAT(J779," - ",A779),production_rates_outpost_resources,production_rates_production_rates,0)),
IF(K779="",0,_xlfn.XLOOKUP(_xlfn.CONCAT(K779," - ",A779),production_rates_outpost_resources,production_rates_production_rates,0)),
IF(L779="",0,_xlfn.XLOOKUP(_xlfn.CONCAT(L779," - ",A779),production_rates_outpost_resources,production_rates_production_rates,0)),
IF(M779="",0,_xlfn.XLOOKUP(_xlfn.CONCAT(M779," - ",A779),production_rates_outpost_resources,production_rates_production_rates,0)))</f>
        <v>0</v>
      </c>
      <c r="E779" s="5" t="str">
        <f t="shared" si="12"/>
        <v/>
      </c>
      <c r="F779" s="12" t="str">
        <f>IF(D779=0,"",D779/C779/VLOOKUP($B779,target_rates_table,2,FALSE))</f>
        <v/>
      </c>
    </row>
    <row r="780" spans="4:6" x14ac:dyDescent="0.25">
      <c r="D780" s="5">
        <f>SUM(
IF(G780="",0,_xlfn.XLOOKUP(_xlfn.CONCAT(G780," - ",A780),production_rates_outpost_resources,production_rates_production_rates,0)),
IF(H780="",0,_xlfn.XLOOKUP(_xlfn.CONCAT(H780," - ",A780),production_rates_outpost_resources,production_rates_production_rates,0)),
IF(I780="",0,_xlfn.XLOOKUP(_xlfn.CONCAT(I780," - ",A780),production_rates_outpost_resources,production_rates_production_rates,0)),
IF(J780="",0,_xlfn.XLOOKUP(_xlfn.CONCAT(J780," - ",A780),production_rates_outpost_resources,production_rates_production_rates,0)),
IF(K780="",0,_xlfn.XLOOKUP(_xlfn.CONCAT(K780," - ",A780),production_rates_outpost_resources,production_rates_production_rates,0)),
IF(L780="",0,_xlfn.XLOOKUP(_xlfn.CONCAT(L780," - ",A780),production_rates_outpost_resources,production_rates_production_rates,0)),
IF(M780="",0,_xlfn.XLOOKUP(_xlfn.CONCAT(M780," - ",A780),production_rates_outpost_resources,production_rates_production_rates,0)))</f>
        <v>0</v>
      </c>
      <c r="E780" s="5" t="str">
        <f t="shared" si="12"/>
        <v/>
      </c>
      <c r="F780" s="12" t="str">
        <f>IF(D780=0,"",D780/C780/VLOOKUP($B780,target_rates_table,2,FALSE))</f>
        <v/>
      </c>
    </row>
    <row r="781" spans="4:6" x14ac:dyDescent="0.25">
      <c r="D781" s="5">
        <f>SUM(
IF(G781="",0,_xlfn.XLOOKUP(_xlfn.CONCAT(G781," - ",A781),production_rates_outpost_resources,production_rates_production_rates,0)),
IF(H781="",0,_xlfn.XLOOKUP(_xlfn.CONCAT(H781," - ",A781),production_rates_outpost_resources,production_rates_production_rates,0)),
IF(I781="",0,_xlfn.XLOOKUP(_xlfn.CONCAT(I781," - ",A781),production_rates_outpost_resources,production_rates_production_rates,0)),
IF(J781="",0,_xlfn.XLOOKUP(_xlfn.CONCAT(J781," - ",A781),production_rates_outpost_resources,production_rates_production_rates,0)),
IF(K781="",0,_xlfn.XLOOKUP(_xlfn.CONCAT(K781," - ",A781),production_rates_outpost_resources,production_rates_production_rates,0)),
IF(L781="",0,_xlfn.XLOOKUP(_xlfn.CONCAT(L781," - ",A781),production_rates_outpost_resources,production_rates_production_rates,0)),
IF(M781="",0,_xlfn.XLOOKUP(_xlfn.CONCAT(M781," - ",A781),production_rates_outpost_resources,production_rates_production_rates,0)))</f>
        <v>0</v>
      </c>
      <c r="E781" s="5" t="str">
        <f t="shared" si="12"/>
        <v/>
      </c>
      <c r="F781" s="12" t="str">
        <f>IF(D781=0,"",D781/C781/VLOOKUP($B781,target_rates_table,2,FALSE))</f>
        <v/>
      </c>
    </row>
    <row r="782" spans="4:6" x14ac:dyDescent="0.25">
      <c r="D782" s="5">
        <f>SUM(
IF(G782="",0,_xlfn.XLOOKUP(_xlfn.CONCAT(G782," - ",A782),production_rates_outpost_resources,production_rates_production_rates,0)),
IF(H782="",0,_xlfn.XLOOKUP(_xlfn.CONCAT(H782," - ",A782),production_rates_outpost_resources,production_rates_production_rates,0)),
IF(I782="",0,_xlfn.XLOOKUP(_xlfn.CONCAT(I782," - ",A782),production_rates_outpost_resources,production_rates_production_rates,0)),
IF(J782="",0,_xlfn.XLOOKUP(_xlfn.CONCAT(J782," - ",A782),production_rates_outpost_resources,production_rates_production_rates,0)),
IF(K782="",0,_xlfn.XLOOKUP(_xlfn.CONCAT(K782," - ",A782),production_rates_outpost_resources,production_rates_production_rates,0)),
IF(L782="",0,_xlfn.XLOOKUP(_xlfn.CONCAT(L782," - ",A782),production_rates_outpost_resources,production_rates_production_rates,0)),
IF(M782="",0,_xlfn.XLOOKUP(_xlfn.CONCAT(M782," - ",A782),production_rates_outpost_resources,production_rates_production_rates,0)))</f>
        <v>0</v>
      </c>
      <c r="E782" s="5" t="str">
        <f t="shared" si="12"/>
        <v/>
      </c>
      <c r="F782" s="12" t="str">
        <f>IF(D782=0,"",D782/C782/VLOOKUP($B782,target_rates_table,2,FALSE))</f>
        <v/>
      </c>
    </row>
    <row r="783" spans="4:6" x14ac:dyDescent="0.25">
      <c r="D783" s="5">
        <f>SUM(
IF(G783="",0,_xlfn.XLOOKUP(_xlfn.CONCAT(G783," - ",A783),production_rates_outpost_resources,production_rates_production_rates,0)),
IF(H783="",0,_xlfn.XLOOKUP(_xlfn.CONCAT(H783," - ",A783),production_rates_outpost_resources,production_rates_production_rates,0)),
IF(I783="",0,_xlfn.XLOOKUP(_xlfn.CONCAT(I783," - ",A783),production_rates_outpost_resources,production_rates_production_rates,0)),
IF(J783="",0,_xlfn.XLOOKUP(_xlfn.CONCAT(J783," - ",A783),production_rates_outpost_resources,production_rates_production_rates,0)),
IF(K783="",0,_xlfn.XLOOKUP(_xlfn.CONCAT(K783," - ",A783),production_rates_outpost_resources,production_rates_production_rates,0)),
IF(L783="",0,_xlfn.XLOOKUP(_xlfn.CONCAT(L783," - ",A783),production_rates_outpost_resources,production_rates_production_rates,0)),
IF(M783="",0,_xlfn.XLOOKUP(_xlfn.CONCAT(M783," - ",A783),production_rates_outpost_resources,production_rates_production_rates,0)))</f>
        <v>0</v>
      </c>
      <c r="E783" s="5" t="str">
        <f t="shared" si="12"/>
        <v/>
      </c>
      <c r="F783" s="12" t="str">
        <f>IF(D783=0,"",D783/C783/VLOOKUP($B783,target_rates_table,2,FALSE))</f>
        <v/>
      </c>
    </row>
    <row r="784" spans="4:6" x14ac:dyDescent="0.25">
      <c r="D784" s="5">
        <f>SUM(
IF(G784="",0,_xlfn.XLOOKUP(_xlfn.CONCAT(G784," - ",A784),production_rates_outpost_resources,production_rates_production_rates,0)),
IF(H784="",0,_xlfn.XLOOKUP(_xlfn.CONCAT(H784," - ",A784),production_rates_outpost_resources,production_rates_production_rates,0)),
IF(I784="",0,_xlfn.XLOOKUP(_xlfn.CONCAT(I784," - ",A784),production_rates_outpost_resources,production_rates_production_rates,0)),
IF(J784="",0,_xlfn.XLOOKUP(_xlfn.CONCAT(J784," - ",A784),production_rates_outpost_resources,production_rates_production_rates,0)),
IF(K784="",0,_xlfn.XLOOKUP(_xlfn.CONCAT(K784," - ",A784),production_rates_outpost_resources,production_rates_production_rates,0)),
IF(L784="",0,_xlfn.XLOOKUP(_xlfn.CONCAT(L784," - ",A784),production_rates_outpost_resources,production_rates_production_rates,0)),
IF(M784="",0,_xlfn.XLOOKUP(_xlfn.CONCAT(M784," - ",A784),production_rates_outpost_resources,production_rates_production_rates,0)))</f>
        <v>0</v>
      </c>
      <c r="E784" s="5" t="str">
        <f t="shared" si="12"/>
        <v/>
      </c>
      <c r="F784" s="12" t="str">
        <f>IF(D784=0,"",D784/C784/VLOOKUP($B784,target_rates_table,2,FALSE))</f>
        <v/>
      </c>
    </row>
    <row r="785" spans="4:6" x14ac:dyDescent="0.25">
      <c r="D785" s="5">
        <f>SUM(
IF(G785="",0,_xlfn.XLOOKUP(_xlfn.CONCAT(G785," - ",A785),production_rates_outpost_resources,production_rates_production_rates,0)),
IF(H785="",0,_xlfn.XLOOKUP(_xlfn.CONCAT(H785," - ",A785),production_rates_outpost_resources,production_rates_production_rates,0)),
IF(I785="",0,_xlfn.XLOOKUP(_xlfn.CONCAT(I785," - ",A785),production_rates_outpost_resources,production_rates_production_rates,0)),
IF(J785="",0,_xlfn.XLOOKUP(_xlfn.CONCAT(J785," - ",A785),production_rates_outpost_resources,production_rates_production_rates,0)),
IF(K785="",0,_xlfn.XLOOKUP(_xlfn.CONCAT(K785," - ",A785),production_rates_outpost_resources,production_rates_production_rates,0)),
IF(L785="",0,_xlfn.XLOOKUP(_xlfn.CONCAT(L785," - ",A785),production_rates_outpost_resources,production_rates_production_rates,0)),
IF(M785="",0,_xlfn.XLOOKUP(_xlfn.CONCAT(M785," - ",A785),production_rates_outpost_resources,production_rates_production_rates,0)))</f>
        <v>0</v>
      </c>
      <c r="E785" s="5" t="str">
        <f t="shared" si="12"/>
        <v/>
      </c>
      <c r="F785" s="12" t="str">
        <f>IF(D785=0,"",D785/C785/VLOOKUP($B785,target_rates_table,2,FALSE))</f>
        <v/>
      </c>
    </row>
    <row r="786" spans="4:6" x14ac:dyDescent="0.25">
      <c r="D786" s="5">
        <f>SUM(
IF(G786="",0,_xlfn.XLOOKUP(_xlfn.CONCAT(G786," - ",A786),production_rates_outpost_resources,production_rates_production_rates,0)),
IF(H786="",0,_xlfn.XLOOKUP(_xlfn.CONCAT(H786," - ",A786),production_rates_outpost_resources,production_rates_production_rates,0)),
IF(I786="",0,_xlfn.XLOOKUP(_xlfn.CONCAT(I786," - ",A786),production_rates_outpost_resources,production_rates_production_rates,0)),
IF(J786="",0,_xlfn.XLOOKUP(_xlfn.CONCAT(J786," - ",A786),production_rates_outpost_resources,production_rates_production_rates,0)),
IF(K786="",0,_xlfn.XLOOKUP(_xlfn.CONCAT(K786," - ",A786),production_rates_outpost_resources,production_rates_production_rates,0)),
IF(L786="",0,_xlfn.XLOOKUP(_xlfn.CONCAT(L786," - ",A786),production_rates_outpost_resources,production_rates_production_rates,0)),
IF(M786="",0,_xlfn.XLOOKUP(_xlfn.CONCAT(M786," - ",A786),production_rates_outpost_resources,production_rates_production_rates,0)))</f>
        <v>0</v>
      </c>
      <c r="E786" s="5" t="str">
        <f t="shared" si="12"/>
        <v/>
      </c>
      <c r="F786" s="12" t="str">
        <f>IF(D786=0,"",D786/C786/VLOOKUP($B786,target_rates_table,2,FALSE))</f>
        <v/>
      </c>
    </row>
    <row r="787" spans="4:6" x14ac:dyDescent="0.25">
      <c r="D787" s="5">
        <f>SUM(
IF(G787="",0,_xlfn.XLOOKUP(_xlfn.CONCAT(G787," - ",A787),production_rates_outpost_resources,production_rates_production_rates,0)),
IF(H787="",0,_xlfn.XLOOKUP(_xlfn.CONCAT(H787," - ",A787),production_rates_outpost_resources,production_rates_production_rates,0)),
IF(I787="",0,_xlfn.XLOOKUP(_xlfn.CONCAT(I787," - ",A787),production_rates_outpost_resources,production_rates_production_rates,0)),
IF(J787="",0,_xlfn.XLOOKUP(_xlfn.CONCAT(J787," - ",A787),production_rates_outpost_resources,production_rates_production_rates,0)),
IF(K787="",0,_xlfn.XLOOKUP(_xlfn.CONCAT(K787," - ",A787),production_rates_outpost_resources,production_rates_production_rates,0)),
IF(L787="",0,_xlfn.XLOOKUP(_xlfn.CONCAT(L787," - ",A787),production_rates_outpost_resources,production_rates_production_rates,0)),
IF(M787="",0,_xlfn.XLOOKUP(_xlfn.CONCAT(M787," - ",A787),production_rates_outpost_resources,production_rates_production_rates,0)))</f>
        <v>0</v>
      </c>
      <c r="E787" s="5" t="str">
        <f t="shared" si="12"/>
        <v/>
      </c>
      <c r="F787" s="12" t="str">
        <f>IF(D787=0,"",D787/C787/VLOOKUP($B787,target_rates_table,2,FALSE))</f>
        <v/>
      </c>
    </row>
    <row r="788" spans="4:6" x14ac:dyDescent="0.25">
      <c r="D788" s="5">
        <f>SUM(
IF(G788="",0,_xlfn.XLOOKUP(_xlfn.CONCAT(G788," - ",A788),production_rates_outpost_resources,production_rates_production_rates,0)),
IF(H788="",0,_xlfn.XLOOKUP(_xlfn.CONCAT(H788," - ",A788),production_rates_outpost_resources,production_rates_production_rates,0)),
IF(I788="",0,_xlfn.XLOOKUP(_xlfn.CONCAT(I788," - ",A788),production_rates_outpost_resources,production_rates_production_rates,0)),
IF(J788="",0,_xlfn.XLOOKUP(_xlfn.CONCAT(J788," - ",A788),production_rates_outpost_resources,production_rates_production_rates,0)),
IF(K788="",0,_xlfn.XLOOKUP(_xlfn.CONCAT(K788," - ",A788),production_rates_outpost_resources,production_rates_production_rates,0)),
IF(L788="",0,_xlfn.XLOOKUP(_xlfn.CONCAT(L788," - ",A788),production_rates_outpost_resources,production_rates_production_rates,0)),
IF(M788="",0,_xlfn.XLOOKUP(_xlfn.CONCAT(M788," - ",A788),production_rates_outpost_resources,production_rates_production_rates,0)))</f>
        <v>0</v>
      </c>
      <c r="E788" s="5" t="str">
        <f t="shared" si="12"/>
        <v/>
      </c>
      <c r="F788" s="12" t="str">
        <f>IF(D788=0,"",D788/C788/VLOOKUP($B788,target_rates_table,2,FALSE))</f>
        <v/>
      </c>
    </row>
    <row r="789" spans="4:6" x14ac:dyDescent="0.25">
      <c r="D789" s="5">
        <f>SUM(
IF(G789="",0,_xlfn.XLOOKUP(_xlfn.CONCAT(G789," - ",A789),production_rates_outpost_resources,production_rates_production_rates,0)),
IF(H789="",0,_xlfn.XLOOKUP(_xlfn.CONCAT(H789," - ",A789),production_rates_outpost_resources,production_rates_production_rates,0)),
IF(I789="",0,_xlfn.XLOOKUP(_xlfn.CONCAT(I789," - ",A789),production_rates_outpost_resources,production_rates_production_rates,0)),
IF(J789="",0,_xlfn.XLOOKUP(_xlfn.CONCAT(J789," - ",A789),production_rates_outpost_resources,production_rates_production_rates,0)),
IF(K789="",0,_xlfn.XLOOKUP(_xlfn.CONCAT(K789," - ",A789),production_rates_outpost_resources,production_rates_production_rates,0)),
IF(L789="",0,_xlfn.XLOOKUP(_xlfn.CONCAT(L789," - ",A789),production_rates_outpost_resources,production_rates_production_rates,0)),
IF(M789="",0,_xlfn.XLOOKUP(_xlfn.CONCAT(M789," - ",A789),production_rates_outpost_resources,production_rates_production_rates,0)))</f>
        <v>0</v>
      </c>
      <c r="E789" s="5" t="str">
        <f t="shared" si="12"/>
        <v/>
      </c>
      <c r="F789" s="12" t="str">
        <f>IF(D789=0,"",D789/C789/VLOOKUP($B789,target_rates_table,2,FALSE))</f>
        <v/>
      </c>
    </row>
    <row r="790" spans="4:6" x14ac:dyDescent="0.25">
      <c r="D790" s="5">
        <f>SUM(
IF(G790="",0,_xlfn.XLOOKUP(_xlfn.CONCAT(G790," - ",A790),production_rates_outpost_resources,production_rates_production_rates,0)),
IF(H790="",0,_xlfn.XLOOKUP(_xlfn.CONCAT(H790," - ",A790),production_rates_outpost_resources,production_rates_production_rates,0)),
IF(I790="",0,_xlfn.XLOOKUP(_xlfn.CONCAT(I790," - ",A790),production_rates_outpost_resources,production_rates_production_rates,0)),
IF(J790="",0,_xlfn.XLOOKUP(_xlfn.CONCAT(J790," - ",A790),production_rates_outpost_resources,production_rates_production_rates,0)),
IF(K790="",0,_xlfn.XLOOKUP(_xlfn.CONCAT(K790," - ",A790),production_rates_outpost_resources,production_rates_production_rates,0)),
IF(L790="",0,_xlfn.XLOOKUP(_xlfn.CONCAT(L790," - ",A790),production_rates_outpost_resources,production_rates_production_rates,0)),
IF(M790="",0,_xlfn.XLOOKUP(_xlfn.CONCAT(M790," - ",A790),production_rates_outpost_resources,production_rates_production_rates,0)))</f>
        <v>0</v>
      </c>
      <c r="E790" s="5" t="str">
        <f t="shared" si="12"/>
        <v/>
      </c>
      <c r="F790" s="12" t="str">
        <f>IF(D790=0,"",D790/C790/VLOOKUP($B790,target_rates_table,2,FALSE))</f>
        <v/>
      </c>
    </row>
    <row r="791" spans="4:6" x14ac:dyDescent="0.25">
      <c r="D791" s="5">
        <f>SUM(
IF(G791="",0,_xlfn.XLOOKUP(_xlfn.CONCAT(G791," - ",A791),production_rates_outpost_resources,production_rates_production_rates,0)),
IF(H791="",0,_xlfn.XLOOKUP(_xlfn.CONCAT(H791," - ",A791),production_rates_outpost_resources,production_rates_production_rates,0)),
IF(I791="",0,_xlfn.XLOOKUP(_xlfn.CONCAT(I791," - ",A791),production_rates_outpost_resources,production_rates_production_rates,0)),
IF(J791="",0,_xlfn.XLOOKUP(_xlfn.CONCAT(J791," - ",A791),production_rates_outpost_resources,production_rates_production_rates,0)),
IF(K791="",0,_xlfn.XLOOKUP(_xlfn.CONCAT(K791," - ",A791),production_rates_outpost_resources,production_rates_production_rates,0)),
IF(L791="",0,_xlfn.XLOOKUP(_xlfn.CONCAT(L791," - ",A791),production_rates_outpost_resources,production_rates_production_rates,0)),
IF(M791="",0,_xlfn.XLOOKUP(_xlfn.CONCAT(M791," - ",A791),production_rates_outpost_resources,production_rates_production_rates,0)))</f>
        <v>0</v>
      </c>
      <c r="E791" s="5" t="str">
        <f t="shared" si="12"/>
        <v/>
      </c>
      <c r="F791" s="12" t="str">
        <f>IF(D791=0,"",D791/C791/VLOOKUP($B791,target_rates_table,2,FALSE))</f>
        <v/>
      </c>
    </row>
    <row r="792" spans="4:6" x14ac:dyDescent="0.25">
      <c r="D792" s="5">
        <f>SUM(
IF(G792="",0,_xlfn.XLOOKUP(_xlfn.CONCAT(G792," - ",A792),production_rates_outpost_resources,production_rates_production_rates,0)),
IF(H792="",0,_xlfn.XLOOKUP(_xlfn.CONCAT(H792," - ",A792),production_rates_outpost_resources,production_rates_production_rates,0)),
IF(I792="",0,_xlfn.XLOOKUP(_xlfn.CONCAT(I792," - ",A792),production_rates_outpost_resources,production_rates_production_rates,0)),
IF(J792="",0,_xlfn.XLOOKUP(_xlfn.CONCAT(J792," - ",A792),production_rates_outpost_resources,production_rates_production_rates,0)),
IF(K792="",0,_xlfn.XLOOKUP(_xlfn.CONCAT(K792," - ",A792),production_rates_outpost_resources,production_rates_production_rates,0)),
IF(L792="",0,_xlfn.XLOOKUP(_xlfn.CONCAT(L792," - ",A792),production_rates_outpost_resources,production_rates_production_rates,0)),
IF(M792="",0,_xlfn.XLOOKUP(_xlfn.CONCAT(M792," - ",A792),production_rates_outpost_resources,production_rates_production_rates,0)))</f>
        <v>0</v>
      </c>
      <c r="E792" s="5" t="str">
        <f t="shared" si="12"/>
        <v/>
      </c>
      <c r="F792" s="12" t="str">
        <f>IF(D792=0,"",D792/C792/VLOOKUP($B792,target_rates_table,2,FALSE))</f>
        <v/>
      </c>
    </row>
    <row r="793" spans="4:6" x14ac:dyDescent="0.25">
      <c r="D793" s="5">
        <f>SUM(
IF(G793="",0,_xlfn.XLOOKUP(_xlfn.CONCAT(G793," - ",A793),production_rates_outpost_resources,production_rates_production_rates,0)),
IF(H793="",0,_xlfn.XLOOKUP(_xlfn.CONCAT(H793," - ",A793),production_rates_outpost_resources,production_rates_production_rates,0)),
IF(I793="",0,_xlfn.XLOOKUP(_xlfn.CONCAT(I793," - ",A793),production_rates_outpost_resources,production_rates_production_rates,0)),
IF(J793="",0,_xlfn.XLOOKUP(_xlfn.CONCAT(J793," - ",A793),production_rates_outpost_resources,production_rates_production_rates,0)),
IF(K793="",0,_xlfn.XLOOKUP(_xlfn.CONCAT(K793," - ",A793),production_rates_outpost_resources,production_rates_production_rates,0)),
IF(L793="",0,_xlfn.XLOOKUP(_xlfn.CONCAT(L793," - ",A793),production_rates_outpost_resources,production_rates_production_rates,0)),
IF(M793="",0,_xlfn.XLOOKUP(_xlfn.CONCAT(M793," - ",A793),production_rates_outpost_resources,production_rates_production_rates,0)))</f>
        <v>0</v>
      </c>
      <c r="E793" s="5" t="str">
        <f t="shared" si="12"/>
        <v/>
      </c>
      <c r="F793" s="12" t="str">
        <f>IF(D793=0,"",D793/C793/VLOOKUP($B793,target_rates_table,2,FALSE))</f>
        <v/>
      </c>
    </row>
    <row r="794" spans="4:6" x14ac:dyDescent="0.25">
      <c r="D794" s="5">
        <f>SUM(
IF(G794="",0,_xlfn.XLOOKUP(_xlfn.CONCAT(G794," - ",A794),production_rates_outpost_resources,production_rates_production_rates,0)),
IF(H794="",0,_xlfn.XLOOKUP(_xlfn.CONCAT(H794," - ",A794),production_rates_outpost_resources,production_rates_production_rates,0)),
IF(I794="",0,_xlfn.XLOOKUP(_xlfn.CONCAT(I794," - ",A794),production_rates_outpost_resources,production_rates_production_rates,0)),
IF(J794="",0,_xlfn.XLOOKUP(_xlfn.CONCAT(J794," - ",A794),production_rates_outpost_resources,production_rates_production_rates,0)),
IF(K794="",0,_xlfn.XLOOKUP(_xlfn.CONCAT(K794," - ",A794),production_rates_outpost_resources,production_rates_production_rates,0)),
IF(L794="",0,_xlfn.XLOOKUP(_xlfn.CONCAT(L794," - ",A794),production_rates_outpost_resources,production_rates_production_rates,0)),
IF(M794="",0,_xlfn.XLOOKUP(_xlfn.CONCAT(M794," - ",A794),production_rates_outpost_resources,production_rates_production_rates,0)))</f>
        <v>0</v>
      </c>
      <c r="E794" s="5" t="str">
        <f t="shared" si="12"/>
        <v/>
      </c>
      <c r="F794" s="12" t="str">
        <f>IF(D794=0,"",D794/C794/VLOOKUP($B794,target_rates_table,2,FALSE))</f>
        <v/>
      </c>
    </row>
    <row r="795" spans="4:6" x14ac:dyDescent="0.25">
      <c r="D795" s="5">
        <f>SUM(
IF(G795="",0,_xlfn.XLOOKUP(_xlfn.CONCAT(G795," - ",A795),production_rates_outpost_resources,production_rates_production_rates,0)),
IF(H795="",0,_xlfn.XLOOKUP(_xlfn.CONCAT(H795," - ",A795),production_rates_outpost_resources,production_rates_production_rates,0)),
IF(I795="",0,_xlfn.XLOOKUP(_xlfn.CONCAT(I795," - ",A795),production_rates_outpost_resources,production_rates_production_rates,0)),
IF(J795="",0,_xlfn.XLOOKUP(_xlfn.CONCAT(J795," - ",A795),production_rates_outpost_resources,production_rates_production_rates,0)),
IF(K795="",0,_xlfn.XLOOKUP(_xlfn.CONCAT(K795," - ",A795),production_rates_outpost_resources,production_rates_production_rates,0)),
IF(L795="",0,_xlfn.XLOOKUP(_xlfn.CONCAT(L795," - ",A795),production_rates_outpost_resources,production_rates_production_rates,0)),
IF(M795="",0,_xlfn.XLOOKUP(_xlfn.CONCAT(M795," - ",A795),production_rates_outpost_resources,production_rates_production_rates,0)))</f>
        <v>0</v>
      </c>
      <c r="E795" s="5" t="str">
        <f t="shared" si="12"/>
        <v/>
      </c>
      <c r="F795" s="12" t="str">
        <f>IF(D795=0,"",D795/C795/VLOOKUP($B795,target_rates_table,2,FALSE))</f>
        <v/>
      </c>
    </row>
    <row r="796" spans="4:6" x14ac:dyDescent="0.25">
      <c r="D796" s="5">
        <f>SUM(
IF(G796="",0,_xlfn.XLOOKUP(_xlfn.CONCAT(G796," - ",A796),production_rates_outpost_resources,production_rates_production_rates,0)),
IF(H796="",0,_xlfn.XLOOKUP(_xlfn.CONCAT(H796," - ",A796),production_rates_outpost_resources,production_rates_production_rates,0)),
IF(I796="",0,_xlfn.XLOOKUP(_xlfn.CONCAT(I796," - ",A796),production_rates_outpost_resources,production_rates_production_rates,0)),
IF(J796="",0,_xlfn.XLOOKUP(_xlfn.CONCAT(J796," - ",A796),production_rates_outpost_resources,production_rates_production_rates,0)),
IF(K796="",0,_xlfn.XLOOKUP(_xlfn.CONCAT(K796," - ",A796),production_rates_outpost_resources,production_rates_production_rates,0)),
IF(L796="",0,_xlfn.XLOOKUP(_xlfn.CONCAT(L796," - ",A796),production_rates_outpost_resources,production_rates_production_rates,0)),
IF(M796="",0,_xlfn.XLOOKUP(_xlfn.CONCAT(M796," - ",A796),production_rates_outpost_resources,production_rates_production_rates,0)))</f>
        <v>0</v>
      </c>
      <c r="E796" s="5" t="str">
        <f t="shared" si="12"/>
        <v/>
      </c>
      <c r="F796" s="12" t="str">
        <f>IF(D796=0,"",D796/C796/VLOOKUP($B796,target_rates_table,2,FALSE))</f>
        <v/>
      </c>
    </row>
    <row r="797" spans="4:6" x14ac:dyDescent="0.25">
      <c r="D797" s="5">
        <f>SUM(
IF(G797="",0,_xlfn.XLOOKUP(_xlfn.CONCAT(G797," - ",A797),production_rates_outpost_resources,production_rates_production_rates,0)),
IF(H797="",0,_xlfn.XLOOKUP(_xlfn.CONCAT(H797," - ",A797),production_rates_outpost_resources,production_rates_production_rates,0)),
IF(I797="",0,_xlfn.XLOOKUP(_xlfn.CONCAT(I797," - ",A797),production_rates_outpost_resources,production_rates_production_rates,0)),
IF(J797="",0,_xlfn.XLOOKUP(_xlfn.CONCAT(J797," - ",A797),production_rates_outpost_resources,production_rates_production_rates,0)),
IF(K797="",0,_xlfn.XLOOKUP(_xlfn.CONCAT(K797," - ",A797),production_rates_outpost_resources,production_rates_production_rates,0)),
IF(L797="",0,_xlfn.XLOOKUP(_xlfn.CONCAT(L797," - ",A797),production_rates_outpost_resources,production_rates_production_rates,0)),
IF(M797="",0,_xlfn.XLOOKUP(_xlfn.CONCAT(M797," - ",A797),production_rates_outpost_resources,production_rates_production_rates,0)))</f>
        <v>0</v>
      </c>
      <c r="E797" s="5" t="str">
        <f t="shared" si="12"/>
        <v/>
      </c>
      <c r="F797" s="12" t="str">
        <f>IF(D797=0,"",D797/C797/VLOOKUP($B797,target_rates_table,2,FALSE))</f>
        <v/>
      </c>
    </row>
    <row r="798" spans="4:6" x14ac:dyDescent="0.25">
      <c r="D798" s="5">
        <f>SUM(
IF(G798="",0,_xlfn.XLOOKUP(_xlfn.CONCAT(G798," - ",A798),production_rates_outpost_resources,production_rates_production_rates,0)),
IF(H798="",0,_xlfn.XLOOKUP(_xlfn.CONCAT(H798," - ",A798),production_rates_outpost_resources,production_rates_production_rates,0)),
IF(I798="",0,_xlfn.XLOOKUP(_xlfn.CONCAT(I798," - ",A798),production_rates_outpost_resources,production_rates_production_rates,0)),
IF(J798="",0,_xlfn.XLOOKUP(_xlfn.CONCAT(J798," - ",A798),production_rates_outpost_resources,production_rates_production_rates,0)),
IF(K798="",0,_xlfn.XLOOKUP(_xlfn.CONCAT(K798," - ",A798),production_rates_outpost_resources,production_rates_production_rates,0)),
IF(L798="",0,_xlfn.XLOOKUP(_xlfn.CONCAT(L798," - ",A798),production_rates_outpost_resources,production_rates_production_rates,0)),
IF(M798="",0,_xlfn.XLOOKUP(_xlfn.CONCAT(M798," - ",A798),production_rates_outpost_resources,production_rates_production_rates,0)))</f>
        <v>0</v>
      </c>
      <c r="E798" s="5" t="str">
        <f t="shared" si="12"/>
        <v/>
      </c>
      <c r="F798" s="12" t="str">
        <f>IF(D798=0,"",D798/C798/VLOOKUP($B798,target_rates_table,2,FALSE))</f>
        <v/>
      </c>
    </row>
    <row r="799" spans="4:6" x14ac:dyDescent="0.25">
      <c r="D799" s="5">
        <f>SUM(
IF(G799="",0,_xlfn.XLOOKUP(_xlfn.CONCAT(G799," - ",A799),production_rates_outpost_resources,production_rates_production_rates,0)),
IF(H799="",0,_xlfn.XLOOKUP(_xlfn.CONCAT(H799," - ",A799),production_rates_outpost_resources,production_rates_production_rates,0)),
IF(I799="",0,_xlfn.XLOOKUP(_xlfn.CONCAT(I799," - ",A799),production_rates_outpost_resources,production_rates_production_rates,0)),
IF(J799="",0,_xlfn.XLOOKUP(_xlfn.CONCAT(J799," - ",A799),production_rates_outpost_resources,production_rates_production_rates,0)),
IF(K799="",0,_xlfn.XLOOKUP(_xlfn.CONCAT(K799," - ",A799),production_rates_outpost_resources,production_rates_production_rates,0)),
IF(L799="",0,_xlfn.XLOOKUP(_xlfn.CONCAT(L799," - ",A799),production_rates_outpost_resources,production_rates_production_rates,0)),
IF(M799="",0,_xlfn.XLOOKUP(_xlfn.CONCAT(M799," - ",A799),production_rates_outpost_resources,production_rates_production_rates,0)))</f>
        <v>0</v>
      </c>
      <c r="E799" s="5" t="str">
        <f t="shared" si="12"/>
        <v/>
      </c>
      <c r="F799" s="12" t="str">
        <f>IF(D799=0,"",D799/C799/VLOOKUP($B799,target_rates_table,2,FALSE))</f>
        <v/>
      </c>
    </row>
    <row r="800" spans="4:6" x14ac:dyDescent="0.25">
      <c r="D800" s="5">
        <f>SUM(
IF(G800="",0,_xlfn.XLOOKUP(_xlfn.CONCAT(G800," - ",A800),production_rates_outpost_resources,production_rates_production_rates,0)),
IF(H800="",0,_xlfn.XLOOKUP(_xlfn.CONCAT(H800," - ",A800),production_rates_outpost_resources,production_rates_production_rates,0)),
IF(I800="",0,_xlfn.XLOOKUP(_xlfn.CONCAT(I800," - ",A800),production_rates_outpost_resources,production_rates_production_rates,0)),
IF(J800="",0,_xlfn.XLOOKUP(_xlfn.CONCAT(J800," - ",A800),production_rates_outpost_resources,production_rates_production_rates,0)),
IF(K800="",0,_xlfn.XLOOKUP(_xlfn.CONCAT(K800," - ",A800),production_rates_outpost_resources,production_rates_production_rates,0)),
IF(L800="",0,_xlfn.XLOOKUP(_xlfn.CONCAT(L800," - ",A800),production_rates_outpost_resources,production_rates_production_rates,0)),
IF(M800="",0,_xlfn.XLOOKUP(_xlfn.CONCAT(M800," - ",A800),production_rates_outpost_resources,production_rates_production_rates,0)))</f>
        <v>0</v>
      </c>
      <c r="E800" s="5" t="str">
        <f t="shared" si="12"/>
        <v/>
      </c>
      <c r="F800" s="12" t="str">
        <f>IF(D800=0,"",D800/C800/VLOOKUP($B800,target_rates_table,2,FALSE))</f>
        <v/>
      </c>
    </row>
    <row r="801" spans="4:6" x14ac:dyDescent="0.25">
      <c r="D801" s="5">
        <f>SUM(
IF(G801="",0,_xlfn.XLOOKUP(_xlfn.CONCAT(G801," - ",A801),production_rates_outpost_resources,production_rates_production_rates,0)),
IF(H801="",0,_xlfn.XLOOKUP(_xlfn.CONCAT(H801," - ",A801),production_rates_outpost_resources,production_rates_production_rates,0)),
IF(I801="",0,_xlfn.XLOOKUP(_xlfn.CONCAT(I801," - ",A801),production_rates_outpost_resources,production_rates_production_rates,0)),
IF(J801="",0,_xlfn.XLOOKUP(_xlfn.CONCAT(J801," - ",A801),production_rates_outpost_resources,production_rates_production_rates,0)),
IF(K801="",0,_xlfn.XLOOKUP(_xlfn.CONCAT(K801," - ",A801),production_rates_outpost_resources,production_rates_production_rates,0)),
IF(L801="",0,_xlfn.XLOOKUP(_xlfn.CONCAT(L801," - ",A801),production_rates_outpost_resources,production_rates_production_rates,0)),
IF(M801="",0,_xlfn.XLOOKUP(_xlfn.CONCAT(M801," - ",A801),production_rates_outpost_resources,production_rates_production_rates,0)))</f>
        <v>0</v>
      </c>
      <c r="E801" s="5" t="str">
        <f t="shared" si="12"/>
        <v/>
      </c>
      <c r="F801" s="12" t="str">
        <f>IF(D801=0,"",D801/C801/VLOOKUP($B801,target_rates_table,2,FALSE))</f>
        <v/>
      </c>
    </row>
    <row r="802" spans="4:6" x14ac:dyDescent="0.25">
      <c r="D802" s="5">
        <f>SUM(
IF(G802="",0,_xlfn.XLOOKUP(_xlfn.CONCAT(G802," - ",A802),production_rates_outpost_resources,production_rates_production_rates,0)),
IF(H802="",0,_xlfn.XLOOKUP(_xlfn.CONCAT(H802," - ",A802),production_rates_outpost_resources,production_rates_production_rates,0)),
IF(I802="",0,_xlfn.XLOOKUP(_xlfn.CONCAT(I802," - ",A802),production_rates_outpost_resources,production_rates_production_rates,0)),
IF(J802="",0,_xlfn.XLOOKUP(_xlfn.CONCAT(J802," - ",A802),production_rates_outpost_resources,production_rates_production_rates,0)),
IF(K802="",0,_xlfn.XLOOKUP(_xlfn.CONCAT(K802," - ",A802),production_rates_outpost_resources,production_rates_production_rates,0)),
IF(L802="",0,_xlfn.XLOOKUP(_xlfn.CONCAT(L802," - ",A802),production_rates_outpost_resources,production_rates_production_rates,0)),
IF(M802="",0,_xlfn.XLOOKUP(_xlfn.CONCAT(M802," - ",A802),production_rates_outpost_resources,production_rates_production_rates,0)))</f>
        <v>0</v>
      </c>
      <c r="E802" s="5" t="str">
        <f t="shared" si="12"/>
        <v/>
      </c>
      <c r="F802" s="12" t="str">
        <f>IF(D802=0,"",D802/C802/VLOOKUP($B802,target_rates_table,2,FALSE))</f>
        <v/>
      </c>
    </row>
    <row r="803" spans="4:6" x14ac:dyDescent="0.25">
      <c r="D803" s="5">
        <f>SUM(
IF(G803="",0,_xlfn.XLOOKUP(_xlfn.CONCAT(G803," - ",A803),production_rates_outpost_resources,production_rates_production_rates,0)),
IF(H803="",0,_xlfn.XLOOKUP(_xlfn.CONCAT(H803," - ",A803),production_rates_outpost_resources,production_rates_production_rates,0)),
IF(I803="",0,_xlfn.XLOOKUP(_xlfn.CONCAT(I803," - ",A803),production_rates_outpost_resources,production_rates_production_rates,0)),
IF(J803="",0,_xlfn.XLOOKUP(_xlfn.CONCAT(J803," - ",A803),production_rates_outpost_resources,production_rates_production_rates,0)),
IF(K803="",0,_xlfn.XLOOKUP(_xlfn.CONCAT(K803," - ",A803),production_rates_outpost_resources,production_rates_production_rates,0)),
IF(L803="",0,_xlfn.XLOOKUP(_xlfn.CONCAT(L803," - ",A803),production_rates_outpost_resources,production_rates_production_rates,0)),
IF(M803="",0,_xlfn.XLOOKUP(_xlfn.CONCAT(M803," - ",A803),production_rates_outpost_resources,production_rates_production_rates,0)))</f>
        <v>0</v>
      </c>
      <c r="E803" s="5" t="str">
        <f t="shared" si="12"/>
        <v/>
      </c>
      <c r="F803" s="12" t="str">
        <f>IF(D803=0,"",D803/C803/VLOOKUP($B803,target_rates_table,2,FALSE))</f>
        <v/>
      </c>
    </row>
    <row r="804" spans="4:6" x14ac:dyDescent="0.25">
      <c r="D804" s="5">
        <f>SUM(
IF(G804="",0,_xlfn.XLOOKUP(_xlfn.CONCAT(G804," - ",A804),production_rates_outpost_resources,production_rates_production_rates,0)),
IF(H804="",0,_xlfn.XLOOKUP(_xlfn.CONCAT(H804," - ",A804),production_rates_outpost_resources,production_rates_production_rates,0)),
IF(I804="",0,_xlfn.XLOOKUP(_xlfn.CONCAT(I804," - ",A804),production_rates_outpost_resources,production_rates_production_rates,0)),
IF(J804="",0,_xlfn.XLOOKUP(_xlfn.CONCAT(J804," - ",A804),production_rates_outpost_resources,production_rates_production_rates,0)),
IF(K804="",0,_xlfn.XLOOKUP(_xlfn.CONCAT(K804," - ",A804),production_rates_outpost_resources,production_rates_production_rates,0)),
IF(L804="",0,_xlfn.XLOOKUP(_xlfn.CONCAT(L804," - ",A804),production_rates_outpost_resources,production_rates_production_rates,0)),
IF(M804="",0,_xlfn.XLOOKUP(_xlfn.CONCAT(M804," - ",A804),production_rates_outpost_resources,production_rates_production_rates,0)))</f>
        <v>0</v>
      </c>
      <c r="E804" s="5" t="str">
        <f t="shared" si="12"/>
        <v/>
      </c>
      <c r="F804" s="12" t="str">
        <f>IF(D804=0,"",D804/C804/VLOOKUP($B804,target_rates_table,2,FALSE))</f>
        <v/>
      </c>
    </row>
    <row r="805" spans="4:6" x14ac:dyDescent="0.25">
      <c r="D805" s="5">
        <f>SUM(
IF(G805="",0,_xlfn.XLOOKUP(_xlfn.CONCAT(G805," - ",A805),production_rates_outpost_resources,production_rates_production_rates,0)),
IF(H805="",0,_xlfn.XLOOKUP(_xlfn.CONCAT(H805," - ",A805),production_rates_outpost_resources,production_rates_production_rates,0)),
IF(I805="",0,_xlfn.XLOOKUP(_xlfn.CONCAT(I805," - ",A805),production_rates_outpost_resources,production_rates_production_rates,0)),
IF(J805="",0,_xlfn.XLOOKUP(_xlfn.CONCAT(J805," - ",A805),production_rates_outpost_resources,production_rates_production_rates,0)),
IF(K805="",0,_xlfn.XLOOKUP(_xlfn.CONCAT(K805," - ",A805),production_rates_outpost_resources,production_rates_production_rates,0)),
IF(L805="",0,_xlfn.XLOOKUP(_xlfn.CONCAT(L805," - ",A805),production_rates_outpost_resources,production_rates_production_rates,0)),
IF(M805="",0,_xlfn.XLOOKUP(_xlfn.CONCAT(M805," - ",A805),production_rates_outpost_resources,production_rates_production_rates,0)))</f>
        <v>0</v>
      </c>
      <c r="E805" s="5" t="str">
        <f t="shared" si="12"/>
        <v/>
      </c>
      <c r="F805" s="12" t="str">
        <f>IF(D805=0,"",D805/C805/VLOOKUP($B805,target_rates_table,2,FALSE))</f>
        <v/>
      </c>
    </row>
    <row r="806" spans="4:6" x14ac:dyDescent="0.25">
      <c r="D806" s="5">
        <f>SUM(
IF(G806="",0,_xlfn.XLOOKUP(_xlfn.CONCAT(G806," - ",A806),production_rates_outpost_resources,production_rates_production_rates,0)),
IF(H806="",0,_xlfn.XLOOKUP(_xlfn.CONCAT(H806," - ",A806),production_rates_outpost_resources,production_rates_production_rates,0)),
IF(I806="",0,_xlfn.XLOOKUP(_xlfn.CONCAT(I806," - ",A806),production_rates_outpost_resources,production_rates_production_rates,0)),
IF(J806="",0,_xlfn.XLOOKUP(_xlfn.CONCAT(J806," - ",A806),production_rates_outpost_resources,production_rates_production_rates,0)),
IF(K806="",0,_xlfn.XLOOKUP(_xlfn.CONCAT(K806," - ",A806),production_rates_outpost_resources,production_rates_production_rates,0)),
IF(L806="",0,_xlfn.XLOOKUP(_xlfn.CONCAT(L806," - ",A806),production_rates_outpost_resources,production_rates_production_rates,0)),
IF(M806="",0,_xlfn.XLOOKUP(_xlfn.CONCAT(M806," - ",A806),production_rates_outpost_resources,production_rates_production_rates,0)))</f>
        <v>0</v>
      </c>
      <c r="E806" s="5" t="str">
        <f t="shared" si="12"/>
        <v/>
      </c>
      <c r="F806" s="12" t="str">
        <f>IF(D806=0,"",D806/C806/VLOOKUP($B806,target_rates_table,2,FALSE))</f>
        <v/>
      </c>
    </row>
    <row r="807" spans="4:6" x14ac:dyDescent="0.25">
      <c r="D807" s="5">
        <f>SUM(
IF(G807="",0,_xlfn.XLOOKUP(_xlfn.CONCAT(G807," - ",A807),production_rates_outpost_resources,production_rates_production_rates,0)),
IF(H807="",0,_xlfn.XLOOKUP(_xlfn.CONCAT(H807," - ",A807),production_rates_outpost_resources,production_rates_production_rates,0)),
IF(I807="",0,_xlfn.XLOOKUP(_xlfn.CONCAT(I807," - ",A807),production_rates_outpost_resources,production_rates_production_rates,0)),
IF(J807="",0,_xlfn.XLOOKUP(_xlfn.CONCAT(J807," - ",A807),production_rates_outpost_resources,production_rates_production_rates,0)),
IF(K807="",0,_xlfn.XLOOKUP(_xlfn.CONCAT(K807," - ",A807),production_rates_outpost_resources,production_rates_production_rates,0)),
IF(L807="",0,_xlfn.XLOOKUP(_xlfn.CONCAT(L807," - ",A807),production_rates_outpost_resources,production_rates_production_rates,0)),
IF(M807="",0,_xlfn.XLOOKUP(_xlfn.CONCAT(M807," - ",A807),production_rates_outpost_resources,production_rates_production_rates,0)))</f>
        <v>0</v>
      </c>
      <c r="E807" s="5" t="str">
        <f t="shared" si="12"/>
        <v/>
      </c>
      <c r="F807" s="12" t="str">
        <f>IF(D807=0,"",D807/C807/VLOOKUP($B807,target_rates_table,2,FALSE))</f>
        <v/>
      </c>
    </row>
    <row r="808" spans="4:6" x14ac:dyDescent="0.25">
      <c r="D808" s="5">
        <f>SUM(
IF(G808="",0,_xlfn.XLOOKUP(_xlfn.CONCAT(G808," - ",A808),production_rates_outpost_resources,production_rates_production_rates,0)),
IF(H808="",0,_xlfn.XLOOKUP(_xlfn.CONCAT(H808," - ",A808),production_rates_outpost_resources,production_rates_production_rates,0)),
IF(I808="",0,_xlfn.XLOOKUP(_xlfn.CONCAT(I808," - ",A808),production_rates_outpost_resources,production_rates_production_rates,0)),
IF(J808="",0,_xlfn.XLOOKUP(_xlfn.CONCAT(J808," - ",A808),production_rates_outpost_resources,production_rates_production_rates,0)),
IF(K808="",0,_xlfn.XLOOKUP(_xlfn.CONCAT(K808," - ",A808),production_rates_outpost_resources,production_rates_production_rates,0)),
IF(L808="",0,_xlfn.XLOOKUP(_xlfn.CONCAT(L808," - ",A808),production_rates_outpost_resources,production_rates_production_rates,0)),
IF(M808="",0,_xlfn.XLOOKUP(_xlfn.CONCAT(M808," - ",A808),production_rates_outpost_resources,production_rates_production_rates,0)))</f>
        <v>0</v>
      </c>
      <c r="E808" s="5" t="str">
        <f t="shared" si="12"/>
        <v/>
      </c>
      <c r="F808" s="12" t="str">
        <f>IF(D808=0,"",D808/C808/VLOOKUP($B808,target_rates_table,2,FALSE))</f>
        <v/>
      </c>
    </row>
    <row r="809" spans="4:6" x14ac:dyDescent="0.25">
      <c r="D809" s="5">
        <f>SUM(
IF(G809="",0,_xlfn.XLOOKUP(_xlfn.CONCAT(G809," - ",A809),production_rates_outpost_resources,production_rates_production_rates,0)),
IF(H809="",0,_xlfn.XLOOKUP(_xlfn.CONCAT(H809," - ",A809),production_rates_outpost_resources,production_rates_production_rates,0)),
IF(I809="",0,_xlfn.XLOOKUP(_xlfn.CONCAT(I809," - ",A809),production_rates_outpost_resources,production_rates_production_rates,0)),
IF(J809="",0,_xlfn.XLOOKUP(_xlfn.CONCAT(J809," - ",A809),production_rates_outpost_resources,production_rates_production_rates,0)),
IF(K809="",0,_xlfn.XLOOKUP(_xlfn.CONCAT(K809," - ",A809),production_rates_outpost_resources,production_rates_production_rates,0)),
IF(L809="",0,_xlfn.XLOOKUP(_xlfn.CONCAT(L809," - ",A809),production_rates_outpost_resources,production_rates_production_rates,0)),
IF(M809="",0,_xlfn.XLOOKUP(_xlfn.CONCAT(M809," - ",A809),production_rates_outpost_resources,production_rates_production_rates,0)))</f>
        <v>0</v>
      </c>
      <c r="E809" s="5" t="str">
        <f t="shared" si="12"/>
        <v/>
      </c>
      <c r="F809" s="12" t="str">
        <f>IF(D809=0,"",D809/C809/VLOOKUP($B809,target_rates_table,2,FALSE))</f>
        <v/>
      </c>
    </row>
    <row r="810" spans="4:6" x14ac:dyDescent="0.25">
      <c r="D810" s="5">
        <f>SUM(
IF(G810="",0,_xlfn.XLOOKUP(_xlfn.CONCAT(G810," - ",A810),production_rates_outpost_resources,production_rates_production_rates,0)),
IF(H810="",0,_xlfn.XLOOKUP(_xlfn.CONCAT(H810," - ",A810),production_rates_outpost_resources,production_rates_production_rates,0)),
IF(I810="",0,_xlfn.XLOOKUP(_xlfn.CONCAT(I810," - ",A810),production_rates_outpost_resources,production_rates_production_rates,0)),
IF(J810="",0,_xlfn.XLOOKUP(_xlfn.CONCAT(J810," - ",A810),production_rates_outpost_resources,production_rates_production_rates,0)),
IF(K810="",0,_xlfn.XLOOKUP(_xlfn.CONCAT(K810," - ",A810),production_rates_outpost_resources,production_rates_production_rates,0)),
IF(L810="",0,_xlfn.XLOOKUP(_xlfn.CONCAT(L810," - ",A810),production_rates_outpost_resources,production_rates_production_rates,0)),
IF(M810="",0,_xlfn.XLOOKUP(_xlfn.CONCAT(M810," - ",A810),production_rates_outpost_resources,production_rates_production_rates,0)))</f>
        <v>0</v>
      </c>
      <c r="E810" s="5" t="str">
        <f t="shared" si="12"/>
        <v/>
      </c>
      <c r="F810" s="12" t="str">
        <f>IF(D810=0,"",D810/C810/VLOOKUP($B810,target_rates_table,2,FALSE))</f>
        <v/>
      </c>
    </row>
    <row r="811" spans="4:6" x14ac:dyDescent="0.25">
      <c r="D811" s="5">
        <f>SUM(
IF(G811="",0,_xlfn.XLOOKUP(_xlfn.CONCAT(G811," - ",A811),production_rates_outpost_resources,production_rates_production_rates,0)),
IF(H811="",0,_xlfn.XLOOKUP(_xlfn.CONCAT(H811," - ",A811),production_rates_outpost_resources,production_rates_production_rates,0)),
IF(I811="",0,_xlfn.XLOOKUP(_xlfn.CONCAT(I811," - ",A811),production_rates_outpost_resources,production_rates_production_rates,0)),
IF(J811="",0,_xlfn.XLOOKUP(_xlfn.CONCAT(J811," - ",A811),production_rates_outpost_resources,production_rates_production_rates,0)),
IF(K811="",0,_xlfn.XLOOKUP(_xlfn.CONCAT(K811," - ",A811),production_rates_outpost_resources,production_rates_production_rates,0)),
IF(L811="",0,_xlfn.XLOOKUP(_xlfn.CONCAT(L811," - ",A811),production_rates_outpost_resources,production_rates_production_rates,0)),
IF(M811="",0,_xlfn.XLOOKUP(_xlfn.CONCAT(M811," - ",A811),production_rates_outpost_resources,production_rates_production_rates,0)))</f>
        <v>0</v>
      </c>
      <c r="E811" s="5" t="str">
        <f t="shared" si="12"/>
        <v/>
      </c>
      <c r="F811" s="12" t="str">
        <f>IF(D811=0,"",D811/C811/VLOOKUP($B811,target_rates_table,2,FALSE))</f>
        <v/>
      </c>
    </row>
    <row r="812" spans="4:6" x14ac:dyDescent="0.25">
      <c r="D812" s="5">
        <f>SUM(
IF(G812="",0,_xlfn.XLOOKUP(_xlfn.CONCAT(G812," - ",A812),production_rates_outpost_resources,production_rates_production_rates,0)),
IF(H812="",0,_xlfn.XLOOKUP(_xlfn.CONCAT(H812," - ",A812),production_rates_outpost_resources,production_rates_production_rates,0)),
IF(I812="",0,_xlfn.XLOOKUP(_xlfn.CONCAT(I812," - ",A812),production_rates_outpost_resources,production_rates_production_rates,0)),
IF(J812="",0,_xlfn.XLOOKUP(_xlfn.CONCAT(J812," - ",A812),production_rates_outpost_resources,production_rates_production_rates,0)),
IF(K812="",0,_xlfn.XLOOKUP(_xlfn.CONCAT(K812," - ",A812),production_rates_outpost_resources,production_rates_production_rates,0)),
IF(L812="",0,_xlfn.XLOOKUP(_xlfn.CONCAT(L812," - ",A812),production_rates_outpost_resources,production_rates_production_rates,0)),
IF(M812="",0,_xlfn.XLOOKUP(_xlfn.CONCAT(M812," - ",A812),production_rates_outpost_resources,production_rates_production_rates,0)))</f>
        <v>0</v>
      </c>
      <c r="E812" s="5" t="str">
        <f t="shared" si="12"/>
        <v/>
      </c>
      <c r="F812" s="12" t="str">
        <f>IF(D812=0,"",D812/C812/VLOOKUP($B812,target_rates_table,2,FALSE))</f>
        <v/>
      </c>
    </row>
    <row r="813" spans="4:6" x14ac:dyDescent="0.25">
      <c r="D813" s="5">
        <f>SUM(
IF(G813="",0,_xlfn.XLOOKUP(_xlfn.CONCAT(G813," - ",A813),production_rates_outpost_resources,production_rates_production_rates,0)),
IF(H813="",0,_xlfn.XLOOKUP(_xlfn.CONCAT(H813," - ",A813),production_rates_outpost_resources,production_rates_production_rates,0)),
IF(I813="",0,_xlfn.XLOOKUP(_xlfn.CONCAT(I813," - ",A813),production_rates_outpost_resources,production_rates_production_rates,0)),
IF(J813="",0,_xlfn.XLOOKUP(_xlfn.CONCAT(J813," - ",A813),production_rates_outpost_resources,production_rates_production_rates,0)),
IF(K813="",0,_xlfn.XLOOKUP(_xlfn.CONCAT(K813," - ",A813),production_rates_outpost_resources,production_rates_production_rates,0)),
IF(L813="",0,_xlfn.XLOOKUP(_xlfn.CONCAT(L813," - ",A813),production_rates_outpost_resources,production_rates_production_rates,0)),
IF(M813="",0,_xlfn.XLOOKUP(_xlfn.CONCAT(M813," - ",A813),production_rates_outpost_resources,production_rates_production_rates,0)))</f>
        <v>0</v>
      </c>
      <c r="E813" s="5" t="str">
        <f t="shared" si="12"/>
        <v/>
      </c>
      <c r="F813" s="12" t="str">
        <f>IF(D813=0,"",D813/C813/VLOOKUP($B813,target_rates_table,2,FALSE))</f>
        <v/>
      </c>
    </row>
    <row r="814" spans="4:6" x14ac:dyDescent="0.25">
      <c r="D814" s="5">
        <f>SUM(
IF(G814="",0,_xlfn.XLOOKUP(_xlfn.CONCAT(G814," - ",A814),production_rates_outpost_resources,production_rates_production_rates,0)),
IF(H814="",0,_xlfn.XLOOKUP(_xlfn.CONCAT(H814," - ",A814),production_rates_outpost_resources,production_rates_production_rates,0)),
IF(I814="",0,_xlfn.XLOOKUP(_xlfn.CONCAT(I814," - ",A814),production_rates_outpost_resources,production_rates_production_rates,0)),
IF(J814="",0,_xlfn.XLOOKUP(_xlfn.CONCAT(J814," - ",A814),production_rates_outpost_resources,production_rates_production_rates,0)),
IF(K814="",0,_xlfn.XLOOKUP(_xlfn.CONCAT(K814," - ",A814),production_rates_outpost_resources,production_rates_production_rates,0)),
IF(L814="",0,_xlfn.XLOOKUP(_xlfn.CONCAT(L814," - ",A814),production_rates_outpost_resources,production_rates_production_rates,0)),
IF(M814="",0,_xlfn.XLOOKUP(_xlfn.CONCAT(M814," - ",A814),production_rates_outpost_resources,production_rates_production_rates,0)))</f>
        <v>0</v>
      </c>
      <c r="E814" s="5" t="str">
        <f t="shared" si="12"/>
        <v/>
      </c>
      <c r="F814" s="12" t="str">
        <f>IF(D814=0,"",D814/C814/VLOOKUP($B814,target_rates_table,2,FALSE))</f>
        <v/>
      </c>
    </row>
    <row r="815" spans="4:6" x14ac:dyDescent="0.25">
      <c r="D815" s="5">
        <f>SUM(
IF(G815="",0,_xlfn.XLOOKUP(_xlfn.CONCAT(G815," - ",A815),production_rates_outpost_resources,production_rates_production_rates,0)),
IF(H815="",0,_xlfn.XLOOKUP(_xlfn.CONCAT(H815," - ",A815),production_rates_outpost_resources,production_rates_production_rates,0)),
IF(I815="",0,_xlfn.XLOOKUP(_xlfn.CONCAT(I815," - ",A815),production_rates_outpost_resources,production_rates_production_rates,0)),
IF(J815="",0,_xlfn.XLOOKUP(_xlfn.CONCAT(J815," - ",A815),production_rates_outpost_resources,production_rates_production_rates,0)),
IF(K815="",0,_xlfn.XLOOKUP(_xlfn.CONCAT(K815," - ",A815),production_rates_outpost_resources,production_rates_production_rates,0)),
IF(L815="",0,_xlfn.XLOOKUP(_xlfn.CONCAT(L815," - ",A815),production_rates_outpost_resources,production_rates_production_rates,0)),
IF(M815="",0,_xlfn.XLOOKUP(_xlfn.CONCAT(M815," - ",A815),production_rates_outpost_resources,production_rates_production_rates,0)))</f>
        <v>0</v>
      </c>
      <c r="E815" s="5" t="str">
        <f t="shared" si="12"/>
        <v/>
      </c>
      <c r="F815" s="12" t="str">
        <f>IF(D815=0,"",D815/C815/VLOOKUP($B815,target_rates_table,2,FALSE))</f>
        <v/>
      </c>
    </row>
    <row r="816" spans="4:6" x14ac:dyDescent="0.25">
      <c r="D816" s="5">
        <f>SUM(
IF(G816="",0,_xlfn.XLOOKUP(_xlfn.CONCAT(G816," - ",A816),production_rates_outpost_resources,production_rates_production_rates,0)),
IF(H816="",0,_xlfn.XLOOKUP(_xlfn.CONCAT(H816," - ",A816),production_rates_outpost_resources,production_rates_production_rates,0)),
IF(I816="",0,_xlfn.XLOOKUP(_xlfn.CONCAT(I816," - ",A816),production_rates_outpost_resources,production_rates_production_rates,0)),
IF(J816="",0,_xlfn.XLOOKUP(_xlfn.CONCAT(J816," - ",A816),production_rates_outpost_resources,production_rates_production_rates,0)),
IF(K816="",0,_xlfn.XLOOKUP(_xlfn.CONCAT(K816," - ",A816),production_rates_outpost_resources,production_rates_production_rates,0)),
IF(L816="",0,_xlfn.XLOOKUP(_xlfn.CONCAT(L816," - ",A816),production_rates_outpost_resources,production_rates_production_rates,0)),
IF(M816="",0,_xlfn.XLOOKUP(_xlfn.CONCAT(M816," - ",A816),production_rates_outpost_resources,production_rates_production_rates,0)))</f>
        <v>0</v>
      </c>
      <c r="E816" s="5" t="str">
        <f t="shared" si="12"/>
        <v/>
      </c>
      <c r="F816" s="12" t="str">
        <f>IF(D816=0,"",D816/C816/VLOOKUP($B816,target_rates_table,2,FALSE))</f>
        <v/>
      </c>
    </row>
    <row r="817" spans="4:6" x14ac:dyDescent="0.25">
      <c r="D817" s="5">
        <f>SUM(
IF(G817="",0,_xlfn.XLOOKUP(_xlfn.CONCAT(G817," - ",A817),production_rates_outpost_resources,production_rates_production_rates,0)),
IF(H817="",0,_xlfn.XLOOKUP(_xlfn.CONCAT(H817," - ",A817),production_rates_outpost_resources,production_rates_production_rates,0)),
IF(I817="",0,_xlfn.XLOOKUP(_xlfn.CONCAT(I817," - ",A817),production_rates_outpost_resources,production_rates_production_rates,0)),
IF(J817="",0,_xlfn.XLOOKUP(_xlfn.CONCAT(J817," - ",A817),production_rates_outpost_resources,production_rates_production_rates,0)),
IF(K817="",0,_xlfn.XLOOKUP(_xlfn.CONCAT(K817," - ",A817),production_rates_outpost_resources,production_rates_production_rates,0)),
IF(L817="",0,_xlfn.XLOOKUP(_xlfn.CONCAT(L817," - ",A817),production_rates_outpost_resources,production_rates_production_rates,0)),
IF(M817="",0,_xlfn.XLOOKUP(_xlfn.CONCAT(M817," - ",A817),production_rates_outpost_resources,production_rates_production_rates,0)))</f>
        <v>0</v>
      </c>
      <c r="E817" s="5" t="str">
        <f t="shared" si="12"/>
        <v/>
      </c>
      <c r="F817" s="12" t="str">
        <f>IF(D817=0,"",D817/C817/VLOOKUP($B817,target_rates_table,2,FALSE))</f>
        <v/>
      </c>
    </row>
    <row r="818" spans="4:6" x14ac:dyDescent="0.25">
      <c r="D818" s="5">
        <f>SUM(
IF(G818="",0,_xlfn.XLOOKUP(_xlfn.CONCAT(G818," - ",A818),production_rates_outpost_resources,production_rates_production_rates,0)),
IF(H818="",0,_xlfn.XLOOKUP(_xlfn.CONCAT(H818," - ",A818),production_rates_outpost_resources,production_rates_production_rates,0)),
IF(I818="",0,_xlfn.XLOOKUP(_xlfn.CONCAT(I818," - ",A818),production_rates_outpost_resources,production_rates_production_rates,0)),
IF(J818="",0,_xlfn.XLOOKUP(_xlfn.CONCAT(J818," - ",A818),production_rates_outpost_resources,production_rates_production_rates,0)),
IF(K818="",0,_xlfn.XLOOKUP(_xlfn.CONCAT(K818," - ",A818),production_rates_outpost_resources,production_rates_production_rates,0)),
IF(L818="",0,_xlfn.XLOOKUP(_xlfn.CONCAT(L818," - ",A818),production_rates_outpost_resources,production_rates_production_rates,0)),
IF(M818="",0,_xlfn.XLOOKUP(_xlfn.CONCAT(M818," - ",A818),production_rates_outpost_resources,production_rates_production_rates,0)))</f>
        <v>0</v>
      </c>
      <c r="E818" s="5" t="str">
        <f t="shared" si="12"/>
        <v/>
      </c>
      <c r="F818" s="12" t="str">
        <f>IF(D818=0,"",D818/C818/VLOOKUP($B818,target_rates_table,2,FALSE))</f>
        <v/>
      </c>
    </row>
    <row r="819" spans="4:6" x14ac:dyDescent="0.25">
      <c r="D819" s="5">
        <f>SUM(
IF(G819="",0,_xlfn.XLOOKUP(_xlfn.CONCAT(G819," - ",A819),production_rates_outpost_resources,production_rates_production_rates,0)),
IF(H819="",0,_xlfn.XLOOKUP(_xlfn.CONCAT(H819," - ",A819),production_rates_outpost_resources,production_rates_production_rates,0)),
IF(I819="",0,_xlfn.XLOOKUP(_xlfn.CONCAT(I819," - ",A819),production_rates_outpost_resources,production_rates_production_rates,0)),
IF(J819="",0,_xlfn.XLOOKUP(_xlfn.CONCAT(J819," - ",A819),production_rates_outpost_resources,production_rates_production_rates,0)),
IF(K819="",0,_xlfn.XLOOKUP(_xlfn.CONCAT(K819," - ",A819),production_rates_outpost_resources,production_rates_production_rates,0)),
IF(L819="",0,_xlfn.XLOOKUP(_xlfn.CONCAT(L819," - ",A819),production_rates_outpost_resources,production_rates_production_rates,0)),
IF(M819="",0,_xlfn.XLOOKUP(_xlfn.CONCAT(M819," - ",A819),production_rates_outpost_resources,production_rates_production_rates,0)))</f>
        <v>0</v>
      </c>
      <c r="E819" s="5" t="str">
        <f t="shared" si="12"/>
        <v/>
      </c>
      <c r="F819" s="12" t="str">
        <f>IF(D819=0,"",D819/C819/VLOOKUP($B819,target_rates_table,2,FALSE))</f>
        <v/>
      </c>
    </row>
    <row r="820" spans="4:6" x14ac:dyDescent="0.25">
      <c r="D820" s="5">
        <f>SUM(
IF(G820="",0,_xlfn.XLOOKUP(_xlfn.CONCAT(G820," - ",A820),production_rates_outpost_resources,production_rates_production_rates,0)),
IF(H820="",0,_xlfn.XLOOKUP(_xlfn.CONCAT(H820," - ",A820),production_rates_outpost_resources,production_rates_production_rates,0)),
IF(I820="",0,_xlfn.XLOOKUP(_xlfn.CONCAT(I820," - ",A820),production_rates_outpost_resources,production_rates_production_rates,0)),
IF(J820="",0,_xlfn.XLOOKUP(_xlfn.CONCAT(J820," - ",A820),production_rates_outpost_resources,production_rates_production_rates,0)),
IF(K820="",0,_xlfn.XLOOKUP(_xlfn.CONCAT(K820," - ",A820),production_rates_outpost_resources,production_rates_production_rates,0)),
IF(L820="",0,_xlfn.XLOOKUP(_xlfn.CONCAT(L820," - ",A820),production_rates_outpost_resources,production_rates_production_rates,0)),
IF(M820="",0,_xlfn.XLOOKUP(_xlfn.CONCAT(M820," - ",A820),production_rates_outpost_resources,production_rates_production_rates,0)))</f>
        <v>0</v>
      </c>
      <c r="E820" s="5" t="str">
        <f t="shared" si="12"/>
        <v/>
      </c>
      <c r="F820" s="12" t="str">
        <f>IF(D820=0,"",D820/C820/VLOOKUP($B820,target_rates_table,2,FALSE))</f>
        <v/>
      </c>
    </row>
    <row r="821" spans="4:6" x14ac:dyDescent="0.25">
      <c r="D821" s="5">
        <f>SUM(
IF(G821="",0,_xlfn.XLOOKUP(_xlfn.CONCAT(G821," - ",A821),production_rates_outpost_resources,production_rates_production_rates,0)),
IF(H821="",0,_xlfn.XLOOKUP(_xlfn.CONCAT(H821," - ",A821),production_rates_outpost_resources,production_rates_production_rates,0)),
IF(I821="",0,_xlfn.XLOOKUP(_xlfn.CONCAT(I821," - ",A821),production_rates_outpost_resources,production_rates_production_rates,0)),
IF(J821="",0,_xlfn.XLOOKUP(_xlfn.CONCAT(J821," - ",A821),production_rates_outpost_resources,production_rates_production_rates,0)),
IF(K821="",0,_xlfn.XLOOKUP(_xlfn.CONCAT(K821," - ",A821),production_rates_outpost_resources,production_rates_production_rates,0)),
IF(L821="",0,_xlfn.XLOOKUP(_xlfn.CONCAT(L821," - ",A821),production_rates_outpost_resources,production_rates_production_rates,0)),
IF(M821="",0,_xlfn.XLOOKUP(_xlfn.CONCAT(M821," - ",A821),production_rates_outpost_resources,production_rates_production_rates,0)))</f>
        <v>0</v>
      </c>
      <c r="E821" s="5" t="str">
        <f t="shared" si="12"/>
        <v/>
      </c>
      <c r="F821" s="12" t="str">
        <f>IF(D821=0,"",D821/C821/VLOOKUP($B821,target_rates_table,2,FALSE))</f>
        <v/>
      </c>
    </row>
    <row r="822" spans="4:6" x14ac:dyDescent="0.25">
      <c r="D822" s="5">
        <f>SUM(
IF(G822="",0,_xlfn.XLOOKUP(_xlfn.CONCAT(G822," - ",A822),production_rates_outpost_resources,production_rates_production_rates,0)),
IF(H822="",0,_xlfn.XLOOKUP(_xlfn.CONCAT(H822," - ",A822),production_rates_outpost_resources,production_rates_production_rates,0)),
IF(I822="",0,_xlfn.XLOOKUP(_xlfn.CONCAT(I822," - ",A822),production_rates_outpost_resources,production_rates_production_rates,0)),
IF(J822="",0,_xlfn.XLOOKUP(_xlfn.CONCAT(J822," - ",A822),production_rates_outpost_resources,production_rates_production_rates,0)),
IF(K822="",0,_xlfn.XLOOKUP(_xlfn.CONCAT(K822," - ",A822),production_rates_outpost_resources,production_rates_production_rates,0)),
IF(L822="",0,_xlfn.XLOOKUP(_xlfn.CONCAT(L822," - ",A822),production_rates_outpost_resources,production_rates_production_rates,0)),
IF(M822="",0,_xlfn.XLOOKUP(_xlfn.CONCAT(M822," - ",A822),production_rates_outpost_resources,production_rates_production_rates,0)))</f>
        <v>0</v>
      </c>
      <c r="E822" s="5" t="str">
        <f t="shared" si="12"/>
        <v/>
      </c>
      <c r="F822" s="12" t="str">
        <f>IF(D822=0,"",D822/C822/VLOOKUP($B822,target_rates_table,2,FALSE))</f>
        <v/>
      </c>
    </row>
    <row r="823" spans="4:6" x14ac:dyDescent="0.25">
      <c r="D823" s="5">
        <f>SUM(
IF(G823="",0,_xlfn.XLOOKUP(_xlfn.CONCAT(G823," - ",A823),production_rates_outpost_resources,production_rates_production_rates,0)),
IF(H823="",0,_xlfn.XLOOKUP(_xlfn.CONCAT(H823," - ",A823),production_rates_outpost_resources,production_rates_production_rates,0)),
IF(I823="",0,_xlfn.XLOOKUP(_xlfn.CONCAT(I823," - ",A823),production_rates_outpost_resources,production_rates_production_rates,0)),
IF(J823="",0,_xlfn.XLOOKUP(_xlfn.CONCAT(J823," - ",A823),production_rates_outpost_resources,production_rates_production_rates,0)),
IF(K823="",0,_xlfn.XLOOKUP(_xlfn.CONCAT(K823," - ",A823),production_rates_outpost_resources,production_rates_production_rates,0)),
IF(L823="",0,_xlfn.XLOOKUP(_xlfn.CONCAT(L823," - ",A823),production_rates_outpost_resources,production_rates_production_rates,0)),
IF(M823="",0,_xlfn.XLOOKUP(_xlfn.CONCAT(M823," - ",A823),production_rates_outpost_resources,production_rates_production_rates,0)))</f>
        <v>0</v>
      </c>
      <c r="E823" s="5" t="str">
        <f t="shared" si="12"/>
        <v/>
      </c>
      <c r="F823" s="12" t="str">
        <f>IF(D823=0,"",D823/C823/VLOOKUP($B823,target_rates_table,2,FALSE))</f>
        <v/>
      </c>
    </row>
    <row r="824" spans="4:6" x14ac:dyDescent="0.25">
      <c r="D824" s="5">
        <f>SUM(
IF(G824="",0,_xlfn.XLOOKUP(_xlfn.CONCAT(G824," - ",A824),production_rates_outpost_resources,production_rates_production_rates,0)),
IF(H824="",0,_xlfn.XLOOKUP(_xlfn.CONCAT(H824," - ",A824),production_rates_outpost_resources,production_rates_production_rates,0)),
IF(I824="",0,_xlfn.XLOOKUP(_xlfn.CONCAT(I824," - ",A824),production_rates_outpost_resources,production_rates_production_rates,0)),
IF(J824="",0,_xlfn.XLOOKUP(_xlfn.CONCAT(J824," - ",A824),production_rates_outpost_resources,production_rates_production_rates,0)),
IF(K824="",0,_xlfn.XLOOKUP(_xlfn.CONCAT(K824," - ",A824),production_rates_outpost_resources,production_rates_production_rates,0)),
IF(L824="",0,_xlfn.XLOOKUP(_xlfn.CONCAT(L824," - ",A824),production_rates_outpost_resources,production_rates_production_rates,0)),
IF(M824="",0,_xlfn.XLOOKUP(_xlfn.CONCAT(M824," - ",A824),production_rates_outpost_resources,production_rates_production_rates,0)))</f>
        <v>0</v>
      </c>
      <c r="E824" s="5" t="str">
        <f t="shared" si="12"/>
        <v/>
      </c>
      <c r="F824" s="12" t="str">
        <f>IF(D824=0,"",D824/C824/VLOOKUP($B824,target_rates_table,2,FALSE))</f>
        <v/>
      </c>
    </row>
    <row r="825" spans="4:6" x14ac:dyDescent="0.25">
      <c r="D825" s="5">
        <f>SUM(
IF(G825="",0,_xlfn.XLOOKUP(_xlfn.CONCAT(G825," - ",A825),production_rates_outpost_resources,production_rates_production_rates,0)),
IF(H825="",0,_xlfn.XLOOKUP(_xlfn.CONCAT(H825," - ",A825),production_rates_outpost_resources,production_rates_production_rates,0)),
IF(I825="",0,_xlfn.XLOOKUP(_xlfn.CONCAT(I825," - ",A825),production_rates_outpost_resources,production_rates_production_rates,0)),
IF(J825="",0,_xlfn.XLOOKUP(_xlfn.CONCAT(J825," - ",A825),production_rates_outpost_resources,production_rates_production_rates,0)),
IF(K825="",0,_xlfn.XLOOKUP(_xlfn.CONCAT(K825," - ",A825),production_rates_outpost_resources,production_rates_production_rates,0)),
IF(L825="",0,_xlfn.XLOOKUP(_xlfn.CONCAT(L825," - ",A825),production_rates_outpost_resources,production_rates_production_rates,0)),
IF(M825="",0,_xlfn.XLOOKUP(_xlfn.CONCAT(M825," - ",A825),production_rates_outpost_resources,production_rates_production_rates,0)))</f>
        <v>0</v>
      </c>
      <c r="E825" s="5" t="str">
        <f t="shared" si="12"/>
        <v/>
      </c>
      <c r="F825" s="12" t="str">
        <f>IF(D825=0,"",D825/C825/VLOOKUP($B825,target_rates_table,2,FALSE))</f>
        <v/>
      </c>
    </row>
    <row r="826" spans="4:6" x14ac:dyDescent="0.25">
      <c r="D826" s="5">
        <f>SUM(
IF(G826="",0,_xlfn.XLOOKUP(_xlfn.CONCAT(G826," - ",A826),production_rates_outpost_resources,production_rates_production_rates,0)),
IF(H826="",0,_xlfn.XLOOKUP(_xlfn.CONCAT(H826," - ",A826),production_rates_outpost_resources,production_rates_production_rates,0)),
IF(I826="",0,_xlfn.XLOOKUP(_xlfn.CONCAT(I826," - ",A826),production_rates_outpost_resources,production_rates_production_rates,0)),
IF(J826="",0,_xlfn.XLOOKUP(_xlfn.CONCAT(J826," - ",A826),production_rates_outpost_resources,production_rates_production_rates,0)),
IF(K826="",0,_xlfn.XLOOKUP(_xlfn.CONCAT(K826," - ",A826),production_rates_outpost_resources,production_rates_production_rates,0)),
IF(L826="",0,_xlfn.XLOOKUP(_xlfn.CONCAT(L826," - ",A826),production_rates_outpost_resources,production_rates_production_rates,0)),
IF(M826="",0,_xlfn.XLOOKUP(_xlfn.CONCAT(M826," - ",A826),production_rates_outpost_resources,production_rates_production_rates,0)))</f>
        <v>0</v>
      </c>
      <c r="E826" s="5" t="str">
        <f t="shared" si="12"/>
        <v/>
      </c>
      <c r="F826" s="12" t="str">
        <f>IF(D826=0,"",D826/C826/VLOOKUP($B826,target_rates_table,2,FALSE))</f>
        <v/>
      </c>
    </row>
    <row r="827" spans="4:6" x14ac:dyDescent="0.25">
      <c r="D827" s="5">
        <f>SUM(
IF(G827="",0,_xlfn.XLOOKUP(_xlfn.CONCAT(G827," - ",A827),production_rates_outpost_resources,production_rates_production_rates,0)),
IF(H827="",0,_xlfn.XLOOKUP(_xlfn.CONCAT(H827," - ",A827),production_rates_outpost_resources,production_rates_production_rates,0)),
IF(I827="",0,_xlfn.XLOOKUP(_xlfn.CONCAT(I827," - ",A827),production_rates_outpost_resources,production_rates_production_rates,0)),
IF(J827="",0,_xlfn.XLOOKUP(_xlfn.CONCAT(J827," - ",A827),production_rates_outpost_resources,production_rates_production_rates,0)),
IF(K827="",0,_xlfn.XLOOKUP(_xlfn.CONCAT(K827," - ",A827),production_rates_outpost_resources,production_rates_production_rates,0)),
IF(L827="",0,_xlfn.XLOOKUP(_xlfn.CONCAT(L827," - ",A827),production_rates_outpost_resources,production_rates_production_rates,0)),
IF(M827="",0,_xlfn.XLOOKUP(_xlfn.CONCAT(M827," - ",A827),production_rates_outpost_resources,production_rates_production_rates,0)))</f>
        <v>0</v>
      </c>
      <c r="E827" s="5" t="str">
        <f t="shared" si="12"/>
        <v/>
      </c>
      <c r="F827" s="12" t="str">
        <f>IF(D827=0,"",D827/C827/VLOOKUP($B827,target_rates_table,2,FALSE))</f>
        <v/>
      </c>
    </row>
    <row r="828" spans="4:6" x14ac:dyDescent="0.25">
      <c r="D828" s="5">
        <f>SUM(
IF(G828="",0,_xlfn.XLOOKUP(_xlfn.CONCAT(G828," - ",A828),production_rates_outpost_resources,production_rates_production_rates,0)),
IF(H828="",0,_xlfn.XLOOKUP(_xlfn.CONCAT(H828," - ",A828),production_rates_outpost_resources,production_rates_production_rates,0)),
IF(I828="",0,_xlfn.XLOOKUP(_xlfn.CONCAT(I828," - ",A828),production_rates_outpost_resources,production_rates_production_rates,0)),
IF(J828="",0,_xlfn.XLOOKUP(_xlfn.CONCAT(J828," - ",A828),production_rates_outpost_resources,production_rates_production_rates,0)),
IF(K828="",0,_xlfn.XLOOKUP(_xlfn.CONCAT(K828," - ",A828),production_rates_outpost_resources,production_rates_production_rates,0)),
IF(L828="",0,_xlfn.XLOOKUP(_xlfn.CONCAT(L828," - ",A828),production_rates_outpost_resources,production_rates_production_rates,0)),
IF(M828="",0,_xlfn.XLOOKUP(_xlfn.CONCAT(M828," - ",A828),production_rates_outpost_resources,production_rates_production_rates,0)))</f>
        <v>0</v>
      </c>
      <c r="E828" s="5" t="str">
        <f t="shared" si="12"/>
        <v/>
      </c>
      <c r="F828" s="12" t="str">
        <f>IF(D828=0,"",D828/C828/VLOOKUP($B828,target_rates_table,2,FALSE))</f>
        <v/>
      </c>
    </row>
    <row r="829" spans="4:6" x14ac:dyDescent="0.25">
      <c r="D829" s="5">
        <f>SUM(
IF(G829="",0,_xlfn.XLOOKUP(_xlfn.CONCAT(G829," - ",A829),production_rates_outpost_resources,production_rates_production_rates,0)),
IF(H829="",0,_xlfn.XLOOKUP(_xlfn.CONCAT(H829," - ",A829),production_rates_outpost_resources,production_rates_production_rates,0)),
IF(I829="",0,_xlfn.XLOOKUP(_xlfn.CONCAT(I829," - ",A829),production_rates_outpost_resources,production_rates_production_rates,0)),
IF(J829="",0,_xlfn.XLOOKUP(_xlfn.CONCAT(J829," - ",A829),production_rates_outpost_resources,production_rates_production_rates,0)),
IF(K829="",0,_xlfn.XLOOKUP(_xlfn.CONCAT(K829," - ",A829),production_rates_outpost_resources,production_rates_production_rates,0)),
IF(L829="",0,_xlfn.XLOOKUP(_xlfn.CONCAT(L829," - ",A829),production_rates_outpost_resources,production_rates_production_rates,0)),
IF(M829="",0,_xlfn.XLOOKUP(_xlfn.CONCAT(M829," - ",A829),production_rates_outpost_resources,production_rates_production_rates,0)))</f>
        <v>0</v>
      </c>
      <c r="E829" s="5" t="str">
        <f t="shared" si="12"/>
        <v/>
      </c>
      <c r="F829" s="12" t="str">
        <f>IF(D829=0,"",D829/C829/VLOOKUP($B829,target_rates_table,2,FALSE))</f>
        <v/>
      </c>
    </row>
    <row r="830" spans="4:6" x14ac:dyDescent="0.25">
      <c r="D830" s="5">
        <f>SUM(
IF(G830="",0,_xlfn.XLOOKUP(_xlfn.CONCAT(G830," - ",A830),production_rates_outpost_resources,production_rates_production_rates,0)),
IF(H830="",0,_xlfn.XLOOKUP(_xlfn.CONCAT(H830," - ",A830),production_rates_outpost_resources,production_rates_production_rates,0)),
IF(I830="",0,_xlfn.XLOOKUP(_xlfn.CONCAT(I830," - ",A830),production_rates_outpost_resources,production_rates_production_rates,0)),
IF(J830="",0,_xlfn.XLOOKUP(_xlfn.CONCAT(J830," - ",A830),production_rates_outpost_resources,production_rates_production_rates,0)),
IF(K830="",0,_xlfn.XLOOKUP(_xlfn.CONCAT(K830," - ",A830),production_rates_outpost_resources,production_rates_production_rates,0)),
IF(L830="",0,_xlfn.XLOOKUP(_xlfn.CONCAT(L830," - ",A830),production_rates_outpost_resources,production_rates_production_rates,0)),
IF(M830="",0,_xlfn.XLOOKUP(_xlfn.CONCAT(M830," - ",A830),production_rates_outpost_resources,production_rates_production_rates,0)))</f>
        <v>0</v>
      </c>
      <c r="E830" s="5" t="str">
        <f t="shared" si="12"/>
        <v/>
      </c>
      <c r="F830" s="12" t="str">
        <f>IF(D830=0,"",D830/C830/VLOOKUP($B830,target_rates_table,2,FALSE))</f>
        <v/>
      </c>
    </row>
    <row r="831" spans="4:6" x14ac:dyDescent="0.25">
      <c r="D831" s="5">
        <f>SUM(
IF(G831="",0,_xlfn.XLOOKUP(_xlfn.CONCAT(G831," - ",A831),production_rates_outpost_resources,production_rates_production_rates,0)),
IF(H831="",0,_xlfn.XLOOKUP(_xlfn.CONCAT(H831," - ",A831),production_rates_outpost_resources,production_rates_production_rates,0)),
IF(I831="",0,_xlfn.XLOOKUP(_xlfn.CONCAT(I831," - ",A831),production_rates_outpost_resources,production_rates_production_rates,0)),
IF(J831="",0,_xlfn.XLOOKUP(_xlfn.CONCAT(J831," - ",A831),production_rates_outpost_resources,production_rates_production_rates,0)),
IF(K831="",0,_xlfn.XLOOKUP(_xlfn.CONCAT(K831," - ",A831),production_rates_outpost_resources,production_rates_production_rates,0)),
IF(L831="",0,_xlfn.XLOOKUP(_xlfn.CONCAT(L831," - ",A831),production_rates_outpost_resources,production_rates_production_rates,0)),
IF(M831="",0,_xlfn.XLOOKUP(_xlfn.CONCAT(M831," - ",A831),production_rates_outpost_resources,production_rates_production_rates,0)))</f>
        <v>0</v>
      </c>
      <c r="E831" s="5" t="str">
        <f t="shared" si="12"/>
        <v/>
      </c>
      <c r="F831" s="12" t="str">
        <f>IF(D831=0,"",D831/C831/VLOOKUP($B831,target_rates_table,2,FALSE))</f>
        <v/>
      </c>
    </row>
    <row r="832" spans="4:6" x14ac:dyDescent="0.25">
      <c r="D832" s="5">
        <f>SUM(
IF(G832="",0,_xlfn.XLOOKUP(_xlfn.CONCAT(G832," - ",A832),production_rates_outpost_resources,production_rates_production_rates,0)),
IF(H832="",0,_xlfn.XLOOKUP(_xlfn.CONCAT(H832," - ",A832),production_rates_outpost_resources,production_rates_production_rates,0)),
IF(I832="",0,_xlfn.XLOOKUP(_xlfn.CONCAT(I832," - ",A832),production_rates_outpost_resources,production_rates_production_rates,0)),
IF(J832="",0,_xlfn.XLOOKUP(_xlfn.CONCAT(J832," - ",A832),production_rates_outpost_resources,production_rates_production_rates,0)),
IF(K832="",0,_xlfn.XLOOKUP(_xlfn.CONCAT(K832," - ",A832),production_rates_outpost_resources,production_rates_production_rates,0)),
IF(L832="",0,_xlfn.XLOOKUP(_xlfn.CONCAT(L832," - ",A832),production_rates_outpost_resources,production_rates_production_rates,0)),
IF(M832="",0,_xlfn.XLOOKUP(_xlfn.CONCAT(M832," - ",A832),production_rates_outpost_resources,production_rates_production_rates,0)))</f>
        <v>0</v>
      </c>
      <c r="E832" s="5" t="str">
        <f t="shared" si="12"/>
        <v/>
      </c>
      <c r="F832" s="12" t="str">
        <f>IF(D832=0,"",D832/C832/VLOOKUP($B832,target_rates_table,2,FALSE))</f>
        <v/>
      </c>
    </row>
    <row r="833" spans="4:6" x14ac:dyDescent="0.25">
      <c r="D833" s="5">
        <f>SUM(
IF(G833="",0,_xlfn.XLOOKUP(_xlfn.CONCAT(G833," - ",A833),production_rates_outpost_resources,production_rates_production_rates,0)),
IF(H833="",0,_xlfn.XLOOKUP(_xlfn.CONCAT(H833," - ",A833),production_rates_outpost_resources,production_rates_production_rates,0)),
IF(I833="",0,_xlfn.XLOOKUP(_xlfn.CONCAT(I833," - ",A833),production_rates_outpost_resources,production_rates_production_rates,0)),
IF(J833="",0,_xlfn.XLOOKUP(_xlfn.CONCAT(J833," - ",A833),production_rates_outpost_resources,production_rates_production_rates,0)),
IF(K833="",0,_xlfn.XLOOKUP(_xlfn.CONCAT(K833," - ",A833),production_rates_outpost_resources,production_rates_production_rates,0)),
IF(L833="",0,_xlfn.XLOOKUP(_xlfn.CONCAT(L833," - ",A833),production_rates_outpost_resources,production_rates_production_rates,0)),
IF(M833="",0,_xlfn.XLOOKUP(_xlfn.CONCAT(M833," - ",A833),production_rates_outpost_resources,production_rates_production_rates,0)))</f>
        <v>0</v>
      </c>
      <c r="E833" s="5" t="str">
        <f t="shared" si="12"/>
        <v/>
      </c>
      <c r="F833" s="12" t="str">
        <f>IF(D833=0,"",D833/C833/VLOOKUP($B833,target_rates_table,2,FALSE))</f>
        <v/>
      </c>
    </row>
    <row r="834" spans="4:6" x14ac:dyDescent="0.25">
      <c r="D834" s="5">
        <f>SUM(
IF(G834="",0,_xlfn.XLOOKUP(_xlfn.CONCAT(G834," - ",A834),production_rates_outpost_resources,production_rates_production_rates,0)),
IF(H834="",0,_xlfn.XLOOKUP(_xlfn.CONCAT(H834," - ",A834),production_rates_outpost_resources,production_rates_production_rates,0)),
IF(I834="",0,_xlfn.XLOOKUP(_xlfn.CONCAT(I834," - ",A834),production_rates_outpost_resources,production_rates_production_rates,0)),
IF(J834="",0,_xlfn.XLOOKUP(_xlfn.CONCAT(J834," - ",A834),production_rates_outpost_resources,production_rates_production_rates,0)),
IF(K834="",0,_xlfn.XLOOKUP(_xlfn.CONCAT(K834," - ",A834),production_rates_outpost_resources,production_rates_production_rates,0)),
IF(L834="",0,_xlfn.XLOOKUP(_xlfn.CONCAT(L834," - ",A834),production_rates_outpost_resources,production_rates_production_rates,0)),
IF(M834="",0,_xlfn.XLOOKUP(_xlfn.CONCAT(M834," - ",A834),production_rates_outpost_resources,production_rates_production_rates,0)))</f>
        <v>0</v>
      </c>
      <c r="E834" s="5" t="str">
        <f t="shared" si="12"/>
        <v/>
      </c>
      <c r="F834" s="12" t="str">
        <f>IF(D834=0,"",D834/C834/VLOOKUP($B834,target_rates_table,2,FALSE))</f>
        <v/>
      </c>
    </row>
    <row r="835" spans="4:6" x14ac:dyDescent="0.25">
      <c r="D835" s="5">
        <f>SUM(
IF(G835="",0,_xlfn.XLOOKUP(_xlfn.CONCAT(G835," - ",A835),production_rates_outpost_resources,production_rates_production_rates,0)),
IF(H835="",0,_xlfn.XLOOKUP(_xlfn.CONCAT(H835," - ",A835),production_rates_outpost_resources,production_rates_production_rates,0)),
IF(I835="",0,_xlfn.XLOOKUP(_xlfn.CONCAT(I835," - ",A835),production_rates_outpost_resources,production_rates_production_rates,0)),
IF(J835="",0,_xlfn.XLOOKUP(_xlfn.CONCAT(J835," - ",A835),production_rates_outpost_resources,production_rates_production_rates,0)),
IF(K835="",0,_xlfn.XLOOKUP(_xlfn.CONCAT(K835," - ",A835),production_rates_outpost_resources,production_rates_production_rates,0)),
IF(L835="",0,_xlfn.XLOOKUP(_xlfn.CONCAT(L835," - ",A835),production_rates_outpost_resources,production_rates_production_rates,0)),
IF(M835="",0,_xlfn.XLOOKUP(_xlfn.CONCAT(M835," - ",A835),production_rates_outpost_resources,production_rates_production_rates,0)))</f>
        <v>0</v>
      </c>
      <c r="E835" s="5" t="str">
        <f t="shared" ref="E835:E898" si="13">IF(D835=0,"",D835/C835)</f>
        <v/>
      </c>
      <c r="F835" s="12" t="str">
        <f>IF(D835=0,"",D835/C835/VLOOKUP($B835,target_rates_table,2,FALSE))</f>
        <v/>
      </c>
    </row>
    <row r="836" spans="4:6" x14ac:dyDescent="0.25">
      <c r="D836" s="5">
        <f>SUM(
IF(G836="",0,_xlfn.XLOOKUP(_xlfn.CONCAT(G836," - ",A836),production_rates_outpost_resources,production_rates_production_rates,0)),
IF(H836="",0,_xlfn.XLOOKUP(_xlfn.CONCAT(H836," - ",A836),production_rates_outpost_resources,production_rates_production_rates,0)),
IF(I836="",0,_xlfn.XLOOKUP(_xlfn.CONCAT(I836," - ",A836),production_rates_outpost_resources,production_rates_production_rates,0)),
IF(J836="",0,_xlfn.XLOOKUP(_xlfn.CONCAT(J836," - ",A836),production_rates_outpost_resources,production_rates_production_rates,0)),
IF(K836="",0,_xlfn.XLOOKUP(_xlfn.CONCAT(K836," - ",A836),production_rates_outpost_resources,production_rates_production_rates,0)),
IF(L836="",0,_xlfn.XLOOKUP(_xlfn.CONCAT(L836," - ",A836),production_rates_outpost_resources,production_rates_production_rates,0)),
IF(M836="",0,_xlfn.XLOOKUP(_xlfn.CONCAT(M836," - ",A836),production_rates_outpost_resources,production_rates_production_rates,0)))</f>
        <v>0</v>
      </c>
      <c r="E836" s="5" t="str">
        <f t="shared" si="13"/>
        <v/>
      </c>
      <c r="F836" s="12" t="str">
        <f>IF(D836=0,"",D836/C836/VLOOKUP($B836,target_rates_table,2,FALSE))</f>
        <v/>
      </c>
    </row>
    <row r="837" spans="4:6" x14ac:dyDescent="0.25">
      <c r="D837" s="5">
        <f>SUM(
IF(G837="",0,_xlfn.XLOOKUP(_xlfn.CONCAT(G837," - ",A837),production_rates_outpost_resources,production_rates_production_rates,0)),
IF(H837="",0,_xlfn.XLOOKUP(_xlfn.CONCAT(H837," - ",A837),production_rates_outpost_resources,production_rates_production_rates,0)),
IF(I837="",0,_xlfn.XLOOKUP(_xlfn.CONCAT(I837," - ",A837),production_rates_outpost_resources,production_rates_production_rates,0)),
IF(J837="",0,_xlfn.XLOOKUP(_xlfn.CONCAT(J837," - ",A837),production_rates_outpost_resources,production_rates_production_rates,0)),
IF(K837="",0,_xlfn.XLOOKUP(_xlfn.CONCAT(K837," - ",A837),production_rates_outpost_resources,production_rates_production_rates,0)),
IF(L837="",0,_xlfn.XLOOKUP(_xlfn.CONCAT(L837," - ",A837),production_rates_outpost_resources,production_rates_production_rates,0)),
IF(M837="",0,_xlfn.XLOOKUP(_xlfn.CONCAT(M837," - ",A837),production_rates_outpost_resources,production_rates_production_rates,0)))</f>
        <v>0</v>
      </c>
      <c r="E837" s="5" t="str">
        <f t="shared" si="13"/>
        <v/>
      </c>
      <c r="F837" s="12" t="str">
        <f>IF(D837=0,"",D837/C837/VLOOKUP($B837,target_rates_table,2,FALSE))</f>
        <v/>
      </c>
    </row>
    <row r="838" spans="4:6" x14ac:dyDescent="0.25">
      <c r="D838" s="5">
        <f>SUM(
IF(G838="",0,_xlfn.XLOOKUP(_xlfn.CONCAT(G838," - ",A838),production_rates_outpost_resources,production_rates_production_rates,0)),
IF(H838="",0,_xlfn.XLOOKUP(_xlfn.CONCAT(H838," - ",A838),production_rates_outpost_resources,production_rates_production_rates,0)),
IF(I838="",0,_xlfn.XLOOKUP(_xlfn.CONCAT(I838," - ",A838),production_rates_outpost_resources,production_rates_production_rates,0)),
IF(J838="",0,_xlfn.XLOOKUP(_xlfn.CONCAT(J838," - ",A838),production_rates_outpost_resources,production_rates_production_rates,0)),
IF(K838="",0,_xlfn.XLOOKUP(_xlfn.CONCAT(K838," - ",A838),production_rates_outpost_resources,production_rates_production_rates,0)),
IF(L838="",0,_xlfn.XLOOKUP(_xlfn.CONCAT(L838," - ",A838),production_rates_outpost_resources,production_rates_production_rates,0)),
IF(M838="",0,_xlfn.XLOOKUP(_xlfn.CONCAT(M838," - ",A838),production_rates_outpost_resources,production_rates_production_rates,0)))</f>
        <v>0</v>
      </c>
      <c r="E838" s="5" t="str">
        <f t="shared" si="13"/>
        <v/>
      </c>
      <c r="F838" s="12" t="str">
        <f>IF(D838=0,"",D838/C838/VLOOKUP($B838,target_rates_table,2,FALSE))</f>
        <v/>
      </c>
    </row>
    <row r="839" spans="4:6" x14ac:dyDescent="0.25">
      <c r="D839" s="5">
        <f>SUM(
IF(G839="",0,_xlfn.XLOOKUP(_xlfn.CONCAT(G839," - ",A839),production_rates_outpost_resources,production_rates_production_rates,0)),
IF(H839="",0,_xlfn.XLOOKUP(_xlfn.CONCAT(H839," - ",A839),production_rates_outpost_resources,production_rates_production_rates,0)),
IF(I839="",0,_xlfn.XLOOKUP(_xlfn.CONCAT(I839," - ",A839),production_rates_outpost_resources,production_rates_production_rates,0)),
IF(J839="",0,_xlfn.XLOOKUP(_xlfn.CONCAT(J839," - ",A839),production_rates_outpost_resources,production_rates_production_rates,0)),
IF(K839="",0,_xlfn.XLOOKUP(_xlfn.CONCAT(K839," - ",A839),production_rates_outpost_resources,production_rates_production_rates,0)),
IF(L839="",0,_xlfn.XLOOKUP(_xlfn.CONCAT(L839," - ",A839),production_rates_outpost_resources,production_rates_production_rates,0)),
IF(M839="",0,_xlfn.XLOOKUP(_xlfn.CONCAT(M839," - ",A839),production_rates_outpost_resources,production_rates_production_rates,0)))</f>
        <v>0</v>
      </c>
      <c r="E839" s="5" t="str">
        <f t="shared" si="13"/>
        <v/>
      </c>
      <c r="F839" s="12" t="str">
        <f>IF(D839=0,"",D839/C839/VLOOKUP($B839,target_rates_table,2,FALSE))</f>
        <v/>
      </c>
    </row>
    <row r="840" spans="4:6" x14ac:dyDescent="0.25">
      <c r="D840" s="5">
        <f>SUM(
IF(G840="",0,_xlfn.XLOOKUP(_xlfn.CONCAT(G840," - ",A840),production_rates_outpost_resources,production_rates_production_rates,0)),
IF(H840="",0,_xlfn.XLOOKUP(_xlfn.CONCAT(H840," - ",A840),production_rates_outpost_resources,production_rates_production_rates,0)),
IF(I840="",0,_xlfn.XLOOKUP(_xlfn.CONCAT(I840," - ",A840),production_rates_outpost_resources,production_rates_production_rates,0)),
IF(J840="",0,_xlfn.XLOOKUP(_xlfn.CONCAT(J840," - ",A840),production_rates_outpost_resources,production_rates_production_rates,0)),
IF(K840="",0,_xlfn.XLOOKUP(_xlfn.CONCAT(K840," - ",A840),production_rates_outpost_resources,production_rates_production_rates,0)),
IF(L840="",0,_xlfn.XLOOKUP(_xlfn.CONCAT(L840," - ",A840),production_rates_outpost_resources,production_rates_production_rates,0)),
IF(M840="",0,_xlfn.XLOOKUP(_xlfn.CONCAT(M840," - ",A840),production_rates_outpost_resources,production_rates_production_rates,0)))</f>
        <v>0</v>
      </c>
      <c r="E840" s="5" t="str">
        <f t="shared" si="13"/>
        <v/>
      </c>
      <c r="F840" s="12" t="str">
        <f>IF(D840=0,"",D840/C840/VLOOKUP($B840,target_rates_table,2,FALSE))</f>
        <v/>
      </c>
    </row>
    <row r="841" spans="4:6" x14ac:dyDescent="0.25">
      <c r="D841" s="5">
        <f>SUM(
IF(G841="",0,_xlfn.XLOOKUP(_xlfn.CONCAT(G841," - ",A841),production_rates_outpost_resources,production_rates_production_rates,0)),
IF(H841="",0,_xlfn.XLOOKUP(_xlfn.CONCAT(H841," - ",A841),production_rates_outpost_resources,production_rates_production_rates,0)),
IF(I841="",0,_xlfn.XLOOKUP(_xlfn.CONCAT(I841," - ",A841),production_rates_outpost_resources,production_rates_production_rates,0)),
IF(J841="",0,_xlfn.XLOOKUP(_xlfn.CONCAT(J841," - ",A841),production_rates_outpost_resources,production_rates_production_rates,0)),
IF(K841="",0,_xlfn.XLOOKUP(_xlfn.CONCAT(K841," - ",A841),production_rates_outpost_resources,production_rates_production_rates,0)),
IF(L841="",0,_xlfn.XLOOKUP(_xlfn.CONCAT(L841," - ",A841),production_rates_outpost_resources,production_rates_production_rates,0)),
IF(M841="",0,_xlfn.XLOOKUP(_xlfn.CONCAT(M841," - ",A841),production_rates_outpost_resources,production_rates_production_rates,0)))</f>
        <v>0</v>
      </c>
      <c r="E841" s="5" t="str">
        <f t="shared" si="13"/>
        <v/>
      </c>
      <c r="F841" s="12" t="str">
        <f>IF(D841=0,"",D841/C841/VLOOKUP($B841,target_rates_table,2,FALSE))</f>
        <v/>
      </c>
    </row>
    <row r="842" spans="4:6" x14ac:dyDescent="0.25">
      <c r="D842" s="5">
        <f>SUM(
IF(G842="",0,_xlfn.XLOOKUP(_xlfn.CONCAT(G842," - ",A842),production_rates_outpost_resources,production_rates_production_rates,0)),
IF(H842="",0,_xlfn.XLOOKUP(_xlfn.CONCAT(H842," - ",A842),production_rates_outpost_resources,production_rates_production_rates,0)),
IF(I842="",0,_xlfn.XLOOKUP(_xlfn.CONCAT(I842," - ",A842),production_rates_outpost_resources,production_rates_production_rates,0)),
IF(J842="",0,_xlfn.XLOOKUP(_xlfn.CONCAT(J842," - ",A842),production_rates_outpost_resources,production_rates_production_rates,0)),
IF(K842="",0,_xlfn.XLOOKUP(_xlfn.CONCAT(K842," - ",A842),production_rates_outpost_resources,production_rates_production_rates,0)),
IF(L842="",0,_xlfn.XLOOKUP(_xlfn.CONCAT(L842," - ",A842),production_rates_outpost_resources,production_rates_production_rates,0)),
IF(M842="",0,_xlfn.XLOOKUP(_xlfn.CONCAT(M842," - ",A842),production_rates_outpost_resources,production_rates_production_rates,0)))</f>
        <v>0</v>
      </c>
      <c r="E842" s="5" t="str">
        <f t="shared" si="13"/>
        <v/>
      </c>
      <c r="F842" s="12" t="str">
        <f>IF(D842=0,"",D842/C842/VLOOKUP($B842,target_rates_table,2,FALSE))</f>
        <v/>
      </c>
    </row>
    <row r="843" spans="4:6" x14ac:dyDescent="0.25">
      <c r="D843" s="5">
        <f>SUM(
IF(G843="",0,_xlfn.XLOOKUP(_xlfn.CONCAT(G843," - ",A843),production_rates_outpost_resources,production_rates_production_rates,0)),
IF(H843="",0,_xlfn.XLOOKUP(_xlfn.CONCAT(H843," - ",A843),production_rates_outpost_resources,production_rates_production_rates,0)),
IF(I843="",0,_xlfn.XLOOKUP(_xlfn.CONCAT(I843," - ",A843),production_rates_outpost_resources,production_rates_production_rates,0)),
IF(J843="",0,_xlfn.XLOOKUP(_xlfn.CONCAT(J843," - ",A843),production_rates_outpost_resources,production_rates_production_rates,0)),
IF(K843="",0,_xlfn.XLOOKUP(_xlfn.CONCAT(K843," - ",A843),production_rates_outpost_resources,production_rates_production_rates,0)),
IF(L843="",0,_xlfn.XLOOKUP(_xlfn.CONCAT(L843," - ",A843),production_rates_outpost_resources,production_rates_production_rates,0)),
IF(M843="",0,_xlfn.XLOOKUP(_xlfn.CONCAT(M843," - ",A843),production_rates_outpost_resources,production_rates_production_rates,0)))</f>
        <v>0</v>
      </c>
      <c r="E843" s="5" t="str">
        <f t="shared" si="13"/>
        <v/>
      </c>
      <c r="F843" s="12" t="str">
        <f>IF(D843=0,"",D843/C843/VLOOKUP($B843,target_rates_table,2,FALSE))</f>
        <v/>
      </c>
    </row>
    <row r="844" spans="4:6" x14ac:dyDescent="0.25">
      <c r="D844" s="5">
        <f>SUM(
IF(G844="",0,_xlfn.XLOOKUP(_xlfn.CONCAT(G844," - ",A844),production_rates_outpost_resources,production_rates_production_rates,0)),
IF(H844="",0,_xlfn.XLOOKUP(_xlfn.CONCAT(H844," - ",A844),production_rates_outpost_resources,production_rates_production_rates,0)),
IF(I844="",0,_xlfn.XLOOKUP(_xlfn.CONCAT(I844," - ",A844),production_rates_outpost_resources,production_rates_production_rates,0)),
IF(J844="",0,_xlfn.XLOOKUP(_xlfn.CONCAT(J844," - ",A844),production_rates_outpost_resources,production_rates_production_rates,0)),
IF(K844="",0,_xlfn.XLOOKUP(_xlfn.CONCAT(K844," - ",A844),production_rates_outpost_resources,production_rates_production_rates,0)),
IF(L844="",0,_xlfn.XLOOKUP(_xlfn.CONCAT(L844," - ",A844),production_rates_outpost_resources,production_rates_production_rates,0)),
IF(M844="",0,_xlfn.XLOOKUP(_xlfn.CONCAT(M844," - ",A844),production_rates_outpost_resources,production_rates_production_rates,0)))</f>
        <v>0</v>
      </c>
      <c r="E844" s="5" t="str">
        <f t="shared" si="13"/>
        <v/>
      </c>
      <c r="F844" s="12" t="str">
        <f>IF(D844=0,"",D844/C844/VLOOKUP($B844,target_rates_table,2,FALSE))</f>
        <v/>
      </c>
    </row>
    <row r="845" spans="4:6" x14ac:dyDescent="0.25">
      <c r="D845" s="5">
        <f>SUM(
IF(G845="",0,_xlfn.XLOOKUP(_xlfn.CONCAT(G845," - ",A845),production_rates_outpost_resources,production_rates_production_rates,0)),
IF(H845="",0,_xlfn.XLOOKUP(_xlfn.CONCAT(H845," - ",A845),production_rates_outpost_resources,production_rates_production_rates,0)),
IF(I845="",0,_xlfn.XLOOKUP(_xlfn.CONCAT(I845," - ",A845),production_rates_outpost_resources,production_rates_production_rates,0)),
IF(J845="",0,_xlfn.XLOOKUP(_xlfn.CONCAT(J845," - ",A845),production_rates_outpost_resources,production_rates_production_rates,0)),
IF(K845="",0,_xlfn.XLOOKUP(_xlfn.CONCAT(K845," - ",A845),production_rates_outpost_resources,production_rates_production_rates,0)),
IF(L845="",0,_xlfn.XLOOKUP(_xlfn.CONCAT(L845," - ",A845),production_rates_outpost_resources,production_rates_production_rates,0)),
IF(M845="",0,_xlfn.XLOOKUP(_xlfn.CONCAT(M845," - ",A845),production_rates_outpost_resources,production_rates_production_rates,0)))</f>
        <v>0</v>
      </c>
      <c r="E845" s="5" t="str">
        <f t="shared" si="13"/>
        <v/>
      </c>
      <c r="F845" s="12" t="str">
        <f>IF(D845=0,"",D845/C845/VLOOKUP($B845,target_rates_table,2,FALSE))</f>
        <v/>
      </c>
    </row>
    <row r="846" spans="4:6" x14ac:dyDescent="0.25">
      <c r="D846" s="5">
        <f>SUM(
IF(G846="",0,_xlfn.XLOOKUP(_xlfn.CONCAT(G846," - ",A846),production_rates_outpost_resources,production_rates_production_rates,0)),
IF(H846="",0,_xlfn.XLOOKUP(_xlfn.CONCAT(H846," - ",A846),production_rates_outpost_resources,production_rates_production_rates,0)),
IF(I846="",0,_xlfn.XLOOKUP(_xlfn.CONCAT(I846," - ",A846),production_rates_outpost_resources,production_rates_production_rates,0)),
IF(J846="",0,_xlfn.XLOOKUP(_xlfn.CONCAT(J846," - ",A846),production_rates_outpost_resources,production_rates_production_rates,0)),
IF(K846="",0,_xlfn.XLOOKUP(_xlfn.CONCAT(K846," - ",A846),production_rates_outpost_resources,production_rates_production_rates,0)),
IF(L846="",0,_xlfn.XLOOKUP(_xlfn.CONCAT(L846," - ",A846),production_rates_outpost_resources,production_rates_production_rates,0)),
IF(M846="",0,_xlfn.XLOOKUP(_xlfn.CONCAT(M846," - ",A846),production_rates_outpost_resources,production_rates_production_rates,0)))</f>
        <v>0</v>
      </c>
      <c r="E846" s="5" t="str">
        <f t="shared" si="13"/>
        <v/>
      </c>
      <c r="F846" s="12" t="str">
        <f>IF(D846=0,"",D846/C846/VLOOKUP($B846,target_rates_table,2,FALSE))</f>
        <v/>
      </c>
    </row>
    <row r="847" spans="4:6" x14ac:dyDescent="0.25">
      <c r="D847" s="5">
        <f>SUM(
IF(G847="",0,_xlfn.XLOOKUP(_xlfn.CONCAT(G847," - ",A847),production_rates_outpost_resources,production_rates_production_rates,0)),
IF(H847="",0,_xlfn.XLOOKUP(_xlfn.CONCAT(H847," - ",A847),production_rates_outpost_resources,production_rates_production_rates,0)),
IF(I847="",0,_xlfn.XLOOKUP(_xlfn.CONCAT(I847," - ",A847),production_rates_outpost_resources,production_rates_production_rates,0)),
IF(J847="",0,_xlfn.XLOOKUP(_xlfn.CONCAT(J847," - ",A847),production_rates_outpost_resources,production_rates_production_rates,0)),
IF(K847="",0,_xlfn.XLOOKUP(_xlfn.CONCAT(K847," - ",A847),production_rates_outpost_resources,production_rates_production_rates,0)),
IF(L847="",0,_xlfn.XLOOKUP(_xlfn.CONCAT(L847," - ",A847),production_rates_outpost_resources,production_rates_production_rates,0)),
IF(M847="",0,_xlfn.XLOOKUP(_xlfn.CONCAT(M847," - ",A847),production_rates_outpost_resources,production_rates_production_rates,0)))</f>
        <v>0</v>
      </c>
      <c r="E847" s="5" t="str">
        <f t="shared" si="13"/>
        <v/>
      </c>
      <c r="F847" s="12" t="str">
        <f>IF(D847=0,"",D847/C847/VLOOKUP($B847,target_rates_table,2,FALSE))</f>
        <v/>
      </c>
    </row>
    <row r="848" spans="4:6" x14ac:dyDescent="0.25">
      <c r="D848" s="5">
        <f>SUM(
IF(G848="",0,_xlfn.XLOOKUP(_xlfn.CONCAT(G848," - ",A848),production_rates_outpost_resources,production_rates_production_rates,0)),
IF(H848="",0,_xlfn.XLOOKUP(_xlfn.CONCAT(H848," - ",A848),production_rates_outpost_resources,production_rates_production_rates,0)),
IF(I848="",0,_xlfn.XLOOKUP(_xlfn.CONCAT(I848," - ",A848),production_rates_outpost_resources,production_rates_production_rates,0)),
IF(J848="",0,_xlfn.XLOOKUP(_xlfn.CONCAT(J848," - ",A848),production_rates_outpost_resources,production_rates_production_rates,0)),
IF(K848="",0,_xlfn.XLOOKUP(_xlfn.CONCAT(K848," - ",A848),production_rates_outpost_resources,production_rates_production_rates,0)),
IF(L848="",0,_xlfn.XLOOKUP(_xlfn.CONCAT(L848," - ",A848),production_rates_outpost_resources,production_rates_production_rates,0)),
IF(M848="",0,_xlfn.XLOOKUP(_xlfn.CONCAT(M848," - ",A848),production_rates_outpost_resources,production_rates_production_rates,0)))</f>
        <v>0</v>
      </c>
      <c r="E848" s="5" t="str">
        <f t="shared" si="13"/>
        <v/>
      </c>
      <c r="F848" s="12" t="str">
        <f>IF(D848=0,"",D848/C848/VLOOKUP($B848,target_rates_table,2,FALSE))</f>
        <v/>
      </c>
    </row>
    <row r="849" spans="4:6" x14ac:dyDescent="0.25">
      <c r="D849" s="5">
        <f>SUM(
IF(G849="",0,_xlfn.XLOOKUP(_xlfn.CONCAT(G849," - ",A849),production_rates_outpost_resources,production_rates_production_rates,0)),
IF(H849="",0,_xlfn.XLOOKUP(_xlfn.CONCAT(H849," - ",A849),production_rates_outpost_resources,production_rates_production_rates,0)),
IF(I849="",0,_xlfn.XLOOKUP(_xlfn.CONCAT(I849," - ",A849),production_rates_outpost_resources,production_rates_production_rates,0)),
IF(J849="",0,_xlfn.XLOOKUP(_xlfn.CONCAT(J849," - ",A849),production_rates_outpost_resources,production_rates_production_rates,0)),
IF(K849="",0,_xlfn.XLOOKUP(_xlfn.CONCAT(K849," - ",A849),production_rates_outpost_resources,production_rates_production_rates,0)),
IF(L849="",0,_xlfn.XLOOKUP(_xlfn.CONCAT(L849," - ",A849),production_rates_outpost_resources,production_rates_production_rates,0)),
IF(M849="",0,_xlfn.XLOOKUP(_xlfn.CONCAT(M849," - ",A849),production_rates_outpost_resources,production_rates_production_rates,0)))</f>
        <v>0</v>
      </c>
      <c r="E849" s="5" t="str">
        <f t="shared" si="13"/>
        <v/>
      </c>
      <c r="F849" s="12" t="str">
        <f>IF(D849=0,"",D849/C849/VLOOKUP($B849,target_rates_table,2,FALSE))</f>
        <v/>
      </c>
    </row>
    <row r="850" spans="4:6" x14ac:dyDescent="0.25">
      <c r="D850" s="5">
        <f>SUM(
IF(G850="",0,_xlfn.XLOOKUP(_xlfn.CONCAT(G850," - ",A850),production_rates_outpost_resources,production_rates_production_rates,0)),
IF(H850="",0,_xlfn.XLOOKUP(_xlfn.CONCAT(H850," - ",A850),production_rates_outpost_resources,production_rates_production_rates,0)),
IF(I850="",0,_xlfn.XLOOKUP(_xlfn.CONCAT(I850," - ",A850),production_rates_outpost_resources,production_rates_production_rates,0)),
IF(J850="",0,_xlfn.XLOOKUP(_xlfn.CONCAT(J850," - ",A850),production_rates_outpost_resources,production_rates_production_rates,0)),
IF(K850="",0,_xlfn.XLOOKUP(_xlfn.CONCAT(K850," - ",A850),production_rates_outpost_resources,production_rates_production_rates,0)),
IF(L850="",0,_xlfn.XLOOKUP(_xlfn.CONCAT(L850," - ",A850),production_rates_outpost_resources,production_rates_production_rates,0)),
IF(M850="",0,_xlfn.XLOOKUP(_xlfn.CONCAT(M850," - ",A850),production_rates_outpost_resources,production_rates_production_rates,0)))</f>
        <v>0</v>
      </c>
      <c r="E850" s="5" t="str">
        <f t="shared" si="13"/>
        <v/>
      </c>
      <c r="F850" s="12" t="str">
        <f>IF(D850=0,"",D850/C850/VLOOKUP($B850,target_rates_table,2,FALSE))</f>
        <v/>
      </c>
    </row>
    <row r="851" spans="4:6" x14ac:dyDescent="0.25">
      <c r="D851" s="5">
        <f>SUM(
IF(G851="",0,_xlfn.XLOOKUP(_xlfn.CONCAT(G851," - ",A851),production_rates_outpost_resources,production_rates_production_rates,0)),
IF(H851="",0,_xlfn.XLOOKUP(_xlfn.CONCAT(H851," - ",A851),production_rates_outpost_resources,production_rates_production_rates,0)),
IF(I851="",0,_xlfn.XLOOKUP(_xlfn.CONCAT(I851," - ",A851),production_rates_outpost_resources,production_rates_production_rates,0)),
IF(J851="",0,_xlfn.XLOOKUP(_xlfn.CONCAT(J851," - ",A851),production_rates_outpost_resources,production_rates_production_rates,0)),
IF(K851="",0,_xlfn.XLOOKUP(_xlfn.CONCAT(K851," - ",A851),production_rates_outpost_resources,production_rates_production_rates,0)),
IF(L851="",0,_xlfn.XLOOKUP(_xlfn.CONCAT(L851," - ",A851),production_rates_outpost_resources,production_rates_production_rates,0)),
IF(M851="",0,_xlfn.XLOOKUP(_xlfn.CONCAT(M851," - ",A851),production_rates_outpost_resources,production_rates_production_rates,0)))</f>
        <v>0</v>
      </c>
      <c r="E851" s="5" t="str">
        <f t="shared" si="13"/>
        <v/>
      </c>
      <c r="F851" s="12" t="str">
        <f>IF(D851=0,"",D851/C851/VLOOKUP($B851,target_rates_table,2,FALSE))</f>
        <v/>
      </c>
    </row>
    <row r="852" spans="4:6" x14ac:dyDescent="0.25">
      <c r="D852" s="5">
        <f>SUM(
IF(G852="",0,_xlfn.XLOOKUP(_xlfn.CONCAT(G852," - ",A852),production_rates_outpost_resources,production_rates_production_rates,0)),
IF(H852="",0,_xlfn.XLOOKUP(_xlfn.CONCAT(H852," - ",A852),production_rates_outpost_resources,production_rates_production_rates,0)),
IF(I852="",0,_xlfn.XLOOKUP(_xlfn.CONCAT(I852," - ",A852),production_rates_outpost_resources,production_rates_production_rates,0)),
IF(J852="",0,_xlfn.XLOOKUP(_xlfn.CONCAT(J852," - ",A852),production_rates_outpost_resources,production_rates_production_rates,0)),
IF(K852="",0,_xlfn.XLOOKUP(_xlfn.CONCAT(K852," - ",A852),production_rates_outpost_resources,production_rates_production_rates,0)),
IF(L852="",0,_xlfn.XLOOKUP(_xlfn.CONCAT(L852," - ",A852),production_rates_outpost_resources,production_rates_production_rates,0)),
IF(M852="",0,_xlfn.XLOOKUP(_xlfn.CONCAT(M852," - ",A852),production_rates_outpost_resources,production_rates_production_rates,0)))</f>
        <v>0</v>
      </c>
      <c r="E852" s="5" t="str">
        <f t="shared" si="13"/>
        <v/>
      </c>
      <c r="F852" s="12" t="str">
        <f>IF(D852=0,"",D852/C852/VLOOKUP($B852,target_rates_table,2,FALSE))</f>
        <v/>
      </c>
    </row>
    <row r="853" spans="4:6" x14ac:dyDescent="0.25">
      <c r="D853" s="5">
        <f>SUM(
IF(G853="",0,_xlfn.XLOOKUP(_xlfn.CONCAT(G853," - ",A853),production_rates_outpost_resources,production_rates_production_rates,0)),
IF(H853="",0,_xlfn.XLOOKUP(_xlfn.CONCAT(H853," - ",A853),production_rates_outpost_resources,production_rates_production_rates,0)),
IF(I853="",0,_xlfn.XLOOKUP(_xlfn.CONCAT(I853," - ",A853),production_rates_outpost_resources,production_rates_production_rates,0)),
IF(J853="",0,_xlfn.XLOOKUP(_xlfn.CONCAT(J853," - ",A853),production_rates_outpost_resources,production_rates_production_rates,0)),
IF(K853="",0,_xlfn.XLOOKUP(_xlfn.CONCAT(K853," - ",A853),production_rates_outpost_resources,production_rates_production_rates,0)),
IF(L853="",0,_xlfn.XLOOKUP(_xlfn.CONCAT(L853," - ",A853),production_rates_outpost_resources,production_rates_production_rates,0)),
IF(M853="",0,_xlfn.XLOOKUP(_xlfn.CONCAT(M853," - ",A853),production_rates_outpost_resources,production_rates_production_rates,0)))</f>
        <v>0</v>
      </c>
      <c r="E853" s="5" t="str">
        <f t="shared" si="13"/>
        <v/>
      </c>
      <c r="F853" s="12" t="str">
        <f>IF(D853=0,"",D853/C853/VLOOKUP($B853,target_rates_table,2,FALSE))</f>
        <v/>
      </c>
    </row>
    <row r="854" spans="4:6" x14ac:dyDescent="0.25">
      <c r="D854" s="5">
        <f>SUM(
IF(G854="",0,_xlfn.XLOOKUP(_xlfn.CONCAT(G854," - ",A854),production_rates_outpost_resources,production_rates_production_rates,0)),
IF(H854="",0,_xlfn.XLOOKUP(_xlfn.CONCAT(H854," - ",A854),production_rates_outpost_resources,production_rates_production_rates,0)),
IF(I854="",0,_xlfn.XLOOKUP(_xlfn.CONCAT(I854," - ",A854),production_rates_outpost_resources,production_rates_production_rates,0)),
IF(J854="",0,_xlfn.XLOOKUP(_xlfn.CONCAT(J854," - ",A854),production_rates_outpost_resources,production_rates_production_rates,0)),
IF(K854="",0,_xlfn.XLOOKUP(_xlfn.CONCAT(K854," - ",A854),production_rates_outpost_resources,production_rates_production_rates,0)),
IF(L854="",0,_xlfn.XLOOKUP(_xlfn.CONCAT(L854," - ",A854),production_rates_outpost_resources,production_rates_production_rates,0)),
IF(M854="",0,_xlfn.XLOOKUP(_xlfn.CONCAT(M854," - ",A854),production_rates_outpost_resources,production_rates_production_rates,0)))</f>
        <v>0</v>
      </c>
      <c r="E854" s="5" t="str">
        <f t="shared" si="13"/>
        <v/>
      </c>
      <c r="F854" s="12" t="str">
        <f>IF(D854=0,"",D854/C854/VLOOKUP($B854,target_rates_table,2,FALSE))</f>
        <v/>
      </c>
    </row>
    <row r="855" spans="4:6" x14ac:dyDescent="0.25">
      <c r="D855" s="5">
        <f>SUM(
IF(G855="",0,_xlfn.XLOOKUP(_xlfn.CONCAT(G855," - ",A855),production_rates_outpost_resources,production_rates_production_rates,0)),
IF(H855="",0,_xlfn.XLOOKUP(_xlfn.CONCAT(H855," - ",A855),production_rates_outpost_resources,production_rates_production_rates,0)),
IF(I855="",0,_xlfn.XLOOKUP(_xlfn.CONCAT(I855," - ",A855),production_rates_outpost_resources,production_rates_production_rates,0)),
IF(J855="",0,_xlfn.XLOOKUP(_xlfn.CONCAT(J855," - ",A855),production_rates_outpost_resources,production_rates_production_rates,0)),
IF(K855="",0,_xlfn.XLOOKUP(_xlfn.CONCAT(K855," - ",A855),production_rates_outpost_resources,production_rates_production_rates,0)),
IF(L855="",0,_xlfn.XLOOKUP(_xlfn.CONCAT(L855," - ",A855),production_rates_outpost_resources,production_rates_production_rates,0)),
IF(M855="",0,_xlfn.XLOOKUP(_xlfn.CONCAT(M855," - ",A855),production_rates_outpost_resources,production_rates_production_rates,0)))</f>
        <v>0</v>
      </c>
      <c r="E855" s="5" t="str">
        <f t="shared" si="13"/>
        <v/>
      </c>
      <c r="F855" s="12" t="str">
        <f>IF(D855=0,"",D855/C855/VLOOKUP($B855,target_rates_table,2,FALSE))</f>
        <v/>
      </c>
    </row>
    <row r="856" spans="4:6" x14ac:dyDescent="0.25">
      <c r="D856" s="5">
        <f>SUM(
IF(G856="",0,_xlfn.XLOOKUP(_xlfn.CONCAT(G856," - ",A856),production_rates_outpost_resources,production_rates_production_rates,0)),
IF(H856="",0,_xlfn.XLOOKUP(_xlfn.CONCAT(H856," - ",A856),production_rates_outpost_resources,production_rates_production_rates,0)),
IF(I856="",0,_xlfn.XLOOKUP(_xlfn.CONCAT(I856," - ",A856),production_rates_outpost_resources,production_rates_production_rates,0)),
IF(J856="",0,_xlfn.XLOOKUP(_xlfn.CONCAT(J856," - ",A856),production_rates_outpost_resources,production_rates_production_rates,0)),
IF(K856="",0,_xlfn.XLOOKUP(_xlfn.CONCAT(K856," - ",A856),production_rates_outpost_resources,production_rates_production_rates,0)),
IF(L856="",0,_xlfn.XLOOKUP(_xlfn.CONCAT(L856," - ",A856),production_rates_outpost_resources,production_rates_production_rates,0)),
IF(M856="",0,_xlfn.XLOOKUP(_xlfn.CONCAT(M856," - ",A856),production_rates_outpost_resources,production_rates_production_rates,0)))</f>
        <v>0</v>
      </c>
      <c r="E856" s="5" t="str">
        <f t="shared" si="13"/>
        <v/>
      </c>
      <c r="F856" s="12" t="str">
        <f>IF(D856=0,"",D856/C856/VLOOKUP($B856,target_rates_table,2,FALSE))</f>
        <v/>
      </c>
    </row>
    <row r="857" spans="4:6" x14ac:dyDescent="0.25">
      <c r="D857" s="5">
        <f>SUM(
IF(G857="",0,_xlfn.XLOOKUP(_xlfn.CONCAT(G857," - ",A857),production_rates_outpost_resources,production_rates_production_rates,0)),
IF(H857="",0,_xlfn.XLOOKUP(_xlfn.CONCAT(H857," - ",A857),production_rates_outpost_resources,production_rates_production_rates,0)),
IF(I857="",0,_xlfn.XLOOKUP(_xlfn.CONCAT(I857," - ",A857),production_rates_outpost_resources,production_rates_production_rates,0)),
IF(J857="",0,_xlfn.XLOOKUP(_xlfn.CONCAT(J857," - ",A857),production_rates_outpost_resources,production_rates_production_rates,0)),
IF(K857="",0,_xlfn.XLOOKUP(_xlfn.CONCAT(K857," - ",A857),production_rates_outpost_resources,production_rates_production_rates,0)),
IF(L857="",0,_xlfn.XLOOKUP(_xlfn.CONCAT(L857," - ",A857),production_rates_outpost_resources,production_rates_production_rates,0)),
IF(M857="",0,_xlfn.XLOOKUP(_xlfn.CONCAT(M857," - ",A857),production_rates_outpost_resources,production_rates_production_rates,0)))</f>
        <v>0</v>
      </c>
      <c r="E857" s="5" t="str">
        <f t="shared" si="13"/>
        <v/>
      </c>
      <c r="F857" s="12" t="str">
        <f>IF(D857=0,"",D857/C857/VLOOKUP($B857,target_rates_table,2,FALSE))</f>
        <v/>
      </c>
    </row>
    <row r="858" spans="4:6" x14ac:dyDescent="0.25">
      <c r="D858" s="5">
        <f>SUM(
IF(G858="",0,_xlfn.XLOOKUP(_xlfn.CONCAT(G858," - ",A858),production_rates_outpost_resources,production_rates_production_rates,0)),
IF(H858="",0,_xlfn.XLOOKUP(_xlfn.CONCAT(H858," - ",A858),production_rates_outpost_resources,production_rates_production_rates,0)),
IF(I858="",0,_xlfn.XLOOKUP(_xlfn.CONCAT(I858," - ",A858),production_rates_outpost_resources,production_rates_production_rates,0)),
IF(J858="",0,_xlfn.XLOOKUP(_xlfn.CONCAT(J858," - ",A858),production_rates_outpost_resources,production_rates_production_rates,0)),
IF(K858="",0,_xlfn.XLOOKUP(_xlfn.CONCAT(K858," - ",A858),production_rates_outpost_resources,production_rates_production_rates,0)),
IF(L858="",0,_xlfn.XLOOKUP(_xlfn.CONCAT(L858," - ",A858),production_rates_outpost_resources,production_rates_production_rates,0)),
IF(M858="",0,_xlfn.XLOOKUP(_xlfn.CONCAT(M858," - ",A858),production_rates_outpost_resources,production_rates_production_rates,0)))</f>
        <v>0</v>
      </c>
      <c r="E858" s="5" t="str">
        <f t="shared" si="13"/>
        <v/>
      </c>
      <c r="F858" s="12" t="str">
        <f>IF(D858=0,"",D858/C858/VLOOKUP($B858,target_rates_table,2,FALSE))</f>
        <v/>
      </c>
    </row>
    <row r="859" spans="4:6" x14ac:dyDescent="0.25">
      <c r="D859" s="5">
        <f>SUM(
IF(G859="",0,_xlfn.XLOOKUP(_xlfn.CONCAT(G859," - ",A859),production_rates_outpost_resources,production_rates_production_rates,0)),
IF(H859="",0,_xlfn.XLOOKUP(_xlfn.CONCAT(H859," - ",A859),production_rates_outpost_resources,production_rates_production_rates,0)),
IF(I859="",0,_xlfn.XLOOKUP(_xlfn.CONCAT(I859," - ",A859),production_rates_outpost_resources,production_rates_production_rates,0)),
IF(J859="",0,_xlfn.XLOOKUP(_xlfn.CONCAT(J859," - ",A859),production_rates_outpost_resources,production_rates_production_rates,0)),
IF(K859="",0,_xlfn.XLOOKUP(_xlfn.CONCAT(K859," - ",A859),production_rates_outpost_resources,production_rates_production_rates,0)),
IF(L859="",0,_xlfn.XLOOKUP(_xlfn.CONCAT(L859," - ",A859),production_rates_outpost_resources,production_rates_production_rates,0)),
IF(M859="",0,_xlfn.XLOOKUP(_xlfn.CONCAT(M859," - ",A859),production_rates_outpost_resources,production_rates_production_rates,0)))</f>
        <v>0</v>
      </c>
      <c r="E859" s="5" t="str">
        <f t="shared" si="13"/>
        <v/>
      </c>
      <c r="F859" s="12" t="str">
        <f>IF(D859=0,"",D859/C859/VLOOKUP($B859,target_rates_table,2,FALSE))</f>
        <v/>
      </c>
    </row>
    <row r="860" spans="4:6" x14ac:dyDescent="0.25">
      <c r="D860" s="5">
        <f>SUM(
IF(G860="",0,_xlfn.XLOOKUP(_xlfn.CONCAT(G860," - ",A860),production_rates_outpost_resources,production_rates_production_rates,0)),
IF(H860="",0,_xlfn.XLOOKUP(_xlfn.CONCAT(H860," - ",A860),production_rates_outpost_resources,production_rates_production_rates,0)),
IF(I860="",0,_xlfn.XLOOKUP(_xlfn.CONCAT(I860," - ",A860),production_rates_outpost_resources,production_rates_production_rates,0)),
IF(J860="",0,_xlfn.XLOOKUP(_xlfn.CONCAT(J860," - ",A860),production_rates_outpost_resources,production_rates_production_rates,0)),
IF(K860="",0,_xlfn.XLOOKUP(_xlfn.CONCAT(K860," - ",A860),production_rates_outpost_resources,production_rates_production_rates,0)),
IF(L860="",0,_xlfn.XLOOKUP(_xlfn.CONCAT(L860," - ",A860),production_rates_outpost_resources,production_rates_production_rates,0)),
IF(M860="",0,_xlfn.XLOOKUP(_xlfn.CONCAT(M860," - ",A860),production_rates_outpost_resources,production_rates_production_rates,0)))</f>
        <v>0</v>
      </c>
      <c r="E860" s="5" t="str">
        <f t="shared" si="13"/>
        <v/>
      </c>
      <c r="F860" s="12" t="str">
        <f>IF(D860=0,"",D860/C860/VLOOKUP($B860,target_rates_table,2,FALSE))</f>
        <v/>
      </c>
    </row>
    <row r="861" spans="4:6" x14ac:dyDescent="0.25">
      <c r="D861" s="5">
        <f>SUM(
IF(G861="",0,_xlfn.XLOOKUP(_xlfn.CONCAT(G861," - ",A861),production_rates_outpost_resources,production_rates_production_rates,0)),
IF(H861="",0,_xlfn.XLOOKUP(_xlfn.CONCAT(H861," - ",A861),production_rates_outpost_resources,production_rates_production_rates,0)),
IF(I861="",0,_xlfn.XLOOKUP(_xlfn.CONCAT(I861," - ",A861),production_rates_outpost_resources,production_rates_production_rates,0)),
IF(J861="",0,_xlfn.XLOOKUP(_xlfn.CONCAT(J861," - ",A861),production_rates_outpost_resources,production_rates_production_rates,0)),
IF(K861="",0,_xlfn.XLOOKUP(_xlfn.CONCAT(K861," - ",A861),production_rates_outpost_resources,production_rates_production_rates,0)),
IF(L861="",0,_xlfn.XLOOKUP(_xlfn.CONCAT(L861," - ",A861),production_rates_outpost_resources,production_rates_production_rates,0)),
IF(M861="",0,_xlfn.XLOOKUP(_xlfn.CONCAT(M861," - ",A861),production_rates_outpost_resources,production_rates_production_rates,0)))</f>
        <v>0</v>
      </c>
      <c r="E861" s="5" t="str">
        <f t="shared" si="13"/>
        <v/>
      </c>
      <c r="F861" s="12" t="str">
        <f>IF(D861=0,"",D861/C861/VLOOKUP($B861,target_rates_table,2,FALSE))</f>
        <v/>
      </c>
    </row>
    <row r="862" spans="4:6" x14ac:dyDescent="0.25">
      <c r="D862" s="5">
        <f>SUM(
IF(G862="",0,_xlfn.XLOOKUP(_xlfn.CONCAT(G862," - ",A862),production_rates_outpost_resources,production_rates_production_rates,0)),
IF(H862="",0,_xlfn.XLOOKUP(_xlfn.CONCAT(H862," - ",A862),production_rates_outpost_resources,production_rates_production_rates,0)),
IF(I862="",0,_xlfn.XLOOKUP(_xlfn.CONCAT(I862," - ",A862),production_rates_outpost_resources,production_rates_production_rates,0)),
IF(J862="",0,_xlfn.XLOOKUP(_xlfn.CONCAT(J862," - ",A862),production_rates_outpost_resources,production_rates_production_rates,0)),
IF(K862="",0,_xlfn.XLOOKUP(_xlfn.CONCAT(K862," - ",A862),production_rates_outpost_resources,production_rates_production_rates,0)),
IF(L862="",0,_xlfn.XLOOKUP(_xlfn.CONCAT(L862," - ",A862),production_rates_outpost_resources,production_rates_production_rates,0)),
IF(M862="",0,_xlfn.XLOOKUP(_xlfn.CONCAT(M862," - ",A862),production_rates_outpost_resources,production_rates_production_rates,0)))</f>
        <v>0</v>
      </c>
      <c r="E862" s="5" t="str">
        <f t="shared" si="13"/>
        <v/>
      </c>
      <c r="F862" s="12" t="str">
        <f>IF(D862=0,"",D862/C862/VLOOKUP($B862,target_rates_table,2,FALSE))</f>
        <v/>
      </c>
    </row>
    <row r="863" spans="4:6" x14ac:dyDescent="0.25">
      <c r="D863" s="5">
        <f>SUM(
IF(G863="",0,_xlfn.XLOOKUP(_xlfn.CONCAT(G863," - ",A863),production_rates_outpost_resources,production_rates_production_rates,0)),
IF(H863="",0,_xlfn.XLOOKUP(_xlfn.CONCAT(H863," - ",A863),production_rates_outpost_resources,production_rates_production_rates,0)),
IF(I863="",0,_xlfn.XLOOKUP(_xlfn.CONCAT(I863," - ",A863),production_rates_outpost_resources,production_rates_production_rates,0)),
IF(J863="",0,_xlfn.XLOOKUP(_xlfn.CONCAT(J863," - ",A863),production_rates_outpost_resources,production_rates_production_rates,0)),
IF(K863="",0,_xlfn.XLOOKUP(_xlfn.CONCAT(K863," - ",A863),production_rates_outpost_resources,production_rates_production_rates,0)),
IF(L863="",0,_xlfn.XLOOKUP(_xlfn.CONCAT(L863," - ",A863),production_rates_outpost_resources,production_rates_production_rates,0)),
IF(M863="",0,_xlfn.XLOOKUP(_xlfn.CONCAT(M863," - ",A863),production_rates_outpost_resources,production_rates_production_rates,0)))</f>
        <v>0</v>
      </c>
      <c r="E863" s="5" t="str">
        <f t="shared" si="13"/>
        <v/>
      </c>
      <c r="F863" s="12" t="str">
        <f>IF(D863=0,"",D863/C863/VLOOKUP($B863,target_rates_table,2,FALSE))</f>
        <v/>
      </c>
    </row>
    <row r="864" spans="4:6" x14ac:dyDescent="0.25">
      <c r="D864" s="5">
        <f>SUM(
IF(G864="",0,_xlfn.XLOOKUP(_xlfn.CONCAT(G864," - ",A864),production_rates_outpost_resources,production_rates_production_rates,0)),
IF(H864="",0,_xlfn.XLOOKUP(_xlfn.CONCAT(H864," - ",A864),production_rates_outpost_resources,production_rates_production_rates,0)),
IF(I864="",0,_xlfn.XLOOKUP(_xlfn.CONCAT(I864," - ",A864),production_rates_outpost_resources,production_rates_production_rates,0)),
IF(J864="",0,_xlfn.XLOOKUP(_xlfn.CONCAT(J864," - ",A864),production_rates_outpost_resources,production_rates_production_rates,0)),
IF(K864="",0,_xlfn.XLOOKUP(_xlfn.CONCAT(K864," - ",A864),production_rates_outpost_resources,production_rates_production_rates,0)),
IF(L864="",0,_xlfn.XLOOKUP(_xlfn.CONCAT(L864," - ",A864),production_rates_outpost_resources,production_rates_production_rates,0)),
IF(M864="",0,_xlfn.XLOOKUP(_xlfn.CONCAT(M864," - ",A864),production_rates_outpost_resources,production_rates_production_rates,0)))</f>
        <v>0</v>
      </c>
      <c r="E864" s="5" t="str">
        <f t="shared" si="13"/>
        <v/>
      </c>
      <c r="F864" s="12" t="str">
        <f>IF(D864=0,"",D864/C864/VLOOKUP($B864,target_rates_table,2,FALSE))</f>
        <v/>
      </c>
    </row>
    <row r="865" spans="4:6" x14ac:dyDescent="0.25">
      <c r="D865" s="5">
        <f>SUM(
IF(G865="",0,_xlfn.XLOOKUP(_xlfn.CONCAT(G865," - ",A865),production_rates_outpost_resources,production_rates_production_rates,0)),
IF(H865="",0,_xlfn.XLOOKUP(_xlfn.CONCAT(H865," - ",A865),production_rates_outpost_resources,production_rates_production_rates,0)),
IF(I865="",0,_xlfn.XLOOKUP(_xlfn.CONCAT(I865," - ",A865),production_rates_outpost_resources,production_rates_production_rates,0)),
IF(J865="",0,_xlfn.XLOOKUP(_xlfn.CONCAT(J865," - ",A865),production_rates_outpost_resources,production_rates_production_rates,0)),
IF(K865="",0,_xlfn.XLOOKUP(_xlfn.CONCAT(K865," - ",A865),production_rates_outpost_resources,production_rates_production_rates,0)),
IF(L865="",0,_xlfn.XLOOKUP(_xlfn.CONCAT(L865," - ",A865),production_rates_outpost_resources,production_rates_production_rates,0)),
IF(M865="",0,_xlfn.XLOOKUP(_xlfn.CONCAT(M865," - ",A865),production_rates_outpost_resources,production_rates_production_rates,0)))</f>
        <v>0</v>
      </c>
      <c r="E865" s="5" t="str">
        <f t="shared" si="13"/>
        <v/>
      </c>
      <c r="F865" s="12" t="str">
        <f>IF(D865=0,"",D865/C865/VLOOKUP($B865,target_rates_table,2,FALSE))</f>
        <v/>
      </c>
    </row>
    <row r="866" spans="4:6" x14ac:dyDescent="0.25">
      <c r="D866" s="5">
        <f>SUM(
IF(G866="",0,_xlfn.XLOOKUP(_xlfn.CONCAT(G866," - ",A866),production_rates_outpost_resources,production_rates_production_rates,0)),
IF(H866="",0,_xlfn.XLOOKUP(_xlfn.CONCAT(H866," - ",A866),production_rates_outpost_resources,production_rates_production_rates,0)),
IF(I866="",0,_xlfn.XLOOKUP(_xlfn.CONCAT(I866," - ",A866),production_rates_outpost_resources,production_rates_production_rates,0)),
IF(J866="",0,_xlfn.XLOOKUP(_xlfn.CONCAT(J866," - ",A866),production_rates_outpost_resources,production_rates_production_rates,0)),
IF(K866="",0,_xlfn.XLOOKUP(_xlfn.CONCAT(K866," - ",A866),production_rates_outpost_resources,production_rates_production_rates,0)),
IF(L866="",0,_xlfn.XLOOKUP(_xlfn.CONCAT(L866," - ",A866),production_rates_outpost_resources,production_rates_production_rates,0)),
IF(M866="",0,_xlfn.XLOOKUP(_xlfn.CONCAT(M866," - ",A866),production_rates_outpost_resources,production_rates_production_rates,0)))</f>
        <v>0</v>
      </c>
      <c r="E866" s="5" t="str">
        <f t="shared" si="13"/>
        <v/>
      </c>
      <c r="F866" s="12" t="str">
        <f>IF(D866=0,"",D866/C866/VLOOKUP($B866,target_rates_table,2,FALSE))</f>
        <v/>
      </c>
    </row>
    <row r="867" spans="4:6" x14ac:dyDescent="0.25">
      <c r="D867" s="5">
        <f>SUM(
IF(G867="",0,_xlfn.XLOOKUP(_xlfn.CONCAT(G867," - ",A867),production_rates_outpost_resources,production_rates_production_rates,0)),
IF(H867="",0,_xlfn.XLOOKUP(_xlfn.CONCAT(H867," - ",A867),production_rates_outpost_resources,production_rates_production_rates,0)),
IF(I867="",0,_xlfn.XLOOKUP(_xlfn.CONCAT(I867," - ",A867),production_rates_outpost_resources,production_rates_production_rates,0)),
IF(J867="",0,_xlfn.XLOOKUP(_xlfn.CONCAT(J867," - ",A867),production_rates_outpost_resources,production_rates_production_rates,0)),
IF(K867="",0,_xlfn.XLOOKUP(_xlfn.CONCAT(K867," - ",A867),production_rates_outpost_resources,production_rates_production_rates,0)),
IF(L867="",0,_xlfn.XLOOKUP(_xlfn.CONCAT(L867," - ",A867),production_rates_outpost_resources,production_rates_production_rates,0)),
IF(M867="",0,_xlfn.XLOOKUP(_xlfn.CONCAT(M867," - ",A867),production_rates_outpost_resources,production_rates_production_rates,0)))</f>
        <v>0</v>
      </c>
      <c r="E867" s="5" t="str">
        <f t="shared" si="13"/>
        <v/>
      </c>
      <c r="F867" s="12" t="str">
        <f>IF(D867=0,"",D867/C867/VLOOKUP($B867,target_rates_table,2,FALSE))</f>
        <v/>
      </c>
    </row>
    <row r="868" spans="4:6" x14ac:dyDescent="0.25">
      <c r="D868" s="5">
        <f>SUM(
IF(G868="",0,_xlfn.XLOOKUP(_xlfn.CONCAT(G868," - ",A868),production_rates_outpost_resources,production_rates_production_rates,0)),
IF(H868="",0,_xlfn.XLOOKUP(_xlfn.CONCAT(H868," - ",A868),production_rates_outpost_resources,production_rates_production_rates,0)),
IF(I868="",0,_xlfn.XLOOKUP(_xlfn.CONCAT(I868," - ",A868),production_rates_outpost_resources,production_rates_production_rates,0)),
IF(J868="",0,_xlfn.XLOOKUP(_xlfn.CONCAT(J868," - ",A868),production_rates_outpost_resources,production_rates_production_rates,0)),
IF(K868="",0,_xlfn.XLOOKUP(_xlfn.CONCAT(K868," - ",A868),production_rates_outpost_resources,production_rates_production_rates,0)),
IF(L868="",0,_xlfn.XLOOKUP(_xlfn.CONCAT(L868," - ",A868),production_rates_outpost_resources,production_rates_production_rates,0)),
IF(M868="",0,_xlfn.XLOOKUP(_xlfn.CONCAT(M868," - ",A868),production_rates_outpost_resources,production_rates_production_rates,0)))</f>
        <v>0</v>
      </c>
      <c r="E868" s="5" t="str">
        <f t="shared" si="13"/>
        <v/>
      </c>
      <c r="F868" s="12" t="str">
        <f>IF(D868=0,"",D868/C868/VLOOKUP($B868,target_rates_table,2,FALSE))</f>
        <v/>
      </c>
    </row>
    <row r="869" spans="4:6" x14ac:dyDescent="0.25">
      <c r="D869" s="5">
        <f>SUM(
IF(G869="",0,_xlfn.XLOOKUP(_xlfn.CONCAT(G869," - ",A869),production_rates_outpost_resources,production_rates_production_rates,0)),
IF(H869="",0,_xlfn.XLOOKUP(_xlfn.CONCAT(H869," - ",A869),production_rates_outpost_resources,production_rates_production_rates,0)),
IF(I869="",0,_xlfn.XLOOKUP(_xlfn.CONCAT(I869," - ",A869),production_rates_outpost_resources,production_rates_production_rates,0)),
IF(J869="",0,_xlfn.XLOOKUP(_xlfn.CONCAT(J869," - ",A869),production_rates_outpost_resources,production_rates_production_rates,0)),
IF(K869="",0,_xlfn.XLOOKUP(_xlfn.CONCAT(K869," - ",A869),production_rates_outpost_resources,production_rates_production_rates,0)),
IF(L869="",0,_xlfn.XLOOKUP(_xlfn.CONCAT(L869," - ",A869),production_rates_outpost_resources,production_rates_production_rates,0)),
IF(M869="",0,_xlfn.XLOOKUP(_xlfn.CONCAT(M869," - ",A869),production_rates_outpost_resources,production_rates_production_rates,0)))</f>
        <v>0</v>
      </c>
      <c r="E869" s="5" t="str">
        <f t="shared" si="13"/>
        <v/>
      </c>
      <c r="F869" s="12" t="str">
        <f>IF(D869=0,"",D869/C869/VLOOKUP($B869,target_rates_table,2,FALSE))</f>
        <v/>
      </c>
    </row>
    <row r="870" spans="4:6" x14ac:dyDescent="0.25">
      <c r="D870" s="5">
        <f>SUM(
IF(G870="",0,_xlfn.XLOOKUP(_xlfn.CONCAT(G870," - ",A870),production_rates_outpost_resources,production_rates_production_rates,0)),
IF(H870="",0,_xlfn.XLOOKUP(_xlfn.CONCAT(H870," - ",A870),production_rates_outpost_resources,production_rates_production_rates,0)),
IF(I870="",0,_xlfn.XLOOKUP(_xlfn.CONCAT(I870," - ",A870),production_rates_outpost_resources,production_rates_production_rates,0)),
IF(J870="",0,_xlfn.XLOOKUP(_xlfn.CONCAT(J870," - ",A870),production_rates_outpost_resources,production_rates_production_rates,0)),
IF(K870="",0,_xlfn.XLOOKUP(_xlfn.CONCAT(K870," - ",A870),production_rates_outpost_resources,production_rates_production_rates,0)),
IF(L870="",0,_xlfn.XLOOKUP(_xlfn.CONCAT(L870," - ",A870),production_rates_outpost_resources,production_rates_production_rates,0)),
IF(M870="",0,_xlfn.XLOOKUP(_xlfn.CONCAT(M870," - ",A870),production_rates_outpost_resources,production_rates_production_rates,0)))</f>
        <v>0</v>
      </c>
      <c r="E870" s="5" t="str">
        <f t="shared" si="13"/>
        <v/>
      </c>
      <c r="F870" s="12" t="str">
        <f>IF(D870=0,"",D870/C870/VLOOKUP($B870,target_rates_table,2,FALSE))</f>
        <v/>
      </c>
    </row>
    <row r="871" spans="4:6" x14ac:dyDescent="0.25">
      <c r="D871" s="5">
        <f>SUM(
IF(G871="",0,_xlfn.XLOOKUP(_xlfn.CONCAT(G871," - ",A871),production_rates_outpost_resources,production_rates_production_rates,0)),
IF(H871="",0,_xlfn.XLOOKUP(_xlfn.CONCAT(H871," - ",A871),production_rates_outpost_resources,production_rates_production_rates,0)),
IF(I871="",0,_xlfn.XLOOKUP(_xlfn.CONCAT(I871," - ",A871),production_rates_outpost_resources,production_rates_production_rates,0)),
IF(J871="",0,_xlfn.XLOOKUP(_xlfn.CONCAT(J871," - ",A871),production_rates_outpost_resources,production_rates_production_rates,0)),
IF(K871="",0,_xlfn.XLOOKUP(_xlfn.CONCAT(K871," - ",A871),production_rates_outpost_resources,production_rates_production_rates,0)),
IF(L871="",0,_xlfn.XLOOKUP(_xlfn.CONCAT(L871," - ",A871),production_rates_outpost_resources,production_rates_production_rates,0)),
IF(M871="",0,_xlfn.XLOOKUP(_xlfn.CONCAT(M871," - ",A871),production_rates_outpost_resources,production_rates_production_rates,0)))</f>
        <v>0</v>
      </c>
      <c r="E871" s="5" t="str">
        <f t="shared" si="13"/>
        <v/>
      </c>
      <c r="F871" s="12" t="str">
        <f>IF(D871=0,"",D871/C871/VLOOKUP($B871,target_rates_table,2,FALSE))</f>
        <v/>
      </c>
    </row>
    <row r="872" spans="4:6" x14ac:dyDescent="0.25">
      <c r="D872" s="5">
        <f>SUM(
IF(G872="",0,_xlfn.XLOOKUP(_xlfn.CONCAT(G872," - ",A872),production_rates_outpost_resources,production_rates_production_rates,0)),
IF(H872="",0,_xlfn.XLOOKUP(_xlfn.CONCAT(H872," - ",A872),production_rates_outpost_resources,production_rates_production_rates,0)),
IF(I872="",0,_xlfn.XLOOKUP(_xlfn.CONCAT(I872," - ",A872),production_rates_outpost_resources,production_rates_production_rates,0)),
IF(J872="",0,_xlfn.XLOOKUP(_xlfn.CONCAT(J872," - ",A872),production_rates_outpost_resources,production_rates_production_rates,0)),
IF(K872="",0,_xlfn.XLOOKUP(_xlfn.CONCAT(K872," - ",A872),production_rates_outpost_resources,production_rates_production_rates,0)),
IF(L872="",0,_xlfn.XLOOKUP(_xlfn.CONCAT(L872," - ",A872),production_rates_outpost_resources,production_rates_production_rates,0)),
IF(M872="",0,_xlfn.XLOOKUP(_xlfn.CONCAT(M872," - ",A872),production_rates_outpost_resources,production_rates_production_rates,0)))</f>
        <v>0</v>
      </c>
      <c r="E872" s="5" t="str">
        <f t="shared" si="13"/>
        <v/>
      </c>
      <c r="F872" s="12" t="str">
        <f>IF(D872=0,"",D872/C872/VLOOKUP($B872,target_rates_table,2,FALSE))</f>
        <v/>
      </c>
    </row>
    <row r="873" spans="4:6" x14ac:dyDescent="0.25">
      <c r="D873" s="5">
        <f>SUM(
IF(G873="",0,_xlfn.XLOOKUP(_xlfn.CONCAT(G873," - ",A873),production_rates_outpost_resources,production_rates_production_rates,0)),
IF(H873="",0,_xlfn.XLOOKUP(_xlfn.CONCAT(H873," - ",A873),production_rates_outpost_resources,production_rates_production_rates,0)),
IF(I873="",0,_xlfn.XLOOKUP(_xlfn.CONCAT(I873," - ",A873),production_rates_outpost_resources,production_rates_production_rates,0)),
IF(J873="",0,_xlfn.XLOOKUP(_xlfn.CONCAT(J873," - ",A873),production_rates_outpost_resources,production_rates_production_rates,0)),
IF(K873="",0,_xlfn.XLOOKUP(_xlfn.CONCAT(K873," - ",A873),production_rates_outpost_resources,production_rates_production_rates,0)),
IF(L873="",0,_xlfn.XLOOKUP(_xlfn.CONCAT(L873," - ",A873),production_rates_outpost_resources,production_rates_production_rates,0)),
IF(M873="",0,_xlfn.XLOOKUP(_xlfn.CONCAT(M873," - ",A873),production_rates_outpost_resources,production_rates_production_rates,0)))</f>
        <v>0</v>
      </c>
      <c r="E873" s="5" t="str">
        <f t="shared" si="13"/>
        <v/>
      </c>
      <c r="F873" s="12" t="str">
        <f>IF(D873=0,"",D873/C873/VLOOKUP($B873,target_rates_table,2,FALSE))</f>
        <v/>
      </c>
    </row>
    <row r="874" spans="4:6" x14ac:dyDescent="0.25">
      <c r="D874" s="5">
        <f>SUM(
IF(G874="",0,_xlfn.XLOOKUP(_xlfn.CONCAT(G874," - ",A874),production_rates_outpost_resources,production_rates_production_rates,0)),
IF(H874="",0,_xlfn.XLOOKUP(_xlfn.CONCAT(H874," - ",A874),production_rates_outpost_resources,production_rates_production_rates,0)),
IF(I874="",0,_xlfn.XLOOKUP(_xlfn.CONCAT(I874," - ",A874),production_rates_outpost_resources,production_rates_production_rates,0)),
IF(J874="",0,_xlfn.XLOOKUP(_xlfn.CONCAT(J874," - ",A874),production_rates_outpost_resources,production_rates_production_rates,0)),
IF(K874="",0,_xlfn.XLOOKUP(_xlfn.CONCAT(K874," - ",A874),production_rates_outpost_resources,production_rates_production_rates,0)),
IF(L874="",0,_xlfn.XLOOKUP(_xlfn.CONCAT(L874," - ",A874),production_rates_outpost_resources,production_rates_production_rates,0)),
IF(M874="",0,_xlfn.XLOOKUP(_xlfn.CONCAT(M874," - ",A874),production_rates_outpost_resources,production_rates_production_rates,0)))</f>
        <v>0</v>
      </c>
      <c r="E874" s="5" t="str">
        <f t="shared" si="13"/>
        <v/>
      </c>
      <c r="F874" s="12" t="str">
        <f>IF(D874=0,"",D874/C874/VLOOKUP($B874,target_rates_table,2,FALSE))</f>
        <v/>
      </c>
    </row>
    <row r="875" spans="4:6" x14ac:dyDescent="0.25">
      <c r="D875" s="5">
        <f>SUM(
IF(G875="",0,_xlfn.XLOOKUP(_xlfn.CONCAT(G875," - ",A875),production_rates_outpost_resources,production_rates_production_rates,0)),
IF(H875="",0,_xlfn.XLOOKUP(_xlfn.CONCAT(H875," - ",A875),production_rates_outpost_resources,production_rates_production_rates,0)),
IF(I875="",0,_xlfn.XLOOKUP(_xlfn.CONCAT(I875," - ",A875),production_rates_outpost_resources,production_rates_production_rates,0)),
IF(J875="",0,_xlfn.XLOOKUP(_xlfn.CONCAT(J875," - ",A875),production_rates_outpost_resources,production_rates_production_rates,0)),
IF(K875="",0,_xlfn.XLOOKUP(_xlfn.CONCAT(K875," - ",A875),production_rates_outpost_resources,production_rates_production_rates,0)),
IF(L875="",0,_xlfn.XLOOKUP(_xlfn.CONCAT(L875," - ",A875),production_rates_outpost_resources,production_rates_production_rates,0)),
IF(M875="",0,_xlfn.XLOOKUP(_xlfn.CONCAT(M875," - ",A875),production_rates_outpost_resources,production_rates_production_rates,0)))</f>
        <v>0</v>
      </c>
      <c r="E875" s="5" t="str">
        <f t="shared" si="13"/>
        <v/>
      </c>
      <c r="F875" s="12" t="str">
        <f>IF(D875=0,"",D875/C875/VLOOKUP($B875,target_rates_table,2,FALSE))</f>
        <v/>
      </c>
    </row>
    <row r="876" spans="4:6" x14ac:dyDescent="0.25">
      <c r="D876" s="5">
        <f>SUM(
IF(G876="",0,_xlfn.XLOOKUP(_xlfn.CONCAT(G876," - ",A876),production_rates_outpost_resources,production_rates_production_rates,0)),
IF(H876="",0,_xlfn.XLOOKUP(_xlfn.CONCAT(H876," - ",A876),production_rates_outpost_resources,production_rates_production_rates,0)),
IF(I876="",0,_xlfn.XLOOKUP(_xlfn.CONCAT(I876," - ",A876),production_rates_outpost_resources,production_rates_production_rates,0)),
IF(J876="",0,_xlfn.XLOOKUP(_xlfn.CONCAT(J876," - ",A876),production_rates_outpost_resources,production_rates_production_rates,0)),
IF(K876="",0,_xlfn.XLOOKUP(_xlfn.CONCAT(K876," - ",A876),production_rates_outpost_resources,production_rates_production_rates,0)),
IF(L876="",0,_xlfn.XLOOKUP(_xlfn.CONCAT(L876," - ",A876),production_rates_outpost_resources,production_rates_production_rates,0)),
IF(M876="",0,_xlfn.XLOOKUP(_xlfn.CONCAT(M876," - ",A876),production_rates_outpost_resources,production_rates_production_rates,0)))</f>
        <v>0</v>
      </c>
      <c r="E876" s="5" t="str">
        <f t="shared" si="13"/>
        <v/>
      </c>
      <c r="F876" s="12" t="str">
        <f>IF(D876=0,"",D876/C876/VLOOKUP($B876,target_rates_table,2,FALSE))</f>
        <v/>
      </c>
    </row>
    <row r="877" spans="4:6" x14ac:dyDescent="0.25">
      <c r="D877" s="5">
        <f>SUM(
IF(G877="",0,_xlfn.XLOOKUP(_xlfn.CONCAT(G877," - ",A877),production_rates_outpost_resources,production_rates_production_rates,0)),
IF(H877="",0,_xlfn.XLOOKUP(_xlfn.CONCAT(H877," - ",A877),production_rates_outpost_resources,production_rates_production_rates,0)),
IF(I877="",0,_xlfn.XLOOKUP(_xlfn.CONCAT(I877," - ",A877),production_rates_outpost_resources,production_rates_production_rates,0)),
IF(J877="",0,_xlfn.XLOOKUP(_xlfn.CONCAT(J877," - ",A877),production_rates_outpost_resources,production_rates_production_rates,0)),
IF(K877="",0,_xlfn.XLOOKUP(_xlfn.CONCAT(K877," - ",A877),production_rates_outpost_resources,production_rates_production_rates,0)),
IF(L877="",0,_xlfn.XLOOKUP(_xlfn.CONCAT(L877," - ",A877),production_rates_outpost_resources,production_rates_production_rates,0)),
IF(M877="",0,_xlfn.XLOOKUP(_xlfn.CONCAT(M877," - ",A877),production_rates_outpost_resources,production_rates_production_rates,0)))</f>
        <v>0</v>
      </c>
      <c r="E877" s="5" t="str">
        <f t="shared" si="13"/>
        <v/>
      </c>
      <c r="F877" s="12" t="str">
        <f>IF(D877=0,"",D877/C877/VLOOKUP($B877,target_rates_table,2,FALSE))</f>
        <v/>
      </c>
    </row>
    <row r="878" spans="4:6" x14ac:dyDescent="0.25">
      <c r="D878" s="5">
        <f>SUM(
IF(G878="",0,_xlfn.XLOOKUP(_xlfn.CONCAT(G878," - ",A878),production_rates_outpost_resources,production_rates_production_rates,0)),
IF(H878="",0,_xlfn.XLOOKUP(_xlfn.CONCAT(H878," - ",A878),production_rates_outpost_resources,production_rates_production_rates,0)),
IF(I878="",0,_xlfn.XLOOKUP(_xlfn.CONCAT(I878," - ",A878),production_rates_outpost_resources,production_rates_production_rates,0)),
IF(J878="",0,_xlfn.XLOOKUP(_xlfn.CONCAT(J878," - ",A878),production_rates_outpost_resources,production_rates_production_rates,0)),
IF(K878="",0,_xlfn.XLOOKUP(_xlfn.CONCAT(K878," - ",A878),production_rates_outpost_resources,production_rates_production_rates,0)),
IF(L878="",0,_xlfn.XLOOKUP(_xlfn.CONCAT(L878," - ",A878),production_rates_outpost_resources,production_rates_production_rates,0)),
IF(M878="",0,_xlfn.XLOOKUP(_xlfn.CONCAT(M878," - ",A878),production_rates_outpost_resources,production_rates_production_rates,0)))</f>
        <v>0</v>
      </c>
      <c r="E878" s="5" t="str">
        <f t="shared" si="13"/>
        <v/>
      </c>
      <c r="F878" s="12" t="str">
        <f>IF(D878=0,"",D878/C878/VLOOKUP($B878,target_rates_table,2,FALSE))</f>
        <v/>
      </c>
    </row>
    <row r="879" spans="4:6" x14ac:dyDescent="0.25">
      <c r="D879" s="5">
        <f>SUM(
IF(G879="",0,_xlfn.XLOOKUP(_xlfn.CONCAT(G879," - ",A879),production_rates_outpost_resources,production_rates_production_rates,0)),
IF(H879="",0,_xlfn.XLOOKUP(_xlfn.CONCAT(H879," - ",A879),production_rates_outpost_resources,production_rates_production_rates,0)),
IF(I879="",0,_xlfn.XLOOKUP(_xlfn.CONCAT(I879," - ",A879),production_rates_outpost_resources,production_rates_production_rates,0)),
IF(J879="",0,_xlfn.XLOOKUP(_xlfn.CONCAT(J879," - ",A879),production_rates_outpost_resources,production_rates_production_rates,0)),
IF(K879="",0,_xlfn.XLOOKUP(_xlfn.CONCAT(K879," - ",A879),production_rates_outpost_resources,production_rates_production_rates,0)),
IF(L879="",0,_xlfn.XLOOKUP(_xlfn.CONCAT(L879," - ",A879),production_rates_outpost_resources,production_rates_production_rates,0)),
IF(M879="",0,_xlfn.XLOOKUP(_xlfn.CONCAT(M879," - ",A879),production_rates_outpost_resources,production_rates_production_rates,0)))</f>
        <v>0</v>
      </c>
      <c r="E879" s="5" t="str">
        <f t="shared" si="13"/>
        <v/>
      </c>
      <c r="F879" s="12" t="str">
        <f>IF(D879=0,"",D879/C879/VLOOKUP($B879,target_rates_table,2,FALSE))</f>
        <v/>
      </c>
    </row>
    <row r="880" spans="4:6" x14ac:dyDescent="0.25">
      <c r="D880" s="5">
        <f>SUM(
IF(G880="",0,_xlfn.XLOOKUP(_xlfn.CONCAT(G880," - ",A880),production_rates_outpost_resources,production_rates_production_rates,0)),
IF(H880="",0,_xlfn.XLOOKUP(_xlfn.CONCAT(H880," - ",A880),production_rates_outpost_resources,production_rates_production_rates,0)),
IF(I880="",0,_xlfn.XLOOKUP(_xlfn.CONCAT(I880," - ",A880),production_rates_outpost_resources,production_rates_production_rates,0)),
IF(J880="",0,_xlfn.XLOOKUP(_xlfn.CONCAT(J880," - ",A880),production_rates_outpost_resources,production_rates_production_rates,0)),
IF(K880="",0,_xlfn.XLOOKUP(_xlfn.CONCAT(K880," - ",A880),production_rates_outpost_resources,production_rates_production_rates,0)),
IF(L880="",0,_xlfn.XLOOKUP(_xlfn.CONCAT(L880," - ",A880),production_rates_outpost_resources,production_rates_production_rates,0)),
IF(M880="",0,_xlfn.XLOOKUP(_xlfn.CONCAT(M880," - ",A880),production_rates_outpost_resources,production_rates_production_rates,0)))</f>
        <v>0</v>
      </c>
      <c r="E880" s="5" t="str">
        <f t="shared" si="13"/>
        <v/>
      </c>
      <c r="F880" s="12" t="str">
        <f>IF(D880=0,"",D880/C880/VLOOKUP($B880,target_rates_table,2,FALSE))</f>
        <v/>
      </c>
    </row>
    <row r="881" spans="4:6" x14ac:dyDescent="0.25">
      <c r="D881" s="5">
        <f>SUM(
IF(G881="",0,_xlfn.XLOOKUP(_xlfn.CONCAT(G881," - ",A881),production_rates_outpost_resources,production_rates_production_rates,0)),
IF(H881="",0,_xlfn.XLOOKUP(_xlfn.CONCAT(H881," - ",A881),production_rates_outpost_resources,production_rates_production_rates,0)),
IF(I881="",0,_xlfn.XLOOKUP(_xlfn.CONCAT(I881," - ",A881),production_rates_outpost_resources,production_rates_production_rates,0)),
IF(J881="",0,_xlfn.XLOOKUP(_xlfn.CONCAT(J881," - ",A881),production_rates_outpost_resources,production_rates_production_rates,0)),
IF(K881="",0,_xlfn.XLOOKUP(_xlfn.CONCAT(K881," - ",A881),production_rates_outpost_resources,production_rates_production_rates,0)),
IF(L881="",0,_xlfn.XLOOKUP(_xlfn.CONCAT(L881," - ",A881),production_rates_outpost_resources,production_rates_production_rates,0)),
IF(M881="",0,_xlfn.XLOOKUP(_xlfn.CONCAT(M881," - ",A881),production_rates_outpost_resources,production_rates_production_rates,0)))</f>
        <v>0</v>
      </c>
      <c r="E881" s="5" t="str">
        <f t="shared" si="13"/>
        <v/>
      </c>
      <c r="F881" s="12" t="str">
        <f>IF(D881=0,"",D881/C881/VLOOKUP($B881,target_rates_table,2,FALSE))</f>
        <v/>
      </c>
    </row>
    <row r="882" spans="4:6" x14ac:dyDescent="0.25">
      <c r="D882" s="5">
        <f>SUM(
IF(G882="",0,_xlfn.XLOOKUP(_xlfn.CONCAT(G882," - ",A882),production_rates_outpost_resources,production_rates_production_rates,0)),
IF(H882="",0,_xlfn.XLOOKUP(_xlfn.CONCAT(H882," - ",A882),production_rates_outpost_resources,production_rates_production_rates,0)),
IF(I882="",0,_xlfn.XLOOKUP(_xlfn.CONCAT(I882," - ",A882),production_rates_outpost_resources,production_rates_production_rates,0)),
IF(J882="",0,_xlfn.XLOOKUP(_xlfn.CONCAT(J882," - ",A882),production_rates_outpost_resources,production_rates_production_rates,0)),
IF(K882="",0,_xlfn.XLOOKUP(_xlfn.CONCAT(K882," - ",A882),production_rates_outpost_resources,production_rates_production_rates,0)),
IF(L882="",0,_xlfn.XLOOKUP(_xlfn.CONCAT(L882," - ",A882),production_rates_outpost_resources,production_rates_production_rates,0)),
IF(M882="",0,_xlfn.XLOOKUP(_xlfn.CONCAT(M882," - ",A882),production_rates_outpost_resources,production_rates_production_rates,0)))</f>
        <v>0</v>
      </c>
      <c r="E882" s="5" t="str">
        <f t="shared" si="13"/>
        <v/>
      </c>
      <c r="F882" s="12" t="str">
        <f>IF(D882=0,"",D882/C882/VLOOKUP($B882,target_rates_table,2,FALSE))</f>
        <v/>
      </c>
    </row>
    <row r="883" spans="4:6" x14ac:dyDescent="0.25">
      <c r="D883" s="5">
        <f>SUM(
IF(G883="",0,_xlfn.XLOOKUP(_xlfn.CONCAT(G883," - ",A883),production_rates_outpost_resources,production_rates_production_rates,0)),
IF(H883="",0,_xlfn.XLOOKUP(_xlfn.CONCAT(H883," - ",A883),production_rates_outpost_resources,production_rates_production_rates,0)),
IF(I883="",0,_xlfn.XLOOKUP(_xlfn.CONCAT(I883," - ",A883),production_rates_outpost_resources,production_rates_production_rates,0)),
IF(J883="",0,_xlfn.XLOOKUP(_xlfn.CONCAT(J883," - ",A883),production_rates_outpost_resources,production_rates_production_rates,0)),
IF(K883="",0,_xlfn.XLOOKUP(_xlfn.CONCAT(K883," - ",A883),production_rates_outpost_resources,production_rates_production_rates,0)),
IF(L883="",0,_xlfn.XLOOKUP(_xlfn.CONCAT(L883," - ",A883),production_rates_outpost_resources,production_rates_production_rates,0)),
IF(M883="",0,_xlfn.XLOOKUP(_xlfn.CONCAT(M883," - ",A883),production_rates_outpost_resources,production_rates_production_rates,0)))</f>
        <v>0</v>
      </c>
      <c r="E883" s="5" t="str">
        <f t="shared" si="13"/>
        <v/>
      </c>
      <c r="F883" s="12" t="str">
        <f>IF(D883=0,"",D883/C883/VLOOKUP($B883,target_rates_table,2,FALSE))</f>
        <v/>
      </c>
    </row>
    <row r="884" spans="4:6" x14ac:dyDescent="0.25">
      <c r="D884" s="5">
        <f>SUM(
IF(G884="",0,_xlfn.XLOOKUP(_xlfn.CONCAT(G884," - ",A884),production_rates_outpost_resources,production_rates_production_rates,0)),
IF(H884="",0,_xlfn.XLOOKUP(_xlfn.CONCAT(H884," - ",A884),production_rates_outpost_resources,production_rates_production_rates,0)),
IF(I884="",0,_xlfn.XLOOKUP(_xlfn.CONCAT(I884," - ",A884),production_rates_outpost_resources,production_rates_production_rates,0)),
IF(J884="",0,_xlfn.XLOOKUP(_xlfn.CONCAT(J884," - ",A884),production_rates_outpost_resources,production_rates_production_rates,0)),
IF(K884="",0,_xlfn.XLOOKUP(_xlfn.CONCAT(K884," - ",A884),production_rates_outpost_resources,production_rates_production_rates,0)),
IF(L884="",0,_xlfn.XLOOKUP(_xlfn.CONCAT(L884," - ",A884),production_rates_outpost_resources,production_rates_production_rates,0)),
IF(M884="",0,_xlfn.XLOOKUP(_xlfn.CONCAT(M884," - ",A884),production_rates_outpost_resources,production_rates_production_rates,0)))</f>
        <v>0</v>
      </c>
      <c r="E884" s="5" t="str">
        <f t="shared" si="13"/>
        <v/>
      </c>
      <c r="F884" s="12" t="str">
        <f>IF(D884=0,"",D884/C884/VLOOKUP($B884,target_rates_table,2,FALSE))</f>
        <v/>
      </c>
    </row>
    <row r="885" spans="4:6" x14ac:dyDescent="0.25">
      <c r="D885" s="5">
        <f>SUM(
IF(G885="",0,_xlfn.XLOOKUP(_xlfn.CONCAT(G885," - ",A885),production_rates_outpost_resources,production_rates_production_rates,0)),
IF(H885="",0,_xlfn.XLOOKUP(_xlfn.CONCAT(H885," - ",A885),production_rates_outpost_resources,production_rates_production_rates,0)),
IF(I885="",0,_xlfn.XLOOKUP(_xlfn.CONCAT(I885," - ",A885),production_rates_outpost_resources,production_rates_production_rates,0)),
IF(J885="",0,_xlfn.XLOOKUP(_xlfn.CONCAT(J885," - ",A885),production_rates_outpost_resources,production_rates_production_rates,0)),
IF(K885="",0,_xlfn.XLOOKUP(_xlfn.CONCAT(K885," - ",A885),production_rates_outpost_resources,production_rates_production_rates,0)),
IF(L885="",0,_xlfn.XLOOKUP(_xlfn.CONCAT(L885," - ",A885),production_rates_outpost_resources,production_rates_production_rates,0)),
IF(M885="",0,_xlfn.XLOOKUP(_xlfn.CONCAT(M885," - ",A885),production_rates_outpost_resources,production_rates_production_rates,0)))</f>
        <v>0</v>
      </c>
      <c r="E885" s="5" t="str">
        <f t="shared" si="13"/>
        <v/>
      </c>
      <c r="F885" s="12" t="str">
        <f>IF(D885=0,"",D885/C885/VLOOKUP($B885,target_rates_table,2,FALSE))</f>
        <v/>
      </c>
    </row>
    <row r="886" spans="4:6" x14ac:dyDescent="0.25">
      <c r="D886" s="5">
        <f>SUM(
IF(G886="",0,_xlfn.XLOOKUP(_xlfn.CONCAT(G886," - ",A886),production_rates_outpost_resources,production_rates_production_rates,0)),
IF(H886="",0,_xlfn.XLOOKUP(_xlfn.CONCAT(H886," - ",A886),production_rates_outpost_resources,production_rates_production_rates,0)),
IF(I886="",0,_xlfn.XLOOKUP(_xlfn.CONCAT(I886," - ",A886),production_rates_outpost_resources,production_rates_production_rates,0)),
IF(J886="",0,_xlfn.XLOOKUP(_xlfn.CONCAT(J886," - ",A886),production_rates_outpost_resources,production_rates_production_rates,0)),
IF(K886="",0,_xlfn.XLOOKUP(_xlfn.CONCAT(K886," - ",A886),production_rates_outpost_resources,production_rates_production_rates,0)),
IF(L886="",0,_xlfn.XLOOKUP(_xlfn.CONCAT(L886," - ",A886),production_rates_outpost_resources,production_rates_production_rates,0)),
IF(M886="",0,_xlfn.XLOOKUP(_xlfn.CONCAT(M886," - ",A886),production_rates_outpost_resources,production_rates_production_rates,0)))</f>
        <v>0</v>
      </c>
      <c r="E886" s="5" t="str">
        <f t="shared" si="13"/>
        <v/>
      </c>
      <c r="F886" s="12" t="str">
        <f>IF(D886=0,"",D886/C886/VLOOKUP($B886,target_rates_table,2,FALSE))</f>
        <v/>
      </c>
    </row>
    <row r="887" spans="4:6" x14ac:dyDescent="0.25">
      <c r="D887" s="5">
        <f>SUM(
IF(G887="",0,_xlfn.XLOOKUP(_xlfn.CONCAT(G887," - ",A887),production_rates_outpost_resources,production_rates_production_rates,0)),
IF(H887="",0,_xlfn.XLOOKUP(_xlfn.CONCAT(H887," - ",A887),production_rates_outpost_resources,production_rates_production_rates,0)),
IF(I887="",0,_xlfn.XLOOKUP(_xlfn.CONCAT(I887," - ",A887),production_rates_outpost_resources,production_rates_production_rates,0)),
IF(J887="",0,_xlfn.XLOOKUP(_xlfn.CONCAT(J887," - ",A887),production_rates_outpost_resources,production_rates_production_rates,0)),
IF(K887="",0,_xlfn.XLOOKUP(_xlfn.CONCAT(K887," - ",A887),production_rates_outpost_resources,production_rates_production_rates,0)),
IF(L887="",0,_xlfn.XLOOKUP(_xlfn.CONCAT(L887," - ",A887),production_rates_outpost_resources,production_rates_production_rates,0)),
IF(M887="",0,_xlfn.XLOOKUP(_xlfn.CONCAT(M887," - ",A887),production_rates_outpost_resources,production_rates_production_rates,0)))</f>
        <v>0</v>
      </c>
      <c r="E887" s="5" t="str">
        <f t="shared" si="13"/>
        <v/>
      </c>
      <c r="F887" s="12" t="str">
        <f>IF(D887=0,"",D887/C887/VLOOKUP($B887,target_rates_table,2,FALSE))</f>
        <v/>
      </c>
    </row>
    <row r="888" spans="4:6" x14ac:dyDescent="0.25">
      <c r="D888" s="5">
        <f>SUM(
IF(G888="",0,_xlfn.XLOOKUP(_xlfn.CONCAT(G888," - ",A888),production_rates_outpost_resources,production_rates_production_rates,0)),
IF(H888="",0,_xlfn.XLOOKUP(_xlfn.CONCAT(H888," - ",A888),production_rates_outpost_resources,production_rates_production_rates,0)),
IF(I888="",0,_xlfn.XLOOKUP(_xlfn.CONCAT(I888," - ",A888),production_rates_outpost_resources,production_rates_production_rates,0)),
IF(J888="",0,_xlfn.XLOOKUP(_xlfn.CONCAT(J888," - ",A888),production_rates_outpost_resources,production_rates_production_rates,0)),
IF(K888="",0,_xlfn.XLOOKUP(_xlfn.CONCAT(K888," - ",A888),production_rates_outpost_resources,production_rates_production_rates,0)),
IF(L888="",0,_xlfn.XLOOKUP(_xlfn.CONCAT(L888," - ",A888),production_rates_outpost_resources,production_rates_production_rates,0)),
IF(M888="",0,_xlfn.XLOOKUP(_xlfn.CONCAT(M888," - ",A888),production_rates_outpost_resources,production_rates_production_rates,0)))</f>
        <v>0</v>
      </c>
      <c r="E888" s="5" t="str">
        <f t="shared" si="13"/>
        <v/>
      </c>
      <c r="F888" s="12" t="str">
        <f>IF(D888=0,"",D888/C888/VLOOKUP($B888,target_rates_table,2,FALSE))</f>
        <v/>
      </c>
    </row>
    <row r="889" spans="4:6" x14ac:dyDescent="0.25">
      <c r="D889" s="5">
        <f>SUM(
IF(G889="",0,_xlfn.XLOOKUP(_xlfn.CONCAT(G889," - ",A889),production_rates_outpost_resources,production_rates_production_rates,0)),
IF(H889="",0,_xlfn.XLOOKUP(_xlfn.CONCAT(H889," - ",A889),production_rates_outpost_resources,production_rates_production_rates,0)),
IF(I889="",0,_xlfn.XLOOKUP(_xlfn.CONCAT(I889," - ",A889),production_rates_outpost_resources,production_rates_production_rates,0)),
IF(J889="",0,_xlfn.XLOOKUP(_xlfn.CONCAT(J889," - ",A889),production_rates_outpost_resources,production_rates_production_rates,0)),
IF(K889="",0,_xlfn.XLOOKUP(_xlfn.CONCAT(K889," - ",A889),production_rates_outpost_resources,production_rates_production_rates,0)),
IF(L889="",0,_xlfn.XLOOKUP(_xlfn.CONCAT(L889," - ",A889),production_rates_outpost_resources,production_rates_production_rates,0)),
IF(M889="",0,_xlfn.XLOOKUP(_xlfn.CONCAT(M889," - ",A889),production_rates_outpost_resources,production_rates_production_rates,0)))</f>
        <v>0</v>
      </c>
      <c r="E889" s="5" t="str">
        <f t="shared" si="13"/>
        <v/>
      </c>
      <c r="F889" s="12" t="str">
        <f>IF(D889=0,"",D889/C889/VLOOKUP($B889,target_rates_table,2,FALSE))</f>
        <v/>
      </c>
    </row>
    <row r="890" spans="4:6" x14ac:dyDescent="0.25">
      <c r="D890" s="5">
        <f>SUM(
IF(G890="",0,_xlfn.XLOOKUP(_xlfn.CONCAT(G890," - ",A890),production_rates_outpost_resources,production_rates_production_rates,0)),
IF(H890="",0,_xlfn.XLOOKUP(_xlfn.CONCAT(H890," - ",A890),production_rates_outpost_resources,production_rates_production_rates,0)),
IF(I890="",0,_xlfn.XLOOKUP(_xlfn.CONCAT(I890," - ",A890),production_rates_outpost_resources,production_rates_production_rates,0)),
IF(J890="",0,_xlfn.XLOOKUP(_xlfn.CONCAT(J890," - ",A890),production_rates_outpost_resources,production_rates_production_rates,0)),
IF(K890="",0,_xlfn.XLOOKUP(_xlfn.CONCAT(K890," - ",A890),production_rates_outpost_resources,production_rates_production_rates,0)),
IF(L890="",0,_xlfn.XLOOKUP(_xlfn.CONCAT(L890," - ",A890),production_rates_outpost_resources,production_rates_production_rates,0)),
IF(M890="",0,_xlfn.XLOOKUP(_xlfn.CONCAT(M890," - ",A890),production_rates_outpost_resources,production_rates_production_rates,0)))</f>
        <v>0</v>
      </c>
      <c r="E890" s="5" t="str">
        <f t="shared" si="13"/>
        <v/>
      </c>
      <c r="F890" s="12" t="str">
        <f>IF(D890=0,"",D890/C890/VLOOKUP($B890,target_rates_table,2,FALSE))</f>
        <v/>
      </c>
    </row>
    <row r="891" spans="4:6" x14ac:dyDescent="0.25">
      <c r="D891" s="5">
        <f>SUM(
IF(G891="",0,_xlfn.XLOOKUP(_xlfn.CONCAT(G891," - ",A891),production_rates_outpost_resources,production_rates_production_rates,0)),
IF(H891="",0,_xlfn.XLOOKUP(_xlfn.CONCAT(H891," - ",A891),production_rates_outpost_resources,production_rates_production_rates,0)),
IF(I891="",0,_xlfn.XLOOKUP(_xlfn.CONCAT(I891," - ",A891),production_rates_outpost_resources,production_rates_production_rates,0)),
IF(J891="",0,_xlfn.XLOOKUP(_xlfn.CONCAT(J891," - ",A891),production_rates_outpost_resources,production_rates_production_rates,0)),
IF(K891="",0,_xlfn.XLOOKUP(_xlfn.CONCAT(K891," - ",A891),production_rates_outpost_resources,production_rates_production_rates,0)),
IF(L891="",0,_xlfn.XLOOKUP(_xlfn.CONCAT(L891," - ",A891),production_rates_outpost_resources,production_rates_production_rates,0)),
IF(M891="",0,_xlfn.XLOOKUP(_xlfn.CONCAT(M891," - ",A891),production_rates_outpost_resources,production_rates_production_rates,0)))</f>
        <v>0</v>
      </c>
      <c r="E891" s="5" t="str">
        <f t="shared" si="13"/>
        <v/>
      </c>
      <c r="F891" s="12" t="str">
        <f>IF(D891=0,"",D891/C891/VLOOKUP($B891,target_rates_table,2,FALSE))</f>
        <v/>
      </c>
    </row>
    <row r="892" spans="4:6" x14ac:dyDescent="0.25">
      <c r="D892" s="5">
        <f>SUM(
IF(G892="",0,_xlfn.XLOOKUP(_xlfn.CONCAT(G892," - ",A892),production_rates_outpost_resources,production_rates_production_rates,0)),
IF(H892="",0,_xlfn.XLOOKUP(_xlfn.CONCAT(H892," - ",A892),production_rates_outpost_resources,production_rates_production_rates,0)),
IF(I892="",0,_xlfn.XLOOKUP(_xlfn.CONCAT(I892," - ",A892),production_rates_outpost_resources,production_rates_production_rates,0)),
IF(J892="",0,_xlfn.XLOOKUP(_xlfn.CONCAT(J892," - ",A892),production_rates_outpost_resources,production_rates_production_rates,0)),
IF(K892="",0,_xlfn.XLOOKUP(_xlfn.CONCAT(K892," - ",A892),production_rates_outpost_resources,production_rates_production_rates,0)),
IF(L892="",0,_xlfn.XLOOKUP(_xlfn.CONCAT(L892," - ",A892),production_rates_outpost_resources,production_rates_production_rates,0)),
IF(M892="",0,_xlfn.XLOOKUP(_xlfn.CONCAT(M892," - ",A892),production_rates_outpost_resources,production_rates_production_rates,0)))</f>
        <v>0</v>
      </c>
      <c r="E892" s="5" t="str">
        <f t="shared" si="13"/>
        <v/>
      </c>
      <c r="F892" s="12" t="str">
        <f>IF(D892=0,"",D892/C892/VLOOKUP($B892,target_rates_table,2,FALSE))</f>
        <v/>
      </c>
    </row>
    <row r="893" spans="4:6" x14ac:dyDescent="0.25">
      <c r="D893" s="5">
        <f>SUM(
IF(G893="",0,_xlfn.XLOOKUP(_xlfn.CONCAT(G893," - ",A893),production_rates_outpost_resources,production_rates_production_rates,0)),
IF(H893="",0,_xlfn.XLOOKUP(_xlfn.CONCAT(H893," - ",A893),production_rates_outpost_resources,production_rates_production_rates,0)),
IF(I893="",0,_xlfn.XLOOKUP(_xlfn.CONCAT(I893," - ",A893),production_rates_outpost_resources,production_rates_production_rates,0)),
IF(J893="",0,_xlfn.XLOOKUP(_xlfn.CONCAT(J893," - ",A893),production_rates_outpost_resources,production_rates_production_rates,0)),
IF(K893="",0,_xlfn.XLOOKUP(_xlfn.CONCAT(K893," - ",A893),production_rates_outpost_resources,production_rates_production_rates,0)),
IF(L893="",0,_xlfn.XLOOKUP(_xlfn.CONCAT(L893," - ",A893),production_rates_outpost_resources,production_rates_production_rates,0)),
IF(M893="",0,_xlfn.XLOOKUP(_xlfn.CONCAT(M893," - ",A893),production_rates_outpost_resources,production_rates_production_rates,0)))</f>
        <v>0</v>
      </c>
      <c r="E893" s="5" t="str">
        <f t="shared" si="13"/>
        <v/>
      </c>
      <c r="F893" s="12" t="str">
        <f>IF(D893=0,"",D893/C893/VLOOKUP($B893,target_rates_table,2,FALSE))</f>
        <v/>
      </c>
    </row>
    <row r="894" spans="4:6" x14ac:dyDescent="0.25">
      <c r="D894" s="5">
        <f>SUM(
IF(G894="",0,_xlfn.XLOOKUP(_xlfn.CONCAT(G894," - ",A894),production_rates_outpost_resources,production_rates_production_rates,0)),
IF(H894="",0,_xlfn.XLOOKUP(_xlfn.CONCAT(H894," - ",A894),production_rates_outpost_resources,production_rates_production_rates,0)),
IF(I894="",0,_xlfn.XLOOKUP(_xlfn.CONCAT(I894," - ",A894),production_rates_outpost_resources,production_rates_production_rates,0)),
IF(J894="",0,_xlfn.XLOOKUP(_xlfn.CONCAT(J894," - ",A894),production_rates_outpost_resources,production_rates_production_rates,0)),
IF(K894="",0,_xlfn.XLOOKUP(_xlfn.CONCAT(K894," - ",A894),production_rates_outpost_resources,production_rates_production_rates,0)),
IF(L894="",0,_xlfn.XLOOKUP(_xlfn.CONCAT(L894," - ",A894),production_rates_outpost_resources,production_rates_production_rates,0)),
IF(M894="",0,_xlfn.XLOOKUP(_xlfn.CONCAT(M894," - ",A894),production_rates_outpost_resources,production_rates_production_rates,0)))</f>
        <v>0</v>
      </c>
      <c r="E894" s="5" t="str">
        <f t="shared" si="13"/>
        <v/>
      </c>
      <c r="F894" s="12" t="str">
        <f>IF(D894=0,"",D894/C894/VLOOKUP($B894,target_rates_table,2,FALSE))</f>
        <v/>
      </c>
    </row>
    <row r="895" spans="4:6" x14ac:dyDescent="0.25">
      <c r="D895" s="5">
        <f>SUM(
IF(G895="",0,_xlfn.XLOOKUP(_xlfn.CONCAT(G895," - ",A895),production_rates_outpost_resources,production_rates_production_rates,0)),
IF(H895="",0,_xlfn.XLOOKUP(_xlfn.CONCAT(H895," - ",A895),production_rates_outpost_resources,production_rates_production_rates,0)),
IF(I895="",0,_xlfn.XLOOKUP(_xlfn.CONCAT(I895," - ",A895),production_rates_outpost_resources,production_rates_production_rates,0)),
IF(J895="",0,_xlfn.XLOOKUP(_xlfn.CONCAT(J895," - ",A895),production_rates_outpost_resources,production_rates_production_rates,0)),
IF(K895="",0,_xlfn.XLOOKUP(_xlfn.CONCAT(K895," - ",A895),production_rates_outpost_resources,production_rates_production_rates,0)),
IF(L895="",0,_xlfn.XLOOKUP(_xlfn.CONCAT(L895," - ",A895),production_rates_outpost_resources,production_rates_production_rates,0)),
IF(M895="",0,_xlfn.XLOOKUP(_xlfn.CONCAT(M895," - ",A895),production_rates_outpost_resources,production_rates_production_rates,0)))</f>
        <v>0</v>
      </c>
      <c r="E895" s="5" t="str">
        <f t="shared" si="13"/>
        <v/>
      </c>
      <c r="F895" s="12" t="str">
        <f>IF(D895=0,"",D895/C895/VLOOKUP($B895,target_rates_table,2,FALSE))</f>
        <v/>
      </c>
    </row>
    <row r="896" spans="4:6" x14ac:dyDescent="0.25">
      <c r="D896" s="5">
        <f>SUM(
IF(G896="",0,_xlfn.XLOOKUP(_xlfn.CONCAT(G896," - ",A896),production_rates_outpost_resources,production_rates_production_rates,0)),
IF(H896="",0,_xlfn.XLOOKUP(_xlfn.CONCAT(H896," - ",A896),production_rates_outpost_resources,production_rates_production_rates,0)),
IF(I896="",0,_xlfn.XLOOKUP(_xlfn.CONCAT(I896," - ",A896),production_rates_outpost_resources,production_rates_production_rates,0)),
IF(J896="",0,_xlfn.XLOOKUP(_xlfn.CONCAT(J896," - ",A896),production_rates_outpost_resources,production_rates_production_rates,0)),
IF(K896="",0,_xlfn.XLOOKUP(_xlfn.CONCAT(K896," - ",A896),production_rates_outpost_resources,production_rates_production_rates,0)),
IF(L896="",0,_xlfn.XLOOKUP(_xlfn.CONCAT(L896," - ",A896),production_rates_outpost_resources,production_rates_production_rates,0)),
IF(M896="",0,_xlfn.XLOOKUP(_xlfn.CONCAT(M896," - ",A896),production_rates_outpost_resources,production_rates_production_rates,0)))</f>
        <v>0</v>
      </c>
      <c r="E896" s="5" t="str">
        <f t="shared" si="13"/>
        <v/>
      </c>
      <c r="F896" s="12" t="str">
        <f>IF(D896=0,"",D896/C896/VLOOKUP($B896,target_rates_table,2,FALSE))</f>
        <v/>
      </c>
    </row>
    <row r="897" spans="4:6" x14ac:dyDescent="0.25">
      <c r="D897" s="5">
        <f>SUM(
IF(G897="",0,_xlfn.XLOOKUP(_xlfn.CONCAT(G897," - ",A897),production_rates_outpost_resources,production_rates_production_rates,0)),
IF(H897="",0,_xlfn.XLOOKUP(_xlfn.CONCAT(H897," - ",A897),production_rates_outpost_resources,production_rates_production_rates,0)),
IF(I897="",0,_xlfn.XLOOKUP(_xlfn.CONCAT(I897," - ",A897),production_rates_outpost_resources,production_rates_production_rates,0)),
IF(J897="",0,_xlfn.XLOOKUP(_xlfn.CONCAT(J897," - ",A897),production_rates_outpost_resources,production_rates_production_rates,0)),
IF(K897="",0,_xlfn.XLOOKUP(_xlfn.CONCAT(K897," - ",A897),production_rates_outpost_resources,production_rates_production_rates,0)),
IF(L897="",0,_xlfn.XLOOKUP(_xlfn.CONCAT(L897," - ",A897),production_rates_outpost_resources,production_rates_production_rates,0)),
IF(M897="",0,_xlfn.XLOOKUP(_xlfn.CONCAT(M897," - ",A897),production_rates_outpost_resources,production_rates_production_rates,0)))</f>
        <v>0</v>
      </c>
      <c r="E897" s="5" t="str">
        <f t="shared" si="13"/>
        <v/>
      </c>
      <c r="F897" s="12" t="str">
        <f>IF(D897=0,"",D897/C897/VLOOKUP($B897,target_rates_table,2,FALSE))</f>
        <v/>
      </c>
    </row>
    <row r="898" spans="4:6" x14ac:dyDescent="0.25">
      <c r="D898" s="5">
        <f>SUM(
IF(G898="",0,_xlfn.XLOOKUP(_xlfn.CONCAT(G898," - ",A898),production_rates_outpost_resources,production_rates_production_rates,0)),
IF(H898="",0,_xlfn.XLOOKUP(_xlfn.CONCAT(H898," - ",A898),production_rates_outpost_resources,production_rates_production_rates,0)),
IF(I898="",0,_xlfn.XLOOKUP(_xlfn.CONCAT(I898," - ",A898),production_rates_outpost_resources,production_rates_production_rates,0)),
IF(J898="",0,_xlfn.XLOOKUP(_xlfn.CONCAT(J898," - ",A898),production_rates_outpost_resources,production_rates_production_rates,0)),
IF(K898="",0,_xlfn.XLOOKUP(_xlfn.CONCAT(K898," - ",A898),production_rates_outpost_resources,production_rates_production_rates,0)),
IF(L898="",0,_xlfn.XLOOKUP(_xlfn.CONCAT(L898," - ",A898),production_rates_outpost_resources,production_rates_production_rates,0)),
IF(M898="",0,_xlfn.XLOOKUP(_xlfn.CONCAT(M898," - ",A898),production_rates_outpost_resources,production_rates_production_rates,0)))</f>
        <v>0</v>
      </c>
      <c r="E898" s="5" t="str">
        <f t="shared" si="13"/>
        <v/>
      </c>
      <c r="F898" s="12" t="str">
        <f>IF(D898=0,"",D898/C898/VLOOKUP($B898,target_rates_table,2,FALSE))</f>
        <v/>
      </c>
    </row>
    <row r="899" spans="4:6" x14ac:dyDescent="0.25">
      <c r="D899" s="5">
        <f>SUM(
IF(G899="",0,_xlfn.XLOOKUP(_xlfn.CONCAT(G899," - ",A899),production_rates_outpost_resources,production_rates_production_rates,0)),
IF(H899="",0,_xlfn.XLOOKUP(_xlfn.CONCAT(H899," - ",A899),production_rates_outpost_resources,production_rates_production_rates,0)),
IF(I899="",0,_xlfn.XLOOKUP(_xlfn.CONCAT(I899," - ",A899),production_rates_outpost_resources,production_rates_production_rates,0)),
IF(J899="",0,_xlfn.XLOOKUP(_xlfn.CONCAT(J899," - ",A899),production_rates_outpost_resources,production_rates_production_rates,0)),
IF(K899="",0,_xlfn.XLOOKUP(_xlfn.CONCAT(K899," - ",A899),production_rates_outpost_resources,production_rates_production_rates,0)),
IF(L899="",0,_xlfn.XLOOKUP(_xlfn.CONCAT(L899," - ",A899),production_rates_outpost_resources,production_rates_production_rates,0)),
IF(M899="",0,_xlfn.XLOOKUP(_xlfn.CONCAT(M899," - ",A899),production_rates_outpost_resources,production_rates_production_rates,0)))</f>
        <v>0</v>
      </c>
      <c r="E899" s="5" t="str">
        <f t="shared" ref="E899:E962" si="14">IF(D899=0,"",D899/C899)</f>
        <v/>
      </c>
      <c r="F899" s="12" t="str">
        <f>IF(D899=0,"",D899/C899/VLOOKUP($B899,target_rates_table,2,FALSE))</f>
        <v/>
      </c>
    </row>
    <row r="900" spans="4:6" x14ac:dyDescent="0.25">
      <c r="D900" s="5">
        <f>SUM(
IF(G900="",0,_xlfn.XLOOKUP(_xlfn.CONCAT(G900," - ",A900),production_rates_outpost_resources,production_rates_production_rates,0)),
IF(H900="",0,_xlfn.XLOOKUP(_xlfn.CONCAT(H900," - ",A900),production_rates_outpost_resources,production_rates_production_rates,0)),
IF(I900="",0,_xlfn.XLOOKUP(_xlfn.CONCAT(I900," - ",A900),production_rates_outpost_resources,production_rates_production_rates,0)),
IF(J900="",0,_xlfn.XLOOKUP(_xlfn.CONCAT(J900," - ",A900),production_rates_outpost_resources,production_rates_production_rates,0)),
IF(K900="",0,_xlfn.XLOOKUP(_xlfn.CONCAT(K900," - ",A900),production_rates_outpost_resources,production_rates_production_rates,0)),
IF(L900="",0,_xlfn.XLOOKUP(_xlfn.CONCAT(L900," - ",A900),production_rates_outpost_resources,production_rates_production_rates,0)),
IF(M900="",0,_xlfn.XLOOKUP(_xlfn.CONCAT(M900," - ",A900),production_rates_outpost_resources,production_rates_production_rates,0)))</f>
        <v>0</v>
      </c>
      <c r="E900" s="5" t="str">
        <f t="shared" si="14"/>
        <v/>
      </c>
      <c r="F900" s="12" t="str">
        <f>IF(D900=0,"",D900/C900/VLOOKUP($B900,target_rates_table,2,FALSE))</f>
        <v/>
      </c>
    </row>
    <row r="901" spans="4:6" x14ac:dyDescent="0.25">
      <c r="D901" s="5">
        <f>SUM(
IF(G901="",0,_xlfn.XLOOKUP(_xlfn.CONCAT(G901," - ",A901),production_rates_outpost_resources,production_rates_production_rates,0)),
IF(H901="",0,_xlfn.XLOOKUP(_xlfn.CONCAT(H901," - ",A901),production_rates_outpost_resources,production_rates_production_rates,0)),
IF(I901="",0,_xlfn.XLOOKUP(_xlfn.CONCAT(I901," - ",A901),production_rates_outpost_resources,production_rates_production_rates,0)),
IF(J901="",0,_xlfn.XLOOKUP(_xlfn.CONCAT(J901," - ",A901),production_rates_outpost_resources,production_rates_production_rates,0)),
IF(K901="",0,_xlfn.XLOOKUP(_xlfn.CONCAT(K901," - ",A901),production_rates_outpost_resources,production_rates_production_rates,0)),
IF(L901="",0,_xlfn.XLOOKUP(_xlfn.CONCAT(L901," - ",A901),production_rates_outpost_resources,production_rates_production_rates,0)),
IF(M901="",0,_xlfn.XLOOKUP(_xlfn.CONCAT(M901," - ",A901),production_rates_outpost_resources,production_rates_production_rates,0)))</f>
        <v>0</v>
      </c>
      <c r="E901" s="5" t="str">
        <f t="shared" si="14"/>
        <v/>
      </c>
      <c r="F901" s="12" t="str">
        <f>IF(D901=0,"",D901/C901/VLOOKUP($B901,target_rates_table,2,FALSE))</f>
        <v/>
      </c>
    </row>
    <row r="902" spans="4:6" x14ac:dyDescent="0.25">
      <c r="D902" s="5">
        <f>SUM(
IF(G902="",0,_xlfn.XLOOKUP(_xlfn.CONCAT(G902," - ",A902),production_rates_outpost_resources,production_rates_production_rates,0)),
IF(H902="",0,_xlfn.XLOOKUP(_xlfn.CONCAT(H902," - ",A902),production_rates_outpost_resources,production_rates_production_rates,0)),
IF(I902="",0,_xlfn.XLOOKUP(_xlfn.CONCAT(I902," - ",A902),production_rates_outpost_resources,production_rates_production_rates,0)),
IF(J902="",0,_xlfn.XLOOKUP(_xlfn.CONCAT(J902," - ",A902),production_rates_outpost_resources,production_rates_production_rates,0)),
IF(K902="",0,_xlfn.XLOOKUP(_xlfn.CONCAT(K902," - ",A902),production_rates_outpost_resources,production_rates_production_rates,0)),
IF(L902="",0,_xlfn.XLOOKUP(_xlfn.CONCAT(L902," - ",A902),production_rates_outpost_resources,production_rates_production_rates,0)),
IF(M902="",0,_xlfn.XLOOKUP(_xlfn.CONCAT(M902," - ",A902),production_rates_outpost_resources,production_rates_production_rates,0)))</f>
        <v>0</v>
      </c>
      <c r="E902" s="5" t="str">
        <f t="shared" si="14"/>
        <v/>
      </c>
      <c r="F902" s="12" t="str">
        <f>IF(D902=0,"",D902/C902/VLOOKUP($B902,target_rates_table,2,FALSE))</f>
        <v/>
      </c>
    </row>
    <row r="903" spans="4:6" x14ac:dyDescent="0.25">
      <c r="D903" s="5">
        <f>SUM(
IF(G903="",0,_xlfn.XLOOKUP(_xlfn.CONCAT(G903," - ",A903),production_rates_outpost_resources,production_rates_production_rates,0)),
IF(H903="",0,_xlfn.XLOOKUP(_xlfn.CONCAT(H903," - ",A903),production_rates_outpost_resources,production_rates_production_rates,0)),
IF(I903="",0,_xlfn.XLOOKUP(_xlfn.CONCAT(I903," - ",A903),production_rates_outpost_resources,production_rates_production_rates,0)),
IF(J903="",0,_xlfn.XLOOKUP(_xlfn.CONCAT(J903," - ",A903),production_rates_outpost_resources,production_rates_production_rates,0)),
IF(K903="",0,_xlfn.XLOOKUP(_xlfn.CONCAT(K903," - ",A903),production_rates_outpost_resources,production_rates_production_rates,0)),
IF(L903="",0,_xlfn.XLOOKUP(_xlfn.CONCAT(L903," - ",A903),production_rates_outpost_resources,production_rates_production_rates,0)),
IF(M903="",0,_xlfn.XLOOKUP(_xlfn.CONCAT(M903," - ",A903),production_rates_outpost_resources,production_rates_production_rates,0)))</f>
        <v>0</v>
      </c>
      <c r="E903" s="5" t="str">
        <f t="shared" si="14"/>
        <v/>
      </c>
      <c r="F903" s="12" t="str">
        <f>IF(D903=0,"",D903/C903/VLOOKUP($B903,target_rates_table,2,FALSE))</f>
        <v/>
      </c>
    </row>
    <row r="904" spans="4:6" x14ac:dyDescent="0.25">
      <c r="D904" s="5">
        <f>SUM(
IF(G904="",0,_xlfn.XLOOKUP(_xlfn.CONCAT(G904," - ",A904),production_rates_outpost_resources,production_rates_production_rates,0)),
IF(H904="",0,_xlfn.XLOOKUP(_xlfn.CONCAT(H904," - ",A904),production_rates_outpost_resources,production_rates_production_rates,0)),
IF(I904="",0,_xlfn.XLOOKUP(_xlfn.CONCAT(I904," - ",A904),production_rates_outpost_resources,production_rates_production_rates,0)),
IF(J904="",0,_xlfn.XLOOKUP(_xlfn.CONCAT(J904," - ",A904),production_rates_outpost_resources,production_rates_production_rates,0)),
IF(K904="",0,_xlfn.XLOOKUP(_xlfn.CONCAT(K904," - ",A904),production_rates_outpost_resources,production_rates_production_rates,0)),
IF(L904="",0,_xlfn.XLOOKUP(_xlfn.CONCAT(L904," - ",A904),production_rates_outpost_resources,production_rates_production_rates,0)),
IF(M904="",0,_xlfn.XLOOKUP(_xlfn.CONCAT(M904," - ",A904),production_rates_outpost_resources,production_rates_production_rates,0)))</f>
        <v>0</v>
      </c>
      <c r="E904" s="5" t="str">
        <f t="shared" si="14"/>
        <v/>
      </c>
      <c r="F904" s="12" t="str">
        <f>IF(D904=0,"",D904/C904/VLOOKUP($B904,target_rates_table,2,FALSE))</f>
        <v/>
      </c>
    </row>
    <row r="905" spans="4:6" x14ac:dyDescent="0.25">
      <c r="D905" s="5">
        <f>SUM(
IF(G905="",0,_xlfn.XLOOKUP(_xlfn.CONCAT(G905," - ",A905),production_rates_outpost_resources,production_rates_production_rates,0)),
IF(H905="",0,_xlfn.XLOOKUP(_xlfn.CONCAT(H905," - ",A905),production_rates_outpost_resources,production_rates_production_rates,0)),
IF(I905="",0,_xlfn.XLOOKUP(_xlfn.CONCAT(I905," - ",A905),production_rates_outpost_resources,production_rates_production_rates,0)),
IF(J905="",0,_xlfn.XLOOKUP(_xlfn.CONCAT(J905," - ",A905),production_rates_outpost_resources,production_rates_production_rates,0)),
IF(K905="",0,_xlfn.XLOOKUP(_xlfn.CONCAT(K905," - ",A905),production_rates_outpost_resources,production_rates_production_rates,0)),
IF(L905="",0,_xlfn.XLOOKUP(_xlfn.CONCAT(L905," - ",A905),production_rates_outpost_resources,production_rates_production_rates,0)),
IF(M905="",0,_xlfn.XLOOKUP(_xlfn.CONCAT(M905," - ",A905),production_rates_outpost_resources,production_rates_production_rates,0)))</f>
        <v>0</v>
      </c>
      <c r="E905" s="5" t="str">
        <f t="shared" si="14"/>
        <v/>
      </c>
      <c r="F905" s="12" t="str">
        <f>IF(D905=0,"",D905/C905/VLOOKUP($B905,target_rates_table,2,FALSE))</f>
        <v/>
      </c>
    </row>
    <row r="906" spans="4:6" x14ac:dyDescent="0.25">
      <c r="D906" s="5">
        <f>SUM(
IF(G906="",0,_xlfn.XLOOKUP(_xlfn.CONCAT(G906," - ",A906),production_rates_outpost_resources,production_rates_production_rates,0)),
IF(H906="",0,_xlfn.XLOOKUP(_xlfn.CONCAT(H906," - ",A906),production_rates_outpost_resources,production_rates_production_rates,0)),
IF(I906="",0,_xlfn.XLOOKUP(_xlfn.CONCAT(I906," - ",A906),production_rates_outpost_resources,production_rates_production_rates,0)),
IF(J906="",0,_xlfn.XLOOKUP(_xlfn.CONCAT(J906," - ",A906),production_rates_outpost_resources,production_rates_production_rates,0)),
IF(K906="",0,_xlfn.XLOOKUP(_xlfn.CONCAT(K906," - ",A906),production_rates_outpost_resources,production_rates_production_rates,0)),
IF(L906="",0,_xlfn.XLOOKUP(_xlfn.CONCAT(L906," - ",A906),production_rates_outpost_resources,production_rates_production_rates,0)),
IF(M906="",0,_xlfn.XLOOKUP(_xlfn.CONCAT(M906," - ",A906),production_rates_outpost_resources,production_rates_production_rates,0)))</f>
        <v>0</v>
      </c>
      <c r="E906" s="5" t="str">
        <f t="shared" si="14"/>
        <v/>
      </c>
      <c r="F906" s="12" t="str">
        <f>IF(D906=0,"",D906/C906/VLOOKUP($B906,target_rates_table,2,FALSE))</f>
        <v/>
      </c>
    </row>
    <row r="907" spans="4:6" x14ac:dyDescent="0.25">
      <c r="D907" s="5">
        <f>SUM(
IF(G907="",0,_xlfn.XLOOKUP(_xlfn.CONCAT(G907," - ",A907),production_rates_outpost_resources,production_rates_production_rates,0)),
IF(H907="",0,_xlfn.XLOOKUP(_xlfn.CONCAT(H907," - ",A907),production_rates_outpost_resources,production_rates_production_rates,0)),
IF(I907="",0,_xlfn.XLOOKUP(_xlfn.CONCAT(I907," - ",A907),production_rates_outpost_resources,production_rates_production_rates,0)),
IF(J907="",0,_xlfn.XLOOKUP(_xlfn.CONCAT(J907," - ",A907),production_rates_outpost_resources,production_rates_production_rates,0)),
IF(K907="",0,_xlfn.XLOOKUP(_xlfn.CONCAT(K907," - ",A907),production_rates_outpost_resources,production_rates_production_rates,0)),
IF(L907="",0,_xlfn.XLOOKUP(_xlfn.CONCAT(L907," - ",A907),production_rates_outpost_resources,production_rates_production_rates,0)),
IF(M907="",0,_xlfn.XLOOKUP(_xlfn.CONCAT(M907," - ",A907),production_rates_outpost_resources,production_rates_production_rates,0)))</f>
        <v>0</v>
      </c>
      <c r="E907" s="5" t="str">
        <f t="shared" si="14"/>
        <v/>
      </c>
      <c r="F907" s="12" t="str">
        <f>IF(D907=0,"",D907/C907/VLOOKUP($B907,target_rates_table,2,FALSE))</f>
        <v/>
      </c>
    </row>
    <row r="908" spans="4:6" x14ac:dyDescent="0.25">
      <c r="D908" s="5">
        <f>SUM(
IF(G908="",0,_xlfn.XLOOKUP(_xlfn.CONCAT(G908," - ",A908),production_rates_outpost_resources,production_rates_production_rates,0)),
IF(H908="",0,_xlfn.XLOOKUP(_xlfn.CONCAT(H908," - ",A908),production_rates_outpost_resources,production_rates_production_rates,0)),
IF(I908="",0,_xlfn.XLOOKUP(_xlfn.CONCAT(I908," - ",A908),production_rates_outpost_resources,production_rates_production_rates,0)),
IF(J908="",0,_xlfn.XLOOKUP(_xlfn.CONCAT(J908," - ",A908),production_rates_outpost_resources,production_rates_production_rates,0)),
IF(K908="",0,_xlfn.XLOOKUP(_xlfn.CONCAT(K908," - ",A908),production_rates_outpost_resources,production_rates_production_rates,0)),
IF(L908="",0,_xlfn.XLOOKUP(_xlfn.CONCAT(L908," - ",A908),production_rates_outpost_resources,production_rates_production_rates,0)),
IF(M908="",0,_xlfn.XLOOKUP(_xlfn.CONCAT(M908," - ",A908),production_rates_outpost_resources,production_rates_production_rates,0)))</f>
        <v>0</v>
      </c>
      <c r="E908" s="5" t="str">
        <f t="shared" si="14"/>
        <v/>
      </c>
      <c r="F908" s="12" t="str">
        <f>IF(D908=0,"",D908/C908/VLOOKUP($B908,target_rates_table,2,FALSE))</f>
        <v/>
      </c>
    </row>
    <row r="909" spans="4:6" x14ac:dyDescent="0.25">
      <c r="D909" s="5">
        <f>SUM(
IF(G909="",0,_xlfn.XLOOKUP(_xlfn.CONCAT(G909," - ",A909),production_rates_outpost_resources,production_rates_production_rates,0)),
IF(H909="",0,_xlfn.XLOOKUP(_xlfn.CONCAT(H909," - ",A909),production_rates_outpost_resources,production_rates_production_rates,0)),
IF(I909="",0,_xlfn.XLOOKUP(_xlfn.CONCAT(I909," - ",A909),production_rates_outpost_resources,production_rates_production_rates,0)),
IF(J909="",0,_xlfn.XLOOKUP(_xlfn.CONCAT(J909," - ",A909),production_rates_outpost_resources,production_rates_production_rates,0)),
IF(K909="",0,_xlfn.XLOOKUP(_xlfn.CONCAT(K909," - ",A909),production_rates_outpost_resources,production_rates_production_rates,0)),
IF(L909="",0,_xlfn.XLOOKUP(_xlfn.CONCAT(L909," - ",A909),production_rates_outpost_resources,production_rates_production_rates,0)),
IF(M909="",0,_xlfn.XLOOKUP(_xlfn.CONCAT(M909," - ",A909),production_rates_outpost_resources,production_rates_production_rates,0)))</f>
        <v>0</v>
      </c>
      <c r="E909" s="5" t="str">
        <f t="shared" si="14"/>
        <v/>
      </c>
      <c r="F909" s="12" t="str">
        <f>IF(D909=0,"",D909/C909/VLOOKUP($B909,target_rates_table,2,FALSE))</f>
        <v/>
      </c>
    </row>
    <row r="910" spans="4:6" x14ac:dyDescent="0.25">
      <c r="D910" s="5">
        <f>SUM(
IF(G910="",0,_xlfn.XLOOKUP(_xlfn.CONCAT(G910," - ",A910),production_rates_outpost_resources,production_rates_production_rates,0)),
IF(H910="",0,_xlfn.XLOOKUP(_xlfn.CONCAT(H910," - ",A910),production_rates_outpost_resources,production_rates_production_rates,0)),
IF(I910="",0,_xlfn.XLOOKUP(_xlfn.CONCAT(I910," - ",A910),production_rates_outpost_resources,production_rates_production_rates,0)),
IF(J910="",0,_xlfn.XLOOKUP(_xlfn.CONCAT(J910," - ",A910),production_rates_outpost_resources,production_rates_production_rates,0)),
IF(K910="",0,_xlfn.XLOOKUP(_xlfn.CONCAT(K910," - ",A910),production_rates_outpost_resources,production_rates_production_rates,0)),
IF(L910="",0,_xlfn.XLOOKUP(_xlfn.CONCAT(L910," - ",A910),production_rates_outpost_resources,production_rates_production_rates,0)),
IF(M910="",0,_xlfn.XLOOKUP(_xlfn.CONCAT(M910," - ",A910),production_rates_outpost_resources,production_rates_production_rates,0)))</f>
        <v>0</v>
      </c>
      <c r="E910" s="5" t="str">
        <f t="shared" si="14"/>
        <v/>
      </c>
      <c r="F910" s="12" t="str">
        <f>IF(D910=0,"",D910/C910/VLOOKUP($B910,target_rates_table,2,FALSE))</f>
        <v/>
      </c>
    </row>
    <row r="911" spans="4:6" x14ac:dyDescent="0.25">
      <c r="D911" s="5">
        <f>SUM(
IF(G911="",0,_xlfn.XLOOKUP(_xlfn.CONCAT(G911," - ",A911),production_rates_outpost_resources,production_rates_production_rates,0)),
IF(H911="",0,_xlfn.XLOOKUP(_xlfn.CONCAT(H911," - ",A911),production_rates_outpost_resources,production_rates_production_rates,0)),
IF(I911="",0,_xlfn.XLOOKUP(_xlfn.CONCAT(I911," - ",A911),production_rates_outpost_resources,production_rates_production_rates,0)),
IF(J911="",0,_xlfn.XLOOKUP(_xlfn.CONCAT(J911," - ",A911),production_rates_outpost_resources,production_rates_production_rates,0)),
IF(K911="",0,_xlfn.XLOOKUP(_xlfn.CONCAT(K911," - ",A911),production_rates_outpost_resources,production_rates_production_rates,0)),
IF(L911="",0,_xlfn.XLOOKUP(_xlfn.CONCAT(L911," - ",A911),production_rates_outpost_resources,production_rates_production_rates,0)),
IF(M911="",0,_xlfn.XLOOKUP(_xlfn.CONCAT(M911," - ",A911),production_rates_outpost_resources,production_rates_production_rates,0)))</f>
        <v>0</v>
      </c>
      <c r="E911" s="5" t="str">
        <f t="shared" si="14"/>
        <v/>
      </c>
      <c r="F911" s="12" t="str">
        <f>IF(D911=0,"",D911/C911/VLOOKUP($B911,target_rates_table,2,FALSE))</f>
        <v/>
      </c>
    </row>
    <row r="912" spans="4:6" x14ac:dyDescent="0.25">
      <c r="D912" s="5">
        <f>SUM(
IF(G912="",0,_xlfn.XLOOKUP(_xlfn.CONCAT(G912," - ",A912),production_rates_outpost_resources,production_rates_production_rates,0)),
IF(H912="",0,_xlfn.XLOOKUP(_xlfn.CONCAT(H912," - ",A912),production_rates_outpost_resources,production_rates_production_rates,0)),
IF(I912="",0,_xlfn.XLOOKUP(_xlfn.CONCAT(I912," - ",A912),production_rates_outpost_resources,production_rates_production_rates,0)),
IF(J912="",0,_xlfn.XLOOKUP(_xlfn.CONCAT(J912," - ",A912),production_rates_outpost_resources,production_rates_production_rates,0)),
IF(K912="",0,_xlfn.XLOOKUP(_xlfn.CONCAT(K912," - ",A912),production_rates_outpost_resources,production_rates_production_rates,0)),
IF(L912="",0,_xlfn.XLOOKUP(_xlfn.CONCAT(L912," - ",A912),production_rates_outpost_resources,production_rates_production_rates,0)),
IF(M912="",0,_xlfn.XLOOKUP(_xlfn.CONCAT(M912," - ",A912),production_rates_outpost_resources,production_rates_production_rates,0)))</f>
        <v>0</v>
      </c>
      <c r="E912" s="5" t="str">
        <f t="shared" si="14"/>
        <v/>
      </c>
      <c r="F912" s="12" t="str">
        <f>IF(D912=0,"",D912/C912/VLOOKUP($B912,target_rates_table,2,FALSE))</f>
        <v/>
      </c>
    </row>
    <row r="913" spans="4:6" x14ac:dyDescent="0.25">
      <c r="D913" s="5">
        <f>SUM(
IF(G913="",0,_xlfn.XLOOKUP(_xlfn.CONCAT(G913," - ",A913),production_rates_outpost_resources,production_rates_production_rates,0)),
IF(H913="",0,_xlfn.XLOOKUP(_xlfn.CONCAT(H913," - ",A913),production_rates_outpost_resources,production_rates_production_rates,0)),
IF(I913="",0,_xlfn.XLOOKUP(_xlfn.CONCAT(I913," - ",A913),production_rates_outpost_resources,production_rates_production_rates,0)),
IF(J913="",0,_xlfn.XLOOKUP(_xlfn.CONCAT(J913," - ",A913),production_rates_outpost_resources,production_rates_production_rates,0)),
IF(K913="",0,_xlfn.XLOOKUP(_xlfn.CONCAT(K913," - ",A913),production_rates_outpost_resources,production_rates_production_rates,0)),
IF(L913="",0,_xlfn.XLOOKUP(_xlfn.CONCAT(L913," - ",A913),production_rates_outpost_resources,production_rates_production_rates,0)),
IF(M913="",0,_xlfn.XLOOKUP(_xlfn.CONCAT(M913," - ",A913),production_rates_outpost_resources,production_rates_production_rates,0)))</f>
        <v>0</v>
      </c>
      <c r="E913" s="5" t="str">
        <f t="shared" si="14"/>
        <v/>
      </c>
      <c r="F913" s="12" t="str">
        <f>IF(D913=0,"",D913/C913/VLOOKUP($B913,target_rates_table,2,FALSE))</f>
        <v/>
      </c>
    </row>
    <row r="914" spans="4:6" x14ac:dyDescent="0.25">
      <c r="D914" s="5">
        <f>SUM(
IF(G914="",0,_xlfn.XLOOKUP(_xlfn.CONCAT(G914," - ",A914),production_rates_outpost_resources,production_rates_production_rates,0)),
IF(H914="",0,_xlfn.XLOOKUP(_xlfn.CONCAT(H914," - ",A914),production_rates_outpost_resources,production_rates_production_rates,0)),
IF(I914="",0,_xlfn.XLOOKUP(_xlfn.CONCAT(I914," - ",A914),production_rates_outpost_resources,production_rates_production_rates,0)),
IF(J914="",0,_xlfn.XLOOKUP(_xlfn.CONCAT(J914," - ",A914),production_rates_outpost_resources,production_rates_production_rates,0)),
IF(K914="",0,_xlfn.XLOOKUP(_xlfn.CONCAT(K914," - ",A914),production_rates_outpost_resources,production_rates_production_rates,0)),
IF(L914="",0,_xlfn.XLOOKUP(_xlfn.CONCAT(L914," - ",A914),production_rates_outpost_resources,production_rates_production_rates,0)),
IF(M914="",0,_xlfn.XLOOKUP(_xlfn.CONCAT(M914," - ",A914),production_rates_outpost_resources,production_rates_production_rates,0)))</f>
        <v>0</v>
      </c>
      <c r="E914" s="5" t="str">
        <f t="shared" si="14"/>
        <v/>
      </c>
      <c r="F914" s="12" t="str">
        <f>IF(D914=0,"",D914/C914/VLOOKUP($B914,target_rates_table,2,FALSE))</f>
        <v/>
      </c>
    </row>
    <row r="915" spans="4:6" x14ac:dyDescent="0.25">
      <c r="D915" s="5">
        <f>SUM(
IF(G915="",0,_xlfn.XLOOKUP(_xlfn.CONCAT(G915," - ",A915),production_rates_outpost_resources,production_rates_production_rates,0)),
IF(H915="",0,_xlfn.XLOOKUP(_xlfn.CONCAT(H915," - ",A915),production_rates_outpost_resources,production_rates_production_rates,0)),
IF(I915="",0,_xlfn.XLOOKUP(_xlfn.CONCAT(I915," - ",A915),production_rates_outpost_resources,production_rates_production_rates,0)),
IF(J915="",0,_xlfn.XLOOKUP(_xlfn.CONCAT(J915," - ",A915),production_rates_outpost_resources,production_rates_production_rates,0)),
IF(K915="",0,_xlfn.XLOOKUP(_xlfn.CONCAT(K915," - ",A915),production_rates_outpost_resources,production_rates_production_rates,0)),
IF(L915="",0,_xlfn.XLOOKUP(_xlfn.CONCAT(L915," - ",A915),production_rates_outpost_resources,production_rates_production_rates,0)),
IF(M915="",0,_xlfn.XLOOKUP(_xlfn.CONCAT(M915," - ",A915),production_rates_outpost_resources,production_rates_production_rates,0)))</f>
        <v>0</v>
      </c>
      <c r="E915" s="5" t="str">
        <f t="shared" si="14"/>
        <v/>
      </c>
      <c r="F915" s="12" t="str">
        <f>IF(D915=0,"",D915/C915/VLOOKUP($B915,target_rates_table,2,FALSE))</f>
        <v/>
      </c>
    </row>
    <row r="916" spans="4:6" x14ac:dyDescent="0.25">
      <c r="D916" s="5">
        <f>SUM(
IF(G916="",0,_xlfn.XLOOKUP(_xlfn.CONCAT(G916," - ",A916),production_rates_outpost_resources,production_rates_production_rates,0)),
IF(H916="",0,_xlfn.XLOOKUP(_xlfn.CONCAT(H916," - ",A916),production_rates_outpost_resources,production_rates_production_rates,0)),
IF(I916="",0,_xlfn.XLOOKUP(_xlfn.CONCAT(I916," - ",A916),production_rates_outpost_resources,production_rates_production_rates,0)),
IF(J916="",0,_xlfn.XLOOKUP(_xlfn.CONCAT(J916," - ",A916),production_rates_outpost_resources,production_rates_production_rates,0)),
IF(K916="",0,_xlfn.XLOOKUP(_xlfn.CONCAT(K916," - ",A916),production_rates_outpost_resources,production_rates_production_rates,0)),
IF(L916="",0,_xlfn.XLOOKUP(_xlfn.CONCAT(L916," - ",A916),production_rates_outpost_resources,production_rates_production_rates,0)),
IF(M916="",0,_xlfn.XLOOKUP(_xlfn.CONCAT(M916," - ",A916),production_rates_outpost_resources,production_rates_production_rates,0)))</f>
        <v>0</v>
      </c>
      <c r="E916" s="5" t="str">
        <f t="shared" si="14"/>
        <v/>
      </c>
      <c r="F916" s="12" t="str">
        <f>IF(D916=0,"",D916/C916/VLOOKUP($B916,target_rates_table,2,FALSE))</f>
        <v/>
      </c>
    </row>
    <row r="917" spans="4:6" x14ac:dyDescent="0.25">
      <c r="D917" s="5">
        <f>SUM(
IF(G917="",0,_xlfn.XLOOKUP(_xlfn.CONCAT(G917," - ",A917),production_rates_outpost_resources,production_rates_production_rates,0)),
IF(H917="",0,_xlfn.XLOOKUP(_xlfn.CONCAT(H917," - ",A917),production_rates_outpost_resources,production_rates_production_rates,0)),
IF(I917="",0,_xlfn.XLOOKUP(_xlfn.CONCAT(I917," - ",A917),production_rates_outpost_resources,production_rates_production_rates,0)),
IF(J917="",0,_xlfn.XLOOKUP(_xlfn.CONCAT(J917," - ",A917),production_rates_outpost_resources,production_rates_production_rates,0)),
IF(K917="",0,_xlfn.XLOOKUP(_xlfn.CONCAT(K917," - ",A917),production_rates_outpost_resources,production_rates_production_rates,0)),
IF(L917="",0,_xlfn.XLOOKUP(_xlfn.CONCAT(L917," - ",A917),production_rates_outpost_resources,production_rates_production_rates,0)),
IF(M917="",0,_xlfn.XLOOKUP(_xlfn.CONCAT(M917," - ",A917),production_rates_outpost_resources,production_rates_production_rates,0)))</f>
        <v>0</v>
      </c>
      <c r="E917" s="5" t="str">
        <f t="shared" si="14"/>
        <v/>
      </c>
      <c r="F917" s="12" t="str">
        <f>IF(D917=0,"",D917/C917/VLOOKUP($B917,target_rates_table,2,FALSE))</f>
        <v/>
      </c>
    </row>
    <row r="918" spans="4:6" x14ac:dyDescent="0.25">
      <c r="D918" s="5">
        <f>SUM(
IF(G918="",0,_xlfn.XLOOKUP(_xlfn.CONCAT(G918," - ",A918),production_rates_outpost_resources,production_rates_production_rates,0)),
IF(H918="",0,_xlfn.XLOOKUP(_xlfn.CONCAT(H918," - ",A918),production_rates_outpost_resources,production_rates_production_rates,0)),
IF(I918="",0,_xlfn.XLOOKUP(_xlfn.CONCAT(I918," - ",A918),production_rates_outpost_resources,production_rates_production_rates,0)),
IF(J918="",0,_xlfn.XLOOKUP(_xlfn.CONCAT(J918," - ",A918),production_rates_outpost_resources,production_rates_production_rates,0)),
IF(K918="",0,_xlfn.XLOOKUP(_xlfn.CONCAT(K918," - ",A918),production_rates_outpost_resources,production_rates_production_rates,0)),
IF(L918="",0,_xlfn.XLOOKUP(_xlfn.CONCAT(L918," - ",A918),production_rates_outpost_resources,production_rates_production_rates,0)),
IF(M918="",0,_xlfn.XLOOKUP(_xlfn.CONCAT(M918," - ",A918),production_rates_outpost_resources,production_rates_production_rates,0)))</f>
        <v>0</v>
      </c>
      <c r="E918" s="5" t="str">
        <f t="shared" si="14"/>
        <v/>
      </c>
      <c r="F918" s="12" t="str">
        <f>IF(D918=0,"",D918/C918/VLOOKUP($B918,target_rates_table,2,FALSE))</f>
        <v/>
      </c>
    </row>
    <row r="919" spans="4:6" x14ac:dyDescent="0.25">
      <c r="D919" s="5">
        <f>SUM(
IF(G919="",0,_xlfn.XLOOKUP(_xlfn.CONCAT(G919," - ",A919),production_rates_outpost_resources,production_rates_production_rates,0)),
IF(H919="",0,_xlfn.XLOOKUP(_xlfn.CONCAT(H919," - ",A919),production_rates_outpost_resources,production_rates_production_rates,0)),
IF(I919="",0,_xlfn.XLOOKUP(_xlfn.CONCAT(I919," - ",A919),production_rates_outpost_resources,production_rates_production_rates,0)),
IF(J919="",0,_xlfn.XLOOKUP(_xlfn.CONCAT(J919," - ",A919),production_rates_outpost_resources,production_rates_production_rates,0)),
IF(K919="",0,_xlfn.XLOOKUP(_xlfn.CONCAT(K919," - ",A919),production_rates_outpost_resources,production_rates_production_rates,0)),
IF(L919="",0,_xlfn.XLOOKUP(_xlfn.CONCAT(L919," - ",A919),production_rates_outpost_resources,production_rates_production_rates,0)),
IF(M919="",0,_xlfn.XLOOKUP(_xlfn.CONCAT(M919," - ",A919),production_rates_outpost_resources,production_rates_production_rates,0)))</f>
        <v>0</v>
      </c>
      <c r="E919" s="5" t="str">
        <f t="shared" si="14"/>
        <v/>
      </c>
      <c r="F919" s="12" t="str">
        <f>IF(D919=0,"",D919/C919/VLOOKUP($B919,target_rates_table,2,FALSE))</f>
        <v/>
      </c>
    </row>
    <row r="920" spans="4:6" x14ac:dyDescent="0.25">
      <c r="D920" s="5">
        <f>SUM(
IF(G920="",0,_xlfn.XLOOKUP(_xlfn.CONCAT(G920," - ",A920),production_rates_outpost_resources,production_rates_production_rates,0)),
IF(H920="",0,_xlfn.XLOOKUP(_xlfn.CONCAT(H920," - ",A920),production_rates_outpost_resources,production_rates_production_rates,0)),
IF(I920="",0,_xlfn.XLOOKUP(_xlfn.CONCAT(I920," - ",A920),production_rates_outpost_resources,production_rates_production_rates,0)),
IF(J920="",0,_xlfn.XLOOKUP(_xlfn.CONCAT(J920," - ",A920),production_rates_outpost_resources,production_rates_production_rates,0)),
IF(K920="",0,_xlfn.XLOOKUP(_xlfn.CONCAT(K920," - ",A920),production_rates_outpost_resources,production_rates_production_rates,0)),
IF(L920="",0,_xlfn.XLOOKUP(_xlfn.CONCAT(L920," - ",A920),production_rates_outpost_resources,production_rates_production_rates,0)),
IF(M920="",0,_xlfn.XLOOKUP(_xlfn.CONCAT(M920," - ",A920),production_rates_outpost_resources,production_rates_production_rates,0)))</f>
        <v>0</v>
      </c>
      <c r="E920" s="5" t="str">
        <f t="shared" si="14"/>
        <v/>
      </c>
      <c r="F920" s="12" t="str">
        <f>IF(D920=0,"",D920/C920/VLOOKUP($B920,target_rates_table,2,FALSE))</f>
        <v/>
      </c>
    </row>
    <row r="921" spans="4:6" x14ac:dyDescent="0.25">
      <c r="D921" s="5">
        <f>SUM(
IF(G921="",0,_xlfn.XLOOKUP(_xlfn.CONCAT(G921," - ",A921),production_rates_outpost_resources,production_rates_production_rates,0)),
IF(H921="",0,_xlfn.XLOOKUP(_xlfn.CONCAT(H921," - ",A921),production_rates_outpost_resources,production_rates_production_rates,0)),
IF(I921="",0,_xlfn.XLOOKUP(_xlfn.CONCAT(I921," - ",A921),production_rates_outpost_resources,production_rates_production_rates,0)),
IF(J921="",0,_xlfn.XLOOKUP(_xlfn.CONCAT(J921," - ",A921),production_rates_outpost_resources,production_rates_production_rates,0)),
IF(K921="",0,_xlfn.XLOOKUP(_xlfn.CONCAT(K921," - ",A921),production_rates_outpost_resources,production_rates_production_rates,0)),
IF(L921="",0,_xlfn.XLOOKUP(_xlfn.CONCAT(L921," - ",A921),production_rates_outpost_resources,production_rates_production_rates,0)),
IF(M921="",0,_xlfn.XLOOKUP(_xlfn.CONCAT(M921," - ",A921),production_rates_outpost_resources,production_rates_production_rates,0)))</f>
        <v>0</v>
      </c>
      <c r="E921" s="5" t="str">
        <f t="shared" si="14"/>
        <v/>
      </c>
      <c r="F921" s="12" t="str">
        <f>IF(D921=0,"",D921/C921/VLOOKUP($B921,target_rates_table,2,FALSE))</f>
        <v/>
      </c>
    </row>
    <row r="922" spans="4:6" x14ac:dyDescent="0.25">
      <c r="D922" s="5">
        <f>SUM(
IF(G922="",0,_xlfn.XLOOKUP(_xlfn.CONCAT(G922," - ",A922),production_rates_outpost_resources,production_rates_production_rates,0)),
IF(H922="",0,_xlfn.XLOOKUP(_xlfn.CONCAT(H922," - ",A922),production_rates_outpost_resources,production_rates_production_rates,0)),
IF(I922="",0,_xlfn.XLOOKUP(_xlfn.CONCAT(I922," - ",A922),production_rates_outpost_resources,production_rates_production_rates,0)),
IF(J922="",0,_xlfn.XLOOKUP(_xlfn.CONCAT(J922," - ",A922),production_rates_outpost_resources,production_rates_production_rates,0)),
IF(K922="",0,_xlfn.XLOOKUP(_xlfn.CONCAT(K922," - ",A922),production_rates_outpost_resources,production_rates_production_rates,0)),
IF(L922="",0,_xlfn.XLOOKUP(_xlfn.CONCAT(L922," - ",A922),production_rates_outpost_resources,production_rates_production_rates,0)),
IF(M922="",0,_xlfn.XLOOKUP(_xlfn.CONCAT(M922," - ",A922),production_rates_outpost_resources,production_rates_production_rates,0)))</f>
        <v>0</v>
      </c>
      <c r="E922" s="5" t="str">
        <f t="shared" si="14"/>
        <v/>
      </c>
      <c r="F922" s="12" t="str">
        <f>IF(D922=0,"",D922/C922/VLOOKUP($B922,target_rates_table,2,FALSE))</f>
        <v/>
      </c>
    </row>
    <row r="923" spans="4:6" x14ac:dyDescent="0.25">
      <c r="D923" s="5">
        <f>SUM(
IF(G923="",0,_xlfn.XLOOKUP(_xlfn.CONCAT(G923," - ",A923),production_rates_outpost_resources,production_rates_production_rates,0)),
IF(H923="",0,_xlfn.XLOOKUP(_xlfn.CONCAT(H923," - ",A923),production_rates_outpost_resources,production_rates_production_rates,0)),
IF(I923="",0,_xlfn.XLOOKUP(_xlfn.CONCAT(I923," - ",A923),production_rates_outpost_resources,production_rates_production_rates,0)),
IF(J923="",0,_xlfn.XLOOKUP(_xlfn.CONCAT(J923," - ",A923),production_rates_outpost_resources,production_rates_production_rates,0)),
IF(K923="",0,_xlfn.XLOOKUP(_xlfn.CONCAT(K923," - ",A923),production_rates_outpost_resources,production_rates_production_rates,0)),
IF(L923="",0,_xlfn.XLOOKUP(_xlfn.CONCAT(L923," - ",A923),production_rates_outpost_resources,production_rates_production_rates,0)),
IF(M923="",0,_xlfn.XLOOKUP(_xlfn.CONCAT(M923," - ",A923),production_rates_outpost_resources,production_rates_production_rates,0)))</f>
        <v>0</v>
      </c>
      <c r="E923" s="5" t="str">
        <f t="shared" si="14"/>
        <v/>
      </c>
      <c r="F923" s="12" t="str">
        <f>IF(D923=0,"",D923/C923/VLOOKUP($B923,target_rates_table,2,FALSE))</f>
        <v/>
      </c>
    </row>
    <row r="924" spans="4:6" x14ac:dyDescent="0.25">
      <c r="D924" s="5">
        <f>SUM(
IF(G924="",0,_xlfn.XLOOKUP(_xlfn.CONCAT(G924," - ",A924),production_rates_outpost_resources,production_rates_production_rates,0)),
IF(H924="",0,_xlfn.XLOOKUP(_xlfn.CONCAT(H924," - ",A924),production_rates_outpost_resources,production_rates_production_rates,0)),
IF(I924="",0,_xlfn.XLOOKUP(_xlfn.CONCAT(I924," - ",A924),production_rates_outpost_resources,production_rates_production_rates,0)),
IF(J924="",0,_xlfn.XLOOKUP(_xlfn.CONCAT(J924," - ",A924),production_rates_outpost_resources,production_rates_production_rates,0)),
IF(K924="",0,_xlfn.XLOOKUP(_xlfn.CONCAT(K924," - ",A924),production_rates_outpost_resources,production_rates_production_rates,0)),
IF(L924="",0,_xlfn.XLOOKUP(_xlfn.CONCAT(L924," - ",A924),production_rates_outpost_resources,production_rates_production_rates,0)),
IF(M924="",0,_xlfn.XLOOKUP(_xlfn.CONCAT(M924," - ",A924),production_rates_outpost_resources,production_rates_production_rates,0)))</f>
        <v>0</v>
      </c>
      <c r="E924" s="5" t="str">
        <f t="shared" si="14"/>
        <v/>
      </c>
      <c r="F924" s="12" t="str">
        <f>IF(D924=0,"",D924/C924/VLOOKUP($B924,target_rates_table,2,FALSE))</f>
        <v/>
      </c>
    </row>
    <row r="925" spans="4:6" x14ac:dyDescent="0.25">
      <c r="D925" s="5">
        <f>SUM(
IF(G925="",0,_xlfn.XLOOKUP(_xlfn.CONCAT(G925," - ",A925),production_rates_outpost_resources,production_rates_production_rates,0)),
IF(H925="",0,_xlfn.XLOOKUP(_xlfn.CONCAT(H925," - ",A925),production_rates_outpost_resources,production_rates_production_rates,0)),
IF(I925="",0,_xlfn.XLOOKUP(_xlfn.CONCAT(I925," - ",A925),production_rates_outpost_resources,production_rates_production_rates,0)),
IF(J925="",0,_xlfn.XLOOKUP(_xlfn.CONCAT(J925," - ",A925),production_rates_outpost_resources,production_rates_production_rates,0)),
IF(K925="",0,_xlfn.XLOOKUP(_xlfn.CONCAT(K925," - ",A925),production_rates_outpost_resources,production_rates_production_rates,0)),
IF(L925="",0,_xlfn.XLOOKUP(_xlfn.CONCAT(L925," - ",A925),production_rates_outpost_resources,production_rates_production_rates,0)),
IF(M925="",0,_xlfn.XLOOKUP(_xlfn.CONCAT(M925," - ",A925),production_rates_outpost_resources,production_rates_production_rates,0)))</f>
        <v>0</v>
      </c>
      <c r="E925" s="5" t="str">
        <f t="shared" si="14"/>
        <v/>
      </c>
      <c r="F925" s="12" t="str">
        <f>IF(D925=0,"",D925/C925/VLOOKUP($B925,target_rates_table,2,FALSE))</f>
        <v/>
      </c>
    </row>
    <row r="926" spans="4:6" x14ac:dyDescent="0.25">
      <c r="D926" s="5">
        <f>SUM(
IF(G926="",0,_xlfn.XLOOKUP(_xlfn.CONCAT(G926," - ",A926),production_rates_outpost_resources,production_rates_production_rates,0)),
IF(H926="",0,_xlfn.XLOOKUP(_xlfn.CONCAT(H926," - ",A926),production_rates_outpost_resources,production_rates_production_rates,0)),
IF(I926="",0,_xlfn.XLOOKUP(_xlfn.CONCAT(I926," - ",A926),production_rates_outpost_resources,production_rates_production_rates,0)),
IF(J926="",0,_xlfn.XLOOKUP(_xlfn.CONCAT(J926," - ",A926),production_rates_outpost_resources,production_rates_production_rates,0)),
IF(K926="",0,_xlfn.XLOOKUP(_xlfn.CONCAT(K926," - ",A926),production_rates_outpost_resources,production_rates_production_rates,0)),
IF(L926="",0,_xlfn.XLOOKUP(_xlfn.CONCAT(L926," - ",A926),production_rates_outpost_resources,production_rates_production_rates,0)),
IF(M926="",0,_xlfn.XLOOKUP(_xlfn.CONCAT(M926," - ",A926),production_rates_outpost_resources,production_rates_production_rates,0)))</f>
        <v>0</v>
      </c>
      <c r="E926" s="5" t="str">
        <f t="shared" si="14"/>
        <v/>
      </c>
      <c r="F926" s="12" t="str">
        <f>IF(D926=0,"",D926/C926/VLOOKUP($B926,target_rates_table,2,FALSE))</f>
        <v/>
      </c>
    </row>
    <row r="927" spans="4:6" x14ac:dyDescent="0.25">
      <c r="D927" s="5">
        <f>SUM(
IF(G927="",0,_xlfn.XLOOKUP(_xlfn.CONCAT(G927," - ",A927),production_rates_outpost_resources,production_rates_production_rates,0)),
IF(H927="",0,_xlfn.XLOOKUP(_xlfn.CONCAT(H927," - ",A927),production_rates_outpost_resources,production_rates_production_rates,0)),
IF(I927="",0,_xlfn.XLOOKUP(_xlfn.CONCAT(I927," - ",A927),production_rates_outpost_resources,production_rates_production_rates,0)),
IF(J927="",0,_xlfn.XLOOKUP(_xlfn.CONCAT(J927," - ",A927),production_rates_outpost_resources,production_rates_production_rates,0)),
IF(K927="",0,_xlfn.XLOOKUP(_xlfn.CONCAT(K927," - ",A927),production_rates_outpost_resources,production_rates_production_rates,0)),
IF(L927="",0,_xlfn.XLOOKUP(_xlfn.CONCAT(L927," - ",A927),production_rates_outpost_resources,production_rates_production_rates,0)),
IF(M927="",0,_xlfn.XLOOKUP(_xlfn.CONCAT(M927," - ",A927),production_rates_outpost_resources,production_rates_production_rates,0)))</f>
        <v>0</v>
      </c>
      <c r="E927" s="5" t="str">
        <f t="shared" si="14"/>
        <v/>
      </c>
      <c r="F927" s="12" t="str">
        <f>IF(D927=0,"",D927/C927/VLOOKUP($B927,target_rates_table,2,FALSE))</f>
        <v/>
      </c>
    </row>
    <row r="928" spans="4:6" x14ac:dyDescent="0.25">
      <c r="D928" s="5">
        <f>SUM(
IF(G928="",0,_xlfn.XLOOKUP(_xlfn.CONCAT(G928," - ",A928),production_rates_outpost_resources,production_rates_production_rates,0)),
IF(H928="",0,_xlfn.XLOOKUP(_xlfn.CONCAT(H928," - ",A928),production_rates_outpost_resources,production_rates_production_rates,0)),
IF(I928="",0,_xlfn.XLOOKUP(_xlfn.CONCAT(I928," - ",A928),production_rates_outpost_resources,production_rates_production_rates,0)),
IF(J928="",0,_xlfn.XLOOKUP(_xlfn.CONCAT(J928," - ",A928),production_rates_outpost_resources,production_rates_production_rates,0)),
IF(K928="",0,_xlfn.XLOOKUP(_xlfn.CONCAT(K928," - ",A928),production_rates_outpost_resources,production_rates_production_rates,0)),
IF(L928="",0,_xlfn.XLOOKUP(_xlfn.CONCAT(L928," - ",A928),production_rates_outpost_resources,production_rates_production_rates,0)),
IF(M928="",0,_xlfn.XLOOKUP(_xlfn.CONCAT(M928," - ",A928),production_rates_outpost_resources,production_rates_production_rates,0)))</f>
        <v>0</v>
      </c>
      <c r="E928" s="5" t="str">
        <f t="shared" si="14"/>
        <v/>
      </c>
      <c r="F928" s="12" t="str">
        <f>IF(D928=0,"",D928/C928/VLOOKUP($B928,target_rates_table,2,FALSE))</f>
        <v/>
      </c>
    </row>
    <row r="929" spans="4:6" x14ac:dyDescent="0.25">
      <c r="D929" s="5">
        <f>SUM(
IF(G929="",0,_xlfn.XLOOKUP(_xlfn.CONCAT(G929," - ",A929),production_rates_outpost_resources,production_rates_production_rates,0)),
IF(H929="",0,_xlfn.XLOOKUP(_xlfn.CONCAT(H929," - ",A929),production_rates_outpost_resources,production_rates_production_rates,0)),
IF(I929="",0,_xlfn.XLOOKUP(_xlfn.CONCAT(I929," - ",A929),production_rates_outpost_resources,production_rates_production_rates,0)),
IF(J929="",0,_xlfn.XLOOKUP(_xlfn.CONCAT(J929," - ",A929),production_rates_outpost_resources,production_rates_production_rates,0)),
IF(K929="",0,_xlfn.XLOOKUP(_xlfn.CONCAT(K929," - ",A929),production_rates_outpost_resources,production_rates_production_rates,0)),
IF(L929="",0,_xlfn.XLOOKUP(_xlfn.CONCAT(L929," - ",A929),production_rates_outpost_resources,production_rates_production_rates,0)),
IF(M929="",0,_xlfn.XLOOKUP(_xlfn.CONCAT(M929," - ",A929),production_rates_outpost_resources,production_rates_production_rates,0)))</f>
        <v>0</v>
      </c>
      <c r="E929" s="5" t="str">
        <f t="shared" si="14"/>
        <v/>
      </c>
      <c r="F929" s="12" t="str">
        <f>IF(D929=0,"",D929/C929/VLOOKUP($B929,target_rates_table,2,FALSE))</f>
        <v/>
      </c>
    </row>
    <row r="930" spans="4:6" x14ac:dyDescent="0.25">
      <c r="D930" s="5">
        <f>SUM(
IF(G930="",0,_xlfn.XLOOKUP(_xlfn.CONCAT(G930," - ",A930),production_rates_outpost_resources,production_rates_production_rates,0)),
IF(H930="",0,_xlfn.XLOOKUP(_xlfn.CONCAT(H930," - ",A930),production_rates_outpost_resources,production_rates_production_rates,0)),
IF(I930="",0,_xlfn.XLOOKUP(_xlfn.CONCAT(I930," - ",A930),production_rates_outpost_resources,production_rates_production_rates,0)),
IF(J930="",0,_xlfn.XLOOKUP(_xlfn.CONCAT(J930," - ",A930),production_rates_outpost_resources,production_rates_production_rates,0)),
IF(K930="",0,_xlfn.XLOOKUP(_xlfn.CONCAT(K930," - ",A930),production_rates_outpost_resources,production_rates_production_rates,0)),
IF(L930="",0,_xlfn.XLOOKUP(_xlfn.CONCAT(L930," - ",A930),production_rates_outpost_resources,production_rates_production_rates,0)),
IF(M930="",0,_xlfn.XLOOKUP(_xlfn.CONCAT(M930," - ",A930),production_rates_outpost_resources,production_rates_production_rates,0)))</f>
        <v>0</v>
      </c>
      <c r="E930" s="5" t="str">
        <f t="shared" si="14"/>
        <v/>
      </c>
      <c r="F930" s="12" t="str">
        <f>IF(D930=0,"",D930/C930/VLOOKUP($B930,target_rates_table,2,FALSE))</f>
        <v/>
      </c>
    </row>
    <row r="931" spans="4:6" x14ac:dyDescent="0.25">
      <c r="D931" s="5">
        <f>SUM(
IF(G931="",0,_xlfn.XLOOKUP(_xlfn.CONCAT(G931," - ",A931),production_rates_outpost_resources,production_rates_production_rates,0)),
IF(H931="",0,_xlfn.XLOOKUP(_xlfn.CONCAT(H931," - ",A931),production_rates_outpost_resources,production_rates_production_rates,0)),
IF(I931="",0,_xlfn.XLOOKUP(_xlfn.CONCAT(I931," - ",A931),production_rates_outpost_resources,production_rates_production_rates,0)),
IF(J931="",0,_xlfn.XLOOKUP(_xlfn.CONCAT(J931," - ",A931),production_rates_outpost_resources,production_rates_production_rates,0)),
IF(K931="",0,_xlfn.XLOOKUP(_xlfn.CONCAT(K931," - ",A931),production_rates_outpost_resources,production_rates_production_rates,0)),
IF(L931="",0,_xlfn.XLOOKUP(_xlfn.CONCAT(L931," - ",A931),production_rates_outpost_resources,production_rates_production_rates,0)),
IF(M931="",0,_xlfn.XLOOKUP(_xlfn.CONCAT(M931," - ",A931),production_rates_outpost_resources,production_rates_production_rates,0)))</f>
        <v>0</v>
      </c>
      <c r="E931" s="5" t="str">
        <f t="shared" si="14"/>
        <v/>
      </c>
      <c r="F931" s="12" t="str">
        <f>IF(D931=0,"",D931/C931/VLOOKUP($B931,target_rates_table,2,FALSE))</f>
        <v/>
      </c>
    </row>
    <row r="932" spans="4:6" x14ac:dyDescent="0.25">
      <c r="D932" s="5">
        <f>SUM(
IF(G932="",0,_xlfn.XLOOKUP(_xlfn.CONCAT(G932," - ",A932),production_rates_outpost_resources,production_rates_production_rates,0)),
IF(H932="",0,_xlfn.XLOOKUP(_xlfn.CONCAT(H932," - ",A932),production_rates_outpost_resources,production_rates_production_rates,0)),
IF(I932="",0,_xlfn.XLOOKUP(_xlfn.CONCAT(I932," - ",A932),production_rates_outpost_resources,production_rates_production_rates,0)),
IF(J932="",0,_xlfn.XLOOKUP(_xlfn.CONCAT(J932," - ",A932),production_rates_outpost_resources,production_rates_production_rates,0)),
IF(K932="",0,_xlfn.XLOOKUP(_xlfn.CONCAT(K932," - ",A932),production_rates_outpost_resources,production_rates_production_rates,0)),
IF(L932="",0,_xlfn.XLOOKUP(_xlfn.CONCAT(L932," - ",A932),production_rates_outpost_resources,production_rates_production_rates,0)),
IF(M932="",0,_xlfn.XLOOKUP(_xlfn.CONCAT(M932," - ",A932),production_rates_outpost_resources,production_rates_production_rates,0)))</f>
        <v>0</v>
      </c>
      <c r="E932" s="5" t="str">
        <f t="shared" si="14"/>
        <v/>
      </c>
      <c r="F932" s="12" t="str">
        <f>IF(D932=0,"",D932/C932/VLOOKUP($B932,target_rates_table,2,FALSE))</f>
        <v/>
      </c>
    </row>
    <row r="933" spans="4:6" x14ac:dyDescent="0.25">
      <c r="D933" s="5">
        <f>SUM(
IF(G933="",0,_xlfn.XLOOKUP(_xlfn.CONCAT(G933," - ",A933),production_rates_outpost_resources,production_rates_production_rates,0)),
IF(H933="",0,_xlfn.XLOOKUP(_xlfn.CONCAT(H933," - ",A933),production_rates_outpost_resources,production_rates_production_rates,0)),
IF(I933="",0,_xlfn.XLOOKUP(_xlfn.CONCAT(I933," - ",A933),production_rates_outpost_resources,production_rates_production_rates,0)),
IF(J933="",0,_xlfn.XLOOKUP(_xlfn.CONCAT(J933," - ",A933),production_rates_outpost_resources,production_rates_production_rates,0)),
IF(K933="",0,_xlfn.XLOOKUP(_xlfn.CONCAT(K933," - ",A933),production_rates_outpost_resources,production_rates_production_rates,0)),
IF(L933="",0,_xlfn.XLOOKUP(_xlfn.CONCAT(L933," - ",A933),production_rates_outpost_resources,production_rates_production_rates,0)),
IF(M933="",0,_xlfn.XLOOKUP(_xlfn.CONCAT(M933," - ",A933),production_rates_outpost_resources,production_rates_production_rates,0)))</f>
        <v>0</v>
      </c>
      <c r="E933" s="5" t="str">
        <f t="shared" si="14"/>
        <v/>
      </c>
      <c r="F933" s="12" t="str">
        <f>IF(D933=0,"",D933/C933/VLOOKUP($B933,target_rates_table,2,FALSE))</f>
        <v/>
      </c>
    </row>
    <row r="934" spans="4:6" x14ac:dyDescent="0.25">
      <c r="D934" s="5">
        <f>SUM(
IF(G934="",0,_xlfn.XLOOKUP(_xlfn.CONCAT(G934," - ",A934),production_rates_outpost_resources,production_rates_production_rates,0)),
IF(H934="",0,_xlfn.XLOOKUP(_xlfn.CONCAT(H934," - ",A934),production_rates_outpost_resources,production_rates_production_rates,0)),
IF(I934="",0,_xlfn.XLOOKUP(_xlfn.CONCAT(I934," - ",A934),production_rates_outpost_resources,production_rates_production_rates,0)),
IF(J934="",0,_xlfn.XLOOKUP(_xlfn.CONCAT(J934," - ",A934),production_rates_outpost_resources,production_rates_production_rates,0)),
IF(K934="",0,_xlfn.XLOOKUP(_xlfn.CONCAT(K934," - ",A934),production_rates_outpost_resources,production_rates_production_rates,0)),
IF(L934="",0,_xlfn.XLOOKUP(_xlfn.CONCAT(L934," - ",A934),production_rates_outpost_resources,production_rates_production_rates,0)),
IF(M934="",0,_xlfn.XLOOKUP(_xlfn.CONCAT(M934," - ",A934),production_rates_outpost_resources,production_rates_production_rates,0)))</f>
        <v>0</v>
      </c>
      <c r="E934" s="5" t="str">
        <f t="shared" si="14"/>
        <v/>
      </c>
      <c r="F934" s="12" t="str">
        <f>IF(D934=0,"",D934/C934/VLOOKUP($B934,target_rates_table,2,FALSE))</f>
        <v/>
      </c>
    </row>
    <row r="935" spans="4:6" x14ac:dyDescent="0.25">
      <c r="D935" s="5">
        <f>SUM(
IF(G935="",0,_xlfn.XLOOKUP(_xlfn.CONCAT(G935," - ",A935),production_rates_outpost_resources,production_rates_production_rates,0)),
IF(H935="",0,_xlfn.XLOOKUP(_xlfn.CONCAT(H935," - ",A935),production_rates_outpost_resources,production_rates_production_rates,0)),
IF(I935="",0,_xlfn.XLOOKUP(_xlfn.CONCAT(I935," - ",A935),production_rates_outpost_resources,production_rates_production_rates,0)),
IF(J935="",0,_xlfn.XLOOKUP(_xlfn.CONCAT(J935," - ",A935),production_rates_outpost_resources,production_rates_production_rates,0)),
IF(K935="",0,_xlfn.XLOOKUP(_xlfn.CONCAT(K935," - ",A935),production_rates_outpost_resources,production_rates_production_rates,0)),
IF(L935="",0,_xlfn.XLOOKUP(_xlfn.CONCAT(L935," - ",A935),production_rates_outpost_resources,production_rates_production_rates,0)),
IF(M935="",0,_xlfn.XLOOKUP(_xlfn.CONCAT(M935," - ",A935),production_rates_outpost_resources,production_rates_production_rates,0)))</f>
        <v>0</v>
      </c>
      <c r="E935" s="5" t="str">
        <f t="shared" si="14"/>
        <v/>
      </c>
      <c r="F935" s="12" t="str">
        <f>IF(D935=0,"",D935/C935/VLOOKUP($B935,target_rates_table,2,FALSE))</f>
        <v/>
      </c>
    </row>
    <row r="936" spans="4:6" x14ac:dyDescent="0.25">
      <c r="D936" s="5">
        <f>SUM(
IF(G936="",0,_xlfn.XLOOKUP(_xlfn.CONCAT(G936," - ",A936),production_rates_outpost_resources,production_rates_production_rates,0)),
IF(H936="",0,_xlfn.XLOOKUP(_xlfn.CONCAT(H936," - ",A936),production_rates_outpost_resources,production_rates_production_rates,0)),
IF(I936="",0,_xlfn.XLOOKUP(_xlfn.CONCAT(I936," - ",A936),production_rates_outpost_resources,production_rates_production_rates,0)),
IF(J936="",0,_xlfn.XLOOKUP(_xlfn.CONCAT(J936," - ",A936),production_rates_outpost_resources,production_rates_production_rates,0)),
IF(K936="",0,_xlfn.XLOOKUP(_xlfn.CONCAT(K936," - ",A936),production_rates_outpost_resources,production_rates_production_rates,0)),
IF(L936="",0,_xlfn.XLOOKUP(_xlfn.CONCAT(L936," - ",A936),production_rates_outpost_resources,production_rates_production_rates,0)),
IF(M936="",0,_xlfn.XLOOKUP(_xlfn.CONCAT(M936," - ",A936),production_rates_outpost_resources,production_rates_production_rates,0)))</f>
        <v>0</v>
      </c>
      <c r="E936" s="5" t="str">
        <f t="shared" si="14"/>
        <v/>
      </c>
      <c r="F936" s="12" t="str">
        <f>IF(D936=0,"",D936/C936/VLOOKUP($B936,target_rates_table,2,FALSE))</f>
        <v/>
      </c>
    </row>
    <row r="937" spans="4:6" x14ac:dyDescent="0.25">
      <c r="D937" s="5">
        <f>SUM(
IF(G937="",0,_xlfn.XLOOKUP(_xlfn.CONCAT(G937," - ",A937),production_rates_outpost_resources,production_rates_production_rates,0)),
IF(H937="",0,_xlfn.XLOOKUP(_xlfn.CONCAT(H937," - ",A937),production_rates_outpost_resources,production_rates_production_rates,0)),
IF(I937="",0,_xlfn.XLOOKUP(_xlfn.CONCAT(I937," - ",A937),production_rates_outpost_resources,production_rates_production_rates,0)),
IF(J937="",0,_xlfn.XLOOKUP(_xlfn.CONCAT(J937," - ",A937),production_rates_outpost_resources,production_rates_production_rates,0)),
IF(K937="",0,_xlfn.XLOOKUP(_xlfn.CONCAT(K937," - ",A937),production_rates_outpost_resources,production_rates_production_rates,0)),
IF(L937="",0,_xlfn.XLOOKUP(_xlfn.CONCAT(L937," - ",A937),production_rates_outpost_resources,production_rates_production_rates,0)),
IF(M937="",0,_xlfn.XLOOKUP(_xlfn.CONCAT(M937," - ",A937),production_rates_outpost_resources,production_rates_production_rates,0)))</f>
        <v>0</v>
      </c>
      <c r="E937" s="5" t="str">
        <f t="shared" si="14"/>
        <v/>
      </c>
      <c r="F937" s="12" t="str">
        <f>IF(D937=0,"",D937/C937/VLOOKUP($B937,target_rates_table,2,FALSE))</f>
        <v/>
      </c>
    </row>
    <row r="938" spans="4:6" x14ac:dyDescent="0.25">
      <c r="D938" s="5">
        <f>SUM(
IF(G938="",0,_xlfn.XLOOKUP(_xlfn.CONCAT(G938," - ",A938),production_rates_outpost_resources,production_rates_production_rates,0)),
IF(H938="",0,_xlfn.XLOOKUP(_xlfn.CONCAT(H938," - ",A938),production_rates_outpost_resources,production_rates_production_rates,0)),
IF(I938="",0,_xlfn.XLOOKUP(_xlfn.CONCAT(I938," - ",A938),production_rates_outpost_resources,production_rates_production_rates,0)),
IF(J938="",0,_xlfn.XLOOKUP(_xlfn.CONCAT(J938," - ",A938),production_rates_outpost_resources,production_rates_production_rates,0)),
IF(K938="",0,_xlfn.XLOOKUP(_xlfn.CONCAT(K938," - ",A938),production_rates_outpost_resources,production_rates_production_rates,0)),
IF(L938="",0,_xlfn.XLOOKUP(_xlfn.CONCAT(L938," - ",A938),production_rates_outpost_resources,production_rates_production_rates,0)),
IF(M938="",0,_xlfn.XLOOKUP(_xlfn.CONCAT(M938," - ",A938),production_rates_outpost_resources,production_rates_production_rates,0)))</f>
        <v>0</v>
      </c>
      <c r="E938" s="5" t="str">
        <f t="shared" si="14"/>
        <v/>
      </c>
      <c r="F938" s="12" t="str">
        <f>IF(D938=0,"",D938/C938/VLOOKUP($B938,target_rates_table,2,FALSE))</f>
        <v/>
      </c>
    </row>
    <row r="939" spans="4:6" x14ac:dyDescent="0.25">
      <c r="D939" s="5">
        <f>SUM(
IF(G939="",0,_xlfn.XLOOKUP(_xlfn.CONCAT(G939," - ",A939),production_rates_outpost_resources,production_rates_production_rates,0)),
IF(H939="",0,_xlfn.XLOOKUP(_xlfn.CONCAT(H939," - ",A939),production_rates_outpost_resources,production_rates_production_rates,0)),
IF(I939="",0,_xlfn.XLOOKUP(_xlfn.CONCAT(I939," - ",A939),production_rates_outpost_resources,production_rates_production_rates,0)),
IF(J939="",0,_xlfn.XLOOKUP(_xlfn.CONCAT(J939," - ",A939),production_rates_outpost_resources,production_rates_production_rates,0)),
IF(K939="",0,_xlfn.XLOOKUP(_xlfn.CONCAT(K939," - ",A939),production_rates_outpost_resources,production_rates_production_rates,0)),
IF(L939="",0,_xlfn.XLOOKUP(_xlfn.CONCAT(L939," - ",A939),production_rates_outpost_resources,production_rates_production_rates,0)),
IF(M939="",0,_xlfn.XLOOKUP(_xlfn.CONCAT(M939," - ",A939),production_rates_outpost_resources,production_rates_production_rates,0)))</f>
        <v>0</v>
      </c>
      <c r="E939" s="5" t="str">
        <f t="shared" si="14"/>
        <v/>
      </c>
      <c r="F939" s="12" t="str">
        <f>IF(D939=0,"",D939/C939/VLOOKUP($B939,target_rates_table,2,FALSE))</f>
        <v/>
      </c>
    </row>
    <row r="940" spans="4:6" x14ac:dyDescent="0.25">
      <c r="D940" s="5">
        <f>SUM(
IF(G940="",0,_xlfn.XLOOKUP(_xlfn.CONCAT(G940," - ",A940),production_rates_outpost_resources,production_rates_production_rates,0)),
IF(H940="",0,_xlfn.XLOOKUP(_xlfn.CONCAT(H940," - ",A940),production_rates_outpost_resources,production_rates_production_rates,0)),
IF(I940="",0,_xlfn.XLOOKUP(_xlfn.CONCAT(I940," - ",A940),production_rates_outpost_resources,production_rates_production_rates,0)),
IF(J940="",0,_xlfn.XLOOKUP(_xlfn.CONCAT(J940," - ",A940),production_rates_outpost_resources,production_rates_production_rates,0)),
IF(K940="",0,_xlfn.XLOOKUP(_xlfn.CONCAT(K940," - ",A940),production_rates_outpost_resources,production_rates_production_rates,0)),
IF(L940="",0,_xlfn.XLOOKUP(_xlfn.CONCAT(L940," - ",A940),production_rates_outpost_resources,production_rates_production_rates,0)),
IF(M940="",0,_xlfn.XLOOKUP(_xlfn.CONCAT(M940," - ",A940),production_rates_outpost_resources,production_rates_production_rates,0)))</f>
        <v>0</v>
      </c>
      <c r="E940" s="5" t="str">
        <f t="shared" si="14"/>
        <v/>
      </c>
      <c r="F940" s="12" t="str">
        <f>IF(D940=0,"",D940/C940/VLOOKUP($B940,target_rates_table,2,FALSE))</f>
        <v/>
      </c>
    </row>
    <row r="941" spans="4:6" x14ac:dyDescent="0.25">
      <c r="D941" s="5">
        <f>SUM(
IF(G941="",0,_xlfn.XLOOKUP(_xlfn.CONCAT(G941," - ",A941),production_rates_outpost_resources,production_rates_production_rates,0)),
IF(H941="",0,_xlfn.XLOOKUP(_xlfn.CONCAT(H941," - ",A941),production_rates_outpost_resources,production_rates_production_rates,0)),
IF(I941="",0,_xlfn.XLOOKUP(_xlfn.CONCAT(I941," - ",A941),production_rates_outpost_resources,production_rates_production_rates,0)),
IF(J941="",0,_xlfn.XLOOKUP(_xlfn.CONCAT(J941," - ",A941),production_rates_outpost_resources,production_rates_production_rates,0)),
IF(K941="",0,_xlfn.XLOOKUP(_xlfn.CONCAT(K941," - ",A941),production_rates_outpost_resources,production_rates_production_rates,0)),
IF(L941="",0,_xlfn.XLOOKUP(_xlfn.CONCAT(L941," - ",A941),production_rates_outpost_resources,production_rates_production_rates,0)),
IF(M941="",0,_xlfn.XLOOKUP(_xlfn.CONCAT(M941," - ",A941),production_rates_outpost_resources,production_rates_production_rates,0)))</f>
        <v>0</v>
      </c>
      <c r="E941" s="5" t="str">
        <f t="shared" si="14"/>
        <v/>
      </c>
      <c r="F941" s="12" t="str">
        <f>IF(D941=0,"",D941/C941/VLOOKUP($B941,target_rates_table,2,FALSE))</f>
        <v/>
      </c>
    </row>
    <row r="942" spans="4:6" x14ac:dyDescent="0.25">
      <c r="D942" s="5">
        <f>SUM(
IF(G942="",0,_xlfn.XLOOKUP(_xlfn.CONCAT(G942," - ",A942),production_rates_outpost_resources,production_rates_production_rates,0)),
IF(H942="",0,_xlfn.XLOOKUP(_xlfn.CONCAT(H942," - ",A942),production_rates_outpost_resources,production_rates_production_rates,0)),
IF(I942="",0,_xlfn.XLOOKUP(_xlfn.CONCAT(I942," - ",A942),production_rates_outpost_resources,production_rates_production_rates,0)),
IF(J942="",0,_xlfn.XLOOKUP(_xlfn.CONCAT(J942," - ",A942),production_rates_outpost_resources,production_rates_production_rates,0)),
IF(K942="",0,_xlfn.XLOOKUP(_xlfn.CONCAT(K942," - ",A942),production_rates_outpost_resources,production_rates_production_rates,0)),
IF(L942="",0,_xlfn.XLOOKUP(_xlfn.CONCAT(L942," - ",A942),production_rates_outpost_resources,production_rates_production_rates,0)),
IF(M942="",0,_xlfn.XLOOKUP(_xlfn.CONCAT(M942," - ",A942),production_rates_outpost_resources,production_rates_production_rates,0)))</f>
        <v>0</v>
      </c>
      <c r="E942" s="5" t="str">
        <f t="shared" si="14"/>
        <v/>
      </c>
      <c r="F942" s="12" t="str">
        <f>IF(D942=0,"",D942/C942/VLOOKUP($B942,target_rates_table,2,FALSE))</f>
        <v/>
      </c>
    </row>
    <row r="943" spans="4:6" x14ac:dyDescent="0.25">
      <c r="D943" s="5">
        <f>SUM(
IF(G943="",0,_xlfn.XLOOKUP(_xlfn.CONCAT(G943," - ",A943),production_rates_outpost_resources,production_rates_production_rates,0)),
IF(H943="",0,_xlfn.XLOOKUP(_xlfn.CONCAT(H943," - ",A943),production_rates_outpost_resources,production_rates_production_rates,0)),
IF(I943="",0,_xlfn.XLOOKUP(_xlfn.CONCAT(I943," - ",A943),production_rates_outpost_resources,production_rates_production_rates,0)),
IF(J943="",0,_xlfn.XLOOKUP(_xlfn.CONCAT(J943," - ",A943),production_rates_outpost_resources,production_rates_production_rates,0)),
IF(K943="",0,_xlfn.XLOOKUP(_xlfn.CONCAT(K943," - ",A943),production_rates_outpost_resources,production_rates_production_rates,0)),
IF(L943="",0,_xlfn.XLOOKUP(_xlfn.CONCAT(L943," - ",A943),production_rates_outpost_resources,production_rates_production_rates,0)),
IF(M943="",0,_xlfn.XLOOKUP(_xlfn.CONCAT(M943," - ",A943),production_rates_outpost_resources,production_rates_production_rates,0)))</f>
        <v>0</v>
      </c>
      <c r="E943" s="5" t="str">
        <f t="shared" si="14"/>
        <v/>
      </c>
      <c r="F943" s="12" t="str">
        <f>IF(D943=0,"",D943/C943/VLOOKUP($B943,target_rates_table,2,FALSE))</f>
        <v/>
      </c>
    </row>
    <row r="944" spans="4:6" x14ac:dyDescent="0.25">
      <c r="D944" s="5">
        <f>SUM(
IF(G944="",0,_xlfn.XLOOKUP(_xlfn.CONCAT(G944," - ",A944),production_rates_outpost_resources,production_rates_production_rates,0)),
IF(H944="",0,_xlfn.XLOOKUP(_xlfn.CONCAT(H944," - ",A944),production_rates_outpost_resources,production_rates_production_rates,0)),
IF(I944="",0,_xlfn.XLOOKUP(_xlfn.CONCAT(I944," - ",A944),production_rates_outpost_resources,production_rates_production_rates,0)),
IF(J944="",0,_xlfn.XLOOKUP(_xlfn.CONCAT(J944," - ",A944),production_rates_outpost_resources,production_rates_production_rates,0)),
IF(K944="",0,_xlfn.XLOOKUP(_xlfn.CONCAT(K944," - ",A944),production_rates_outpost_resources,production_rates_production_rates,0)),
IF(L944="",0,_xlfn.XLOOKUP(_xlfn.CONCAT(L944," - ",A944),production_rates_outpost_resources,production_rates_production_rates,0)),
IF(M944="",0,_xlfn.XLOOKUP(_xlfn.CONCAT(M944," - ",A944),production_rates_outpost_resources,production_rates_production_rates,0)))</f>
        <v>0</v>
      </c>
      <c r="E944" s="5" t="str">
        <f t="shared" si="14"/>
        <v/>
      </c>
      <c r="F944" s="12" t="str">
        <f>IF(D944=0,"",D944/C944/VLOOKUP($B944,target_rates_table,2,FALSE))</f>
        <v/>
      </c>
    </row>
    <row r="945" spans="4:6" x14ac:dyDescent="0.25">
      <c r="D945" s="5">
        <f>SUM(
IF(G945="",0,_xlfn.XLOOKUP(_xlfn.CONCAT(G945," - ",A945),production_rates_outpost_resources,production_rates_production_rates,0)),
IF(H945="",0,_xlfn.XLOOKUP(_xlfn.CONCAT(H945," - ",A945),production_rates_outpost_resources,production_rates_production_rates,0)),
IF(I945="",0,_xlfn.XLOOKUP(_xlfn.CONCAT(I945," - ",A945),production_rates_outpost_resources,production_rates_production_rates,0)),
IF(J945="",0,_xlfn.XLOOKUP(_xlfn.CONCAT(J945," - ",A945),production_rates_outpost_resources,production_rates_production_rates,0)),
IF(K945="",0,_xlfn.XLOOKUP(_xlfn.CONCAT(K945," - ",A945),production_rates_outpost_resources,production_rates_production_rates,0)),
IF(L945="",0,_xlfn.XLOOKUP(_xlfn.CONCAT(L945," - ",A945),production_rates_outpost_resources,production_rates_production_rates,0)),
IF(M945="",0,_xlfn.XLOOKUP(_xlfn.CONCAT(M945," - ",A945),production_rates_outpost_resources,production_rates_production_rates,0)))</f>
        <v>0</v>
      </c>
      <c r="E945" s="5" t="str">
        <f t="shared" si="14"/>
        <v/>
      </c>
      <c r="F945" s="12" t="str">
        <f>IF(D945=0,"",D945/C945/VLOOKUP($B945,target_rates_table,2,FALSE))</f>
        <v/>
      </c>
    </row>
    <row r="946" spans="4:6" x14ac:dyDescent="0.25">
      <c r="D946" s="5">
        <f>SUM(
IF(G946="",0,_xlfn.XLOOKUP(_xlfn.CONCAT(G946," - ",A946),production_rates_outpost_resources,production_rates_production_rates,0)),
IF(H946="",0,_xlfn.XLOOKUP(_xlfn.CONCAT(H946," - ",A946),production_rates_outpost_resources,production_rates_production_rates,0)),
IF(I946="",0,_xlfn.XLOOKUP(_xlfn.CONCAT(I946," - ",A946),production_rates_outpost_resources,production_rates_production_rates,0)),
IF(J946="",0,_xlfn.XLOOKUP(_xlfn.CONCAT(J946," - ",A946),production_rates_outpost_resources,production_rates_production_rates,0)),
IF(K946="",0,_xlfn.XLOOKUP(_xlfn.CONCAT(K946," - ",A946),production_rates_outpost_resources,production_rates_production_rates,0)),
IF(L946="",0,_xlfn.XLOOKUP(_xlfn.CONCAT(L946," - ",A946),production_rates_outpost_resources,production_rates_production_rates,0)),
IF(M946="",0,_xlfn.XLOOKUP(_xlfn.CONCAT(M946," - ",A946),production_rates_outpost_resources,production_rates_production_rates,0)))</f>
        <v>0</v>
      </c>
      <c r="E946" s="5" t="str">
        <f t="shared" si="14"/>
        <v/>
      </c>
      <c r="F946" s="12" t="str">
        <f>IF(D946=0,"",D946/C946/VLOOKUP($B946,target_rates_table,2,FALSE))</f>
        <v/>
      </c>
    </row>
    <row r="947" spans="4:6" x14ac:dyDescent="0.25">
      <c r="D947" s="5">
        <f>SUM(
IF(G947="",0,_xlfn.XLOOKUP(_xlfn.CONCAT(G947," - ",A947),production_rates_outpost_resources,production_rates_production_rates,0)),
IF(H947="",0,_xlfn.XLOOKUP(_xlfn.CONCAT(H947," - ",A947),production_rates_outpost_resources,production_rates_production_rates,0)),
IF(I947="",0,_xlfn.XLOOKUP(_xlfn.CONCAT(I947," - ",A947),production_rates_outpost_resources,production_rates_production_rates,0)),
IF(J947="",0,_xlfn.XLOOKUP(_xlfn.CONCAT(J947," - ",A947),production_rates_outpost_resources,production_rates_production_rates,0)),
IF(K947="",0,_xlfn.XLOOKUP(_xlfn.CONCAT(K947," - ",A947),production_rates_outpost_resources,production_rates_production_rates,0)),
IF(L947="",0,_xlfn.XLOOKUP(_xlfn.CONCAT(L947," - ",A947),production_rates_outpost_resources,production_rates_production_rates,0)),
IF(M947="",0,_xlfn.XLOOKUP(_xlfn.CONCAT(M947," - ",A947),production_rates_outpost_resources,production_rates_production_rates,0)))</f>
        <v>0</v>
      </c>
      <c r="E947" s="5" t="str">
        <f t="shared" si="14"/>
        <v/>
      </c>
      <c r="F947" s="12" t="str">
        <f>IF(D947=0,"",D947/C947/VLOOKUP($B947,target_rates_table,2,FALSE))</f>
        <v/>
      </c>
    </row>
    <row r="948" spans="4:6" x14ac:dyDescent="0.25">
      <c r="D948" s="5">
        <f>SUM(
IF(G948="",0,_xlfn.XLOOKUP(_xlfn.CONCAT(G948," - ",A948),production_rates_outpost_resources,production_rates_production_rates,0)),
IF(H948="",0,_xlfn.XLOOKUP(_xlfn.CONCAT(H948," - ",A948),production_rates_outpost_resources,production_rates_production_rates,0)),
IF(I948="",0,_xlfn.XLOOKUP(_xlfn.CONCAT(I948," - ",A948),production_rates_outpost_resources,production_rates_production_rates,0)),
IF(J948="",0,_xlfn.XLOOKUP(_xlfn.CONCAT(J948," - ",A948),production_rates_outpost_resources,production_rates_production_rates,0)),
IF(K948="",0,_xlfn.XLOOKUP(_xlfn.CONCAT(K948," - ",A948),production_rates_outpost_resources,production_rates_production_rates,0)),
IF(L948="",0,_xlfn.XLOOKUP(_xlfn.CONCAT(L948," - ",A948),production_rates_outpost_resources,production_rates_production_rates,0)),
IF(M948="",0,_xlfn.XLOOKUP(_xlfn.CONCAT(M948," - ",A948),production_rates_outpost_resources,production_rates_production_rates,0)))</f>
        <v>0</v>
      </c>
      <c r="E948" s="5" t="str">
        <f t="shared" si="14"/>
        <v/>
      </c>
      <c r="F948" s="12" t="str">
        <f>IF(D948=0,"",D948/C948/VLOOKUP($B948,target_rates_table,2,FALSE))</f>
        <v/>
      </c>
    </row>
    <row r="949" spans="4:6" x14ac:dyDescent="0.25">
      <c r="D949" s="5">
        <f>SUM(
IF(G949="",0,_xlfn.XLOOKUP(_xlfn.CONCAT(G949," - ",A949),production_rates_outpost_resources,production_rates_production_rates,0)),
IF(H949="",0,_xlfn.XLOOKUP(_xlfn.CONCAT(H949," - ",A949),production_rates_outpost_resources,production_rates_production_rates,0)),
IF(I949="",0,_xlfn.XLOOKUP(_xlfn.CONCAT(I949," - ",A949),production_rates_outpost_resources,production_rates_production_rates,0)),
IF(J949="",0,_xlfn.XLOOKUP(_xlfn.CONCAT(J949," - ",A949),production_rates_outpost_resources,production_rates_production_rates,0)),
IF(K949="",0,_xlfn.XLOOKUP(_xlfn.CONCAT(K949," - ",A949),production_rates_outpost_resources,production_rates_production_rates,0)),
IF(L949="",0,_xlfn.XLOOKUP(_xlfn.CONCAT(L949," - ",A949),production_rates_outpost_resources,production_rates_production_rates,0)),
IF(M949="",0,_xlfn.XLOOKUP(_xlfn.CONCAT(M949," - ",A949),production_rates_outpost_resources,production_rates_production_rates,0)))</f>
        <v>0</v>
      </c>
      <c r="E949" s="5" t="str">
        <f t="shared" si="14"/>
        <v/>
      </c>
      <c r="F949" s="12" t="str">
        <f>IF(D949=0,"",D949/C949/VLOOKUP($B949,target_rates_table,2,FALSE))</f>
        <v/>
      </c>
    </row>
    <row r="950" spans="4:6" x14ac:dyDescent="0.25">
      <c r="D950" s="5">
        <f>SUM(
IF(G950="",0,_xlfn.XLOOKUP(_xlfn.CONCAT(G950," - ",A950),production_rates_outpost_resources,production_rates_production_rates,0)),
IF(H950="",0,_xlfn.XLOOKUP(_xlfn.CONCAT(H950," - ",A950),production_rates_outpost_resources,production_rates_production_rates,0)),
IF(I950="",0,_xlfn.XLOOKUP(_xlfn.CONCAT(I950," - ",A950),production_rates_outpost_resources,production_rates_production_rates,0)),
IF(J950="",0,_xlfn.XLOOKUP(_xlfn.CONCAT(J950," - ",A950),production_rates_outpost_resources,production_rates_production_rates,0)),
IF(K950="",0,_xlfn.XLOOKUP(_xlfn.CONCAT(K950," - ",A950),production_rates_outpost_resources,production_rates_production_rates,0)),
IF(L950="",0,_xlfn.XLOOKUP(_xlfn.CONCAT(L950," - ",A950),production_rates_outpost_resources,production_rates_production_rates,0)),
IF(M950="",0,_xlfn.XLOOKUP(_xlfn.CONCAT(M950," - ",A950),production_rates_outpost_resources,production_rates_production_rates,0)))</f>
        <v>0</v>
      </c>
      <c r="E950" s="5" t="str">
        <f t="shared" si="14"/>
        <v/>
      </c>
      <c r="F950" s="12" t="str">
        <f>IF(D950=0,"",D950/C950/VLOOKUP($B950,target_rates_table,2,FALSE))</f>
        <v/>
      </c>
    </row>
    <row r="951" spans="4:6" x14ac:dyDescent="0.25">
      <c r="D951" s="5">
        <f>SUM(
IF(G951="",0,_xlfn.XLOOKUP(_xlfn.CONCAT(G951," - ",A951),production_rates_outpost_resources,production_rates_production_rates,0)),
IF(H951="",0,_xlfn.XLOOKUP(_xlfn.CONCAT(H951," - ",A951),production_rates_outpost_resources,production_rates_production_rates,0)),
IF(I951="",0,_xlfn.XLOOKUP(_xlfn.CONCAT(I951," - ",A951),production_rates_outpost_resources,production_rates_production_rates,0)),
IF(J951="",0,_xlfn.XLOOKUP(_xlfn.CONCAT(J951," - ",A951),production_rates_outpost_resources,production_rates_production_rates,0)),
IF(K951="",0,_xlfn.XLOOKUP(_xlfn.CONCAT(K951," - ",A951),production_rates_outpost_resources,production_rates_production_rates,0)),
IF(L951="",0,_xlfn.XLOOKUP(_xlfn.CONCAT(L951," - ",A951),production_rates_outpost_resources,production_rates_production_rates,0)),
IF(M951="",0,_xlfn.XLOOKUP(_xlfn.CONCAT(M951," - ",A951),production_rates_outpost_resources,production_rates_production_rates,0)))</f>
        <v>0</v>
      </c>
      <c r="E951" s="5" t="str">
        <f t="shared" si="14"/>
        <v/>
      </c>
      <c r="F951" s="12" t="str">
        <f>IF(D951=0,"",D951/C951/VLOOKUP($B951,target_rates_table,2,FALSE))</f>
        <v/>
      </c>
    </row>
    <row r="952" spans="4:6" x14ac:dyDescent="0.25">
      <c r="D952" s="5">
        <f>SUM(
IF(G952="",0,_xlfn.XLOOKUP(_xlfn.CONCAT(G952," - ",A952),production_rates_outpost_resources,production_rates_production_rates,0)),
IF(H952="",0,_xlfn.XLOOKUP(_xlfn.CONCAT(H952," - ",A952),production_rates_outpost_resources,production_rates_production_rates,0)),
IF(I952="",0,_xlfn.XLOOKUP(_xlfn.CONCAT(I952," - ",A952),production_rates_outpost_resources,production_rates_production_rates,0)),
IF(J952="",0,_xlfn.XLOOKUP(_xlfn.CONCAT(J952," - ",A952),production_rates_outpost_resources,production_rates_production_rates,0)),
IF(K952="",0,_xlfn.XLOOKUP(_xlfn.CONCAT(K952," - ",A952),production_rates_outpost_resources,production_rates_production_rates,0)),
IF(L952="",0,_xlfn.XLOOKUP(_xlfn.CONCAT(L952," - ",A952),production_rates_outpost_resources,production_rates_production_rates,0)),
IF(M952="",0,_xlfn.XLOOKUP(_xlfn.CONCAT(M952," - ",A952),production_rates_outpost_resources,production_rates_production_rates,0)))</f>
        <v>0</v>
      </c>
      <c r="E952" s="5" t="str">
        <f t="shared" si="14"/>
        <v/>
      </c>
      <c r="F952" s="12" t="str">
        <f>IF(D952=0,"",D952/C952/VLOOKUP($B952,target_rates_table,2,FALSE))</f>
        <v/>
      </c>
    </row>
    <row r="953" spans="4:6" x14ac:dyDescent="0.25">
      <c r="D953" s="5">
        <f>SUM(
IF(G953="",0,_xlfn.XLOOKUP(_xlfn.CONCAT(G953," - ",A953),production_rates_outpost_resources,production_rates_production_rates,0)),
IF(H953="",0,_xlfn.XLOOKUP(_xlfn.CONCAT(H953," - ",A953),production_rates_outpost_resources,production_rates_production_rates,0)),
IF(I953="",0,_xlfn.XLOOKUP(_xlfn.CONCAT(I953," - ",A953),production_rates_outpost_resources,production_rates_production_rates,0)),
IF(J953="",0,_xlfn.XLOOKUP(_xlfn.CONCAT(J953," - ",A953),production_rates_outpost_resources,production_rates_production_rates,0)),
IF(K953="",0,_xlfn.XLOOKUP(_xlfn.CONCAT(K953," - ",A953),production_rates_outpost_resources,production_rates_production_rates,0)),
IF(L953="",0,_xlfn.XLOOKUP(_xlfn.CONCAT(L953," - ",A953),production_rates_outpost_resources,production_rates_production_rates,0)),
IF(M953="",0,_xlfn.XLOOKUP(_xlfn.CONCAT(M953," - ",A953),production_rates_outpost_resources,production_rates_production_rates,0)))</f>
        <v>0</v>
      </c>
      <c r="E953" s="5" t="str">
        <f t="shared" si="14"/>
        <v/>
      </c>
      <c r="F953" s="12" t="str">
        <f>IF(D953=0,"",D953/C953/VLOOKUP($B953,target_rates_table,2,FALSE))</f>
        <v/>
      </c>
    </row>
    <row r="954" spans="4:6" x14ac:dyDescent="0.25">
      <c r="D954" s="5">
        <f>SUM(
IF(G954="",0,_xlfn.XLOOKUP(_xlfn.CONCAT(G954," - ",A954),production_rates_outpost_resources,production_rates_production_rates,0)),
IF(H954="",0,_xlfn.XLOOKUP(_xlfn.CONCAT(H954," - ",A954),production_rates_outpost_resources,production_rates_production_rates,0)),
IF(I954="",0,_xlfn.XLOOKUP(_xlfn.CONCAT(I954," - ",A954),production_rates_outpost_resources,production_rates_production_rates,0)),
IF(J954="",0,_xlfn.XLOOKUP(_xlfn.CONCAT(J954," - ",A954),production_rates_outpost_resources,production_rates_production_rates,0)),
IF(K954="",0,_xlfn.XLOOKUP(_xlfn.CONCAT(K954," - ",A954),production_rates_outpost_resources,production_rates_production_rates,0)),
IF(L954="",0,_xlfn.XLOOKUP(_xlfn.CONCAT(L954," - ",A954),production_rates_outpost_resources,production_rates_production_rates,0)),
IF(M954="",0,_xlfn.XLOOKUP(_xlfn.CONCAT(M954," - ",A954),production_rates_outpost_resources,production_rates_production_rates,0)))</f>
        <v>0</v>
      </c>
      <c r="E954" s="5" t="str">
        <f t="shared" si="14"/>
        <v/>
      </c>
      <c r="F954" s="12" t="str">
        <f>IF(D954=0,"",D954/C954/VLOOKUP($B954,target_rates_table,2,FALSE))</f>
        <v/>
      </c>
    </row>
    <row r="955" spans="4:6" x14ac:dyDescent="0.25">
      <c r="D955" s="5">
        <f>SUM(
IF(G955="",0,_xlfn.XLOOKUP(_xlfn.CONCAT(G955," - ",A955),production_rates_outpost_resources,production_rates_production_rates,0)),
IF(H955="",0,_xlfn.XLOOKUP(_xlfn.CONCAT(H955," - ",A955),production_rates_outpost_resources,production_rates_production_rates,0)),
IF(I955="",0,_xlfn.XLOOKUP(_xlfn.CONCAT(I955," - ",A955),production_rates_outpost_resources,production_rates_production_rates,0)),
IF(J955="",0,_xlfn.XLOOKUP(_xlfn.CONCAT(J955," - ",A955),production_rates_outpost_resources,production_rates_production_rates,0)),
IF(K955="",0,_xlfn.XLOOKUP(_xlfn.CONCAT(K955," - ",A955),production_rates_outpost_resources,production_rates_production_rates,0)),
IF(L955="",0,_xlfn.XLOOKUP(_xlfn.CONCAT(L955," - ",A955),production_rates_outpost_resources,production_rates_production_rates,0)),
IF(M955="",0,_xlfn.XLOOKUP(_xlfn.CONCAT(M955," - ",A955),production_rates_outpost_resources,production_rates_production_rates,0)))</f>
        <v>0</v>
      </c>
      <c r="E955" s="5" t="str">
        <f t="shared" si="14"/>
        <v/>
      </c>
      <c r="F955" s="12" t="str">
        <f>IF(D955=0,"",D955/C955/VLOOKUP($B955,target_rates_table,2,FALSE))</f>
        <v/>
      </c>
    </row>
    <row r="956" spans="4:6" x14ac:dyDescent="0.25">
      <c r="D956" s="5">
        <f>SUM(
IF(G956="",0,_xlfn.XLOOKUP(_xlfn.CONCAT(G956," - ",A956),production_rates_outpost_resources,production_rates_production_rates,0)),
IF(H956="",0,_xlfn.XLOOKUP(_xlfn.CONCAT(H956," - ",A956),production_rates_outpost_resources,production_rates_production_rates,0)),
IF(I956="",0,_xlfn.XLOOKUP(_xlfn.CONCAT(I956," - ",A956),production_rates_outpost_resources,production_rates_production_rates,0)),
IF(J956="",0,_xlfn.XLOOKUP(_xlfn.CONCAT(J956," - ",A956),production_rates_outpost_resources,production_rates_production_rates,0)),
IF(K956="",0,_xlfn.XLOOKUP(_xlfn.CONCAT(K956," - ",A956),production_rates_outpost_resources,production_rates_production_rates,0)),
IF(L956="",0,_xlfn.XLOOKUP(_xlfn.CONCAT(L956," - ",A956),production_rates_outpost_resources,production_rates_production_rates,0)),
IF(M956="",0,_xlfn.XLOOKUP(_xlfn.CONCAT(M956," - ",A956),production_rates_outpost_resources,production_rates_production_rates,0)))</f>
        <v>0</v>
      </c>
      <c r="E956" s="5" t="str">
        <f t="shared" si="14"/>
        <v/>
      </c>
      <c r="F956" s="12" t="str">
        <f>IF(D956=0,"",D956/C956/VLOOKUP($B956,target_rates_table,2,FALSE))</f>
        <v/>
      </c>
    </row>
    <row r="957" spans="4:6" x14ac:dyDescent="0.25">
      <c r="D957" s="5">
        <f>SUM(
IF(G957="",0,_xlfn.XLOOKUP(_xlfn.CONCAT(G957," - ",A957),production_rates_outpost_resources,production_rates_production_rates,0)),
IF(H957="",0,_xlfn.XLOOKUP(_xlfn.CONCAT(H957," - ",A957),production_rates_outpost_resources,production_rates_production_rates,0)),
IF(I957="",0,_xlfn.XLOOKUP(_xlfn.CONCAT(I957," - ",A957),production_rates_outpost_resources,production_rates_production_rates,0)),
IF(J957="",0,_xlfn.XLOOKUP(_xlfn.CONCAT(J957," - ",A957),production_rates_outpost_resources,production_rates_production_rates,0)),
IF(K957="",0,_xlfn.XLOOKUP(_xlfn.CONCAT(K957," - ",A957),production_rates_outpost_resources,production_rates_production_rates,0)),
IF(L957="",0,_xlfn.XLOOKUP(_xlfn.CONCAT(L957," - ",A957),production_rates_outpost_resources,production_rates_production_rates,0)),
IF(M957="",0,_xlfn.XLOOKUP(_xlfn.CONCAT(M957," - ",A957),production_rates_outpost_resources,production_rates_production_rates,0)))</f>
        <v>0</v>
      </c>
      <c r="E957" s="5" t="str">
        <f t="shared" si="14"/>
        <v/>
      </c>
      <c r="F957" s="12" t="str">
        <f>IF(D957=0,"",D957/C957/VLOOKUP($B957,target_rates_table,2,FALSE))</f>
        <v/>
      </c>
    </row>
    <row r="958" spans="4:6" x14ac:dyDescent="0.25">
      <c r="D958" s="5">
        <f>SUM(
IF(G958="",0,_xlfn.XLOOKUP(_xlfn.CONCAT(G958," - ",A958),production_rates_outpost_resources,production_rates_production_rates,0)),
IF(H958="",0,_xlfn.XLOOKUP(_xlfn.CONCAT(H958," - ",A958),production_rates_outpost_resources,production_rates_production_rates,0)),
IF(I958="",0,_xlfn.XLOOKUP(_xlfn.CONCAT(I958," - ",A958),production_rates_outpost_resources,production_rates_production_rates,0)),
IF(J958="",0,_xlfn.XLOOKUP(_xlfn.CONCAT(J958," - ",A958),production_rates_outpost_resources,production_rates_production_rates,0)),
IF(K958="",0,_xlfn.XLOOKUP(_xlfn.CONCAT(K958," - ",A958),production_rates_outpost_resources,production_rates_production_rates,0)),
IF(L958="",0,_xlfn.XLOOKUP(_xlfn.CONCAT(L958," - ",A958),production_rates_outpost_resources,production_rates_production_rates,0)),
IF(M958="",0,_xlfn.XLOOKUP(_xlfn.CONCAT(M958," - ",A958),production_rates_outpost_resources,production_rates_production_rates,0)))</f>
        <v>0</v>
      </c>
      <c r="E958" s="5" t="str">
        <f t="shared" si="14"/>
        <v/>
      </c>
      <c r="F958" s="12" t="str">
        <f>IF(D958=0,"",D958/C958/VLOOKUP($B958,target_rates_table,2,FALSE))</f>
        <v/>
      </c>
    </row>
    <row r="959" spans="4:6" x14ac:dyDescent="0.25">
      <c r="D959" s="5">
        <f>SUM(
IF(G959="",0,_xlfn.XLOOKUP(_xlfn.CONCAT(G959," - ",A959),production_rates_outpost_resources,production_rates_production_rates,0)),
IF(H959="",0,_xlfn.XLOOKUP(_xlfn.CONCAT(H959," - ",A959),production_rates_outpost_resources,production_rates_production_rates,0)),
IF(I959="",0,_xlfn.XLOOKUP(_xlfn.CONCAT(I959," - ",A959),production_rates_outpost_resources,production_rates_production_rates,0)),
IF(J959="",0,_xlfn.XLOOKUP(_xlfn.CONCAT(J959," - ",A959),production_rates_outpost_resources,production_rates_production_rates,0)),
IF(K959="",0,_xlfn.XLOOKUP(_xlfn.CONCAT(K959," - ",A959),production_rates_outpost_resources,production_rates_production_rates,0)),
IF(L959="",0,_xlfn.XLOOKUP(_xlfn.CONCAT(L959," - ",A959),production_rates_outpost_resources,production_rates_production_rates,0)),
IF(M959="",0,_xlfn.XLOOKUP(_xlfn.CONCAT(M959," - ",A959),production_rates_outpost_resources,production_rates_production_rates,0)))</f>
        <v>0</v>
      </c>
      <c r="E959" s="5" t="str">
        <f t="shared" si="14"/>
        <v/>
      </c>
      <c r="F959" s="12" t="str">
        <f>IF(D959=0,"",D959/C959/VLOOKUP($B959,target_rates_table,2,FALSE))</f>
        <v/>
      </c>
    </row>
    <row r="960" spans="4:6" x14ac:dyDescent="0.25">
      <c r="D960" s="5">
        <f>SUM(
IF(G960="",0,_xlfn.XLOOKUP(_xlfn.CONCAT(G960," - ",A960),production_rates_outpost_resources,production_rates_production_rates,0)),
IF(H960="",0,_xlfn.XLOOKUP(_xlfn.CONCAT(H960," - ",A960),production_rates_outpost_resources,production_rates_production_rates,0)),
IF(I960="",0,_xlfn.XLOOKUP(_xlfn.CONCAT(I960," - ",A960),production_rates_outpost_resources,production_rates_production_rates,0)),
IF(J960="",0,_xlfn.XLOOKUP(_xlfn.CONCAT(J960," - ",A960),production_rates_outpost_resources,production_rates_production_rates,0)),
IF(K960="",0,_xlfn.XLOOKUP(_xlfn.CONCAT(K960," - ",A960),production_rates_outpost_resources,production_rates_production_rates,0)),
IF(L960="",0,_xlfn.XLOOKUP(_xlfn.CONCAT(L960," - ",A960),production_rates_outpost_resources,production_rates_production_rates,0)),
IF(M960="",0,_xlfn.XLOOKUP(_xlfn.CONCAT(M960," - ",A960),production_rates_outpost_resources,production_rates_production_rates,0)))</f>
        <v>0</v>
      </c>
      <c r="E960" s="5" t="str">
        <f t="shared" si="14"/>
        <v/>
      </c>
      <c r="F960" s="12" t="str">
        <f>IF(D960=0,"",D960/C960/VLOOKUP($B960,target_rates_table,2,FALSE))</f>
        <v/>
      </c>
    </row>
    <row r="961" spans="4:6" x14ac:dyDescent="0.25">
      <c r="D961" s="5">
        <f>SUM(
IF(G961="",0,_xlfn.XLOOKUP(_xlfn.CONCAT(G961," - ",A961),production_rates_outpost_resources,production_rates_production_rates,0)),
IF(H961="",0,_xlfn.XLOOKUP(_xlfn.CONCAT(H961," - ",A961),production_rates_outpost_resources,production_rates_production_rates,0)),
IF(I961="",0,_xlfn.XLOOKUP(_xlfn.CONCAT(I961," - ",A961),production_rates_outpost_resources,production_rates_production_rates,0)),
IF(J961="",0,_xlfn.XLOOKUP(_xlfn.CONCAT(J961," - ",A961),production_rates_outpost_resources,production_rates_production_rates,0)),
IF(K961="",0,_xlfn.XLOOKUP(_xlfn.CONCAT(K961," - ",A961),production_rates_outpost_resources,production_rates_production_rates,0)),
IF(L961="",0,_xlfn.XLOOKUP(_xlfn.CONCAT(L961," - ",A961),production_rates_outpost_resources,production_rates_production_rates,0)),
IF(M961="",0,_xlfn.XLOOKUP(_xlfn.CONCAT(M961," - ",A961),production_rates_outpost_resources,production_rates_production_rates,0)))</f>
        <v>0</v>
      </c>
      <c r="E961" s="5" t="str">
        <f t="shared" si="14"/>
        <v/>
      </c>
      <c r="F961" s="12" t="str">
        <f>IF(D961=0,"",D961/C961/VLOOKUP($B961,target_rates_table,2,FALSE))</f>
        <v/>
      </c>
    </row>
    <row r="962" spans="4:6" x14ac:dyDescent="0.25">
      <c r="D962" s="5">
        <f>SUM(
IF(G962="",0,_xlfn.XLOOKUP(_xlfn.CONCAT(G962," - ",A962),production_rates_outpost_resources,production_rates_production_rates,0)),
IF(H962="",0,_xlfn.XLOOKUP(_xlfn.CONCAT(H962," - ",A962),production_rates_outpost_resources,production_rates_production_rates,0)),
IF(I962="",0,_xlfn.XLOOKUP(_xlfn.CONCAT(I962," - ",A962),production_rates_outpost_resources,production_rates_production_rates,0)),
IF(J962="",0,_xlfn.XLOOKUP(_xlfn.CONCAT(J962," - ",A962),production_rates_outpost_resources,production_rates_production_rates,0)),
IF(K962="",0,_xlfn.XLOOKUP(_xlfn.CONCAT(K962," - ",A962),production_rates_outpost_resources,production_rates_production_rates,0)),
IF(L962="",0,_xlfn.XLOOKUP(_xlfn.CONCAT(L962," - ",A962),production_rates_outpost_resources,production_rates_production_rates,0)),
IF(M962="",0,_xlfn.XLOOKUP(_xlfn.CONCAT(M962," - ",A962),production_rates_outpost_resources,production_rates_production_rates,0)))</f>
        <v>0</v>
      </c>
      <c r="E962" s="5" t="str">
        <f t="shared" si="14"/>
        <v/>
      </c>
      <c r="F962" s="12" t="str">
        <f>IF(D962=0,"",D962/C962/VLOOKUP($B962,target_rates_table,2,FALSE))</f>
        <v/>
      </c>
    </row>
    <row r="963" spans="4:6" x14ac:dyDescent="0.25">
      <c r="D963" s="5">
        <f>SUM(
IF(G963="",0,_xlfn.XLOOKUP(_xlfn.CONCAT(G963," - ",A963),production_rates_outpost_resources,production_rates_production_rates,0)),
IF(H963="",0,_xlfn.XLOOKUP(_xlfn.CONCAT(H963," - ",A963),production_rates_outpost_resources,production_rates_production_rates,0)),
IF(I963="",0,_xlfn.XLOOKUP(_xlfn.CONCAT(I963," - ",A963),production_rates_outpost_resources,production_rates_production_rates,0)),
IF(J963="",0,_xlfn.XLOOKUP(_xlfn.CONCAT(J963," - ",A963),production_rates_outpost_resources,production_rates_production_rates,0)),
IF(K963="",0,_xlfn.XLOOKUP(_xlfn.CONCAT(K963," - ",A963),production_rates_outpost_resources,production_rates_production_rates,0)),
IF(L963="",0,_xlfn.XLOOKUP(_xlfn.CONCAT(L963," - ",A963),production_rates_outpost_resources,production_rates_production_rates,0)),
IF(M963="",0,_xlfn.XLOOKUP(_xlfn.CONCAT(M963," - ",A963),production_rates_outpost_resources,production_rates_production_rates,0)))</f>
        <v>0</v>
      </c>
      <c r="E963" s="5" t="str">
        <f t="shared" ref="E963:E1000" si="15">IF(D963=0,"",D963/C963)</f>
        <v/>
      </c>
      <c r="F963" s="12" t="str">
        <f>IF(D963=0,"",D963/C963/VLOOKUP($B963,target_rates_table,2,FALSE))</f>
        <v/>
      </c>
    </row>
    <row r="964" spans="4:6" x14ac:dyDescent="0.25">
      <c r="D964" s="5">
        <f>SUM(
IF(G964="",0,_xlfn.XLOOKUP(_xlfn.CONCAT(G964," - ",A964),production_rates_outpost_resources,production_rates_production_rates,0)),
IF(H964="",0,_xlfn.XLOOKUP(_xlfn.CONCAT(H964," - ",A964),production_rates_outpost_resources,production_rates_production_rates,0)),
IF(I964="",0,_xlfn.XLOOKUP(_xlfn.CONCAT(I964," - ",A964),production_rates_outpost_resources,production_rates_production_rates,0)),
IF(J964="",0,_xlfn.XLOOKUP(_xlfn.CONCAT(J964," - ",A964),production_rates_outpost_resources,production_rates_production_rates,0)),
IF(K964="",0,_xlfn.XLOOKUP(_xlfn.CONCAT(K964," - ",A964),production_rates_outpost_resources,production_rates_production_rates,0)),
IF(L964="",0,_xlfn.XLOOKUP(_xlfn.CONCAT(L964," - ",A964),production_rates_outpost_resources,production_rates_production_rates,0)),
IF(M964="",0,_xlfn.XLOOKUP(_xlfn.CONCAT(M964," - ",A964),production_rates_outpost_resources,production_rates_production_rates,0)))</f>
        <v>0</v>
      </c>
      <c r="E964" s="5" t="str">
        <f t="shared" si="15"/>
        <v/>
      </c>
      <c r="F964" s="12" t="str">
        <f>IF(D964=0,"",D964/C964/VLOOKUP($B964,target_rates_table,2,FALSE))</f>
        <v/>
      </c>
    </row>
    <row r="965" spans="4:6" x14ac:dyDescent="0.25">
      <c r="D965" s="5">
        <f>SUM(
IF(G965="",0,_xlfn.XLOOKUP(_xlfn.CONCAT(G965," - ",A965),production_rates_outpost_resources,production_rates_production_rates,0)),
IF(H965="",0,_xlfn.XLOOKUP(_xlfn.CONCAT(H965," - ",A965),production_rates_outpost_resources,production_rates_production_rates,0)),
IF(I965="",0,_xlfn.XLOOKUP(_xlfn.CONCAT(I965," - ",A965),production_rates_outpost_resources,production_rates_production_rates,0)),
IF(J965="",0,_xlfn.XLOOKUP(_xlfn.CONCAT(J965," - ",A965),production_rates_outpost_resources,production_rates_production_rates,0)),
IF(K965="",0,_xlfn.XLOOKUP(_xlfn.CONCAT(K965," - ",A965),production_rates_outpost_resources,production_rates_production_rates,0)),
IF(L965="",0,_xlfn.XLOOKUP(_xlfn.CONCAT(L965," - ",A965),production_rates_outpost_resources,production_rates_production_rates,0)),
IF(M965="",0,_xlfn.XLOOKUP(_xlfn.CONCAT(M965," - ",A965),production_rates_outpost_resources,production_rates_production_rates,0)))</f>
        <v>0</v>
      </c>
      <c r="E965" s="5" t="str">
        <f t="shared" si="15"/>
        <v/>
      </c>
      <c r="F965" s="12" t="str">
        <f>IF(D965=0,"",D965/C965/VLOOKUP($B965,target_rates_table,2,FALSE))</f>
        <v/>
      </c>
    </row>
    <row r="966" spans="4:6" x14ac:dyDescent="0.25">
      <c r="D966" s="5">
        <f>SUM(
IF(G966="",0,_xlfn.XLOOKUP(_xlfn.CONCAT(G966," - ",A966),production_rates_outpost_resources,production_rates_production_rates,0)),
IF(H966="",0,_xlfn.XLOOKUP(_xlfn.CONCAT(H966," - ",A966),production_rates_outpost_resources,production_rates_production_rates,0)),
IF(I966="",0,_xlfn.XLOOKUP(_xlfn.CONCAT(I966," - ",A966),production_rates_outpost_resources,production_rates_production_rates,0)),
IF(J966="",0,_xlfn.XLOOKUP(_xlfn.CONCAT(J966," - ",A966),production_rates_outpost_resources,production_rates_production_rates,0)),
IF(K966="",0,_xlfn.XLOOKUP(_xlfn.CONCAT(K966," - ",A966),production_rates_outpost_resources,production_rates_production_rates,0)),
IF(L966="",0,_xlfn.XLOOKUP(_xlfn.CONCAT(L966," - ",A966),production_rates_outpost_resources,production_rates_production_rates,0)),
IF(M966="",0,_xlfn.XLOOKUP(_xlfn.CONCAT(M966," - ",A966),production_rates_outpost_resources,production_rates_production_rates,0)))</f>
        <v>0</v>
      </c>
      <c r="E966" s="5" t="str">
        <f t="shared" si="15"/>
        <v/>
      </c>
      <c r="F966" s="12" t="str">
        <f>IF(D966=0,"",D966/C966/VLOOKUP($B966,target_rates_table,2,FALSE))</f>
        <v/>
      </c>
    </row>
    <row r="967" spans="4:6" x14ac:dyDescent="0.25">
      <c r="D967" s="5">
        <f>SUM(
IF(G967="",0,_xlfn.XLOOKUP(_xlfn.CONCAT(G967," - ",A967),production_rates_outpost_resources,production_rates_production_rates,0)),
IF(H967="",0,_xlfn.XLOOKUP(_xlfn.CONCAT(H967," - ",A967),production_rates_outpost_resources,production_rates_production_rates,0)),
IF(I967="",0,_xlfn.XLOOKUP(_xlfn.CONCAT(I967," - ",A967),production_rates_outpost_resources,production_rates_production_rates,0)),
IF(J967="",0,_xlfn.XLOOKUP(_xlfn.CONCAT(J967," - ",A967),production_rates_outpost_resources,production_rates_production_rates,0)),
IF(K967="",0,_xlfn.XLOOKUP(_xlfn.CONCAT(K967," - ",A967),production_rates_outpost_resources,production_rates_production_rates,0)),
IF(L967="",0,_xlfn.XLOOKUP(_xlfn.CONCAT(L967," - ",A967),production_rates_outpost_resources,production_rates_production_rates,0)),
IF(M967="",0,_xlfn.XLOOKUP(_xlfn.CONCAT(M967," - ",A967),production_rates_outpost_resources,production_rates_production_rates,0)))</f>
        <v>0</v>
      </c>
      <c r="E967" s="5" t="str">
        <f t="shared" si="15"/>
        <v/>
      </c>
      <c r="F967" s="12" t="str">
        <f>IF(D967=0,"",D967/C967/VLOOKUP($B967,target_rates_table,2,FALSE))</f>
        <v/>
      </c>
    </row>
    <row r="968" spans="4:6" x14ac:dyDescent="0.25">
      <c r="D968" s="5">
        <f>SUM(
IF(G968="",0,_xlfn.XLOOKUP(_xlfn.CONCAT(G968," - ",A968),production_rates_outpost_resources,production_rates_production_rates,0)),
IF(H968="",0,_xlfn.XLOOKUP(_xlfn.CONCAT(H968," - ",A968),production_rates_outpost_resources,production_rates_production_rates,0)),
IF(I968="",0,_xlfn.XLOOKUP(_xlfn.CONCAT(I968," - ",A968),production_rates_outpost_resources,production_rates_production_rates,0)),
IF(J968="",0,_xlfn.XLOOKUP(_xlfn.CONCAT(J968," - ",A968),production_rates_outpost_resources,production_rates_production_rates,0)),
IF(K968="",0,_xlfn.XLOOKUP(_xlfn.CONCAT(K968," - ",A968),production_rates_outpost_resources,production_rates_production_rates,0)),
IF(L968="",0,_xlfn.XLOOKUP(_xlfn.CONCAT(L968," - ",A968),production_rates_outpost_resources,production_rates_production_rates,0)),
IF(M968="",0,_xlfn.XLOOKUP(_xlfn.CONCAT(M968," - ",A968),production_rates_outpost_resources,production_rates_production_rates,0)))</f>
        <v>0</v>
      </c>
      <c r="E968" s="5" t="str">
        <f t="shared" si="15"/>
        <v/>
      </c>
      <c r="F968" s="12" t="str">
        <f>IF(D968=0,"",D968/C968/VLOOKUP($B968,target_rates_table,2,FALSE))</f>
        <v/>
      </c>
    </row>
    <row r="969" spans="4:6" x14ac:dyDescent="0.25">
      <c r="D969" s="5">
        <f>SUM(
IF(G969="",0,_xlfn.XLOOKUP(_xlfn.CONCAT(G969," - ",A969),production_rates_outpost_resources,production_rates_production_rates,0)),
IF(H969="",0,_xlfn.XLOOKUP(_xlfn.CONCAT(H969," - ",A969),production_rates_outpost_resources,production_rates_production_rates,0)),
IF(I969="",0,_xlfn.XLOOKUP(_xlfn.CONCAT(I969," - ",A969),production_rates_outpost_resources,production_rates_production_rates,0)),
IF(J969="",0,_xlfn.XLOOKUP(_xlfn.CONCAT(J969," - ",A969),production_rates_outpost_resources,production_rates_production_rates,0)),
IF(K969="",0,_xlfn.XLOOKUP(_xlfn.CONCAT(K969," - ",A969),production_rates_outpost_resources,production_rates_production_rates,0)),
IF(L969="",0,_xlfn.XLOOKUP(_xlfn.CONCAT(L969," - ",A969),production_rates_outpost_resources,production_rates_production_rates,0)),
IF(M969="",0,_xlfn.XLOOKUP(_xlfn.CONCAT(M969," - ",A969),production_rates_outpost_resources,production_rates_production_rates,0)))</f>
        <v>0</v>
      </c>
      <c r="E969" s="5" t="str">
        <f t="shared" si="15"/>
        <v/>
      </c>
      <c r="F969" s="12" t="str">
        <f>IF(D969=0,"",D969/C969/VLOOKUP($B969,target_rates_table,2,FALSE))</f>
        <v/>
      </c>
    </row>
    <row r="970" spans="4:6" x14ac:dyDescent="0.25">
      <c r="D970" s="5">
        <f>SUM(
IF(G970="",0,_xlfn.XLOOKUP(_xlfn.CONCAT(G970," - ",A970),production_rates_outpost_resources,production_rates_production_rates,0)),
IF(H970="",0,_xlfn.XLOOKUP(_xlfn.CONCAT(H970," - ",A970),production_rates_outpost_resources,production_rates_production_rates,0)),
IF(I970="",0,_xlfn.XLOOKUP(_xlfn.CONCAT(I970," - ",A970),production_rates_outpost_resources,production_rates_production_rates,0)),
IF(J970="",0,_xlfn.XLOOKUP(_xlfn.CONCAT(J970," - ",A970),production_rates_outpost_resources,production_rates_production_rates,0)),
IF(K970="",0,_xlfn.XLOOKUP(_xlfn.CONCAT(K970," - ",A970),production_rates_outpost_resources,production_rates_production_rates,0)),
IF(L970="",0,_xlfn.XLOOKUP(_xlfn.CONCAT(L970," - ",A970),production_rates_outpost_resources,production_rates_production_rates,0)),
IF(M970="",0,_xlfn.XLOOKUP(_xlfn.CONCAT(M970," - ",A970),production_rates_outpost_resources,production_rates_production_rates,0)))</f>
        <v>0</v>
      </c>
      <c r="E970" s="5" t="str">
        <f t="shared" si="15"/>
        <v/>
      </c>
      <c r="F970" s="12" t="str">
        <f>IF(D970=0,"",D970/C970/VLOOKUP($B970,target_rates_table,2,FALSE))</f>
        <v/>
      </c>
    </row>
    <row r="971" spans="4:6" x14ac:dyDescent="0.25">
      <c r="D971" s="5">
        <f>SUM(
IF(G971="",0,_xlfn.XLOOKUP(_xlfn.CONCAT(G971," - ",A971),production_rates_outpost_resources,production_rates_production_rates,0)),
IF(H971="",0,_xlfn.XLOOKUP(_xlfn.CONCAT(H971," - ",A971),production_rates_outpost_resources,production_rates_production_rates,0)),
IF(I971="",0,_xlfn.XLOOKUP(_xlfn.CONCAT(I971," - ",A971),production_rates_outpost_resources,production_rates_production_rates,0)),
IF(J971="",0,_xlfn.XLOOKUP(_xlfn.CONCAT(J971," - ",A971),production_rates_outpost_resources,production_rates_production_rates,0)),
IF(K971="",0,_xlfn.XLOOKUP(_xlfn.CONCAT(K971," - ",A971),production_rates_outpost_resources,production_rates_production_rates,0)),
IF(L971="",0,_xlfn.XLOOKUP(_xlfn.CONCAT(L971," - ",A971),production_rates_outpost_resources,production_rates_production_rates,0)),
IF(M971="",0,_xlfn.XLOOKUP(_xlfn.CONCAT(M971," - ",A971),production_rates_outpost_resources,production_rates_production_rates,0)))</f>
        <v>0</v>
      </c>
      <c r="E971" s="5" t="str">
        <f t="shared" si="15"/>
        <v/>
      </c>
      <c r="F971" s="12" t="str">
        <f>IF(D971=0,"",D971/C971/VLOOKUP($B971,target_rates_table,2,FALSE))</f>
        <v/>
      </c>
    </row>
    <row r="972" spans="4:6" x14ac:dyDescent="0.25">
      <c r="D972" s="5">
        <f>SUM(
IF(G972="",0,_xlfn.XLOOKUP(_xlfn.CONCAT(G972," - ",A972),production_rates_outpost_resources,production_rates_production_rates,0)),
IF(H972="",0,_xlfn.XLOOKUP(_xlfn.CONCAT(H972," - ",A972),production_rates_outpost_resources,production_rates_production_rates,0)),
IF(I972="",0,_xlfn.XLOOKUP(_xlfn.CONCAT(I972," - ",A972),production_rates_outpost_resources,production_rates_production_rates,0)),
IF(J972="",0,_xlfn.XLOOKUP(_xlfn.CONCAT(J972," - ",A972),production_rates_outpost_resources,production_rates_production_rates,0)),
IF(K972="",0,_xlfn.XLOOKUP(_xlfn.CONCAT(K972," - ",A972),production_rates_outpost_resources,production_rates_production_rates,0)),
IF(L972="",0,_xlfn.XLOOKUP(_xlfn.CONCAT(L972," - ",A972),production_rates_outpost_resources,production_rates_production_rates,0)),
IF(M972="",0,_xlfn.XLOOKUP(_xlfn.CONCAT(M972," - ",A972),production_rates_outpost_resources,production_rates_production_rates,0)))</f>
        <v>0</v>
      </c>
      <c r="E972" s="5" t="str">
        <f t="shared" si="15"/>
        <v/>
      </c>
      <c r="F972" s="12" t="str">
        <f>IF(D972=0,"",D972/C972/VLOOKUP($B972,target_rates_table,2,FALSE))</f>
        <v/>
      </c>
    </row>
    <row r="973" spans="4:6" x14ac:dyDescent="0.25">
      <c r="D973" s="5">
        <f>SUM(
IF(G973="",0,_xlfn.XLOOKUP(_xlfn.CONCAT(G973," - ",A973),production_rates_outpost_resources,production_rates_production_rates,0)),
IF(H973="",0,_xlfn.XLOOKUP(_xlfn.CONCAT(H973," - ",A973),production_rates_outpost_resources,production_rates_production_rates,0)),
IF(I973="",0,_xlfn.XLOOKUP(_xlfn.CONCAT(I973," - ",A973),production_rates_outpost_resources,production_rates_production_rates,0)),
IF(J973="",0,_xlfn.XLOOKUP(_xlfn.CONCAT(J973," - ",A973),production_rates_outpost_resources,production_rates_production_rates,0)),
IF(K973="",0,_xlfn.XLOOKUP(_xlfn.CONCAT(K973," - ",A973),production_rates_outpost_resources,production_rates_production_rates,0)),
IF(L973="",0,_xlfn.XLOOKUP(_xlfn.CONCAT(L973," - ",A973),production_rates_outpost_resources,production_rates_production_rates,0)),
IF(M973="",0,_xlfn.XLOOKUP(_xlfn.CONCAT(M973," - ",A973),production_rates_outpost_resources,production_rates_production_rates,0)))</f>
        <v>0</v>
      </c>
      <c r="E973" s="5" t="str">
        <f t="shared" si="15"/>
        <v/>
      </c>
      <c r="F973" s="12" t="str">
        <f>IF(D973=0,"",D973/C973/VLOOKUP($B973,target_rates_table,2,FALSE))</f>
        <v/>
      </c>
    </row>
    <row r="974" spans="4:6" x14ac:dyDescent="0.25">
      <c r="D974" s="5">
        <f>SUM(
IF(G974="",0,_xlfn.XLOOKUP(_xlfn.CONCAT(G974," - ",A974),production_rates_outpost_resources,production_rates_production_rates,0)),
IF(H974="",0,_xlfn.XLOOKUP(_xlfn.CONCAT(H974," - ",A974),production_rates_outpost_resources,production_rates_production_rates,0)),
IF(I974="",0,_xlfn.XLOOKUP(_xlfn.CONCAT(I974," - ",A974),production_rates_outpost_resources,production_rates_production_rates,0)),
IF(J974="",0,_xlfn.XLOOKUP(_xlfn.CONCAT(J974," - ",A974),production_rates_outpost_resources,production_rates_production_rates,0)),
IF(K974="",0,_xlfn.XLOOKUP(_xlfn.CONCAT(K974," - ",A974),production_rates_outpost_resources,production_rates_production_rates,0)),
IF(L974="",0,_xlfn.XLOOKUP(_xlfn.CONCAT(L974," - ",A974),production_rates_outpost_resources,production_rates_production_rates,0)),
IF(M974="",0,_xlfn.XLOOKUP(_xlfn.CONCAT(M974," - ",A974),production_rates_outpost_resources,production_rates_production_rates,0)))</f>
        <v>0</v>
      </c>
      <c r="E974" s="5" t="str">
        <f t="shared" si="15"/>
        <v/>
      </c>
      <c r="F974" s="12" t="str">
        <f>IF(D974=0,"",D974/C974/VLOOKUP($B974,target_rates_table,2,FALSE))</f>
        <v/>
      </c>
    </row>
    <row r="975" spans="4:6" x14ac:dyDescent="0.25">
      <c r="D975" s="5">
        <f>SUM(
IF(G975="",0,_xlfn.XLOOKUP(_xlfn.CONCAT(G975," - ",A975),production_rates_outpost_resources,production_rates_production_rates,0)),
IF(H975="",0,_xlfn.XLOOKUP(_xlfn.CONCAT(H975," - ",A975),production_rates_outpost_resources,production_rates_production_rates,0)),
IF(I975="",0,_xlfn.XLOOKUP(_xlfn.CONCAT(I975," - ",A975),production_rates_outpost_resources,production_rates_production_rates,0)),
IF(J975="",0,_xlfn.XLOOKUP(_xlfn.CONCAT(J975," - ",A975),production_rates_outpost_resources,production_rates_production_rates,0)),
IF(K975="",0,_xlfn.XLOOKUP(_xlfn.CONCAT(K975," - ",A975),production_rates_outpost_resources,production_rates_production_rates,0)),
IF(L975="",0,_xlfn.XLOOKUP(_xlfn.CONCAT(L975," - ",A975),production_rates_outpost_resources,production_rates_production_rates,0)),
IF(M975="",0,_xlfn.XLOOKUP(_xlfn.CONCAT(M975," - ",A975),production_rates_outpost_resources,production_rates_production_rates,0)))</f>
        <v>0</v>
      </c>
      <c r="E975" s="5" t="str">
        <f t="shared" si="15"/>
        <v/>
      </c>
      <c r="F975" s="12" t="str">
        <f>IF(D975=0,"",D975/C975/VLOOKUP($B975,target_rates_table,2,FALSE))</f>
        <v/>
      </c>
    </row>
    <row r="976" spans="4:6" x14ac:dyDescent="0.25">
      <c r="D976" s="5">
        <f>SUM(
IF(G976="",0,_xlfn.XLOOKUP(_xlfn.CONCAT(G976," - ",A976),production_rates_outpost_resources,production_rates_production_rates,0)),
IF(H976="",0,_xlfn.XLOOKUP(_xlfn.CONCAT(H976," - ",A976),production_rates_outpost_resources,production_rates_production_rates,0)),
IF(I976="",0,_xlfn.XLOOKUP(_xlfn.CONCAT(I976," - ",A976),production_rates_outpost_resources,production_rates_production_rates,0)),
IF(J976="",0,_xlfn.XLOOKUP(_xlfn.CONCAT(J976," - ",A976),production_rates_outpost_resources,production_rates_production_rates,0)),
IF(K976="",0,_xlfn.XLOOKUP(_xlfn.CONCAT(K976," - ",A976),production_rates_outpost_resources,production_rates_production_rates,0)),
IF(L976="",0,_xlfn.XLOOKUP(_xlfn.CONCAT(L976," - ",A976),production_rates_outpost_resources,production_rates_production_rates,0)),
IF(M976="",0,_xlfn.XLOOKUP(_xlfn.CONCAT(M976," - ",A976),production_rates_outpost_resources,production_rates_production_rates,0)))</f>
        <v>0</v>
      </c>
      <c r="E976" s="5" t="str">
        <f t="shared" si="15"/>
        <v/>
      </c>
      <c r="F976" s="12" t="str">
        <f>IF(D976=0,"",D976/C976/VLOOKUP($B976,target_rates_table,2,FALSE))</f>
        <v/>
      </c>
    </row>
    <row r="977" spans="4:6" x14ac:dyDescent="0.25">
      <c r="D977" s="5">
        <f>SUM(
IF(G977="",0,_xlfn.XLOOKUP(_xlfn.CONCAT(G977," - ",A977),production_rates_outpost_resources,production_rates_production_rates,0)),
IF(H977="",0,_xlfn.XLOOKUP(_xlfn.CONCAT(H977," - ",A977),production_rates_outpost_resources,production_rates_production_rates,0)),
IF(I977="",0,_xlfn.XLOOKUP(_xlfn.CONCAT(I977," - ",A977),production_rates_outpost_resources,production_rates_production_rates,0)),
IF(J977="",0,_xlfn.XLOOKUP(_xlfn.CONCAT(J977," - ",A977),production_rates_outpost_resources,production_rates_production_rates,0)),
IF(K977="",0,_xlfn.XLOOKUP(_xlfn.CONCAT(K977," - ",A977),production_rates_outpost_resources,production_rates_production_rates,0)),
IF(L977="",0,_xlfn.XLOOKUP(_xlfn.CONCAT(L977," - ",A977),production_rates_outpost_resources,production_rates_production_rates,0)),
IF(M977="",0,_xlfn.XLOOKUP(_xlfn.CONCAT(M977," - ",A977),production_rates_outpost_resources,production_rates_production_rates,0)))</f>
        <v>0</v>
      </c>
      <c r="E977" s="5" t="str">
        <f t="shared" si="15"/>
        <v/>
      </c>
      <c r="F977" s="12" t="str">
        <f>IF(D977=0,"",D977/C977/VLOOKUP($B977,target_rates_table,2,FALSE))</f>
        <v/>
      </c>
    </row>
    <row r="978" spans="4:6" x14ac:dyDescent="0.25">
      <c r="D978" s="5">
        <f>SUM(
IF(G978="",0,_xlfn.XLOOKUP(_xlfn.CONCAT(G978," - ",A978),production_rates_outpost_resources,production_rates_production_rates,0)),
IF(H978="",0,_xlfn.XLOOKUP(_xlfn.CONCAT(H978," - ",A978),production_rates_outpost_resources,production_rates_production_rates,0)),
IF(I978="",0,_xlfn.XLOOKUP(_xlfn.CONCAT(I978," - ",A978),production_rates_outpost_resources,production_rates_production_rates,0)),
IF(J978="",0,_xlfn.XLOOKUP(_xlfn.CONCAT(J978," - ",A978),production_rates_outpost_resources,production_rates_production_rates,0)),
IF(K978="",0,_xlfn.XLOOKUP(_xlfn.CONCAT(K978," - ",A978),production_rates_outpost_resources,production_rates_production_rates,0)),
IF(L978="",0,_xlfn.XLOOKUP(_xlfn.CONCAT(L978," - ",A978),production_rates_outpost_resources,production_rates_production_rates,0)),
IF(M978="",0,_xlfn.XLOOKUP(_xlfn.CONCAT(M978," - ",A978),production_rates_outpost_resources,production_rates_production_rates,0)))</f>
        <v>0</v>
      </c>
      <c r="E978" s="5" t="str">
        <f t="shared" si="15"/>
        <v/>
      </c>
      <c r="F978" s="12" t="str">
        <f>IF(D978=0,"",D978/C978/VLOOKUP($B978,target_rates_table,2,FALSE))</f>
        <v/>
      </c>
    </row>
    <row r="979" spans="4:6" x14ac:dyDescent="0.25">
      <c r="D979" s="5">
        <f>SUM(
IF(G979="",0,_xlfn.XLOOKUP(_xlfn.CONCAT(G979," - ",A979),production_rates_outpost_resources,production_rates_production_rates,0)),
IF(H979="",0,_xlfn.XLOOKUP(_xlfn.CONCAT(H979," - ",A979),production_rates_outpost_resources,production_rates_production_rates,0)),
IF(I979="",0,_xlfn.XLOOKUP(_xlfn.CONCAT(I979," - ",A979),production_rates_outpost_resources,production_rates_production_rates,0)),
IF(J979="",0,_xlfn.XLOOKUP(_xlfn.CONCAT(J979," - ",A979),production_rates_outpost_resources,production_rates_production_rates,0)),
IF(K979="",0,_xlfn.XLOOKUP(_xlfn.CONCAT(K979," - ",A979),production_rates_outpost_resources,production_rates_production_rates,0)),
IF(L979="",0,_xlfn.XLOOKUP(_xlfn.CONCAT(L979," - ",A979),production_rates_outpost_resources,production_rates_production_rates,0)),
IF(M979="",0,_xlfn.XLOOKUP(_xlfn.CONCAT(M979," - ",A979),production_rates_outpost_resources,production_rates_production_rates,0)))</f>
        <v>0</v>
      </c>
      <c r="E979" s="5" t="str">
        <f t="shared" si="15"/>
        <v/>
      </c>
      <c r="F979" s="12" t="str">
        <f>IF(D979=0,"",D979/C979/VLOOKUP($B979,target_rates_table,2,FALSE))</f>
        <v/>
      </c>
    </row>
    <row r="980" spans="4:6" x14ac:dyDescent="0.25">
      <c r="D980" s="5">
        <f>SUM(
IF(G980="",0,_xlfn.XLOOKUP(_xlfn.CONCAT(G980," - ",A980),production_rates_outpost_resources,production_rates_production_rates,0)),
IF(H980="",0,_xlfn.XLOOKUP(_xlfn.CONCAT(H980," - ",A980),production_rates_outpost_resources,production_rates_production_rates,0)),
IF(I980="",0,_xlfn.XLOOKUP(_xlfn.CONCAT(I980," - ",A980),production_rates_outpost_resources,production_rates_production_rates,0)),
IF(J980="",0,_xlfn.XLOOKUP(_xlfn.CONCAT(J980," - ",A980),production_rates_outpost_resources,production_rates_production_rates,0)),
IF(K980="",0,_xlfn.XLOOKUP(_xlfn.CONCAT(K980," - ",A980),production_rates_outpost_resources,production_rates_production_rates,0)),
IF(L980="",0,_xlfn.XLOOKUP(_xlfn.CONCAT(L980," - ",A980),production_rates_outpost_resources,production_rates_production_rates,0)),
IF(M980="",0,_xlfn.XLOOKUP(_xlfn.CONCAT(M980," - ",A980),production_rates_outpost_resources,production_rates_production_rates,0)))</f>
        <v>0</v>
      </c>
      <c r="E980" s="5" t="str">
        <f t="shared" si="15"/>
        <v/>
      </c>
      <c r="F980" s="12" t="str">
        <f>IF(D980=0,"",D980/C980/VLOOKUP($B980,target_rates_table,2,FALSE))</f>
        <v/>
      </c>
    </row>
    <row r="981" spans="4:6" x14ac:dyDescent="0.25">
      <c r="D981" s="5">
        <f>SUM(
IF(G981="",0,_xlfn.XLOOKUP(_xlfn.CONCAT(G981," - ",A981),production_rates_outpost_resources,production_rates_production_rates,0)),
IF(H981="",0,_xlfn.XLOOKUP(_xlfn.CONCAT(H981," - ",A981),production_rates_outpost_resources,production_rates_production_rates,0)),
IF(I981="",0,_xlfn.XLOOKUP(_xlfn.CONCAT(I981," - ",A981),production_rates_outpost_resources,production_rates_production_rates,0)),
IF(J981="",0,_xlfn.XLOOKUP(_xlfn.CONCAT(J981," - ",A981),production_rates_outpost_resources,production_rates_production_rates,0)),
IF(K981="",0,_xlfn.XLOOKUP(_xlfn.CONCAT(K981," - ",A981),production_rates_outpost_resources,production_rates_production_rates,0)),
IF(L981="",0,_xlfn.XLOOKUP(_xlfn.CONCAT(L981," - ",A981),production_rates_outpost_resources,production_rates_production_rates,0)),
IF(M981="",0,_xlfn.XLOOKUP(_xlfn.CONCAT(M981," - ",A981),production_rates_outpost_resources,production_rates_production_rates,0)))</f>
        <v>0</v>
      </c>
      <c r="E981" s="5" t="str">
        <f t="shared" si="15"/>
        <v/>
      </c>
      <c r="F981" s="12" t="str">
        <f>IF(D981=0,"",D981/C981/VLOOKUP($B981,target_rates_table,2,FALSE))</f>
        <v/>
      </c>
    </row>
    <row r="982" spans="4:6" x14ac:dyDescent="0.25">
      <c r="D982" s="5">
        <f>SUM(
IF(G982="",0,_xlfn.XLOOKUP(_xlfn.CONCAT(G982," - ",A982),production_rates_outpost_resources,production_rates_production_rates,0)),
IF(H982="",0,_xlfn.XLOOKUP(_xlfn.CONCAT(H982," - ",A982),production_rates_outpost_resources,production_rates_production_rates,0)),
IF(I982="",0,_xlfn.XLOOKUP(_xlfn.CONCAT(I982," - ",A982),production_rates_outpost_resources,production_rates_production_rates,0)),
IF(J982="",0,_xlfn.XLOOKUP(_xlfn.CONCAT(J982," - ",A982),production_rates_outpost_resources,production_rates_production_rates,0)),
IF(K982="",0,_xlfn.XLOOKUP(_xlfn.CONCAT(K982," - ",A982),production_rates_outpost_resources,production_rates_production_rates,0)),
IF(L982="",0,_xlfn.XLOOKUP(_xlfn.CONCAT(L982," - ",A982),production_rates_outpost_resources,production_rates_production_rates,0)),
IF(M982="",0,_xlfn.XLOOKUP(_xlfn.CONCAT(M982," - ",A982),production_rates_outpost_resources,production_rates_production_rates,0)))</f>
        <v>0</v>
      </c>
      <c r="E982" s="5" t="str">
        <f t="shared" si="15"/>
        <v/>
      </c>
      <c r="F982" s="12" t="str">
        <f>IF(D982=0,"",D982/C982/VLOOKUP($B982,target_rates_table,2,FALSE))</f>
        <v/>
      </c>
    </row>
    <row r="983" spans="4:6" x14ac:dyDescent="0.25">
      <c r="D983" s="5">
        <f>SUM(
IF(G983="",0,_xlfn.XLOOKUP(_xlfn.CONCAT(G983," - ",A983),production_rates_outpost_resources,production_rates_production_rates,0)),
IF(H983="",0,_xlfn.XLOOKUP(_xlfn.CONCAT(H983," - ",A983),production_rates_outpost_resources,production_rates_production_rates,0)),
IF(I983="",0,_xlfn.XLOOKUP(_xlfn.CONCAT(I983," - ",A983),production_rates_outpost_resources,production_rates_production_rates,0)),
IF(J983="",0,_xlfn.XLOOKUP(_xlfn.CONCAT(J983," - ",A983),production_rates_outpost_resources,production_rates_production_rates,0)),
IF(K983="",0,_xlfn.XLOOKUP(_xlfn.CONCAT(K983," - ",A983),production_rates_outpost_resources,production_rates_production_rates,0)),
IF(L983="",0,_xlfn.XLOOKUP(_xlfn.CONCAT(L983," - ",A983),production_rates_outpost_resources,production_rates_production_rates,0)),
IF(M983="",0,_xlfn.XLOOKUP(_xlfn.CONCAT(M983," - ",A983),production_rates_outpost_resources,production_rates_production_rates,0)))</f>
        <v>0</v>
      </c>
      <c r="E983" s="5" t="str">
        <f t="shared" si="15"/>
        <v/>
      </c>
      <c r="F983" s="12" t="str">
        <f>IF(D983=0,"",D983/C983/VLOOKUP($B983,target_rates_table,2,FALSE))</f>
        <v/>
      </c>
    </row>
    <row r="984" spans="4:6" x14ac:dyDescent="0.25">
      <c r="D984" s="5">
        <f>SUM(
IF(G984="",0,_xlfn.XLOOKUP(_xlfn.CONCAT(G984," - ",A984),production_rates_outpost_resources,production_rates_production_rates,0)),
IF(H984="",0,_xlfn.XLOOKUP(_xlfn.CONCAT(H984," - ",A984),production_rates_outpost_resources,production_rates_production_rates,0)),
IF(I984="",0,_xlfn.XLOOKUP(_xlfn.CONCAT(I984," - ",A984),production_rates_outpost_resources,production_rates_production_rates,0)),
IF(J984="",0,_xlfn.XLOOKUP(_xlfn.CONCAT(J984," - ",A984),production_rates_outpost_resources,production_rates_production_rates,0)),
IF(K984="",0,_xlfn.XLOOKUP(_xlfn.CONCAT(K984," - ",A984),production_rates_outpost_resources,production_rates_production_rates,0)),
IF(L984="",0,_xlfn.XLOOKUP(_xlfn.CONCAT(L984," - ",A984),production_rates_outpost_resources,production_rates_production_rates,0)),
IF(M984="",0,_xlfn.XLOOKUP(_xlfn.CONCAT(M984," - ",A984),production_rates_outpost_resources,production_rates_production_rates,0)))</f>
        <v>0</v>
      </c>
      <c r="E984" s="5" t="str">
        <f t="shared" si="15"/>
        <v/>
      </c>
      <c r="F984" s="12" t="str">
        <f>IF(D984=0,"",D984/C984/VLOOKUP($B984,target_rates_table,2,FALSE))</f>
        <v/>
      </c>
    </row>
    <row r="985" spans="4:6" x14ac:dyDescent="0.25">
      <c r="D985" s="5">
        <f>SUM(
IF(G985="",0,_xlfn.XLOOKUP(_xlfn.CONCAT(G985," - ",A985),production_rates_outpost_resources,production_rates_production_rates,0)),
IF(H985="",0,_xlfn.XLOOKUP(_xlfn.CONCAT(H985," - ",A985),production_rates_outpost_resources,production_rates_production_rates,0)),
IF(I985="",0,_xlfn.XLOOKUP(_xlfn.CONCAT(I985," - ",A985),production_rates_outpost_resources,production_rates_production_rates,0)),
IF(J985="",0,_xlfn.XLOOKUP(_xlfn.CONCAT(J985," - ",A985),production_rates_outpost_resources,production_rates_production_rates,0)),
IF(K985="",0,_xlfn.XLOOKUP(_xlfn.CONCAT(K985," - ",A985),production_rates_outpost_resources,production_rates_production_rates,0)),
IF(L985="",0,_xlfn.XLOOKUP(_xlfn.CONCAT(L985," - ",A985),production_rates_outpost_resources,production_rates_production_rates,0)),
IF(M985="",0,_xlfn.XLOOKUP(_xlfn.CONCAT(M985," - ",A985),production_rates_outpost_resources,production_rates_production_rates,0)))</f>
        <v>0</v>
      </c>
      <c r="E985" s="5" t="str">
        <f t="shared" si="15"/>
        <v/>
      </c>
      <c r="F985" s="12" t="str">
        <f>IF(D985=0,"",D985/C985/VLOOKUP($B985,target_rates_table,2,FALSE))</f>
        <v/>
      </c>
    </row>
    <row r="986" spans="4:6" x14ac:dyDescent="0.25">
      <c r="D986" s="5">
        <f>SUM(
IF(G986="",0,_xlfn.XLOOKUP(_xlfn.CONCAT(G986," - ",A986),production_rates_outpost_resources,production_rates_production_rates,0)),
IF(H986="",0,_xlfn.XLOOKUP(_xlfn.CONCAT(H986," - ",A986),production_rates_outpost_resources,production_rates_production_rates,0)),
IF(I986="",0,_xlfn.XLOOKUP(_xlfn.CONCAT(I986," - ",A986),production_rates_outpost_resources,production_rates_production_rates,0)),
IF(J986="",0,_xlfn.XLOOKUP(_xlfn.CONCAT(J986," - ",A986),production_rates_outpost_resources,production_rates_production_rates,0)),
IF(K986="",0,_xlfn.XLOOKUP(_xlfn.CONCAT(K986," - ",A986),production_rates_outpost_resources,production_rates_production_rates,0)),
IF(L986="",0,_xlfn.XLOOKUP(_xlfn.CONCAT(L986," - ",A986),production_rates_outpost_resources,production_rates_production_rates,0)),
IF(M986="",0,_xlfn.XLOOKUP(_xlfn.CONCAT(M986," - ",A986),production_rates_outpost_resources,production_rates_production_rates,0)))</f>
        <v>0</v>
      </c>
      <c r="E986" s="5" t="str">
        <f t="shared" si="15"/>
        <v/>
      </c>
      <c r="F986" s="12" t="str">
        <f>IF(D986=0,"",D986/C986/VLOOKUP($B986,target_rates_table,2,FALSE))</f>
        <v/>
      </c>
    </row>
    <row r="987" spans="4:6" x14ac:dyDescent="0.25">
      <c r="D987" s="5">
        <f>SUM(
IF(G987="",0,_xlfn.XLOOKUP(_xlfn.CONCAT(G987," - ",A987),production_rates_outpost_resources,production_rates_production_rates,0)),
IF(H987="",0,_xlfn.XLOOKUP(_xlfn.CONCAT(H987," - ",A987),production_rates_outpost_resources,production_rates_production_rates,0)),
IF(I987="",0,_xlfn.XLOOKUP(_xlfn.CONCAT(I987," - ",A987),production_rates_outpost_resources,production_rates_production_rates,0)),
IF(J987="",0,_xlfn.XLOOKUP(_xlfn.CONCAT(J987," - ",A987),production_rates_outpost_resources,production_rates_production_rates,0)),
IF(K987="",0,_xlfn.XLOOKUP(_xlfn.CONCAT(K987," - ",A987),production_rates_outpost_resources,production_rates_production_rates,0)),
IF(L987="",0,_xlfn.XLOOKUP(_xlfn.CONCAT(L987," - ",A987),production_rates_outpost_resources,production_rates_production_rates,0)),
IF(M987="",0,_xlfn.XLOOKUP(_xlfn.CONCAT(M987," - ",A987),production_rates_outpost_resources,production_rates_production_rates,0)))</f>
        <v>0</v>
      </c>
      <c r="E987" s="5" t="str">
        <f t="shared" si="15"/>
        <v/>
      </c>
      <c r="F987" s="12" t="str">
        <f>IF(D987=0,"",D987/C987/VLOOKUP($B987,target_rates_table,2,FALSE))</f>
        <v/>
      </c>
    </row>
    <row r="988" spans="4:6" x14ac:dyDescent="0.25">
      <c r="D988" s="5">
        <f>SUM(
IF(G988="",0,_xlfn.XLOOKUP(_xlfn.CONCAT(G988," - ",A988),production_rates_outpost_resources,production_rates_production_rates,0)),
IF(H988="",0,_xlfn.XLOOKUP(_xlfn.CONCAT(H988," - ",A988),production_rates_outpost_resources,production_rates_production_rates,0)),
IF(I988="",0,_xlfn.XLOOKUP(_xlfn.CONCAT(I988," - ",A988),production_rates_outpost_resources,production_rates_production_rates,0)),
IF(J988="",0,_xlfn.XLOOKUP(_xlfn.CONCAT(J988," - ",A988),production_rates_outpost_resources,production_rates_production_rates,0)),
IF(K988="",0,_xlfn.XLOOKUP(_xlfn.CONCAT(K988," - ",A988),production_rates_outpost_resources,production_rates_production_rates,0)),
IF(L988="",0,_xlfn.XLOOKUP(_xlfn.CONCAT(L988," - ",A988),production_rates_outpost_resources,production_rates_production_rates,0)),
IF(M988="",0,_xlfn.XLOOKUP(_xlfn.CONCAT(M988," - ",A988),production_rates_outpost_resources,production_rates_production_rates,0)))</f>
        <v>0</v>
      </c>
      <c r="E988" s="5" t="str">
        <f t="shared" si="15"/>
        <v/>
      </c>
      <c r="F988" s="12" t="str">
        <f>IF(D988=0,"",D988/C988/VLOOKUP($B988,target_rates_table,2,FALSE))</f>
        <v/>
      </c>
    </row>
    <row r="989" spans="4:6" x14ac:dyDescent="0.25">
      <c r="D989" s="5">
        <f>SUM(
IF(G989="",0,_xlfn.XLOOKUP(_xlfn.CONCAT(G989," - ",A989),production_rates_outpost_resources,production_rates_production_rates,0)),
IF(H989="",0,_xlfn.XLOOKUP(_xlfn.CONCAT(H989," - ",A989),production_rates_outpost_resources,production_rates_production_rates,0)),
IF(I989="",0,_xlfn.XLOOKUP(_xlfn.CONCAT(I989," - ",A989),production_rates_outpost_resources,production_rates_production_rates,0)),
IF(J989="",0,_xlfn.XLOOKUP(_xlfn.CONCAT(J989," - ",A989),production_rates_outpost_resources,production_rates_production_rates,0)),
IF(K989="",0,_xlfn.XLOOKUP(_xlfn.CONCAT(K989," - ",A989),production_rates_outpost_resources,production_rates_production_rates,0)),
IF(L989="",0,_xlfn.XLOOKUP(_xlfn.CONCAT(L989," - ",A989),production_rates_outpost_resources,production_rates_production_rates,0)),
IF(M989="",0,_xlfn.XLOOKUP(_xlfn.CONCAT(M989," - ",A989),production_rates_outpost_resources,production_rates_production_rates,0)))</f>
        <v>0</v>
      </c>
      <c r="E989" s="5" t="str">
        <f t="shared" si="15"/>
        <v/>
      </c>
      <c r="F989" s="12" t="str">
        <f>IF(D989=0,"",D989/C989/VLOOKUP($B989,target_rates_table,2,FALSE))</f>
        <v/>
      </c>
    </row>
    <row r="990" spans="4:6" x14ac:dyDescent="0.25">
      <c r="D990" s="5">
        <f>SUM(
IF(G990="",0,_xlfn.XLOOKUP(_xlfn.CONCAT(G990," - ",A990),production_rates_outpost_resources,production_rates_production_rates,0)),
IF(H990="",0,_xlfn.XLOOKUP(_xlfn.CONCAT(H990," - ",A990),production_rates_outpost_resources,production_rates_production_rates,0)),
IF(I990="",0,_xlfn.XLOOKUP(_xlfn.CONCAT(I990," - ",A990),production_rates_outpost_resources,production_rates_production_rates,0)),
IF(J990="",0,_xlfn.XLOOKUP(_xlfn.CONCAT(J990," - ",A990),production_rates_outpost_resources,production_rates_production_rates,0)),
IF(K990="",0,_xlfn.XLOOKUP(_xlfn.CONCAT(K990," - ",A990),production_rates_outpost_resources,production_rates_production_rates,0)),
IF(L990="",0,_xlfn.XLOOKUP(_xlfn.CONCAT(L990," - ",A990),production_rates_outpost_resources,production_rates_production_rates,0)),
IF(M990="",0,_xlfn.XLOOKUP(_xlfn.CONCAT(M990," - ",A990),production_rates_outpost_resources,production_rates_production_rates,0)))</f>
        <v>0</v>
      </c>
      <c r="E990" s="5" t="str">
        <f t="shared" si="15"/>
        <v/>
      </c>
      <c r="F990" s="12" t="str">
        <f>IF(D990=0,"",D990/C990/VLOOKUP($B990,target_rates_table,2,FALSE))</f>
        <v/>
      </c>
    </row>
    <row r="991" spans="4:6" x14ac:dyDescent="0.25">
      <c r="D991" s="5">
        <f>SUM(
IF(G991="",0,_xlfn.XLOOKUP(_xlfn.CONCAT(G991," - ",A991),production_rates_outpost_resources,production_rates_production_rates,0)),
IF(H991="",0,_xlfn.XLOOKUP(_xlfn.CONCAT(H991," - ",A991),production_rates_outpost_resources,production_rates_production_rates,0)),
IF(I991="",0,_xlfn.XLOOKUP(_xlfn.CONCAT(I991," - ",A991),production_rates_outpost_resources,production_rates_production_rates,0)),
IF(J991="",0,_xlfn.XLOOKUP(_xlfn.CONCAT(J991," - ",A991),production_rates_outpost_resources,production_rates_production_rates,0)),
IF(K991="",0,_xlfn.XLOOKUP(_xlfn.CONCAT(K991," - ",A991),production_rates_outpost_resources,production_rates_production_rates,0)),
IF(L991="",0,_xlfn.XLOOKUP(_xlfn.CONCAT(L991," - ",A991),production_rates_outpost_resources,production_rates_production_rates,0)),
IF(M991="",0,_xlfn.XLOOKUP(_xlfn.CONCAT(M991," - ",A991),production_rates_outpost_resources,production_rates_production_rates,0)))</f>
        <v>0</v>
      </c>
      <c r="E991" s="5" t="str">
        <f t="shared" si="15"/>
        <v/>
      </c>
      <c r="F991" s="12" t="str">
        <f>IF(D991=0,"",D991/C991/VLOOKUP($B991,target_rates_table,2,FALSE))</f>
        <v/>
      </c>
    </row>
    <row r="992" spans="4:6" x14ac:dyDescent="0.25">
      <c r="D992" s="5">
        <f>SUM(
IF(G992="",0,_xlfn.XLOOKUP(_xlfn.CONCAT(G992," - ",A992),production_rates_outpost_resources,production_rates_production_rates,0)),
IF(H992="",0,_xlfn.XLOOKUP(_xlfn.CONCAT(H992," - ",A992),production_rates_outpost_resources,production_rates_production_rates,0)),
IF(I992="",0,_xlfn.XLOOKUP(_xlfn.CONCAT(I992," - ",A992),production_rates_outpost_resources,production_rates_production_rates,0)),
IF(J992="",0,_xlfn.XLOOKUP(_xlfn.CONCAT(J992," - ",A992),production_rates_outpost_resources,production_rates_production_rates,0)),
IF(K992="",0,_xlfn.XLOOKUP(_xlfn.CONCAT(K992," - ",A992),production_rates_outpost_resources,production_rates_production_rates,0)),
IF(L992="",0,_xlfn.XLOOKUP(_xlfn.CONCAT(L992," - ",A992),production_rates_outpost_resources,production_rates_production_rates,0)),
IF(M992="",0,_xlfn.XLOOKUP(_xlfn.CONCAT(M992," - ",A992),production_rates_outpost_resources,production_rates_production_rates,0)))</f>
        <v>0</v>
      </c>
      <c r="E992" s="5" t="str">
        <f t="shared" si="15"/>
        <v/>
      </c>
      <c r="F992" s="12" t="str">
        <f>IF(D992=0,"",D992/C992/VLOOKUP($B992,target_rates_table,2,FALSE))</f>
        <v/>
      </c>
    </row>
    <row r="993" spans="4:6" x14ac:dyDescent="0.25">
      <c r="D993" s="5">
        <f>SUM(
IF(G993="",0,_xlfn.XLOOKUP(_xlfn.CONCAT(G993," - ",A993),production_rates_outpost_resources,production_rates_production_rates,0)),
IF(H993="",0,_xlfn.XLOOKUP(_xlfn.CONCAT(H993," - ",A993),production_rates_outpost_resources,production_rates_production_rates,0)),
IF(I993="",0,_xlfn.XLOOKUP(_xlfn.CONCAT(I993," - ",A993),production_rates_outpost_resources,production_rates_production_rates,0)),
IF(J993="",0,_xlfn.XLOOKUP(_xlfn.CONCAT(J993," - ",A993),production_rates_outpost_resources,production_rates_production_rates,0)),
IF(K993="",0,_xlfn.XLOOKUP(_xlfn.CONCAT(K993," - ",A993),production_rates_outpost_resources,production_rates_production_rates,0)),
IF(L993="",0,_xlfn.XLOOKUP(_xlfn.CONCAT(L993," - ",A993),production_rates_outpost_resources,production_rates_production_rates,0)),
IF(M993="",0,_xlfn.XLOOKUP(_xlfn.CONCAT(M993," - ",A993),production_rates_outpost_resources,production_rates_production_rates,0)))</f>
        <v>0</v>
      </c>
      <c r="E993" s="5" t="str">
        <f t="shared" si="15"/>
        <v/>
      </c>
      <c r="F993" s="12" t="str">
        <f>IF(D993=0,"",D993/C993/VLOOKUP($B993,target_rates_table,2,FALSE))</f>
        <v/>
      </c>
    </row>
    <row r="994" spans="4:6" x14ac:dyDescent="0.25">
      <c r="D994" s="5">
        <f>SUM(
IF(G994="",0,_xlfn.XLOOKUP(_xlfn.CONCAT(G994," - ",A994),production_rates_outpost_resources,production_rates_production_rates,0)),
IF(H994="",0,_xlfn.XLOOKUP(_xlfn.CONCAT(H994," - ",A994),production_rates_outpost_resources,production_rates_production_rates,0)),
IF(I994="",0,_xlfn.XLOOKUP(_xlfn.CONCAT(I994," - ",A994),production_rates_outpost_resources,production_rates_production_rates,0)),
IF(J994="",0,_xlfn.XLOOKUP(_xlfn.CONCAT(J994," - ",A994),production_rates_outpost_resources,production_rates_production_rates,0)),
IF(K994="",0,_xlfn.XLOOKUP(_xlfn.CONCAT(K994," - ",A994),production_rates_outpost_resources,production_rates_production_rates,0)),
IF(L994="",0,_xlfn.XLOOKUP(_xlfn.CONCAT(L994," - ",A994),production_rates_outpost_resources,production_rates_production_rates,0)),
IF(M994="",0,_xlfn.XLOOKUP(_xlfn.CONCAT(M994," - ",A994),production_rates_outpost_resources,production_rates_production_rates,0)))</f>
        <v>0</v>
      </c>
      <c r="E994" s="5" t="str">
        <f t="shared" si="15"/>
        <v/>
      </c>
      <c r="F994" s="12" t="str">
        <f>IF(D994=0,"",D994/C994/VLOOKUP($B994,target_rates_table,2,FALSE))</f>
        <v/>
      </c>
    </row>
    <row r="995" spans="4:6" x14ac:dyDescent="0.25">
      <c r="D995" s="5">
        <f>SUM(
IF(G995="",0,_xlfn.XLOOKUP(_xlfn.CONCAT(G995," - ",A995),production_rates_outpost_resources,production_rates_production_rates,0)),
IF(H995="",0,_xlfn.XLOOKUP(_xlfn.CONCAT(H995," - ",A995),production_rates_outpost_resources,production_rates_production_rates,0)),
IF(I995="",0,_xlfn.XLOOKUP(_xlfn.CONCAT(I995," - ",A995),production_rates_outpost_resources,production_rates_production_rates,0)),
IF(J995="",0,_xlfn.XLOOKUP(_xlfn.CONCAT(J995," - ",A995),production_rates_outpost_resources,production_rates_production_rates,0)),
IF(K995="",0,_xlfn.XLOOKUP(_xlfn.CONCAT(K995," - ",A995),production_rates_outpost_resources,production_rates_production_rates,0)),
IF(L995="",0,_xlfn.XLOOKUP(_xlfn.CONCAT(L995," - ",A995),production_rates_outpost_resources,production_rates_production_rates,0)),
IF(M995="",0,_xlfn.XLOOKUP(_xlfn.CONCAT(M995," - ",A995),production_rates_outpost_resources,production_rates_production_rates,0)))</f>
        <v>0</v>
      </c>
      <c r="E995" s="5" t="str">
        <f t="shared" si="15"/>
        <v/>
      </c>
      <c r="F995" s="12" t="str">
        <f>IF(D995=0,"",D995/C995/VLOOKUP($B995,target_rates_table,2,FALSE))</f>
        <v/>
      </c>
    </row>
    <row r="996" spans="4:6" x14ac:dyDescent="0.25">
      <c r="D996" s="5">
        <f>SUM(
IF(G996="",0,_xlfn.XLOOKUP(_xlfn.CONCAT(G996," - ",A996),production_rates_outpost_resources,production_rates_production_rates,0)),
IF(H996="",0,_xlfn.XLOOKUP(_xlfn.CONCAT(H996," - ",A996),production_rates_outpost_resources,production_rates_production_rates,0)),
IF(I996="",0,_xlfn.XLOOKUP(_xlfn.CONCAT(I996," - ",A996),production_rates_outpost_resources,production_rates_production_rates,0)),
IF(J996="",0,_xlfn.XLOOKUP(_xlfn.CONCAT(J996," - ",A996),production_rates_outpost_resources,production_rates_production_rates,0)),
IF(K996="",0,_xlfn.XLOOKUP(_xlfn.CONCAT(K996," - ",A996),production_rates_outpost_resources,production_rates_production_rates,0)),
IF(L996="",0,_xlfn.XLOOKUP(_xlfn.CONCAT(L996," - ",A996),production_rates_outpost_resources,production_rates_production_rates,0)),
IF(M996="",0,_xlfn.XLOOKUP(_xlfn.CONCAT(M996," - ",A996),production_rates_outpost_resources,production_rates_production_rates,0)))</f>
        <v>0</v>
      </c>
      <c r="E996" s="5" t="str">
        <f t="shared" si="15"/>
        <v/>
      </c>
      <c r="F996" s="12" t="str">
        <f>IF(D996=0,"",D996/C996/VLOOKUP($B996,target_rates_table,2,FALSE))</f>
        <v/>
      </c>
    </row>
    <row r="997" spans="4:6" x14ac:dyDescent="0.25">
      <c r="D997" s="5">
        <f>SUM(
IF(G997="",0,_xlfn.XLOOKUP(_xlfn.CONCAT(G997," - ",A997),production_rates_outpost_resources,production_rates_production_rates,0)),
IF(H997="",0,_xlfn.XLOOKUP(_xlfn.CONCAT(H997," - ",A997),production_rates_outpost_resources,production_rates_production_rates,0)),
IF(I997="",0,_xlfn.XLOOKUP(_xlfn.CONCAT(I997," - ",A997),production_rates_outpost_resources,production_rates_production_rates,0)),
IF(J997="",0,_xlfn.XLOOKUP(_xlfn.CONCAT(J997," - ",A997),production_rates_outpost_resources,production_rates_production_rates,0)),
IF(K997="",0,_xlfn.XLOOKUP(_xlfn.CONCAT(K997," - ",A997),production_rates_outpost_resources,production_rates_production_rates,0)),
IF(L997="",0,_xlfn.XLOOKUP(_xlfn.CONCAT(L997," - ",A997),production_rates_outpost_resources,production_rates_production_rates,0)),
IF(M997="",0,_xlfn.XLOOKUP(_xlfn.CONCAT(M997," - ",A997),production_rates_outpost_resources,production_rates_production_rates,0)))</f>
        <v>0</v>
      </c>
      <c r="E997" s="5" t="str">
        <f t="shared" si="15"/>
        <v/>
      </c>
      <c r="F997" s="12" t="str">
        <f>IF(D997=0,"",D997/C997/VLOOKUP($B997,target_rates_table,2,FALSE))</f>
        <v/>
      </c>
    </row>
    <row r="998" spans="4:6" x14ac:dyDescent="0.25">
      <c r="D998" s="5">
        <f>SUM(
IF(G998="",0,_xlfn.XLOOKUP(_xlfn.CONCAT(G998," - ",A998),production_rates_outpost_resources,production_rates_production_rates,0)),
IF(H998="",0,_xlfn.XLOOKUP(_xlfn.CONCAT(H998," - ",A998),production_rates_outpost_resources,production_rates_production_rates,0)),
IF(I998="",0,_xlfn.XLOOKUP(_xlfn.CONCAT(I998," - ",A998),production_rates_outpost_resources,production_rates_production_rates,0)),
IF(J998="",0,_xlfn.XLOOKUP(_xlfn.CONCAT(J998," - ",A998),production_rates_outpost_resources,production_rates_production_rates,0)),
IF(K998="",0,_xlfn.XLOOKUP(_xlfn.CONCAT(K998," - ",A998),production_rates_outpost_resources,production_rates_production_rates,0)),
IF(L998="",0,_xlfn.XLOOKUP(_xlfn.CONCAT(L998," - ",A998),production_rates_outpost_resources,production_rates_production_rates,0)),
IF(M998="",0,_xlfn.XLOOKUP(_xlfn.CONCAT(M998," - ",A998),production_rates_outpost_resources,production_rates_production_rates,0)))</f>
        <v>0</v>
      </c>
      <c r="E998" s="5" t="str">
        <f t="shared" si="15"/>
        <v/>
      </c>
      <c r="F998" s="12" t="str">
        <f>IF(D998=0,"",D998/C998/VLOOKUP($B998,target_rates_table,2,FALSE))</f>
        <v/>
      </c>
    </row>
    <row r="999" spans="4:6" x14ac:dyDescent="0.25">
      <c r="D999" s="5">
        <f>SUM(
IF(G999="",0,_xlfn.XLOOKUP(_xlfn.CONCAT(G999," - ",A999),production_rates_outpost_resources,production_rates_production_rates,0)),
IF(H999="",0,_xlfn.XLOOKUP(_xlfn.CONCAT(H999," - ",A999),production_rates_outpost_resources,production_rates_production_rates,0)),
IF(I999="",0,_xlfn.XLOOKUP(_xlfn.CONCAT(I999," - ",A999),production_rates_outpost_resources,production_rates_production_rates,0)),
IF(J999="",0,_xlfn.XLOOKUP(_xlfn.CONCAT(J999," - ",A999),production_rates_outpost_resources,production_rates_production_rates,0)),
IF(K999="",0,_xlfn.XLOOKUP(_xlfn.CONCAT(K999," - ",A999),production_rates_outpost_resources,production_rates_production_rates,0)),
IF(L999="",0,_xlfn.XLOOKUP(_xlfn.CONCAT(L999," - ",A999),production_rates_outpost_resources,production_rates_production_rates,0)),
IF(M999="",0,_xlfn.XLOOKUP(_xlfn.CONCAT(M999," - ",A999),production_rates_outpost_resources,production_rates_production_rates,0)))</f>
        <v>0</v>
      </c>
      <c r="E999" s="5" t="str">
        <f t="shared" si="15"/>
        <v/>
      </c>
      <c r="F999" s="12" t="str">
        <f>IF(D999=0,"",D999/C999/VLOOKUP($B999,target_rates_table,2,FALSE))</f>
        <v/>
      </c>
    </row>
    <row r="1000" spans="4:6" x14ac:dyDescent="0.25">
      <c r="D1000" s="5">
        <f>SUM(
IF(G1000="",0,_xlfn.XLOOKUP(_xlfn.CONCAT(G1000," - ",A1000),production_rates_outpost_resources,production_rates_production_rates,0)),
IF(H1000="",0,_xlfn.XLOOKUP(_xlfn.CONCAT(H1000," - ",A1000),production_rates_outpost_resources,production_rates_production_rates,0)),
IF(I1000="",0,_xlfn.XLOOKUP(_xlfn.CONCAT(I1000," - ",A1000),production_rates_outpost_resources,production_rates_production_rates,0)),
IF(J1000="",0,_xlfn.XLOOKUP(_xlfn.CONCAT(J1000," - ",A1000),production_rates_outpost_resources,production_rates_production_rates,0)),
IF(K1000="",0,_xlfn.XLOOKUP(_xlfn.CONCAT(K1000," - ",A1000),production_rates_outpost_resources,production_rates_production_rates,0)),
IF(L1000="",0,_xlfn.XLOOKUP(_xlfn.CONCAT(L1000," - ",A1000),production_rates_outpost_resources,production_rates_production_rates,0)),
IF(M1000="",0,_xlfn.XLOOKUP(_xlfn.CONCAT(M1000," - ",A1000),production_rates_outpost_resources,production_rates_production_rates,0)))</f>
        <v>0</v>
      </c>
      <c r="E1000" s="5" t="str">
        <f t="shared" si="15"/>
        <v/>
      </c>
      <c r="F1000" s="12" t="str">
        <f>IF(D1000=0,"",D1000/C1000/VLOOKUP($B1000,target_rates_table,2,FALSE))</f>
        <v/>
      </c>
    </row>
  </sheetData>
  <sheetProtection sheet="1" objects="1" scenarios="1"/>
  <phoneticPr fontId="2" type="noConversion"/>
  <conditionalFormatting sqref="F2:F1000">
    <cfRule type="expression" dxfId="5" priority="14">
      <formula>ISBLANK($A2)</formula>
    </cfRule>
    <cfRule type="expression" dxfId="4" priority="15" stopIfTrue="1">
      <formula>AND($F2&lt;0.8,$F2&gt;0.5)</formula>
    </cfRule>
    <cfRule type="expression" dxfId="3" priority="16" stopIfTrue="1">
      <formula>AND($F2&gt;=0.8,$F2&lt;=1)</formula>
    </cfRule>
    <cfRule type="expression" dxfId="2" priority="17" stopIfTrue="1">
      <formula>OR(AND($F2&lt;0.5,$F2&gt;0.2),AND($F2&gt;1,$F2&lt;=1.2))</formula>
    </cfRule>
    <cfRule type="expression" dxfId="1" priority="18" stopIfTrue="1">
      <formula>OR($F2&lt;=0.2,$F2 &gt; 1.2)</formula>
    </cfRule>
  </conditionalFormatting>
  <dataValidations count="3">
    <dataValidation type="list" allowBlank="1" showInputMessage="1" showErrorMessage="1" sqref="G2:M1000" xr:uid="{CAF6F0D4-E7B0-4A7C-ADB7-1614071CF103}">
      <formula1>production_rates_outposts</formula1>
    </dataValidation>
    <dataValidation type="list" allowBlank="1" showInputMessage="1" showErrorMessage="1" sqref="A2:A1000" xr:uid="{C9B8F7E2-C709-4E4A-9E9E-0FC81C6CBE26}">
      <formula1>resource_names</formula1>
    </dataValidation>
    <dataValidation type="list" allowBlank="1" showInputMessage="1" showErrorMessage="1" sqref="B2:B1000" xr:uid="{B2EAB059-97E3-40AC-ADB9-2699CE35F744}">
      <formula1>target_rates_names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0825-795D-4F13-9C3C-A451F0E9A57F}">
  <sheetPr codeName="Sheet1"/>
  <dimension ref="B2:G22"/>
  <sheetViews>
    <sheetView workbookViewId="0">
      <selection activeCell="C6" sqref="C6"/>
    </sheetView>
  </sheetViews>
  <sheetFormatPr defaultRowHeight="15" x14ac:dyDescent="0.25"/>
  <cols>
    <col min="1" max="1" width="11.42578125" customWidth="1"/>
    <col min="2" max="2" width="8.85546875" style="18" customWidth="1"/>
    <col min="3" max="3" width="124.85546875" style="17" customWidth="1"/>
    <col min="4" max="5" width="11.140625" customWidth="1"/>
  </cols>
  <sheetData>
    <row r="2" spans="2:7" x14ac:dyDescent="0.25">
      <c r="C2" s="16" t="s">
        <v>111</v>
      </c>
    </row>
    <row r="3" spans="2:7" x14ac:dyDescent="0.25">
      <c r="B3" s="18" t="s">
        <v>110</v>
      </c>
      <c r="C3" s="17" t="s">
        <v>126</v>
      </c>
    </row>
    <row r="4" spans="2:7" x14ac:dyDescent="0.25">
      <c r="B4" s="18" t="s">
        <v>110</v>
      </c>
      <c r="C4" s="17" t="s">
        <v>112</v>
      </c>
    </row>
    <row r="5" spans="2:7" x14ac:dyDescent="0.25">
      <c r="C5" s="17" t="s">
        <v>149</v>
      </c>
    </row>
    <row r="6" spans="2:7" x14ac:dyDescent="0.25">
      <c r="C6" s="17" t="s">
        <v>113</v>
      </c>
    </row>
    <row r="7" spans="2:7" x14ac:dyDescent="0.25">
      <c r="C7" s="17" t="s">
        <v>127</v>
      </c>
    </row>
    <row r="9" spans="2:7" x14ac:dyDescent="0.25">
      <c r="C9" s="17" t="s">
        <v>114</v>
      </c>
    </row>
    <row r="10" spans="2:7" x14ac:dyDescent="0.25">
      <c r="C10" s="17" t="s">
        <v>119</v>
      </c>
    </row>
    <row r="11" spans="2:7" x14ac:dyDescent="0.25">
      <c r="G11" s="13"/>
    </row>
    <row r="12" spans="2:7" x14ac:dyDescent="0.25">
      <c r="C12" s="17" t="s">
        <v>121</v>
      </c>
      <c r="G12" s="13"/>
    </row>
    <row r="13" spans="2:7" x14ac:dyDescent="0.25">
      <c r="C13" s="17" t="s">
        <v>125</v>
      </c>
    </row>
    <row r="14" spans="2:7" x14ac:dyDescent="0.25">
      <c r="B14" s="18" t="s">
        <v>110</v>
      </c>
      <c r="C14" s="17" t="s">
        <v>122</v>
      </c>
    </row>
    <row r="16" spans="2:7" x14ac:dyDescent="0.25">
      <c r="C16" s="17" t="s">
        <v>129</v>
      </c>
    </row>
    <row r="17" spans="3:3" x14ac:dyDescent="0.25">
      <c r="C17" s="17" t="s">
        <v>115</v>
      </c>
    </row>
    <row r="18" spans="3:3" x14ac:dyDescent="0.25">
      <c r="C18" s="17" t="s">
        <v>142</v>
      </c>
    </row>
    <row r="20" spans="3:3" x14ac:dyDescent="0.25">
      <c r="C20" s="17" t="s">
        <v>124</v>
      </c>
    </row>
    <row r="22" spans="3:3" x14ac:dyDescent="0.25">
      <c r="C22" s="17" t="s">
        <v>147</v>
      </c>
    </row>
  </sheetData>
  <conditionalFormatting sqref="C1:C1001">
    <cfRule type="expression" dxfId="0" priority="1">
      <formula>OR($B1="x",$B1="X")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263C7-CB8E-43CC-9E29-47ACB88B3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17</vt:i4>
      </vt:variant>
    </vt:vector>
  </HeadingPairs>
  <TitlesOfParts>
    <vt:vector size="24" baseType="lpstr">
      <vt:lpstr>README</vt:lpstr>
      <vt:lpstr>Resource List</vt:lpstr>
      <vt:lpstr>Locations</vt:lpstr>
      <vt:lpstr>Target Rates</vt:lpstr>
      <vt:lpstr>Production Rates</vt:lpstr>
      <vt:lpstr>Farm</vt:lpstr>
      <vt:lpstr>To-Do</vt:lpstr>
      <vt:lpstr>Farm!farm_optimization</vt:lpstr>
      <vt:lpstr>Farm!farm_production_rates</vt:lpstr>
      <vt:lpstr>Farm!farm_quantity</vt:lpstr>
      <vt:lpstr>Farm!farm_total_rates</vt:lpstr>
      <vt:lpstr>Farm!farm_weighted_rates</vt:lpstr>
      <vt:lpstr>locations_labels</vt:lpstr>
      <vt:lpstr>locations_outposts</vt:lpstr>
      <vt:lpstr>production_rates_outpost_resources</vt:lpstr>
      <vt:lpstr>production_rates_outposts</vt:lpstr>
      <vt:lpstr>production_rates_production_rates</vt:lpstr>
      <vt:lpstr>production_rates_sheet</vt:lpstr>
      <vt:lpstr>resource_list</vt:lpstr>
      <vt:lpstr>resource_list_types</vt:lpstr>
      <vt:lpstr>resource_names</vt:lpstr>
      <vt:lpstr>target_rates_names</vt:lpstr>
      <vt:lpstr>target_rates_rates</vt:lpstr>
      <vt:lpstr>target_rates_table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Kufner</dc:creator>
  <cp:lastModifiedBy>Nathan Kufner</cp:lastModifiedBy>
  <dcterms:created xsi:type="dcterms:W3CDTF">2024-05-03T04:06:31Z</dcterms:created>
  <dcterms:modified xsi:type="dcterms:W3CDTF">2024-05-08T18:42:43Z</dcterms:modified>
</cp:coreProperties>
</file>