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o/Metabirds Dropbox/Shimaya Naoyoshi/metabirds_local/slmame/src/slmame_admin_web/covid19/covid19/data/"/>
    </mc:Choice>
  </mc:AlternateContent>
  <xr:revisionPtr revIDLastSave="0" documentId="13_ncr:1_{4C6C154A-DE02-FD44-9430-0704DF4245E5}" xr6:coauthVersionLast="45" xr6:coauthVersionMax="45" xr10:uidLastSave="{00000000-0000-0000-0000-000000000000}"/>
  <bookViews>
    <workbookView xWindow="900" yWindow="2540" windowWidth="27900" windowHeight="17040" xr2:uid="{FAD371B0-C868-CD40-BC32-2A31AE85AA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32" i="1" l="1"/>
  <c r="AA33" i="1" s="1"/>
  <c r="AA28" i="1"/>
  <c r="AA29" i="1" s="1"/>
  <c r="AA27" i="1"/>
  <c r="AA19" i="1"/>
  <c r="Z32" i="1"/>
  <c r="AA10" i="1"/>
  <c r="AA11" i="1" s="1"/>
  <c r="AA30" i="1" l="1"/>
  <c r="AA35" i="1"/>
  <c r="AA34" i="1"/>
  <c r="AA22" i="1"/>
  <c r="AA23" i="1"/>
  <c r="AA24" i="1"/>
  <c r="AA20" i="1"/>
  <c r="AA25" i="1"/>
  <c r="AA13" i="1"/>
  <c r="AA14" i="1" s="1"/>
  <c r="AA15" i="1" s="1"/>
  <c r="AA12" i="1"/>
  <c r="V37" i="1"/>
  <c r="O37" i="1"/>
  <c r="AC36" i="1"/>
  <c r="AC37" i="1" s="1"/>
  <c r="V36" i="1"/>
  <c r="O36" i="1"/>
  <c r="H36" i="1"/>
  <c r="Z10" i="1"/>
  <c r="Z11" i="1" s="1"/>
  <c r="Z33" i="1"/>
  <c r="Z28" i="1"/>
  <c r="Z27" i="1"/>
  <c r="Z19" i="1"/>
  <c r="Z25" i="1" s="1"/>
  <c r="Y32" i="1"/>
  <c r="Z30" i="1" l="1"/>
  <c r="Z13" i="1"/>
  <c r="Z14" i="1" s="1"/>
  <c r="Z15" i="1" s="1"/>
  <c r="Z12" i="1"/>
  <c r="Z35" i="1"/>
  <c r="Z34" i="1"/>
  <c r="Z29" i="1"/>
  <c r="Z22" i="1"/>
  <c r="Z23" i="1"/>
  <c r="Z24" i="1"/>
  <c r="Z20" i="1"/>
  <c r="K32" i="1"/>
  <c r="Y33" i="1"/>
  <c r="Y34" i="1" s="1"/>
  <c r="Y28" i="1"/>
  <c r="Y29" i="1" s="1"/>
  <c r="Y27" i="1"/>
  <c r="Y25" i="1"/>
  <c r="Y23" i="1"/>
  <c r="Y22" i="1"/>
  <c r="Y20" i="1"/>
  <c r="Y19" i="1"/>
  <c r="X33" i="1"/>
  <c r="X34" i="1" s="1"/>
  <c r="X28" i="1"/>
  <c r="X29" i="1" s="1"/>
  <c r="X27" i="1"/>
  <c r="X25" i="1"/>
  <c r="X23" i="1"/>
  <c r="X22" i="1"/>
  <c r="X20" i="1"/>
  <c r="X19" i="1"/>
  <c r="X35" i="1" s="1"/>
  <c r="H32" i="1"/>
  <c r="L32" i="1"/>
  <c r="M32" i="1"/>
  <c r="N32" i="1"/>
  <c r="O32" i="1"/>
  <c r="S32" i="1"/>
  <c r="T32" i="1"/>
  <c r="Y10" i="1"/>
  <c r="Y11" i="1" s="1"/>
  <c r="X10" i="1"/>
  <c r="X11" i="1" s="1"/>
  <c r="X30" i="1" l="1"/>
  <c r="Y30" i="1"/>
  <c r="Y35" i="1"/>
  <c r="Y24" i="1"/>
  <c r="X24" i="1"/>
  <c r="Y13" i="1"/>
  <c r="Y14" i="1" s="1"/>
  <c r="Y15" i="1" s="1"/>
  <c r="Y12" i="1"/>
  <c r="X13" i="1"/>
  <c r="X14" i="1" s="1"/>
  <c r="X15" i="1" s="1"/>
  <c r="X12" i="1"/>
  <c r="W10" i="1"/>
  <c r="G32" i="1"/>
  <c r="F32" i="1"/>
  <c r="E32" i="1"/>
  <c r="W28" i="1"/>
  <c r="V28" i="1"/>
  <c r="U28" i="1"/>
  <c r="T28" i="1"/>
  <c r="T29" i="1" s="1"/>
  <c r="S28" i="1"/>
  <c r="S29" i="1" s="1"/>
  <c r="R28" i="1"/>
  <c r="Q28" i="1"/>
  <c r="P28" i="1"/>
  <c r="P29" i="1" s="1"/>
  <c r="O28" i="1"/>
  <c r="O29" i="1" s="1"/>
  <c r="N28" i="1"/>
  <c r="N29" i="1" s="1"/>
  <c r="M28" i="1"/>
  <c r="M29" i="1" s="1"/>
  <c r="L28" i="1"/>
  <c r="L29" i="1" s="1"/>
  <c r="K28" i="1"/>
  <c r="K29" i="1" s="1"/>
  <c r="J28" i="1"/>
  <c r="J29" i="1" s="1"/>
  <c r="I28" i="1"/>
  <c r="I29" i="1" s="1"/>
  <c r="H28" i="1"/>
  <c r="H29" i="1" s="1"/>
  <c r="D32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N19" i="1"/>
  <c r="N25" i="1" s="1"/>
  <c r="M19" i="1"/>
  <c r="M25" i="1" s="1"/>
  <c r="L19" i="1"/>
  <c r="L25" i="1" s="1"/>
  <c r="K19" i="1"/>
  <c r="K30" i="1" s="1"/>
  <c r="J19" i="1"/>
  <c r="J25" i="1" s="1"/>
  <c r="I19" i="1"/>
  <c r="I25" i="1" s="1"/>
  <c r="H19" i="1"/>
  <c r="H25" i="1" s="1"/>
  <c r="H10" i="1"/>
  <c r="H11" i="1" s="1"/>
  <c r="H12" i="1" s="1"/>
  <c r="G10" i="1"/>
  <c r="G11" i="1" s="1"/>
  <c r="G12" i="1" s="1"/>
  <c r="F10" i="1"/>
  <c r="F11" i="1" s="1"/>
  <c r="F12" i="1" s="1"/>
  <c r="E10" i="1"/>
  <c r="E11" i="1" s="1"/>
  <c r="E12" i="1" s="1"/>
  <c r="D10" i="1"/>
  <c r="D11" i="1" s="1"/>
  <c r="D12" i="1" s="1"/>
  <c r="C10" i="1"/>
  <c r="C11" i="1" s="1"/>
  <c r="C12" i="1" s="1"/>
  <c r="B10" i="1"/>
  <c r="B11" i="1" s="1"/>
  <c r="R29" i="1"/>
  <c r="Q29" i="1"/>
  <c r="W19" i="1"/>
  <c r="W20" i="1" s="1"/>
  <c r="V19" i="1"/>
  <c r="V22" i="1" s="1"/>
  <c r="U19" i="1"/>
  <c r="U22" i="1" s="1"/>
  <c r="T19" i="1"/>
  <c r="T24" i="1" s="1"/>
  <c r="S19" i="1"/>
  <c r="S25" i="1" s="1"/>
  <c r="R19" i="1"/>
  <c r="R30" i="1" s="1"/>
  <c r="Q19" i="1"/>
  <c r="P19" i="1"/>
  <c r="P24" i="1" s="1"/>
  <c r="O19" i="1"/>
  <c r="O25" i="1" s="1"/>
  <c r="V10" i="1"/>
  <c r="V11" i="1" s="1"/>
  <c r="V12" i="1" s="1"/>
  <c r="U10" i="1"/>
  <c r="U11" i="1" s="1"/>
  <c r="U12" i="1" s="1"/>
  <c r="T10" i="1"/>
  <c r="T11" i="1" s="1"/>
  <c r="T12" i="1" s="1"/>
  <c r="S10" i="1"/>
  <c r="S11" i="1" s="1"/>
  <c r="S12" i="1" s="1"/>
  <c r="R10" i="1"/>
  <c r="R11" i="1" s="1"/>
  <c r="R12" i="1" s="1"/>
  <c r="Q10" i="1"/>
  <c r="Q11" i="1" s="1"/>
  <c r="Q12" i="1" s="1"/>
  <c r="P10" i="1"/>
  <c r="P11" i="1" s="1"/>
  <c r="P12" i="1" s="1"/>
  <c r="O10" i="1"/>
  <c r="O11" i="1" s="1"/>
  <c r="O12" i="1" s="1"/>
  <c r="N10" i="1"/>
  <c r="N11" i="1" s="1"/>
  <c r="N12" i="1" s="1"/>
  <c r="M10" i="1"/>
  <c r="M11" i="1" s="1"/>
  <c r="M12" i="1" s="1"/>
  <c r="L10" i="1"/>
  <c r="L11" i="1" s="1"/>
  <c r="L12" i="1" s="1"/>
  <c r="K10" i="1"/>
  <c r="K11" i="1" s="1"/>
  <c r="K12" i="1" s="1"/>
  <c r="J10" i="1"/>
  <c r="J11" i="1" s="1"/>
  <c r="J12" i="1" s="1"/>
  <c r="I10" i="1"/>
  <c r="I11" i="1" s="1"/>
  <c r="I12" i="1" s="1"/>
  <c r="Q30" i="1" l="1"/>
  <c r="Q33" i="1"/>
  <c r="Q34" i="1" s="1"/>
  <c r="O22" i="1"/>
  <c r="O24" i="1"/>
  <c r="S30" i="1"/>
  <c r="S24" i="1"/>
  <c r="V23" i="1"/>
  <c r="S23" i="1"/>
  <c r="V25" i="1"/>
  <c r="P33" i="1"/>
  <c r="S20" i="1"/>
  <c r="W23" i="1"/>
  <c r="O30" i="1"/>
  <c r="U24" i="1"/>
  <c r="S22" i="1"/>
  <c r="Q24" i="1"/>
  <c r="V24" i="1"/>
  <c r="R33" i="1"/>
  <c r="R25" i="1"/>
  <c r="R23" i="1"/>
  <c r="O20" i="1"/>
  <c r="W22" i="1"/>
  <c r="O23" i="1"/>
  <c r="R24" i="1"/>
  <c r="W24" i="1"/>
  <c r="S33" i="1"/>
  <c r="V33" i="1"/>
  <c r="W33" i="1"/>
  <c r="T33" i="1"/>
  <c r="U33" i="1"/>
  <c r="H33" i="1"/>
  <c r="M33" i="1"/>
  <c r="N33" i="1"/>
  <c r="K33" i="1"/>
  <c r="O33" i="1"/>
  <c r="L33" i="1"/>
  <c r="J33" i="1"/>
  <c r="I33" i="1"/>
  <c r="M13" i="1"/>
  <c r="M14" i="1" s="1"/>
  <c r="M15" i="1" s="1"/>
  <c r="U13" i="1"/>
  <c r="J13" i="1"/>
  <c r="J14" i="1" s="1"/>
  <c r="R13" i="1"/>
  <c r="I13" i="1"/>
  <c r="I14" i="1" s="1"/>
  <c r="Q13" i="1"/>
  <c r="N13" i="1"/>
  <c r="N14" i="1" s="1"/>
  <c r="N15" i="1" s="1"/>
  <c r="V13" i="1"/>
  <c r="C13" i="1"/>
  <c r="D13" i="1"/>
  <c r="L13" i="1"/>
  <c r="L14" i="1" s="1"/>
  <c r="L15" i="1" s="1"/>
  <c r="P13" i="1"/>
  <c r="T13" i="1"/>
  <c r="Q20" i="1"/>
  <c r="Q22" i="1"/>
  <c r="U23" i="1"/>
  <c r="T25" i="1"/>
  <c r="U30" i="1"/>
  <c r="T30" i="1"/>
  <c r="H13" i="1"/>
  <c r="P20" i="1"/>
  <c r="T20" i="1"/>
  <c r="P22" i="1"/>
  <c r="T22" i="1"/>
  <c r="U25" i="1"/>
  <c r="Q25" i="1"/>
  <c r="K13" i="1"/>
  <c r="O13" i="1"/>
  <c r="O14" i="1" s="1"/>
  <c r="O15" i="1" s="1"/>
  <c r="S13" i="1"/>
  <c r="E13" i="1"/>
  <c r="U20" i="1"/>
  <c r="Q23" i="1"/>
  <c r="P25" i="1"/>
  <c r="P30" i="1"/>
  <c r="U29" i="1"/>
  <c r="H30" i="1"/>
  <c r="R20" i="1"/>
  <c r="V20" i="1"/>
  <c r="R22" i="1"/>
  <c r="T23" i="1"/>
  <c r="P23" i="1"/>
  <c r="W25" i="1"/>
  <c r="V30" i="1"/>
  <c r="G13" i="1"/>
  <c r="V29" i="1"/>
  <c r="W30" i="1"/>
  <c r="F13" i="1"/>
  <c r="W29" i="1"/>
  <c r="K22" i="1"/>
  <c r="L30" i="1"/>
  <c r="I22" i="1"/>
  <c r="K20" i="1"/>
  <c r="L22" i="1"/>
  <c r="H22" i="1"/>
  <c r="M22" i="1"/>
  <c r="H20" i="1"/>
  <c r="L20" i="1"/>
  <c r="H23" i="1"/>
  <c r="I23" i="1"/>
  <c r="J23" i="1"/>
  <c r="K23" i="1"/>
  <c r="L23" i="1"/>
  <c r="M23" i="1"/>
  <c r="N23" i="1"/>
  <c r="I30" i="1"/>
  <c r="M30" i="1"/>
  <c r="J22" i="1"/>
  <c r="I20" i="1"/>
  <c r="M20" i="1"/>
  <c r="H24" i="1"/>
  <c r="I24" i="1"/>
  <c r="J24" i="1"/>
  <c r="K24" i="1"/>
  <c r="L24" i="1"/>
  <c r="M24" i="1"/>
  <c r="N24" i="1"/>
  <c r="J30" i="1"/>
  <c r="N30" i="1"/>
  <c r="N22" i="1"/>
  <c r="J20" i="1"/>
  <c r="N20" i="1"/>
  <c r="K25" i="1"/>
  <c r="U14" i="1" l="1"/>
  <c r="U15" i="1" s="1"/>
  <c r="S14" i="1"/>
  <c r="S15" i="1" s="1"/>
  <c r="T14" i="1"/>
  <c r="T15" i="1" s="1"/>
  <c r="V14" i="1"/>
  <c r="V15" i="1" s="1"/>
  <c r="I15" i="1"/>
  <c r="P14" i="1"/>
  <c r="P15" i="1" s="1"/>
  <c r="J15" i="1"/>
  <c r="Q14" i="1"/>
  <c r="Q15" i="1" s="1"/>
  <c r="U35" i="1"/>
  <c r="U34" i="1"/>
  <c r="S35" i="1"/>
  <c r="S34" i="1"/>
  <c r="R35" i="1"/>
  <c r="R34" i="1"/>
  <c r="V35" i="1"/>
  <c r="V34" i="1"/>
  <c r="T35" i="1"/>
  <c r="T34" i="1"/>
  <c r="Q35" i="1"/>
  <c r="H35" i="1"/>
  <c r="H34" i="1"/>
  <c r="N35" i="1"/>
  <c r="N34" i="1"/>
  <c r="L35" i="1"/>
  <c r="L34" i="1"/>
  <c r="M35" i="1"/>
  <c r="M34" i="1"/>
  <c r="J35" i="1"/>
  <c r="J34" i="1"/>
  <c r="O35" i="1"/>
  <c r="O34" i="1"/>
  <c r="P35" i="1"/>
  <c r="P34" i="1"/>
  <c r="I35" i="1"/>
  <c r="I34" i="1"/>
  <c r="K35" i="1"/>
  <c r="K34" i="1"/>
  <c r="W35" i="1"/>
  <c r="W34" i="1"/>
  <c r="K14" i="1"/>
  <c r="K15" i="1" l="1"/>
  <c r="R14" i="1"/>
  <c r="R15" i="1" s="1"/>
  <c r="W11" i="1"/>
  <c r="W13" i="1" l="1"/>
  <c r="W14" i="1" s="1"/>
  <c r="W15" i="1" s="1"/>
  <c r="W12" i="1"/>
</calcChain>
</file>

<file path=xl/sharedStrings.xml><?xml version="1.0" encoding="utf-8"?>
<sst xmlns="http://schemas.openxmlformats.org/spreadsheetml/2006/main" count="31" uniqueCount="31">
  <si>
    <t>新規陽性者数（7日間平均）</t>
  </si>
  <si>
    <t>新規陽性者数の前週増加比</t>
  </si>
  <si>
    <t>新規陽性者における感染経路不明者数（7日間平均）</t>
  </si>
  <si>
    <t>PCR検査陽性率（7日間平均）</t>
  </si>
  <si>
    <t>重症者病床使用率</t>
  </si>
  <si>
    <t>↓</t>
    <phoneticPr fontId="2"/>
  </si>
  <si>
    <t>ここから下が独自計算</t>
    <rPh sb="4" eb="5">
      <t xml:space="preserve">シタガ </t>
    </rPh>
    <rPh sb="6" eb="10">
      <t xml:space="preserve">ドクジケイサｎ </t>
    </rPh>
    <phoneticPr fontId="2"/>
  </si>
  <si>
    <t>発表された新規陽性者数（7日合計）</t>
    <rPh sb="0" eb="2">
      <t xml:space="preserve">ハッピョウサレタ </t>
    </rPh>
    <rPh sb="5" eb="11">
      <t xml:space="preserve">シンキヨウセイシャスウ </t>
    </rPh>
    <rPh sb="12" eb="13">
      <t xml:space="preserve">７ニチ </t>
    </rPh>
    <rPh sb="14" eb="16">
      <t xml:space="preserve">ゴウケイ </t>
    </rPh>
    <phoneticPr fontId="2"/>
  </si>
  <si>
    <t>発表された新規陽性者数</t>
    <rPh sb="0" eb="2">
      <t xml:space="preserve">ハッピョウサレタ </t>
    </rPh>
    <rPh sb="5" eb="7">
      <t xml:space="preserve">シンキ </t>
    </rPh>
    <rPh sb="7" eb="11">
      <t xml:space="preserve">ヨウセイシャスウ </t>
    </rPh>
    <phoneticPr fontId="2"/>
  </si>
  <si>
    <t>上の表から計算した新規陽性者数（7日合計）</t>
    <rPh sb="0" eb="1">
      <t xml:space="preserve">ウエノ </t>
    </rPh>
    <rPh sb="2" eb="3">
      <t xml:space="preserve">ヒョウカラ </t>
    </rPh>
    <rPh sb="5" eb="7">
      <t xml:space="preserve">ケイサｎ </t>
    </rPh>
    <rPh sb="9" eb="15">
      <t xml:space="preserve">シンキヨウセイシャスウ </t>
    </rPh>
    <rPh sb="16" eb="17">
      <t xml:space="preserve">７ニチ </t>
    </rPh>
    <rPh sb="18" eb="20">
      <t xml:space="preserve">ゴウケイ </t>
    </rPh>
    <phoneticPr fontId="2"/>
  </si>
  <si>
    <t>発表された新規陽性者数（7日平均）</t>
    <rPh sb="0" eb="2">
      <t xml:space="preserve">ハッピョウサレタ </t>
    </rPh>
    <rPh sb="5" eb="11">
      <t xml:space="preserve">シンキヨウセイシャスウ </t>
    </rPh>
    <rPh sb="12" eb="13">
      <t xml:space="preserve">７ニチ </t>
    </rPh>
    <rPh sb="14" eb="16">
      <t xml:space="preserve">ヘイキｎ </t>
    </rPh>
    <phoneticPr fontId="2"/>
  </si>
  <si>
    <t>特別警戒基準までの余裕人数（7日間合計）</t>
    <phoneticPr fontId="2"/>
  </si>
  <si>
    <t>特別警戒基準までの余裕人数（翌日の人数）</t>
    <rPh sb="14" eb="16">
      <t xml:space="preserve">ヨクジツマデ </t>
    </rPh>
    <rPh sb="17" eb="19">
      <t xml:space="preserve">ニンズウ </t>
    </rPh>
    <phoneticPr fontId="2"/>
  </si>
  <si>
    <t>特別警戒基準までの余裕人数（翌2日間の平均人数）</t>
    <rPh sb="14" eb="15">
      <t xml:space="preserve">ヨクジツ </t>
    </rPh>
    <rPh sb="16" eb="18">
      <t xml:space="preserve">ニチカｎ </t>
    </rPh>
    <rPh sb="19" eb="21">
      <t xml:space="preserve">ヘイキｎ </t>
    </rPh>
    <rPh sb="21" eb="23">
      <t xml:space="preserve">ニンズウ </t>
    </rPh>
    <phoneticPr fontId="2"/>
  </si>
  <si>
    <t>特別警戒基準までの余裕人数（翌3日間の平均人数）</t>
    <rPh sb="14" eb="15">
      <t xml:space="preserve">ヨクジツ </t>
    </rPh>
    <rPh sb="16" eb="18">
      <t xml:space="preserve">ニチカｎ </t>
    </rPh>
    <rPh sb="19" eb="21">
      <t xml:space="preserve">ヘイキｎ </t>
    </rPh>
    <rPh sb="21" eb="23">
      <t xml:space="preserve">ニンズウ </t>
    </rPh>
    <phoneticPr fontId="2"/>
  </si>
  <si>
    <t>発表された新規PCR検査数</t>
    <rPh sb="0" eb="2">
      <t xml:space="preserve">ハッピョウサレタ </t>
    </rPh>
    <rPh sb="5" eb="7">
      <t xml:space="preserve">シンキ </t>
    </rPh>
    <rPh sb="10" eb="13">
      <t xml:space="preserve">ケンサスウ </t>
    </rPh>
    <phoneticPr fontId="2"/>
  </si>
  <si>
    <t>発表された新規PCR検査数（7日合計）</t>
    <rPh sb="0" eb="2">
      <t xml:space="preserve">ハッピョウサレタ </t>
    </rPh>
    <rPh sb="5" eb="7">
      <t xml:space="preserve">シンキ </t>
    </rPh>
    <rPh sb="10" eb="13">
      <t xml:space="preserve">ケンサスウ </t>
    </rPh>
    <phoneticPr fontId="2"/>
  </si>
  <si>
    <t>発表された新規PCR検査数から計算した陽性率（7日間平均）</t>
    <rPh sb="0" eb="2">
      <t xml:space="preserve">ハッピョウサレタ </t>
    </rPh>
    <rPh sb="5" eb="7">
      <t xml:space="preserve">シンキ </t>
    </rPh>
    <rPh sb="10" eb="12">
      <t xml:space="preserve">ケンサウスウ </t>
    </rPh>
    <rPh sb="12" eb="13">
      <t xml:space="preserve">スウ </t>
    </rPh>
    <rPh sb="15" eb="17">
      <t xml:space="preserve">ケイサｎ </t>
    </rPh>
    <rPh sb="19" eb="22">
      <t xml:space="preserve">ヨウセイリツ </t>
    </rPh>
    <rPh sb="26" eb="28">
      <t xml:space="preserve">ヘイキｎ </t>
    </rPh>
    <phoneticPr fontId="2"/>
  </si>
  <si>
    <t>上の表から計算した新規PCR検査数（7日合計）</t>
    <rPh sb="0" eb="1">
      <t xml:space="preserve">ウエノ </t>
    </rPh>
    <rPh sb="2" eb="3">
      <t xml:space="preserve">ヒョウカラ </t>
    </rPh>
    <rPh sb="5" eb="7">
      <t xml:space="preserve">ケイサｎ </t>
    </rPh>
    <rPh sb="9" eb="17">
      <t xml:space="preserve">シンキヨウセイシャスウ </t>
    </rPh>
    <rPh sb="18" eb="19">
      <t xml:space="preserve">７ニチ </t>
    </rPh>
    <rPh sb="20" eb="22">
      <t xml:space="preserve">ゴウケイ </t>
    </rPh>
    <phoneticPr fontId="2"/>
  </si>
  <si>
    <t>上の表から計算した新規PCR検査差分（8日前と当日の比較）</t>
    <rPh sb="0" eb="1">
      <t xml:space="preserve">ウエノ </t>
    </rPh>
    <rPh sb="2" eb="3">
      <t xml:space="preserve">ヒョウカラ </t>
    </rPh>
    <rPh sb="5" eb="7">
      <t xml:space="preserve">ケイサｎ </t>
    </rPh>
    <rPh sb="9" eb="11">
      <t xml:space="preserve">シンキ </t>
    </rPh>
    <rPh sb="14" eb="16">
      <t xml:space="preserve">ケンサ </t>
    </rPh>
    <rPh sb="16" eb="18">
      <t xml:space="preserve">サブｎ </t>
    </rPh>
    <rPh sb="21" eb="22">
      <t xml:space="preserve">マエ </t>
    </rPh>
    <rPh sb="23" eb="25">
      <t xml:space="preserve">トウジツ </t>
    </rPh>
    <rPh sb="26" eb="28">
      <t xml:space="preserve">ヒカク </t>
    </rPh>
    <phoneticPr fontId="2"/>
  </si>
  <si>
    <t>上の表から計算した新規PCR検査増加率（7日合計の前日比較）</t>
    <rPh sb="0" eb="1">
      <t xml:space="preserve">ウエノ </t>
    </rPh>
    <rPh sb="2" eb="3">
      <t xml:space="preserve">ヒョウカラ </t>
    </rPh>
    <rPh sb="5" eb="7">
      <t xml:space="preserve">ケイサｎ </t>
    </rPh>
    <rPh sb="9" eb="19">
      <t xml:space="preserve">シンキヨウセイシャスウ </t>
    </rPh>
    <rPh sb="20" eb="21">
      <t xml:space="preserve">７ニチ </t>
    </rPh>
    <rPh sb="22" eb="24">
      <t xml:space="preserve">ゴウケイ </t>
    </rPh>
    <rPh sb="25" eb="27">
      <t xml:space="preserve">ゼンジツ </t>
    </rPh>
    <rPh sb="27" eb="29">
      <t xml:space="preserve">ヒカク </t>
    </rPh>
    <phoneticPr fontId="2"/>
  </si>
  <si>
    <t>発表された新規PCR検査数（7日合計の1日平均）</t>
    <phoneticPr fontId="2"/>
  </si>
  <si>
    <t>発表された新規陽性者数（7日合計）</t>
    <rPh sb="0" eb="2">
      <t xml:space="preserve">ハッピョウサレタ </t>
    </rPh>
    <rPh sb="5" eb="7">
      <t xml:space="preserve">シンキ </t>
    </rPh>
    <rPh sb="7" eb="11">
      <t xml:space="preserve">ヨウセイシャスウ </t>
    </rPh>
    <rPh sb="14" eb="16">
      <t xml:space="preserve">ゴウケイ </t>
    </rPh>
    <phoneticPr fontId="2"/>
  </si>
  <si>
    <t>上の表の新規PCR差分と過去の発表から計算した、
当日PCR検査数の推定</t>
    <rPh sb="0" eb="1">
      <t xml:space="preserve">ウエノ </t>
    </rPh>
    <rPh sb="2" eb="3">
      <t xml:space="preserve">ヒョウノ </t>
    </rPh>
    <rPh sb="4" eb="6">
      <t xml:space="preserve">シンキ </t>
    </rPh>
    <rPh sb="9" eb="11">
      <t xml:space="preserve">サブｎ </t>
    </rPh>
    <rPh sb="12" eb="14">
      <t xml:space="preserve">カコノ </t>
    </rPh>
    <rPh sb="15" eb="17">
      <t xml:space="preserve">ハッピョウ </t>
    </rPh>
    <rPh sb="19" eb="21">
      <t xml:space="preserve">ケイサンシタ </t>
    </rPh>
    <rPh sb="24" eb="26">
      <t xml:space="preserve">トウジツ </t>
    </rPh>
    <rPh sb="29" eb="32">
      <t xml:space="preserve">ケンサスウノ </t>
    </rPh>
    <rPh sb="33" eb="35">
      <t xml:space="preserve">スイテイ </t>
    </rPh>
    <phoneticPr fontId="2"/>
  </si>
  <si>
    <t>発表された新規PCR検査数の補正</t>
    <rPh sb="0" eb="2">
      <t xml:space="preserve">ハッピョウサレタ </t>
    </rPh>
    <rPh sb="5" eb="7">
      <t xml:space="preserve">シンキ </t>
    </rPh>
    <rPh sb="10" eb="13">
      <t xml:space="preserve">ケンサスウ </t>
    </rPh>
    <rPh sb="14" eb="16">
      <t xml:space="preserve">ホセイ </t>
    </rPh>
    <phoneticPr fontId="2"/>
  </si>
  <si>
    <t>発表された新規PCR検査数の補正（7日合計）</t>
    <rPh sb="0" eb="2">
      <t xml:space="preserve">ハッピョウサレタ </t>
    </rPh>
    <rPh sb="5" eb="7">
      <t xml:space="preserve">シンキ </t>
    </rPh>
    <rPh sb="10" eb="13">
      <t xml:space="preserve">ケンサスウ </t>
    </rPh>
    <rPh sb="14" eb="16">
      <t xml:space="preserve">ホセイ </t>
    </rPh>
    <phoneticPr fontId="2"/>
  </si>
  <si>
    <t>発表された新規PCR検査数から補正計算した陽性率（7日間平均）</t>
    <rPh sb="0" eb="2">
      <t xml:space="preserve">ハッピョウサレタ </t>
    </rPh>
    <rPh sb="5" eb="7">
      <t xml:space="preserve">シンキ </t>
    </rPh>
    <rPh sb="10" eb="12">
      <t xml:space="preserve">ケンサウスウ </t>
    </rPh>
    <rPh sb="12" eb="13">
      <t xml:space="preserve">スウ </t>
    </rPh>
    <rPh sb="15" eb="17">
      <t xml:space="preserve">ホセイ </t>
    </rPh>
    <rPh sb="17" eb="19">
      <t xml:space="preserve">ケイサｎ </t>
    </rPh>
    <rPh sb="21" eb="24">
      <t xml:space="preserve">ヨウセイリツ </t>
    </rPh>
    <rPh sb="28" eb="30">
      <t xml:space="preserve">ヘイキｎ </t>
    </rPh>
    <phoneticPr fontId="2"/>
  </si>
  <si>
    <t>PCR検査数推定と発表(補正後）の差異</t>
    <rPh sb="3" eb="6">
      <t xml:space="preserve">ケンサスウ </t>
    </rPh>
    <rPh sb="6" eb="8">
      <t xml:space="preserve">スイテイ </t>
    </rPh>
    <rPh sb="9" eb="11">
      <t xml:space="preserve">ハッピョウノ </t>
    </rPh>
    <rPh sb="12" eb="15">
      <t xml:space="preserve">ホセイゴ </t>
    </rPh>
    <rPh sb="17" eb="19">
      <t xml:space="preserve">サイ </t>
    </rPh>
    <phoneticPr fontId="2"/>
  </si>
  <si>
    <t>発表された新規PCR検査数の補正（7日合計の1日平均）</t>
    <rPh sb="0" eb="2">
      <t xml:space="preserve">ハッピョウサレタ </t>
    </rPh>
    <rPh sb="5" eb="7">
      <t xml:space="preserve">シンキ </t>
    </rPh>
    <rPh sb="10" eb="13">
      <t xml:space="preserve">ケンサスウ </t>
    </rPh>
    <rPh sb="14" eb="16">
      <t xml:space="preserve">ホセイ </t>
    </rPh>
    <rPh sb="24" eb="26">
      <t xml:space="preserve">ヘイキｎ </t>
    </rPh>
    <phoneticPr fontId="2"/>
  </si>
  <si>
    <t>一週間合計検査数（補正後）</t>
    <rPh sb="0" eb="5">
      <t xml:space="preserve">イッシュウカンゴウケイ </t>
    </rPh>
    <rPh sb="5" eb="8">
      <t xml:space="preserve">ケンサスウ </t>
    </rPh>
    <rPh sb="9" eb="12">
      <t xml:space="preserve">ホセイゴ </t>
    </rPh>
    <phoneticPr fontId="2"/>
  </si>
  <si>
    <t>一週間合計検査数（補正後）の前週比</t>
    <rPh sb="0" eb="5">
      <t xml:space="preserve">イッシュウカンゴウケイ </t>
    </rPh>
    <rPh sb="5" eb="8">
      <t xml:space="preserve">ケンサスウ </t>
    </rPh>
    <rPh sb="9" eb="12">
      <t xml:space="preserve">ホセイゴ </t>
    </rPh>
    <rPh sb="14" eb="17">
      <t xml:space="preserve">ゼンシュウヒ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</si>
</sst>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_);[Red]\(0.0\)"/>
  </numFmts>
  <fonts count="8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rgb="FF333333"/>
      <name val="メイリオ"/>
      <family val="2"/>
      <charset val="128"/>
    </font>
    <font>
      <sz val="12"/>
      <color rgb="FF333333"/>
      <name val="メイリオ"/>
      <family val="2"/>
      <charset val="128"/>
    </font>
    <font>
      <sz val="12"/>
      <color theme="1"/>
      <name val="メイリオ"/>
      <family val="2"/>
      <charset val="128"/>
    </font>
    <font>
      <b/>
      <sz val="12"/>
      <color theme="1"/>
      <name val="メイリオ"/>
      <family val="2"/>
      <charset val="128"/>
    </font>
    <font>
      <b/>
      <sz val="12"/>
      <color rgb="FFFF0000"/>
      <name val="メイリオ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BC7FF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5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4" fillId="0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1" fontId="5" fillId="0" borderId="1" xfId="0" applyNumberFormat="1" applyFont="1" applyFill="1" applyBorder="1">
      <alignment vertical="center"/>
    </xf>
    <xf numFmtId="1" fontId="6" fillId="0" borderId="1" xfId="0" applyNumberFormat="1" applyFont="1" applyFill="1" applyBorder="1">
      <alignment vertical="center"/>
    </xf>
    <xf numFmtId="10" fontId="5" fillId="0" borderId="1" xfId="1" applyNumberFormat="1" applyFont="1" applyFill="1" applyBorder="1">
      <alignment vertical="center"/>
    </xf>
    <xf numFmtId="1" fontId="6" fillId="0" borderId="1" xfId="1" applyNumberFormat="1" applyFont="1" applyFill="1" applyBorder="1">
      <alignment vertical="center"/>
    </xf>
    <xf numFmtId="176" fontId="5" fillId="0" borderId="1" xfId="1" applyNumberFormat="1" applyFont="1" applyFill="1" applyBorder="1">
      <alignment vertical="center"/>
    </xf>
    <xf numFmtId="2" fontId="5" fillId="0" borderId="1" xfId="0" applyNumberFormat="1" applyFont="1" applyFill="1" applyBorder="1">
      <alignment vertical="center"/>
    </xf>
    <xf numFmtId="177" fontId="5" fillId="0" borderId="1" xfId="0" applyNumberFormat="1" applyFont="1" applyFill="1" applyBorder="1">
      <alignment vertical="center"/>
    </xf>
    <xf numFmtId="56" fontId="3" fillId="0" borderId="2" xfId="0" applyNumberFormat="1" applyFont="1" applyFill="1" applyBorder="1">
      <alignment vertical="center"/>
    </xf>
    <xf numFmtId="56" fontId="3" fillId="0" borderId="3" xfId="0" applyNumberFormat="1" applyFont="1" applyFill="1" applyBorder="1">
      <alignment vertical="center"/>
    </xf>
    <xf numFmtId="56" fontId="3" fillId="0" borderId="4" xfId="0" applyNumberFormat="1" applyFont="1" applyFill="1" applyBorder="1">
      <alignment vertical="center"/>
    </xf>
    <xf numFmtId="0" fontId="4" fillId="0" borderId="5" xfId="0" applyFont="1" applyFill="1" applyBorder="1">
      <alignment vertical="center"/>
    </xf>
    <xf numFmtId="0" fontId="4" fillId="0" borderId="6" xfId="0" applyFont="1" applyFill="1" applyBorder="1">
      <alignment vertical="center"/>
    </xf>
    <xf numFmtId="0" fontId="5" fillId="0" borderId="5" xfId="0" applyFont="1" applyFill="1" applyBorder="1">
      <alignment vertical="center"/>
    </xf>
    <xf numFmtId="0" fontId="5" fillId="0" borderId="6" xfId="0" applyFont="1" applyFill="1" applyBorder="1">
      <alignment vertical="center"/>
    </xf>
    <xf numFmtId="1" fontId="5" fillId="0" borderId="5" xfId="0" applyNumberFormat="1" applyFont="1" applyFill="1" applyBorder="1">
      <alignment vertical="center"/>
    </xf>
    <xf numFmtId="1" fontId="5" fillId="0" borderId="6" xfId="0" applyNumberFormat="1" applyFont="1" applyFill="1" applyBorder="1">
      <alignment vertical="center"/>
    </xf>
    <xf numFmtId="1" fontId="6" fillId="0" borderId="5" xfId="0" applyNumberFormat="1" applyFont="1" applyFill="1" applyBorder="1">
      <alignment vertical="center"/>
    </xf>
    <xf numFmtId="1" fontId="6" fillId="0" borderId="6" xfId="0" applyNumberFormat="1" applyFont="1" applyFill="1" applyBorder="1">
      <alignment vertical="center"/>
    </xf>
    <xf numFmtId="10" fontId="5" fillId="0" borderId="5" xfId="1" applyNumberFormat="1" applyFont="1" applyFill="1" applyBorder="1">
      <alignment vertical="center"/>
    </xf>
    <xf numFmtId="10" fontId="5" fillId="0" borderId="6" xfId="1" applyNumberFormat="1" applyFont="1" applyFill="1" applyBorder="1">
      <alignment vertical="center"/>
    </xf>
    <xf numFmtId="1" fontId="6" fillId="0" borderId="5" xfId="1" applyNumberFormat="1" applyFont="1" applyFill="1" applyBorder="1">
      <alignment vertical="center"/>
    </xf>
    <xf numFmtId="1" fontId="6" fillId="0" borderId="6" xfId="1" applyNumberFormat="1" applyFont="1" applyFill="1" applyBorder="1">
      <alignment vertical="center"/>
    </xf>
    <xf numFmtId="176" fontId="5" fillId="0" borderId="5" xfId="1" applyNumberFormat="1" applyFont="1" applyFill="1" applyBorder="1">
      <alignment vertical="center"/>
    </xf>
    <xf numFmtId="176" fontId="5" fillId="0" borderId="6" xfId="1" applyNumberFormat="1" applyFont="1" applyFill="1" applyBorder="1">
      <alignment vertical="center"/>
    </xf>
    <xf numFmtId="2" fontId="5" fillId="0" borderId="5" xfId="0" applyNumberFormat="1" applyFont="1" applyFill="1" applyBorder="1">
      <alignment vertical="center"/>
    </xf>
    <xf numFmtId="2" fontId="5" fillId="0" borderId="6" xfId="0" applyNumberFormat="1" applyFont="1" applyFill="1" applyBorder="1">
      <alignment vertical="center"/>
    </xf>
    <xf numFmtId="177" fontId="5" fillId="0" borderId="5" xfId="0" applyNumberFormat="1" applyFont="1" applyFill="1" applyBorder="1">
      <alignment vertical="center"/>
    </xf>
    <xf numFmtId="177" fontId="5" fillId="0" borderId="6" xfId="0" applyNumberFormat="1" applyFont="1" applyFill="1" applyBorder="1">
      <alignment vertical="center"/>
    </xf>
    <xf numFmtId="10" fontId="5" fillId="0" borderId="7" xfId="1" applyNumberFormat="1" applyFont="1" applyFill="1" applyBorder="1">
      <alignment vertical="center"/>
    </xf>
    <xf numFmtId="10" fontId="5" fillId="0" borderId="8" xfId="1" applyNumberFormat="1" applyFont="1" applyFill="1" applyBorder="1">
      <alignment vertical="center"/>
    </xf>
    <xf numFmtId="10" fontId="5" fillId="0" borderId="9" xfId="1" applyNumberFormat="1" applyFont="1" applyFill="1" applyBorder="1">
      <alignment vertical="center"/>
    </xf>
    <xf numFmtId="56" fontId="3" fillId="0" borderId="10" xfId="0" applyNumberFormat="1" applyFont="1" applyFill="1" applyBorder="1">
      <alignment vertical="center"/>
    </xf>
    <xf numFmtId="0" fontId="4" fillId="0" borderId="11" xfId="0" applyFont="1" applyFill="1" applyBorder="1">
      <alignment vertical="center"/>
    </xf>
    <xf numFmtId="0" fontId="5" fillId="0" borderId="11" xfId="0" applyFont="1" applyFill="1" applyBorder="1">
      <alignment vertical="center"/>
    </xf>
    <xf numFmtId="1" fontId="5" fillId="0" borderId="11" xfId="0" applyNumberFormat="1" applyFont="1" applyFill="1" applyBorder="1">
      <alignment vertical="center"/>
    </xf>
    <xf numFmtId="1" fontId="6" fillId="0" borderId="11" xfId="0" applyNumberFormat="1" applyFont="1" applyFill="1" applyBorder="1">
      <alignment vertical="center"/>
    </xf>
    <xf numFmtId="10" fontId="5" fillId="0" borderId="11" xfId="1" applyNumberFormat="1" applyFont="1" applyFill="1" applyBorder="1">
      <alignment vertical="center"/>
    </xf>
    <xf numFmtId="1" fontId="6" fillId="0" borderId="11" xfId="1" applyNumberFormat="1" applyFont="1" applyFill="1" applyBorder="1">
      <alignment vertical="center"/>
    </xf>
    <xf numFmtId="176" fontId="5" fillId="0" borderId="11" xfId="1" applyNumberFormat="1" applyFont="1" applyFill="1" applyBorder="1">
      <alignment vertical="center"/>
    </xf>
    <xf numFmtId="2" fontId="5" fillId="0" borderId="11" xfId="0" applyNumberFormat="1" applyFont="1" applyFill="1" applyBorder="1">
      <alignment vertical="center"/>
    </xf>
    <xf numFmtId="177" fontId="5" fillId="0" borderId="11" xfId="0" applyNumberFormat="1" applyFont="1" applyFill="1" applyBorder="1">
      <alignment vertical="center"/>
    </xf>
    <xf numFmtId="10" fontId="5" fillId="0" borderId="12" xfId="1" applyNumberFormat="1" applyFont="1" applyFill="1" applyBorder="1">
      <alignment vertical="center"/>
    </xf>
    <xf numFmtId="0" fontId="3" fillId="0" borderId="5" xfId="0" applyFont="1" applyFill="1" applyBorder="1">
      <alignment vertical="center"/>
    </xf>
    <xf numFmtId="0" fontId="5" fillId="0" borderId="7" xfId="0" applyFont="1" applyFill="1" applyBorder="1">
      <alignment vertical="center"/>
    </xf>
    <xf numFmtId="0" fontId="5" fillId="0" borderId="8" xfId="0" applyFont="1" applyFill="1" applyBorder="1">
      <alignment vertical="center"/>
    </xf>
    <xf numFmtId="0" fontId="3" fillId="0" borderId="13" xfId="0" applyFont="1" applyFill="1" applyBorder="1">
      <alignment vertical="center"/>
    </xf>
    <xf numFmtId="0" fontId="4" fillId="0" borderId="14" xfId="0" applyFont="1" applyFill="1" applyBorder="1">
      <alignment vertical="center"/>
    </xf>
    <xf numFmtId="0" fontId="3" fillId="0" borderId="14" xfId="0" applyFont="1" applyFill="1" applyBorder="1">
      <alignment vertical="center"/>
    </xf>
    <xf numFmtId="0" fontId="5" fillId="0" borderId="14" xfId="0" applyFont="1" applyFill="1" applyBorder="1">
      <alignment vertical="center"/>
    </xf>
    <xf numFmtId="0" fontId="5" fillId="0" borderId="15" xfId="0" applyFont="1" applyFill="1" applyBorder="1">
      <alignment vertical="center"/>
    </xf>
    <xf numFmtId="0" fontId="5" fillId="2" borderId="0" xfId="0" applyFont="1" applyFill="1">
      <alignment vertical="center"/>
    </xf>
    <xf numFmtId="0" fontId="3" fillId="2" borderId="14" xfId="0" applyFont="1" applyFill="1" applyBorder="1">
      <alignment vertical="center"/>
    </xf>
    <xf numFmtId="0" fontId="3" fillId="2" borderId="5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6" xfId="0" applyFont="1" applyFill="1" applyBorder="1">
      <alignment vertical="center"/>
    </xf>
    <xf numFmtId="0" fontId="6" fillId="2" borderId="5" xfId="0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6" fillId="2" borderId="6" xfId="0" applyFont="1" applyFill="1" applyBorder="1">
      <alignment vertical="center"/>
    </xf>
    <xf numFmtId="0" fontId="6" fillId="2" borderId="11" xfId="0" applyFont="1" applyFill="1" applyBorder="1">
      <alignment vertical="center"/>
    </xf>
    <xf numFmtId="0" fontId="6" fillId="2" borderId="0" xfId="0" applyFont="1" applyFill="1">
      <alignment vertical="center"/>
    </xf>
    <xf numFmtId="0" fontId="6" fillId="2" borderId="14" xfId="0" applyFont="1" applyFill="1" applyBorder="1">
      <alignment vertical="center"/>
    </xf>
    <xf numFmtId="0" fontId="3" fillId="2" borderId="11" xfId="0" applyFont="1" applyFill="1" applyBorder="1">
      <alignment vertical="center"/>
    </xf>
    <xf numFmtId="10" fontId="3" fillId="2" borderId="5" xfId="0" applyNumberFormat="1" applyFont="1" applyFill="1" applyBorder="1">
      <alignment vertical="center"/>
    </xf>
    <xf numFmtId="10" fontId="3" fillId="2" borderId="1" xfId="0" applyNumberFormat="1" applyFont="1" applyFill="1" applyBorder="1">
      <alignment vertical="center"/>
    </xf>
    <xf numFmtId="10" fontId="3" fillId="2" borderId="6" xfId="0" applyNumberFormat="1" applyFont="1" applyFill="1" applyBorder="1">
      <alignment vertical="center"/>
    </xf>
    <xf numFmtId="10" fontId="3" fillId="2" borderId="11" xfId="0" applyNumberFormat="1" applyFont="1" applyFill="1" applyBorder="1">
      <alignment vertical="center"/>
    </xf>
    <xf numFmtId="9" fontId="3" fillId="2" borderId="5" xfId="0" applyNumberFormat="1" applyFont="1" applyFill="1" applyBorder="1">
      <alignment vertical="center"/>
    </xf>
    <xf numFmtId="9" fontId="3" fillId="2" borderId="1" xfId="0" applyNumberFormat="1" applyFont="1" applyFill="1" applyBorder="1">
      <alignment vertical="center"/>
    </xf>
    <xf numFmtId="0" fontId="5" fillId="0" borderId="16" xfId="0" applyFont="1" applyFill="1" applyBorder="1">
      <alignment vertical="center"/>
    </xf>
    <xf numFmtId="0" fontId="5" fillId="0" borderId="17" xfId="0" applyFont="1" applyFill="1" applyBorder="1">
      <alignment vertical="center"/>
    </xf>
    <xf numFmtId="1" fontId="5" fillId="0" borderId="16" xfId="0" applyNumberFormat="1" applyFont="1" applyFill="1" applyBorder="1">
      <alignment vertical="center"/>
    </xf>
    <xf numFmtId="0" fontId="7" fillId="0" borderId="14" xfId="0" applyFont="1" applyFill="1" applyBorder="1" applyAlignment="1">
      <alignment vertical="center" wrapText="1"/>
    </xf>
    <xf numFmtId="0" fontId="7" fillId="0" borderId="5" xfId="0" applyFont="1" applyFill="1" applyBorder="1">
      <alignment vertical="center"/>
    </xf>
    <xf numFmtId="0" fontId="7" fillId="0" borderId="1" xfId="0" applyFont="1" applyFill="1" applyBorder="1">
      <alignment vertical="center"/>
    </xf>
    <xf numFmtId="176" fontId="7" fillId="0" borderId="6" xfId="1" applyNumberFormat="1" applyFont="1" applyFill="1" applyBorder="1">
      <alignment vertical="center"/>
    </xf>
    <xf numFmtId="176" fontId="7" fillId="0" borderId="5" xfId="1" applyNumberFormat="1" applyFont="1" applyFill="1" applyBorder="1">
      <alignment vertical="center"/>
    </xf>
    <xf numFmtId="176" fontId="7" fillId="0" borderId="1" xfId="1" applyNumberFormat="1" applyFont="1" applyFill="1" applyBorder="1">
      <alignment vertical="center"/>
    </xf>
    <xf numFmtId="0" fontId="7" fillId="0" borderId="0" xfId="0" applyFont="1" applyFill="1">
      <alignment vertical="center"/>
    </xf>
    <xf numFmtId="0" fontId="5" fillId="2" borderId="14" xfId="0" applyFont="1" applyFill="1" applyBorder="1">
      <alignment vertical="center"/>
    </xf>
    <xf numFmtId="1" fontId="7" fillId="2" borderId="5" xfId="0" applyNumberFormat="1" applyFont="1" applyFill="1" applyBorder="1" applyAlignment="1">
      <alignment vertical="center" wrapText="1"/>
    </xf>
    <xf numFmtId="1" fontId="7" fillId="2" borderId="1" xfId="0" applyNumberFormat="1" applyFont="1" applyFill="1" applyBorder="1" applyAlignment="1">
      <alignment vertical="center" wrapText="1"/>
    </xf>
    <xf numFmtId="1" fontId="5" fillId="2" borderId="1" xfId="0" applyNumberFormat="1" applyFont="1" applyFill="1" applyBorder="1" applyAlignment="1">
      <alignment vertical="center" wrapText="1"/>
    </xf>
    <xf numFmtId="1" fontId="7" fillId="2" borderId="11" xfId="0" applyNumberFormat="1" applyFont="1" applyFill="1" applyBorder="1" applyAlignment="1">
      <alignment vertical="center" wrapText="1"/>
    </xf>
    <xf numFmtId="56" fontId="3" fillId="0" borderId="18" xfId="0" applyNumberFormat="1" applyFont="1" applyFill="1" applyBorder="1">
      <alignment vertical="center"/>
    </xf>
    <xf numFmtId="0" fontId="3" fillId="2" borderId="19" xfId="0" applyFont="1" applyFill="1" applyBorder="1">
      <alignment vertical="center"/>
    </xf>
    <xf numFmtId="10" fontId="3" fillId="2" borderId="19" xfId="0" applyNumberFormat="1" applyFont="1" applyFill="1" applyBorder="1">
      <alignment vertical="center"/>
    </xf>
    <xf numFmtId="0" fontId="5" fillId="0" borderId="19" xfId="0" applyFont="1" applyFill="1" applyBorder="1">
      <alignment vertical="center"/>
    </xf>
    <xf numFmtId="1" fontId="5" fillId="0" borderId="19" xfId="0" applyNumberFormat="1" applyFont="1" applyFill="1" applyBorder="1">
      <alignment vertical="center"/>
    </xf>
    <xf numFmtId="1" fontId="6" fillId="0" borderId="19" xfId="0" applyNumberFormat="1" applyFont="1" applyFill="1" applyBorder="1">
      <alignment vertical="center"/>
    </xf>
    <xf numFmtId="10" fontId="5" fillId="0" borderId="19" xfId="1" applyNumberFormat="1" applyFont="1" applyFill="1" applyBorder="1">
      <alignment vertical="center"/>
    </xf>
    <xf numFmtId="1" fontId="6" fillId="0" borderId="19" xfId="1" applyNumberFormat="1" applyFont="1" applyFill="1" applyBorder="1">
      <alignment vertical="center"/>
    </xf>
    <xf numFmtId="176" fontId="7" fillId="0" borderId="19" xfId="1" applyNumberFormat="1" applyFont="1" applyFill="1" applyBorder="1">
      <alignment vertical="center"/>
    </xf>
    <xf numFmtId="176" fontId="5" fillId="0" borderId="19" xfId="1" applyNumberFormat="1" applyFont="1" applyFill="1" applyBorder="1">
      <alignment vertical="center"/>
    </xf>
    <xf numFmtId="0" fontId="6" fillId="2" borderId="19" xfId="0" applyFont="1" applyFill="1" applyBorder="1">
      <alignment vertical="center"/>
    </xf>
    <xf numFmtId="2" fontId="5" fillId="0" borderId="19" xfId="0" applyNumberFormat="1" applyFont="1" applyFill="1" applyBorder="1">
      <alignment vertical="center"/>
    </xf>
    <xf numFmtId="177" fontId="5" fillId="0" borderId="19" xfId="0" applyNumberFormat="1" applyFont="1" applyFill="1" applyBorder="1">
      <alignment vertical="center"/>
    </xf>
    <xf numFmtId="0" fontId="4" fillId="0" borderId="19" xfId="0" applyFont="1" applyFill="1" applyBorder="1">
      <alignment vertical="center"/>
    </xf>
    <xf numFmtId="1" fontId="7" fillId="2" borderId="19" xfId="0" applyNumberFormat="1" applyFont="1" applyFill="1" applyBorder="1" applyAlignment="1">
      <alignment vertical="center" wrapText="1"/>
    </xf>
    <xf numFmtId="1" fontId="5" fillId="0" borderId="20" xfId="0" applyNumberFormat="1" applyFont="1" applyFill="1" applyBorder="1">
      <alignment vertical="center"/>
    </xf>
    <xf numFmtId="10" fontId="5" fillId="0" borderId="21" xfId="1" applyNumberFormat="1" applyFont="1" applyFill="1" applyBorder="1">
      <alignment vertical="center"/>
    </xf>
    <xf numFmtId="0" fontId="6" fillId="0" borderId="1" xfId="0" applyFont="1" applyFill="1" applyBorder="1">
      <alignment vertical="center"/>
    </xf>
    <xf numFmtId="56" fontId="3" fillId="0" borderId="2" xfId="0" applyNumberFormat="1" applyFont="1" applyBorder="1">
      <alignment vertical="center"/>
    </xf>
    <xf numFmtId="56" fontId="3" fillId="0" borderId="3" xfId="0" applyNumberFormat="1" applyFont="1" applyBorder="1">
      <alignment vertical="center"/>
    </xf>
    <xf numFmtId="56" fontId="3" fillId="0" borderId="4" xfId="0" applyNumberFormat="1" applyFont="1" applyBorder="1">
      <alignment vertical="center"/>
    </xf>
    <xf numFmtId="0" fontId="6" fillId="0" borderId="6" xfId="0" applyFont="1" applyFill="1" applyBorder="1">
      <alignment vertical="center"/>
    </xf>
    <xf numFmtId="0" fontId="7" fillId="0" borderId="6" xfId="0" applyFont="1" applyFill="1" applyBorder="1">
      <alignment vertical="center"/>
    </xf>
    <xf numFmtId="0" fontId="5" fillId="0" borderId="9" xfId="0" applyFont="1" applyFill="1" applyBorder="1">
      <alignment vertical="center"/>
    </xf>
    <xf numFmtId="1" fontId="5" fillId="0" borderId="0" xfId="0" applyNumberFormat="1" applyFont="1" applyFill="1">
      <alignment vertical="center"/>
    </xf>
  </cellXfs>
  <cellStyles count="2">
    <cellStyle name="パーセント" xfId="1" builtinId="5"/>
    <cellStyle name="標準" xfId="0" builtinId="0"/>
  </cellStyles>
  <dxfs count="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BC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70715-3F7E-9348-ABB8-7730656DA74A}">
  <dimension ref="A1:AC37"/>
  <sheetViews>
    <sheetView tabSelected="1" workbookViewId="0">
      <pane xSplit="1" ySplit="1" topLeftCell="P4" activePane="bottomRight" state="frozen"/>
      <selection pane="topRight" activeCell="B1" sqref="B1"/>
      <selection pane="bottomLeft" activeCell="A2" sqref="A2"/>
      <selection pane="bottomRight" activeCell="AA17" sqref="AA17"/>
    </sheetView>
  </sheetViews>
  <sheetFormatPr baseColWidth="10" defaultRowHeight="20"/>
  <cols>
    <col min="1" max="1" width="54.28515625" style="1" customWidth="1"/>
    <col min="2" max="7" width="9" style="1" customWidth="1"/>
    <col min="8" max="8" width="9.5703125" style="1" bestFit="1" customWidth="1"/>
    <col min="9" max="9" width="8.5703125" style="1" bestFit="1" customWidth="1"/>
    <col min="10" max="10" width="9.28515625" style="1" customWidth="1"/>
    <col min="11" max="18" width="9.28515625" style="1" bestFit="1" customWidth="1"/>
    <col min="19" max="19" width="7.85546875" style="1" customWidth="1"/>
    <col min="20" max="22" width="9.28515625" style="1" bestFit="1" customWidth="1"/>
    <col min="23" max="23" width="10" style="1" customWidth="1"/>
    <col min="24" max="16384" width="10.7109375" style="1"/>
  </cols>
  <sheetData>
    <row r="1" spans="1:29">
      <c r="A1" s="50"/>
      <c r="B1" s="12">
        <v>44015</v>
      </c>
      <c r="C1" s="13">
        <v>44016</v>
      </c>
      <c r="D1" s="13">
        <v>44017</v>
      </c>
      <c r="E1" s="13">
        <v>44018</v>
      </c>
      <c r="F1" s="13">
        <v>44019</v>
      </c>
      <c r="G1" s="13">
        <v>44020</v>
      </c>
      <c r="H1" s="14">
        <v>44021</v>
      </c>
      <c r="I1" s="12">
        <v>44022</v>
      </c>
      <c r="J1" s="13">
        <v>44023</v>
      </c>
      <c r="K1" s="13">
        <v>44024</v>
      </c>
      <c r="L1" s="13">
        <v>44025</v>
      </c>
      <c r="M1" s="13">
        <v>44026</v>
      </c>
      <c r="N1" s="13">
        <v>44027</v>
      </c>
      <c r="O1" s="14">
        <v>44028</v>
      </c>
      <c r="P1" s="36">
        <v>44029</v>
      </c>
      <c r="Q1" s="13">
        <v>44030</v>
      </c>
      <c r="R1" s="13">
        <v>44031</v>
      </c>
      <c r="S1" s="13">
        <v>44032</v>
      </c>
      <c r="T1" s="13">
        <v>44033</v>
      </c>
      <c r="U1" s="13">
        <v>44034</v>
      </c>
      <c r="V1" s="88">
        <v>44035</v>
      </c>
      <c r="W1" s="106">
        <v>44036</v>
      </c>
      <c r="X1" s="107">
        <v>44037</v>
      </c>
      <c r="Y1" s="107">
        <v>44038</v>
      </c>
      <c r="Z1" s="107">
        <v>44039</v>
      </c>
      <c r="AA1" s="107">
        <v>44040</v>
      </c>
      <c r="AB1" s="107">
        <v>44041</v>
      </c>
      <c r="AC1" s="108">
        <v>44042</v>
      </c>
    </row>
    <row r="2" spans="1:29" s="64" customFormat="1">
      <c r="A2" s="56" t="s">
        <v>0</v>
      </c>
      <c r="B2" s="57">
        <v>3</v>
      </c>
      <c r="C2" s="58">
        <v>3.71</v>
      </c>
      <c r="D2" s="58">
        <v>3.71</v>
      </c>
      <c r="E2" s="58">
        <v>3.57</v>
      </c>
      <c r="F2" s="58">
        <v>4.57</v>
      </c>
      <c r="G2" s="58">
        <v>4.57</v>
      </c>
      <c r="H2" s="59">
        <v>4.8600000000000003</v>
      </c>
      <c r="I2" s="57">
        <v>5.57</v>
      </c>
      <c r="J2" s="58">
        <v>5.57</v>
      </c>
      <c r="K2" s="58">
        <v>6.57</v>
      </c>
      <c r="L2" s="58">
        <v>7.43</v>
      </c>
      <c r="M2" s="58">
        <v>7.86</v>
      </c>
      <c r="N2" s="58">
        <v>8.86</v>
      </c>
      <c r="O2" s="59">
        <v>10</v>
      </c>
      <c r="P2" s="66">
        <v>10.29</v>
      </c>
      <c r="Q2" s="58">
        <v>12.57</v>
      </c>
      <c r="R2" s="58">
        <v>13.14</v>
      </c>
      <c r="S2" s="58">
        <v>15.71</v>
      </c>
      <c r="T2" s="58">
        <v>16.86</v>
      </c>
      <c r="U2" s="58">
        <v>18.29</v>
      </c>
      <c r="V2" s="89">
        <v>19.14</v>
      </c>
      <c r="W2" s="60">
        <v>19.71</v>
      </c>
      <c r="X2" s="61">
        <v>16.71</v>
      </c>
      <c r="Y2" s="61">
        <v>16.86</v>
      </c>
      <c r="Z2" s="61">
        <v>15.86</v>
      </c>
      <c r="AA2" s="61"/>
      <c r="AB2" s="61"/>
      <c r="AC2" s="62"/>
    </row>
    <row r="3" spans="1:29" s="64" customFormat="1">
      <c r="A3" s="56" t="s">
        <v>1</v>
      </c>
      <c r="B3" s="57">
        <v>3.5</v>
      </c>
      <c r="C3" s="58">
        <v>2.89</v>
      </c>
      <c r="D3" s="58">
        <v>2.6</v>
      </c>
      <c r="E3" s="58">
        <v>1.79</v>
      </c>
      <c r="F3" s="58">
        <v>2</v>
      </c>
      <c r="G3" s="58">
        <v>1.78</v>
      </c>
      <c r="H3" s="59">
        <v>1.7</v>
      </c>
      <c r="I3" s="57">
        <v>1.86</v>
      </c>
      <c r="J3" s="58">
        <v>1.5</v>
      </c>
      <c r="K3" s="58">
        <v>1.77</v>
      </c>
      <c r="L3" s="58">
        <v>2.08</v>
      </c>
      <c r="M3" s="58">
        <v>1.72</v>
      </c>
      <c r="N3" s="58">
        <v>1.94</v>
      </c>
      <c r="O3" s="59">
        <v>2.06</v>
      </c>
      <c r="P3" s="66">
        <v>1.85</v>
      </c>
      <c r="Q3" s="58">
        <v>2.2599999999999998</v>
      </c>
      <c r="R3" s="58">
        <v>2</v>
      </c>
      <c r="S3" s="58">
        <v>2.12</v>
      </c>
      <c r="T3" s="58">
        <v>2.15</v>
      </c>
      <c r="U3" s="58">
        <v>2.06</v>
      </c>
      <c r="V3" s="89">
        <v>1.91</v>
      </c>
      <c r="W3" s="60">
        <v>1.92</v>
      </c>
      <c r="X3" s="61">
        <v>1.33</v>
      </c>
      <c r="Y3" s="61">
        <v>1.28</v>
      </c>
      <c r="Z3" s="61">
        <v>1.01</v>
      </c>
      <c r="AA3" s="61"/>
      <c r="AB3" s="61"/>
      <c r="AC3" s="62"/>
    </row>
    <row r="4" spans="1:29" s="64" customFormat="1">
      <c r="A4" s="56" t="s">
        <v>2</v>
      </c>
      <c r="B4" s="57">
        <v>1.1399999999999999</v>
      </c>
      <c r="C4" s="58">
        <v>0.86</v>
      </c>
      <c r="D4" s="58">
        <v>1</v>
      </c>
      <c r="E4" s="58">
        <v>1</v>
      </c>
      <c r="F4" s="58">
        <v>1</v>
      </c>
      <c r="G4" s="58">
        <v>1.29</v>
      </c>
      <c r="H4" s="59">
        <v>1.1399999999999999</v>
      </c>
      <c r="I4" s="57">
        <v>1</v>
      </c>
      <c r="J4" s="58">
        <v>1.29</v>
      </c>
      <c r="K4" s="58">
        <v>1.43</v>
      </c>
      <c r="L4" s="58">
        <v>1.86</v>
      </c>
      <c r="M4" s="58">
        <v>2.29</v>
      </c>
      <c r="N4" s="58">
        <v>2.86</v>
      </c>
      <c r="O4" s="59">
        <v>3.43</v>
      </c>
      <c r="P4" s="66">
        <v>4</v>
      </c>
      <c r="Q4" s="58">
        <v>5</v>
      </c>
      <c r="R4" s="58">
        <v>5.14</v>
      </c>
      <c r="S4" s="58">
        <v>5</v>
      </c>
      <c r="T4" s="58">
        <v>5.43</v>
      </c>
      <c r="U4" s="58">
        <v>5.71</v>
      </c>
      <c r="V4" s="89">
        <v>6.86</v>
      </c>
      <c r="W4" s="60">
        <v>7</v>
      </c>
      <c r="X4" s="61">
        <v>5.86</v>
      </c>
      <c r="Y4" s="61">
        <v>6</v>
      </c>
      <c r="Z4" s="61">
        <v>6.14</v>
      </c>
      <c r="AA4" s="61"/>
      <c r="AB4" s="61"/>
      <c r="AC4" s="62"/>
    </row>
    <row r="5" spans="1:29" s="64" customFormat="1">
      <c r="A5" s="56" t="s">
        <v>3</v>
      </c>
      <c r="B5" s="67">
        <v>2.5999999999999999E-2</v>
      </c>
      <c r="C5" s="68">
        <v>2.9000000000000001E-2</v>
      </c>
      <c r="D5" s="68">
        <v>2.5999999999999999E-2</v>
      </c>
      <c r="E5" s="68">
        <v>2.5000000000000001E-2</v>
      </c>
      <c r="F5" s="68">
        <v>3.3000000000000002E-2</v>
      </c>
      <c r="G5" s="68">
        <v>3.1E-2</v>
      </c>
      <c r="H5" s="69">
        <v>3.4000000000000002E-2</v>
      </c>
      <c r="I5" s="67">
        <v>4.1000000000000002E-2</v>
      </c>
      <c r="J5" s="68">
        <v>4.1000000000000002E-2</v>
      </c>
      <c r="K5" s="68">
        <v>4.7E-2</v>
      </c>
      <c r="L5" s="68">
        <v>4.1000000000000002E-2</v>
      </c>
      <c r="M5" s="68">
        <v>3.6999999999999998E-2</v>
      </c>
      <c r="N5" s="68">
        <v>3.7999999999999999E-2</v>
      </c>
      <c r="O5" s="69">
        <v>3.7999999999999999E-2</v>
      </c>
      <c r="P5" s="70">
        <v>3.6999999999999998E-2</v>
      </c>
      <c r="Q5" s="68">
        <v>4.2999999999999997E-2</v>
      </c>
      <c r="R5" s="68">
        <v>4.2999999999999997E-2</v>
      </c>
      <c r="S5" s="68">
        <v>5.2999999999999999E-2</v>
      </c>
      <c r="T5" s="68">
        <v>5.5E-2</v>
      </c>
      <c r="U5" s="68">
        <v>6.0999999999999999E-2</v>
      </c>
      <c r="V5" s="90">
        <v>6.2E-2</v>
      </c>
      <c r="W5" s="90">
        <v>5.8999999999999997E-2</v>
      </c>
      <c r="X5" s="90">
        <v>5.1999999999999998E-2</v>
      </c>
      <c r="Y5" s="90">
        <v>5.3999999999999999E-2</v>
      </c>
      <c r="Z5" s="90">
        <v>5.0999999999999997E-2</v>
      </c>
      <c r="AA5" s="61"/>
      <c r="AB5" s="61"/>
      <c r="AC5" s="62"/>
    </row>
    <row r="6" spans="1:29" s="64" customFormat="1">
      <c r="A6" s="56" t="s">
        <v>4</v>
      </c>
      <c r="B6" s="71">
        <v>0</v>
      </c>
      <c r="C6" s="72">
        <v>0</v>
      </c>
      <c r="D6" s="72">
        <v>0</v>
      </c>
      <c r="E6" s="72">
        <v>0</v>
      </c>
      <c r="F6" s="72">
        <v>0</v>
      </c>
      <c r="G6" s="72">
        <v>0</v>
      </c>
      <c r="H6" s="69">
        <v>1.2E-2</v>
      </c>
      <c r="I6" s="67">
        <v>1.2E-2</v>
      </c>
      <c r="J6" s="68">
        <v>1.2E-2</v>
      </c>
      <c r="K6" s="68">
        <v>1.2E-2</v>
      </c>
      <c r="L6" s="68">
        <v>1.2E-2</v>
      </c>
      <c r="M6" s="68">
        <v>1.2E-2</v>
      </c>
      <c r="N6" s="68">
        <v>1.2E-2</v>
      </c>
      <c r="O6" s="69">
        <v>1.2E-2</v>
      </c>
      <c r="P6" s="70">
        <v>1.2E-2</v>
      </c>
      <c r="Q6" s="68">
        <v>1.2E-2</v>
      </c>
      <c r="R6" s="68">
        <v>1.2E-2</v>
      </c>
      <c r="S6" s="68">
        <v>1.2E-2</v>
      </c>
      <c r="T6" s="68">
        <v>1.2E-2</v>
      </c>
      <c r="U6" s="68">
        <v>1.2E-2</v>
      </c>
      <c r="V6" s="90">
        <v>1.2E-2</v>
      </c>
      <c r="W6" s="90">
        <v>1.2E-2</v>
      </c>
      <c r="X6" s="90">
        <v>2.3E-2</v>
      </c>
      <c r="Y6" s="90">
        <v>2.3E-2</v>
      </c>
      <c r="Z6" s="90">
        <v>3.5000000000000003E-2</v>
      </c>
      <c r="AA6" s="61"/>
      <c r="AB6" s="61"/>
      <c r="AC6" s="62"/>
    </row>
    <row r="7" spans="1:29">
      <c r="A7" s="51" t="s">
        <v>5</v>
      </c>
      <c r="B7" s="15"/>
      <c r="C7" s="3"/>
      <c r="D7" s="3"/>
      <c r="E7" s="3"/>
      <c r="F7" s="3"/>
      <c r="G7" s="3"/>
      <c r="H7" s="16"/>
      <c r="I7" s="17"/>
      <c r="J7" s="4"/>
      <c r="K7" s="4"/>
      <c r="L7" s="4"/>
      <c r="M7" s="4"/>
      <c r="N7" s="4"/>
      <c r="O7" s="18"/>
      <c r="P7" s="38"/>
      <c r="Q7" s="4"/>
      <c r="R7" s="4"/>
      <c r="S7" s="4"/>
      <c r="T7" s="4"/>
      <c r="U7" s="4"/>
      <c r="V7" s="91"/>
      <c r="W7" s="17"/>
      <c r="X7" s="4"/>
      <c r="Y7" s="4"/>
      <c r="Z7" s="4"/>
      <c r="AA7" s="4"/>
      <c r="AB7" s="4"/>
      <c r="AC7" s="18"/>
    </row>
    <row r="8" spans="1:29">
      <c r="A8" s="51" t="s">
        <v>6</v>
      </c>
      <c r="B8" s="15"/>
      <c r="C8" s="3"/>
      <c r="D8" s="3"/>
      <c r="E8" s="3"/>
      <c r="F8" s="3"/>
      <c r="G8" s="3"/>
      <c r="H8" s="16"/>
      <c r="I8" s="17"/>
      <c r="J8" s="4"/>
      <c r="K8" s="4"/>
      <c r="L8" s="4"/>
      <c r="M8" s="4"/>
      <c r="N8" s="4"/>
      <c r="O8" s="18"/>
      <c r="P8" s="38"/>
      <c r="Q8" s="4"/>
      <c r="R8" s="4"/>
      <c r="S8" s="4"/>
      <c r="T8" s="4"/>
      <c r="U8" s="4"/>
      <c r="V8" s="91"/>
      <c r="W8" s="17"/>
      <c r="X8" s="4"/>
      <c r="Y8" s="4"/>
      <c r="Z8" s="4"/>
      <c r="AA8" s="4"/>
      <c r="AB8" s="4"/>
      <c r="AC8" s="18"/>
    </row>
    <row r="9" spans="1:29">
      <c r="A9" s="51"/>
      <c r="B9" s="15"/>
      <c r="C9" s="3"/>
      <c r="D9" s="3"/>
      <c r="E9" s="3"/>
      <c r="F9" s="3"/>
      <c r="G9" s="3"/>
      <c r="H9" s="16"/>
      <c r="I9" s="17"/>
      <c r="J9" s="4"/>
      <c r="K9" s="4"/>
      <c r="L9" s="4"/>
      <c r="M9" s="4"/>
      <c r="N9" s="4"/>
      <c r="O9" s="18"/>
      <c r="P9" s="38"/>
      <c r="Q9" s="4"/>
      <c r="R9" s="4"/>
      <c r="S9" s="4"/>
      <c r="T9" s="4"/>
      <c r="U9" s="4"/>
      <c r="V9" s="91"/>
      <c r="W9" s="17"/>
      <c r="X9" s="4"/>
      <c r="Y9" s="4"/>
      <c r="Z9" s="4"/>
      <c r="AA9" s="4"/>
      <c r="AB9" s="4"/>
      <c r="AC9" s="18"/>
    </row>
    <row r="10" spans="1:29">
      <c r="A10" s="51" t="s">
        <v>9</v>
      </c>
      <c r="B10" s="19">
        <f t="shared" ref="B10:W10" si="0">B2*7</f>
        <v>21</v>
      </c>
      <c r="C10" s="5">
        <f t="shared" si="0"/>
        <v>25.97</v>
      </c>
      <c r="D10" s="5">
        <f t="shared" si="0"/>
        <v>25.97</v>
      </c>
      <c r="E10" s="5">
        <f t="shared" si="0"/>
        <v>24.99</v>
      </c>
      <c r="F10" s="5">
        <f t="shared" si="0"/>
        <v>31.990000000000002</v>
      </c>
      <c r="G10" s="5">
        <f t="shared" si="0"/>
        <v>31.990000000000002</v>
      </c>
      <c r="H10" s="20">
        <f t="shared" si="0"/>
        <v>34.020000000000003</v>
      </c>
      <c r="I10" s="19">
        <f t="shared" si="0"/>
        <v>38.99</v>
      </c>
      <c r="J10" s="5">
        <f t="shared" si="0"/>
        <v>38.99</v>
      </c>
      <c r="K10" s="5">
        <f t="shared" si="0"/>
        <v>45.99</v>
      </c>
      <c r="L10" s="5">
        <f t="shared" si="0"/>
        <v>52.01</v>
      </c>
      <c r="M10" s="5">
        <f t="shared" si="0"/>
        <v>55.02</v>
      </c>
      <c r="N10" s="5">
        <f t="shared" si="0"/>
        <v>62.019999999999996</v>
      </c>
      <c r="O10" s="20">
        <f t="shared" si="0"/>
        <v>70</v>
      </c>
      <c r="P10" s="39">
        <f t="shared" si="0"/>
        <v>72.03</v>
      </c>
      <c r="Q10" s="5">
        <f t="shared" si="0"/>
        <v>87.990000000000009</v>
      </c>
      <c r="R10" s="5">
        <f t="shared" si="0"/>
        <v>91.98</v>
      </c>
      <c r="S10" s="5">
        <f t="shared" si="0"/>
        <v>109.97</v>
      </c>
      <c r="T10" s="5">
        <f t="shared" si="0"/>
        <v>118.02</v>
      </c>
      <c r="U10" s="5">
        <f t="shared" si="0"/>
        <v>128.03</v>
      </c>
      <c r="V10" s="92">
        <f t="shared" si="0"/>
        <v>133.98000000000002</v>
      </c>
      <c r="W10" s="19">
        <f t="shared" si="0"/>
        <v>137.97</v>
      </c>
      <c r="X10" s="19">
        <f t="shared" ref="X10:Y10" si="1">X2*7</f>
        <v>116.97</v>
      </c>
      <c r="Y10" s="19">
        <f t="shared" si="1"/>
        <v>118.02</v>
      </c>
      <c r="Z10" s="19">
        <f t="shared" ref="Z10:AA10" si="2">Z2*7</f>
        <v>111.02</v>
      </c>
      <c r="AA10" s="19">
        <f t="shared" si="2"/>
        <v>0</v>
      </c>
      <c r="AB10" s="4"/>
      <c r="AC10" s="18"/>
    </row>
    <row r="11" spans="1:29" s="2" customFormat="1">
      <c r="A11" s="52" t="s">
        <v>18</v>
      </c>
      <c r="B11" s="21">
        <f t="shared" ref="B11:W11" si="3">B10/B5</f>
        <v>807.69230769230774</v>
      </c>
      <c r="C11" s="6">
        <f t="shared" si="3"/>
        <v>895.51724137931024</v>
      </c>
      <c r="D11" s="6">
        <f t="shared" si="3"/>
        <v>998.84615384615381</v>
      </c>
      <c r="E11" s="6">
        <f t="shared" si="3"/>
        <v>999.59999999999991</v>
      </c>
      <c r="F11" s="6">
        <f t="shared" si="3"/>
        <v>969.39393939393938</v>
      </c>
      <c r="G11" s="6">
        <f t="shared" si="3"/>
        <v>1031.9354838709678</v>
      </c>
      <c r="H11" s="22">
        <f t="shared" si="3"/>
        <v>1000.5882352941177</v>
      </c>
      <c r="I11" s="21">
        <f t="shared" si="3"/>
        <v>950.97560975609758</v>
      </c>
      <c r="J11" s="6">
        <f t="shared" si="3"/>
        <v>950.97560975609758</v>
      </c>
      <c r="K11" s="6">
        <f t="shared" si="3"/>
        <v>978.51063829787233</v>
      </c>
      <c r="L11" s="6">
        <f t="shared" si="3"/>
        <v>1268.5365853658536</v>
      </c>
      <c r="M11" s="6">
        <f t="shared" si="3"/>
        <v>1487.0270270270271</v>
      </c>
      <c r="N11" s="6">
        <f t="shared" si="3"/>
        <v>1632.1052631578946</v>
      </c>
      <c r="O11" s="22">
        <f t="shared" si="3"/>
        <v>1842.1052631578948</v>
      </c>
      <c r="P11" s="40">
        <f t="shared" si="3"/>
        <v>1946.7567567567569</v>
      </c>
      <c r="Q11" s="6">
        <f t="shared" si="3"/>
        <v>2046.2790697674423</v>
      </c>
      <c r="R11" s="6">
        <f t="shared" si="3"/>
        <v>2139.0697674418607</v>
      </c>
      <c r="S11" s="6">
        <f t="shared" si="3"/>
        <v>2074.9056603773583</v>
      </c>
      <c r="T11" s="6">
        <f t="shared" si="3"/>
        <v>2145.8181818181815</v>
      </c>
      <c r="U11" s="6">
        <f t="shared" si="3"/>
        <v>2098.8524590163934</v>
      </c>
      <c r="V11" s="93">
        <f t="shared" si="3"/>
        <v>2160.9677419354844</v>
      </c>
      <c r="W11" s="21">
        <f t="shared" si="3"/>
        <v>2338.4745762711864</v>
      </c>
      <c r="X11" s="21">
        <f t="shared" ref="X11:Y11" si="4">X10/X5</f>
        <v>2249.4230769230771</v>
      </c>
      <c r="Y11" s="21">
        <f t="shared" si="4"/>
        <v>2185.5555555555557</v>
      </c>
      <c r="Z11" s="21">
        <f t="shared" ref="Z11:AA11" si="5">Z10/Z5</f>
        <v>2176.8627450980393</v>
      </c>
      <c r="AA11" s="21" t="e">
        <f t="shared" si="5"/>
        <v>#DIV/0!</v>
      </c>
      <c r="AB11" s="105"/>
      <c r="AC11" s="109"/>
    </row>
    <row r="12" spans="1:29">
      <c r="A12" s="51" t="s">
        <v>20</v>
      </c>
      <c r="B12" s="15"/>
      <c r="C12" s="7">
        <f t="shared" ref="C12:AA12" si="6">(C11-B11)/B11</f>
        <v>0.10873563218390785</v>
      </c>
      <c r="D12" s="7">
        <f t="shared" si="6"/>
        <v>0.11538461538461549</v>
      </c>
      <c r="E12" s="7">
        <f t="shared" si="6"/>
        <v>7.5471698113201949E-4</v>
      </c>
      <c r="F12" s="7">
        <f t="shared" si="6"/>
        <v>-3.0218147865206619E-2</v>
      </c>
      <c r="G12" s="7">
        <f t="shared" si="6"/>
        <v>6.4516129032258146E-2</v>
      </c>
      <c r="H12" s="7">
        <f t="shared" si="6"/>
        <v>-3.0377139915047004E-2</v>
      </c>
      <c r="I12" s="7">
        <f t="shared" si="6"/>
        <v>-4.9583458797550946E-2</v>
      </c>
      <c r="J12" s="7">
        <f t="shared" si="6"/>
        <v>0</v>
      </c>
      <c r="K12" s="7">
        <f t="shared" si="6"/>
        <v>2.8954505519691323E-2</v>
      </c>
      <c r="L12" s="7">
        <f t="shared" si="6"/>
        <v>0.29639529272005044</v>
      </c>
      <c r="M12" s="7">
        <f t="shared" si="6"/>
        <v>0.17223818704303234</v>
      </c>
      <c r="N12" s="7">
        <f t="shared" si="6"/>
        <v>9.7562608812106447E-2</v>
      </c>
      <c r="O12" s="7">
        <f t="shared" si="6"/>
        <v>0.12866817155756222</v>
      </c>
      <c r="P12" s="7">
        <f t="shared" si="6"/>
        <v>5.6810810810810845E-2</v>
      </c>
      <c r="Q12" s="7">
        <f t="shared" si="6"/>
        <v>5.1122109973557664E-2</v>
      </c>
      <c r="R12" s="7">
        <f t="shared" si="6"/>
        <v>4.5346062052505867E-2</v>
      </c>
      <c r="S12" s="7">
        <f t="shared" si="6"/>
        <v>-2.9996266620717547E-2</v>
      </c>
      <c r="T12" s="7">
        <f t="shared" si="6"/>
        <v>3.4176262947746013E-2</v>
      </c>
      <c r="U12" s="7">
        <f t="shared" si="6"/>
        <v>-2.188709332399889E-2</v>
      </c>
      <c r="V12" s="94">
        <f t="shared" si="6"/>
        <v>2.9594878216547296E-2</v>
      </c>
      <c r="W12" s="23">
        <f t="shared" si="6"/>
        <v>8.2142287869932246E-2</v>
      </c>
      <c r="X12" s="23">
        <f t="shared" si="6"/>
        <v>-3.8081020957733171E-2</v>
      </c>
      <c r="Y12" s="23">
        <f t="shared" si="6"/>
        <v>-2.8392845268967397E-2</v>
      </c>
      <c r="Z12" s="23">
        <f t="shared" si="6"/>
        <v>-3.9773916684111253E-3</v>
      </c>
      <c r="AA12" s="23" t="e">
        <f t="shared" si="6"/>
        <v>#DIV/0!</v>
      </c>
      <c r="AB12" s="4"/>
      <c r="AC12" s="18"/>
    </row>
    <row r="13" spans="1:29" s="2" customFormat="1">
      <c r="A13" s="52" t="s">
        <v>19</v>
      </c>
      <c r="B13" s="47"/>
      <c r="C13" s="8">
        <f t="shared" ref="C13:AA13" si="7">C11-B11</f>
        <v>87.824933687002499</v>
      </c>
      <c r="D13" s="8">
        <f t="shared" si="7"/>
        <v>103.32891246684358</v>
      </c>
      <c r="E13" s="8">
        <f t="shared" si="7"/>
        <v>0.75384615384609788</v>
      </c>
      <c r="F13" s="8">
        <f t="shared" si="7"/>
        <v>-30.206060606060532</v>
      </c>
      <c r="G13" s="8">
        <f t="shared" si="7"/>
        <v>62.541544477028424</v>
      </c>
      <c r="H13" s="26">
        <f t="shared" si="7"/>
        <v>-31.34724857685012</v>
      </c>
      <c r="I13" s="25">
        <f t="shared" si="7"/>
        <v>-49.612625538020097</v>
      </c>
      <c r="J13" s="8">
        <f t="shared" si="7"/>
        <v>0</v>
      </c>
      <c r="K13" s="8">
        <f t="shared" si="7"/>
        <v>27.53502854177475</v>
      </c>
      <c r="L13" s="8">
        <f t="shared" si="7"/>
        <v>290.02594706798129</v>
      </c>
      <c r="M13" s="8">
        <f t="shared" si="7"/>
        <v>218.49044166117346</v>
      </c>
      <c r="N13" s="8">
        <f t="shared" si="7"/>
        <v>145.07823613086748</v>
      </c>
      <c r="O13" s="26">
        <f t="shared" si="7"/>
        <v>210.00000000000023</v>
      </c>
      <c r="P13" s="42">
        <f t="shared" si="7"/>
        <v>104.65149359886209</v>
      </c>
      <c r="Q13" s="8">
        <f t="shared" si="7"/>
        <v>99.522313010685366</v>
      </c>
      <c r="R13" s="8">
        <f t="shared" si="7"/>
        <v>92.790697674418425</v>
      </c>
      <c r="S13" s="8">
        <f t="shared" si="7"/>
        <v>-64.164107064502332</v>
      </c>
      <c r="T13" s="8">
        <f t="shared" si="7"/>
        <v>70.912521440823184</v>
      </c>
      <c r="U13" s="8">
        <f t="shared" si="7"/>
        <v>-46.965722801788161</v>
      </c>
      <c r="V13" s="95">
        <f t="shared" si="7"/>
        <v>62.115282919090987</v>
      </c>
      <c r="W13" s="25">
        <f t="shared" si="7"/>
        <v>177.50683433570202</v>
      </c>
      <c r="X13" s="25">
        <f t="shared" si="7"/>
        <v>-89.051499348109246</v>
      </c>
      <c r="Y13" s="25">
        <f t="shared" si="7"/>
        <v>-63.867521367521476</v>
      </c>
      <c r="Z13" s="25">
        <f t="shared" si="7"/>
        <v>-8.6928104575163161</v>
      </c>
      <c r="AA13" s="25" t="e">
        <f t="shared" si="7"/>
        <v>#DIV/0!</v>
      </c>
      <c r="AB13" s="105"/>
      <c r="AC13" s="109"/>
    </row>
    <row r="14" spans="1:29" s="82" customFormat="1" ht="42">
      <c r="A14" s="76" t="s">
        <v>23</v>
      </c>
      <c r="B14" s="77"/>
      <c r="C14" s="78"/>
      <c r="D14" s="78"/>
      <c r="E14" s="78"/>
      <c r="F14" s="78"/>
      <c r="G14" s="78"/>
      <c r="H14" s="79"/>
      <c r="I14" s="80">
        <f t="shared" ref="I14:O14" si="8">I13+B32</f>
        <v>86.387374461979903</v>
      </c>
      <c r="J14" s="81">
        <f t="shared" si="8"/>
        <v>155</v>
      </c>
      <c r="K14" s="81">
        <f t="shared" si="8"/>
        <v>197.53502854177475</v>
      </c>
      <c r="L14" s="81">
        <f t="shared" si="8"/>
        <v>362.02594706798129</v>
      </c>
      <c r="M14" s="81">
        <f t="shared" si="8"/>
        <v>399.49044166117346</v>
      </c>
      <c r="N14" s="81">
        <f t="shared" si="8"/>
        <v>313.07823613086748</v>
      </c>
      <c r="O14" s="79">
        <f t="shared" si="8"/>
        <v>327.00000000000023</v>
      </c>
      <c r="P14" s="79">
        <f t="shared" ref="P14:AA14" si="9">P13+I14</f>
        <v>191.03886806084199</v>
      </c>
      <c r="Q14" s="79">
        <f t="shared" si="9"/>
        <v>254.52231301068537</v>
      </c>
      <c r="R14" s="79">
        <f t="shared" si="9"/>
        <v>290.32572621619317</v>
      </c>
      <c r="S14" s="79">
        <f t="shared" si="9"/>
        <v>297.86184000347896</v>
      </c>
      <c r="T14" s="79">
        <f t="shared" si="9"/>
        <v>470.40296310199665</v>
      </c>
      <c r="U14" s="79">
        <f t="shared" si="9"/>
        <v>266.11251332907932</v>
      </c>
      <c r="V14" s="96">
        <f t="shared" si="9"/>
        <v>389.11528291909121</v>
      </c>
      <c r="W14" s="80">
        <f t="shared" si="9"/>
        <v>368.54570239654402</v>
      </c>
      <c r="X14" s="80">
        <f t="shared" si="9"/>
        <v>165.47081366257612</v>
      </c>
      <c r="Y14" s="80">
        <f t="shared" si="9"/>
        <v>226.4582048486717</v>
      </c>
      <c r="Z14" s="80">
        <f t="shared" si="9"/>
        <v>289.16902954596264</v>
      </c>
      <c r="AA14" s="80" t="e">
        <f t="shared" si="9"/>
        <v>#DIV/0!</v>
      </c>
      <c r="AB14" s="78"/>
      <c r="AC14" s="110"/>
    </row>
    <row r="15" spans="1:29">
      <c r="A15" s="51" t="s">
        <v>27</v>
      </c>
      <c r="B15" s="15"/>
      <c r="C15" s="3"/>
      <c r="D15" s="3"/>
      <c r="E15" s="3"/>
      <c r="F15" s="3"/>
      <c r="G15" s="3"/>
      <c r="H15" s="28"/>
      <c r="I15" s="27">
        <f t="shared" ref="I15:W15" si="10">I32-I14</f>
        <v>1.6126255380200973</v>
      </c>
      <c r="J15" s="9">
        <f t="shared" si="10"/>
        <v>0</v>
      </c>
      <c r="K15" s="9">
        <f t="shared" si="10"/>
        <v>4.46497145822525</v>
      </c>
      <c r="L15" s="9">
        <f t="shared" si="10"/>
        <v>58.974052932018708</v>
      </c>
      <c r="M15" s="9">
        <f t="shared" si="10"/>
        <v>-83.490441661173463</v>
      </c>
      <c r="N15" s="9">
        <f t="shared" si="10"/>
        <v>20.921763869132519</v>
      </c>
      <c r="O15" s="28">
        <f t="shared" si="10"/>
        <v>18.999999999999773</v>
      </c>
      <c r="P15" s="43">
        <f t="shared" si="10"/>
        <v>-3.8868060841991792E-2</v>
      </c>
      <c r="Q15" s="9">
        <f t="shared" si="10"/>
        <v>-0.52231301068536595</v>
      </c>
      <c r="R15" s="9">
        <f t="shared" si="10"/>
        <v>-13.325726216193175</v>
      </c>
      <c r="S15" s="9">
        <f t="shared" si="10"/>
        <v>-26.86184000347896</v>
      </c>
      <c r="T15" s="9">
        <f t="shared" si="10"/>
        <v>-15.402963101996647</v>
      </c>
      <c r="U15" s="9">
        <f t="shared" si="10"/>
        <v>38.88748667092068</v>
      </c>
      <c r="V15" s="97">
        <f t="shared" si="10"/>
        <v>18.884717080908786</v>
      </c>
      <c r="W15" s="27">
        <f t="shared" si="10"/>
        <v>-0.54570239654401576</v>
      </c>
      <c r="X15" s="27">
        <f t="shared" ref="X15:Y15" si="11">X32-X14</f>
        <v>-0.4708136625761199</v>
      </c>
      <c r="Y15" s="27">
        <f t="shared" si="11"/>
        <v>10.541795151328301</v>
      </c>
      <c r="Z15" s="27">
        <f t="shared" ref="Z15:AA15" si="12">Z32-Z14</f>
        <v>-69.169029545962644</v>
      </c>
      <c r="AA15" s="27" t="e">
        <f t="shared" si="12"/>
        <v>#DIV/0!</v>
      </c>
      <c r="AB15" s="4"/>
      <c r="AC15" s="18"/>
    </row>
    <row r="16" spans="1:29">
      <c r="A16" s="51"/>
      <c r="B16" s="15"/>
      <c r="C16" s="3"/>
      <c r="D16" s="3"/>
      <c r="E16" s="3"/>
      <c r="F16" s="3"/>
      <c r="G16" s="3"/>
      <c r="H16" s="28"/>
      <c r="I16" s="27"/>
      <c r="J16" s="9"/>
      <c r="K16" s="9"/>
      <c r="L16" s="9"/>
      <c r="M16" s="9"/>
      <c r="N16" s="9"/>
      <c r="O16" s="28"/>
      <c r="P16" s="43"/>
      <c r="Q16" s="9"/>
      <c r="R16" s="9"/>
      <c r="S16" s="9"/>
      <c r="T16" s="9"/>
      <c r="U16" s="9"/>
      <c r="V16" s="97"/>
      <c r="W16" s="17"/>
      <c r="X16" s="4"/>
      <c r="Y16" s="4"/>
      <c r="Z16" s="4"/>
      <c r="AA16" s="4"/>
      <c r="AB16" s="4"/>
      <c r="AC16" s="18"/>
    </row>
    <row r="17" spans="1:29">
      <c r="A17" s="65" t="s">
        <v>15</v>
      </c>
      <c r="B17" s="60">
        <v>0</v>
      </c>
      <c r="C17" s="61">
        <v>0</v>
      </c>
      <c r="D17" s="58">
        <v>461</v>
      </c>
      <c r="E17" s="58">
        <v>72</v>
      </c>
      <c r="F17" s="58">
        <v>181</v>
      </c>
      <c r="G17" s="58">
        <v>168</v>
      </c>
      <c r="H17" s="59">
        <v>117</v>
      </c>
      <c r="I17" s="60">
        <v>0</v>
      </c>
      <c r="J17" s="61">
        <v>0</v>
      </c>
      <c r="K17" s="61">
        <v>445</v>
      </c>
      <c r="L17" s="61">
        <v>421</v>
      </c>
      <c r="M17" s="61">
        <v>316</v>
      </c>
      <c r="N17" s="61">
        <v>334</v>
      </c>
      <c r="O17" s="62">
        <v>346</v>
      </c>
      <c r="P17" s="63">
        <v>0</v>
      </c>
      <c r="Q17" s="61">
        <v>0</v>
      </c>
      <c r="R17" s="61">
        <v>0</v>
      </c>
      <c r="S17" s="61">
        <v>993</v>
      </c>
      <c r="T17" s="61">
        <v>455</v>
      </c>
      <c r="U17" s="61">
        <v>0</v>
      </c>
      <c r="V17" s="61">
        <v>0</v>
      </c>
      <c r="W17" s="61">
        <v>0</v>
      </c>
      <c r="X17" s="61">
        <v>0</v>
      </c>
      <c r="Y17" s="98">
        <v>1483</v>
      </c>
      <c r="Z17" s="98">
        <v>220</v>
      </c>
      <c r="AA17" s="98"/>
      <c r="AB17" s="4"/>
      <c r="AC17" s="18"/>
    </row>
    <row r="18" spans="1:29" s="64" customFormat="1">
      <c r="A18" s="56" t="s">
        <v>8</v>
      </c>
      <c r="B18" s="57">
        <v>5</v>
      </c>
      <c r="C18" s="58">
        <v>9</v>
      </c>
      <c r="D18" s="58">
        <v>1</v>
      </c>
      <c r="E18" s="58">
        <v>3</v>
      </c>
      <c r="F18" s="58">
        <v>9</v>
      </c>
      <c r="G18" s="58">
        <v>2</v>
      </c>
      <c r="H18" s="59">
        <v>5</v>
      </c>
      <c r="I18" s="60">
        <v>10</v>
      </c>
      <c r="J18" s="61">
        <v>9</v>
      </c>
      <c r="K18" s="61">
        <v>8</v>
      </c>
      <c r="L18" s="61">
        <v>9</v>
      </c>
      <c r="M18" s="61">
        <v>12</v>
      </c>
      <c r="N18" s="61">
        <v>9</v>
      </c>
      <c r="O18" s="62">
        <v>13</v>
      </c>
      <c r="P18" s="63">
        <v>12</v>
      </c>
      <c r="Q18" s="61">
        <v>25</v>
      </c>
      <c r="R18" s="61">
        <v>12</v>
      </c>
      <c r="S18" s="61">
        <v>27</v>
      </c>
      <c r="T18" s="61">
        <v>20</v>
      </c>
      <c r="U18" s="61">
        <v>19</v>
      </c>
      <c r="V18" s="98">
        <v>19</v>
      </c>
      <c r="W18" s="60">
        <v>16</v>
      </c>
      <c r="X18" s="61">
        <v>4</v>
      </c>
      <c r="Y18" s="61">
        <v>13</v>
      </c>
      <c r="Z18" s="61">
        <v>20</v>
      </c>
      <c r="AA18" s="61">
        <v>30</v>
      </c>
      <c r="AB18" s="61"/>
      <c r="AC18" s="62"/>
    </row>
    <row r="19" spans="1:29">
      <c r="A19" s="51" t="s">
        <v>7</v>
      </c>
      <c r="B19" s="15"/>
      <c r="C19" s="3"/>
      <c r="D19" s="3"/>
      <c r="E19" s="3"/>
      <c r="F19" s="4"/>
      <c r="G19" s="4"/>
      <c r="H19" s="18">
        <f t="shared" ref="H19:N19" si="13">SUM(B18:H18)</f>
        <v>34</v>
      </c>
      <c r="I19" s="17">
        <f t="shared" si="13"/>
        <v>39</v>
      </c>
      <c r="J19" s="4">
        <f t="shared" si="13"/>
        <v>39</v>
      </c>
      <c r="K19" s="4">
        <f t="shared" si="13"/>
        <v>46</v>
      </c>
      <c r="L19" s="4">
        <f t="shared" si="13"/>
        <v>52</v>
      </c>
      <c r="M19" s="4">
        <f t="shared" si="13"/>
        <v>55</v>
      </c>
      <c r="N19" s="4">
        <f t="shared" si="13"/>
        <v>62</v>
      </c>
      <c r="O19" s="18">
        <f t="shared" ref="O19:AA19" si="14">SUM(I18:O18)</f>
        <v>70</v>
      </c>
      <c r="P19" s="38">
        <f t="shared" si="14"/>
        <v>72</v>
      </c>
      <c r="Q19" s="4">
        <f t="shared" si="14"/>
        <v>88</v>
      </c>
      <c r="R19" s="4">
        <f t="shared" si="14"/>
        <v>92</v>
      </c>
      <c r="S19" s="4">
        <f t="shared" si="14"/>
        <v>110</v>
      </c>
      <c r="T19" s="4">
        <f t="shared" si="14"/>
        <v>118</v>
      </c>
      <c r="U19" s="4">
        <f t="shared" si="14"/>
        <v>128</v>
      </c>
      <c r="V19" s="91">
        <f t="shared" si="14"/>
        <v>134</v>
      </c>
      <c r="W19" s="17">
        <f t="shared" si="14"/>
        <v>138</v>
      </c>
      <c r="X19" s="17">
        <f t="shared" si="14"/>
        <v>117</v>
      </c>
      <c r="Y19" s="17">
        <f t="shared" si="14"/>
        <v>118</v>
      </c>
      <c r="Z19" s="17">
        <f t="shared" si="14"/>
        <v>111</v>
      </c>
      <c r="AA19" s="17">
        <f t="shared" si="14"/>
        <v>121</v>
      </c>
      <c r="AB19" s="4"/>
      <c r="AC19" s="18"/>
    </row>
    <row r="20" spans="1:29">
      <c r="A20" s="51" t="s">
        <v>10</v>
      </c>
      <c r="B20" s="15"/>
      <c r="C20" s="3"/>
      <c r="D20" s="3"/>
      <c r="E20" s="3"/>
      <c r="F20" s="3"/>
      <c r="G20" s="3"/>
      <c r="H20" s="30">
        <f t="shared" ref="H20:N20" si="15">H19/7</f>
        <v>4.8571428571428568</v>
      </c>
      <c r="I20" s="29">
        <f t="shared" si="15"/>
        <v>5.5714285714285712</v>
      </c>
      <c r="J20" s="10">
        <f t="shared" si="15"/>
        <v>5.5714285714285712</v>
      </c>
      <c r="K20" s="10">
        <f t="shared" si="15"/>
        <v>6.5714285714285712</v>
      </c>
      <c r="L20" s="10">
        <f t="shared" si="15"/>
        <v>7.4285714285714288</v>
      </c>
      <c r="M20" s="10">
        <f t="shared" si="15"/>
        <v>7.8571428571428568</v>
      </c>
      <c r="N20" s="10">
        <f t="shared" si="15"/>
        <v>8.8571428571428577</v>
      </c>
      <c r="O20" s="30">
        <f t="shared" ref="O20:W20" si="16">O19/7</f>
        <v>10</v>
      </c>
      <c r="P20" s="44">
        <f t="shared" si="16"/>
        <v>10.285714285714286</v>
      </c>
      <c r="Q20" s="10">
        <f t="shared" si="16"/>
        <v>12.571428571428571</v>
      </c>
      <c r="R20" s="10">
        <f t="shared" si="16"/>
        <v>13.142857142857142</v>
      </c>
      <c r="S20" s="10">
        <f t="shared" si="16"/>
        <v>15.714285714285714</v>
      </c>
      <c r="T20" s="10">
        <f t="shared" si="16"/>
        <v>16.857142857142858</v>
      </c>
      <c r="U20" s="10">
        <f t="shared" si="16"/>
        <v>18.285714285714285</v>
      </c>
      <c r="V20" s="99">
        <f t="shared" si="16"/>
        <v>19.142857142857142</v>
      </c>
      <c r="W20" s="29">
        <f t="shared" si="16"/>
        <v>19.714285714285715</v>
      </c>
      <c r="X20" s="29">
        <f t="shared" ref="X20:Y20" si="17">X19/7</f>
        <v>16.714285714285715</v>
      </c>
      <c r="Y20" s="29">
        <f t="shared" si="17"/>
        <v>16.857142857142858</v>
      </c>
      <c r="Z20" s="29">
        <f t="shared" ref="Z20:AA20" si="18">Z19/7</f>
        <v>15.857142857142858</v>
      </c>
      <c r="AA20" s="29">
        <f t="shared" si="18"/>
        <v>17.285714285714285</v>
      </c>
      <c r="AB20" s="4"/>
      <c r="AC20" s="18"/>
    </row>
    <row r="21" spans="1:29">
      <c r="A21" s="53"/>
      <c r="B21" s="17"/>
      <c r="C21" s="4"/>
      <c r="D21" s="4"/>
      <c r="E21" s="4"/>
      <c r="F21" s="4"/>
      <c r="G21" s="4"/>
      <c r="H21" s="18"/>
      <c r="I21" s="17"/>
      <c r="J21" s="4"/>
      <c r="K21" s="4"/>
      <c r="L21" s="4"/>
      <c r="M21" s="4"/>
      <c r="N21" s="4"/>
      <c r="O21" s="18"/>
      <c r="P21" s="38"/>
      <c r="Q21" s="4"/>
      <c r="R21" s="4"/>
      <c r="S21" s="4"/>
      <c r="T21" s="4"/>
      <c r="U21" s="4"/>
      <c r="V21" s="91"/>
      <c r="W21" s="17"/>
      <c r="X21" s="17"/>
      <c r="Y21" s="17"/>
      <c r="Z21" s="17"/>
      <c r="AA21" s="17"/>
      <c r="AB21" s="4"/>
      <c r="AC21" s="18"/>
    </row>
    <row r="22" spans="1:29">
      <c r="A22" s="53" t="s">
        <v>11</v>
      </c>
      <c r="B22" s="17"/>
      <c r="C22" s="4"/>
      <c r="D22" s="4"/>
      <c r="E22" s="4"/>
      <c r="F22" s="4"/>
      <c r="G22" s="4"/>
      <c r="H22" s="18">
        <f t="shared" ref="H22:W22" si="19">140-H19</f>
        <v>106</v>
      </c>
      <c r="I22" s="17">
        <f t="shared" si="19"/>
        <v>101</v>
      </c>
      <c r="J22" s="4">
        <f t="shared" si="19"/>
        <v>101</v>
      </c>
      <c r="K22" s="4">
        <f t="shared" si="19"/>
        <v>94</v>
      </c>
      <c r="L22" s="4">
        <f t="shared" si="19"/>
        <v>88</v>
      </c>
      <c r="M22" s="4">
        <f t="shared" si="19"/>
        <v>85</v>
      </c>
      <c r="N22" s="4">
        <f t="shared" si="19"/>
        <v>78</v>
      </c>
      <c r="O22" s="18">
        <f t="shared" si="19"/>
        <v>70</v>
      </c>
      <c r="P22" s="38">
        <f t="shared" si="19"/>
        <v>68</v>
      </c>
      <c r="Q22" s="4">
        <f t="shared" si="19"/>
        <v>52</v>
      </c>
      <c r="R22" s="4">
        <f t="shared" si="19"/>
        <v>48</v>
      </c>
      <c r="S22" s="4">
        <f t="shared" si="19"/>
        <v>30</v>
      </c>
      <c r="T22" s="4">
        <f t="shared" si="19"/>
        <v>22</v>
      </c>
      <c r="U22" s="4">
        <f t="shared" si="19"/>
        <v>12</v>
      </c>
      <c r="V22" s="91">
        <f t="shared" si="19"/>
        <v>6</v>
      </c>
      <c r="W22" s="17">
        <f t="shared" si="19"/>
        <v>2</v>
      </c>
      <c r="X22" s="17">
        <f t="shared" ref="X22:Y22" si="20">140-X19</f>
        <v>23</v>
      </c>
      <c r="Y22" s="17">
        <f t="shared" si="20"/>
        <v>22</v>
      </c>
      <c r="Z22" s="17">
        <f t="shared" ref="Z22:AA22" si="21">140-Z19</f>
        <v>29</v>
      </c>
      <c r="AA22" s="17">
        <f t="shared" si="21"/>
        <v>19</v>
      </c>
      <c r="AB22" s="4"/>
      <c r="AC22" s="18"/>
    </row>
    <row r="23" spans="1:29">
      <c r="A23" s="53" t="s">
        <v>12</v>
      </c>
      <c r="B23" s="17"/>
      <c r="C23" s="4"/>
      <c r="D23" s="4"/>
      <c r="E23" s="4"/>
      <c r="F23" s="4"/>
      <c r="G23" s="4"/>
      <c r="H23" s="18">
        <f t="shared" ref="H23:AA23" si="22">140-H19+B18</f>
        <v>111</v>
      </c>
      <c r="I23" s="17">
        <f t="shared" si="22"/>
        <v>110</v>
      </c>
      <c r="J23" s="4">
        <f t="shared" si="22"/>
        <v>102</v>
      </c>
      <c r="K23" s="4">
        <f t="shared" si="22"/>
        <v>97</v>
      </c>
      <c r="L23" s="4">
        <f t="shared" si="22"/>
        <v>97</v>
      </c>
      <c r="M23" s="4">
        <f t="shared" si="22"/>
        <v>87</v>
      </c>
      <c r="N23" s="4">
        <f t="shared" si="22"/>
        <v>83</v>
      </c>
      <c r="O23" s="18">
        <f t="shared" si="22"/>
        <v>80</v>
      </c>
      <c r="P23" s="38">
        <f t="shared" si="22"/>
        <v>77</v>
      </c>
      <c r="Q23" s="4">
        <f t="shared" si="22"/>
        <v>60</v>
      </c>
      <c r="R23" s="4">
        <f t="shared" si="22"/>
        <v>57</v>
      </c>
      <c r="S23" s="4">
        <f t="shared" si="22"/>
        <v>42</v>
      </c>
      <c r="T23" s="4">
        <f t="shared" si="22"/>
        <v>31</v>
      </c>
      <c r="U23" s="4">
        <f t="shared" si="22"/>
        <v>25</v>
      </c>
      <c r="V23" s="91">
        <f t="shared" si="22"/>
        <v>18</v>
      </c>
      <c r="W23" s="17">
        <f t="shared" si="22"/>
        <v>27</v>
      </c>
      <c r="X23" s="17">
        <f t="shared" si="22"/>
        <v>35</v>
      </c>
      <c r="Y23" s="17">
        <f t="shared" si="22"/>
        <v>49</v>
      </c>
      <c r="Z23" s="17">
        <f t="shared" si="22"/>
        <v>49</v>
      </c>
      <c r="AA23" s="17">
        <f t="shared" si="22"/>
        <v>38</v>
      </c>
      <c r="AB23" s="4"/>
      <c r="AC23" s="18"/>
    </row>
    <row r="24" spans="1:29">
      <c r="A24" s="53" t="s">
        <v>13</v>
      </c>
      <c r="B24" s="17"/>
      <c r="C24" s="4"/>
      <c r="D24" s="4"/>
      <c r="E24" s="4"/>
      <c r="F24" s="4"/>
      <c r="G24" s="4"/>
      <c r="H24" s="18">
        <f t="shared" ref="H24:AA24" si="23">(140-H19+C18+B18)/2</f>
        <v>60</v>
      </c>
      <c r="I24" s="17">
        <f t="shared" si="23"/>
        <v>55.5</v>
      </c>
      <c r="J24" s="4">
        <f t="shared" si="23"/>
        <v>52.5</v>
      </c>
      <c r="K24" s="4">
        <f t="shared" si="23"/>
        <v>53</v>
      </c>
      <c r="L24" s="4">
        <f t="shared" si="23"/>
        <v>49.5</v>
      </c>
      <c r="M24" s="4">
        <f t="shared" si="23"/>
        <v>46</v>
      </c>
      <c r="N24" s="4">
        <f t="shared" si="23"/>
        <v>46.5</v>
      </c>
      <c r="O24" s="18">
        <f t="shared" si="23"/>
        <v>44.5</v>
      </c>
      <c r="P24" s="38">
        <f t="shared" si="23"/>
        <v>42.5</v>
      </c>
      <c r="Q24" s="4">
        <f t="shared" si="23"/>
        <v>34.5</v>
      </c>
      <c r="R24" s="4">
        <f t="shared" si="23"/>
        <v>34.5</v>
      </c>
      <c r="S24" s="4">
        <f t="shared" si="23"/>
        <v>25.5</v>
      </c>
      <c r="T24" s="4">
        <f t="shared" si="23"/>
        <v>22</v>
      </c>
      <c r="U24" s="4">
        <f t="shared" si="23"/>
        <v>18.5</v>
      </c>
      <c r="V24" s="91">
        <f t="shared" si="23"/>
        <v>21.5</v>
      </c>
      <c r="W24" s="17">
        <f t="shared" si="23"/>
        <v>19.5</v>
      </c>
      <c r="X24" s="17">
        <f t="shared" si="23"/>
        <v>31</v>
      </c>
      <c r="Y24" s="17">
        <f t="shared" si="23"/>
        <v>34.5</v>
      </c>
      <c r="Z24" s="17">
        <f t="shared" si="23"/>
        <v>34</v>
      </c>
      <c r="AA24" s="17">
        <f t="shared" si="23"/>
        <v>28.5</v>
      </c>
      <c r="AB24" s="4"/>
      <c r="AC24" s="18"/>
    </row>
    <row r="25" spans="1:29">
      <c r="A25" s="53" t="s">
        <v>14</v>
      </c>
      <c r="B25" s="17"/>
      <c r="C25" s="4"/>
      <c r="D25" s="11"/>
      <c r="E25" s="11"/>
      <c r="F25" s="11"/>
      <c r="G25" s="11"/>
      <c r="H25" s="32">
        <f t="shared" ref="H25:AA25" si="24">(140-H19+C18+B18+D18)/3</f>
        <v>40.333333333333336</v>
      </c>
      <c r="I25" s="31">
        <f t="shared" si="24"/>
        <v>38</v>
      </c>
      <c r="J25" s="11">
        <f t="shared" si="24"/>
        <v>38</v>
      </c>
      <c r="K25" s="11">
        <f t="shared" si="24"/>
        <v>36</v>
      </c>
      <c r="L25" s="11">
        <f t="shared" si="24"/>
        <v>34.666666666666664</v>
      </c>
      <c r="M25" s="11">
        <f t="shared" si="24"/>
        <v>34</v>
      </c>
      <c r="N25" s="11">
        <f t="shared" si="24"/>
        <v>34</v>
      </c>
      <c r="O25" s="32">
        <f t="shared" si="24"/>
        <v>32.333333333333336</v>
      </c>
      <c r="P25" s="45">
        <f t="shared" si="24"/>
        <v>31.333333333333332</v>
      </c>
      <c r="Q25" s="11">
        <f t="shared" si="24"/>
        <v>27</v>
      </c>
      <c r="R25" s="11">
        <f t="shared" si="24"/>
        <v>26</v>
      </c>
      <c r="S25" s="11">
        <f t="shared" si="24"/>
        <v>21.333333333333332</v>
      </c>
      <c r="T25" s="11">
        <f t="shared" si="24"/>
        <v>18.666666666666668</v>
      </c>
      <c r="U25" s="11">
        <f t="shared" si="24"/>
        <v>20.666666666666668</v>
      </c>
      <c r="V25" s="100">
        <f t="shared" si="24"/>
        <v>18.333333333333332</v>
      </c>
      <c r="W25" s="31">
        <f t="shared" si="24"/>
        <v>22</v>
      </c>
      <c r="X25" s="31">
        <f t="shared" si="24"/>
        <v>27.333333333333332</v>
      </c>
      <c r="Y25" s="31">
        <f t="shared" si="24"/>
        <v>29.333333333333332</v>
      </c>
      <c r="Z25" s="31">
        <f t="shared" si="24"/>
        <v>29</v>
      </c>
      <c r="AA25" s="31">
        <f t="shared" si="24"/>
        <v>24.333333333333332</v>
      </c>
      <c r="AB25" s="4"/>
      <c r="AC25" s="18"/>
    </row>
    <row r="26" spans="1:29">
      <c r="A26" s="53"/>
      <c r="B26" s="17"/>
      <c r="C26" s="4"/>
      <c r="D26" s="4"/>
      <c r="E26" s="4"/>
      <c r="F26" s="4"/>
      <c r="G26" s="4"/>
      <c r="H26" s="18"/>
      <c r="I26" s="17"/>
      <c r="J26" s="4"/>
      <c r="K26" s="4"/>
      <c r="L26" s="4"/>
      <c r="M26" s="4"/>
      <c r="N26" s="4"/>
      <c r="O26" s="18"/>
      <c r="P26" s="38"/>
      <c r="Q26" s="4"/>
      <c r="R26" s="4"/>
      <c r="S26" s="4"/>
      <c r="T26" s="4"/>
      <c r="U26" s="4"/>
      <c r="V26" s="91"/>
      <c r="W26" s="17"/>
      <c r="X26" s="17"/>
      <c r="Y26" s="17"/>
      <c r="Z26" s="4"/>
      <c r="AA26" s="4"/>
      <c r="AB26" s="4"/>
      <c r="AC26" s="18"/>
    </row>
    <row r="27" spans="1:29">
      <c r="A27" s="51" t="s">
        <v>22</v>
      </c>
      <c r="B27" s="15"/>
      <c r="C27" s="3"/>
      <c r="D27" s="3"/>
      <c r="E27" s="3"/>
      <c r="F27" s="3"/>
      <c r="G27" s="3"/>
      <c r="H27" s="16">
        <f t="shared" ref="H27:AA27" si="25">SUM(B18:H18)</f>
        <v>34</v>
      </c>
      <c r="I27" s="15">
        <f t="shared" si="25"/>
        <v>39</v>
      </c>
      <c r="J27" s="3">
        <f t="shared" si="25"/>
        <v>39</v>
      </c>
      <c r="K27" s="3">
        <f t="shared" si="25"/>
        <v>46</v>
      </c>
      <c r="L27" s="3">
        <f t="shared" si="25"/>
        <v>52</v>
      </c>
      <c r="M27" s="3">
        <f t="shared" si="25"/>
        <v>55</v>
      </c>
      <c r="N27" s="3">
        <f t="shared" si="25"/>
        <v>62</v>
      </c>
      <c r="O27" s="16">
        <f t="shared" si="25"/>
        <v>70</v>
      </c>
      <c r="P27" s="37">
        <f t="shared" si="25"/>
        <v>72</v>
      </c>
      <c r="Q27" s="3">
        <f t="shared" si="25"/>
        <v>88</v>
      </c>
      <c r="R27" s="3">
        <f t="shared" si="25"/>
        <v>92</v>
      </c>
      <c r="S27" s="3">
        <f t="shared" si="25"/>
        <v>110</v>
      </c>
      <c r="T27" s="3">
        <f t="shared" si="25"/>
        <v>118</v>
      </c>
      <c r="U27" s="3">
        <f t="shared" si="25"/>
        <v>128</v>
      </c>
      <c r="V27" s="101">
        <f t="shared" si="25"/>
        <v>134</v>
      </c>
      <c r="W27" s="15">
        <f t="shared" si="25"/>
        <v>138</v>
      </c>
      <c r="X27" s="15">
        <f t="shared" si="25"/>
        <v>117</v>
      </c>
      <c r="Y27" s="15">
        <f t="shared" si="25"/>
        <v>118</v>
      </c>
      <c r="Z27" s="15">
        <f t="shared" si="25"/>
        <v>111</v>
      </c>
      <c r="AA27" s="15">
        <f t="shared" si="25"/>
        <v>121</v>
      </c>
      <c r="AB27" s="4"/>
      <c r="AC27" s="18"/>
    </row>
    <row r="28" spans="1:29">
      <c r="A28" s="53" t="s">
        <v>16</v>
      </c>
      <c r="B28" s="17"/>
      <c r="C28" s="4"/>
      <c r="D28" s="4"/>
      <c r="E28" s="4"/>
      <c r="F28" s="4"/>
      <c r="G28" s="4"/>
      <c r="H28" s="18">
        <f t="shared" ref="H28:AA28" si="26">SUM(B17:H17)</f>
        <v>999</v>
      </c>
      <c r="I28" s="18">
        <f t="shared" si="26"/>
        <v>999</v>
      </c>
      <c r="J28" s="18">
        <f t="shared" si="26"/>
        <v>999</v>
      </c>
      <c r="K28" s="18">
        <f t="shared" si="26"/>
        <v>983</v>
      </c>
      <c r="L28" s="18">
        <f t="shared" si="26"/>
        <v>1332</v>
      </c>
      <c r="M28" s="18">
        <f t="shared" si="26"/>
        <v>1467</v>
      </c>
      <c r="N28" s="18">
        <f t="shared" si="26"/>
        <v>1633</v>
      </c>
      <c r="O28" s="18">
        <f t="shared" si="26"/>
        <v>1862</v>
      </c>
      <c r="P28" s="18">
        <f t="shared" si="26"/>
        <v>1862</v>
      </c>
      <c r="Q28" s="18">
        <f t="shared" si="26"/>
        <v>1862</v>
      </c>
      <c r="R28" s="18">
        <f t="shared" si="26"/>
        <v>1417</v>
      </c>
      <c r="S28" s="18">
        <f t="shared" si="26"/>
        <v>1989</v>
      </c>
      <c r="T28" s="18">
        <f t="shared" si="26"/>
        <v>2128</v>
      </c>
      <c r="U28" s="18">
        <f t="shared" si="26"/>
        <v>1794</v>
      </c>
      <c r="V28" s="91">
        <f t="shared" si="26"/>
        <v>1448</v>
      </c>
      <c r="W28" s="17">
        <f t="shared" si="26"/>
        <v>1448</v>
      </c>
      <c r="X28" s="17">
        <f t="shared" si="26"/>
        <v>1448</v>
      </c>
      <c r="Y28" s="17">
        <f t="shared" si="26"/>
        <v>2931</v>
      </c>
      <c r="Z28" s="17">
        <f t="shared" si="26"/>
        <v>2158</v>
      </c>
      <c r="AA28" s="17">
        <f t="shared" si="26"/>
        <v>1703</v>
      </c>
      <c r="AB28" s="4"/>
      <c r="AC28" s="18"/>
    </row>
    <row r="29" spans="1:29">
      <c r="A29" s="53" t="s">
        <v>21</v>
      </c>
      <c r="B29" s="17"/>
      <c r="C29" s="4"/>
      <c r="D29" s="4"/>
      <c r="E29" s="4"/>
      <c r="F29" s="4"/>
      <c r="G29" s="4"/>
      <c r="H29" s="20">
        <f t="shared" ref="H29:N29" si="27">H28/7</f>
        <v>142.71428571428572</v>
      </c>
      <c r="I29" s="19">
        <f t="shared" si="27"/>
        <v>142.71428571428572</v>
      </c>
      <c r="J29" s="5">
        <f t="shared" si="27"/>
        <v>142.71428571428572</v>
      </c>
      <c r="K29" s="5">
        <f t="shared" si="27"/>
        <v>140.42857142857142</v>
      </c>
      <c r="L29" s="5">
        <f t="shared" si="27"/>
        <v>190.28571428571428</v>
      </c>
      <c r="M29" s="5">
        <f t="shared" si="27"/>
        <v>209.57142857142858</v>
      </c>
      <c r="N29" s="5">
        <f t="shared" si="27"/>
        <v>233.28571428571428</v>
      </c>
      <c r="O29" s="20">
        <f t="shared" ref="O29:W29" si="28">O28/7</f>
        <v>266</v>
      </c>
      <c r="P29" s="39">
        <f t="shared" si="28"/>
        <v>266</v>
      </c>
      <c r="Q29" s="5">
        <f t="shared" si="28"/>
        <v>266</v>
      </c>
      <c r="R29" s="5">
        <f t="shared" si="28"/>
        <v>202.42857142857142</v>
      </c>
      <c r="S29" s="5">
        <f t="shared" si="28"/>
        <v>284.14285714285717</v>
      </c>
      <c r="T29" s="5">
        <f t="shared" si="28"/>
        <v>304</v>
      </c>
      <c r="U29" s="5">
        <f t="shared" si="28"/>
        <v>256.28571428571428</v>
      </c>
      <c r="V29" s="92">
        <f t="shared" si="28"/>
        <v>206.85714285714286</v>
      </c>
      <c r="W29" s="19">
        <f t="shared" si="28"/>
        <v>206.85714285714286</v>
      </c>
      <c r="X29" s="19">
        <f t="shared" ref="X29:Y29" si="29">X28/7</f>
        <v>206.85714285714286</v>
      </c>
      <c r="Y29" s="19">
        <f t="shared" si="29"/>
        <v>418.71428571428572</v>
      </c>
      <c r="Z29" s="19">
        <f t="shared" ref="Z29:AA29" si="30">Z28/7</f>
        <v>308.28571428571428</v>
      </c>
      <c r="AA29" s="19">
        <f t="shared" si="30"/>
        <v>243.28571428571428</v>
      </c>
      <c r="AB29" s="4"/>
      <c r="AC29" s="18"/>
    </row>
    <row r="30" spans="1:29">
      <c r="A30" s="53" t="s">
        <v>17</v>
      </c>
      <c r="B30" s="17"/>
      <c r="C30" s="4"/>
      <c r="D30" s="4"/>
      <c r="E30" s="4"/>
      <c r="F30" s="4"/>
      <c r="G30" s="4"/>
      <c r="H30" s="24">
        <f t="shared" ref="H30:W30" si="31">H19/H28</f>
        <v>3.4034034034034037E-2</v>
      </c>
      <c r="I30" s="23">
        <f t="shared" si="31"/>
        <v>3.903903903903904E-2</v>
      </c>
      <c r="J30" s="7">
        <f t="shared" si="31"/>
        <v>3.903903903903904E-2</v>
      </c>
      <c r="K30" s="7">
        <f t="shared" si="31"/>
        <v>4.6795523906408953E-2</v>
      </c>
      <c r="L30" s="7">
        <f t="shared" si="31"/>
        <v>3.903903903903904E-2</v>
      </c>
      <c r="M30" s="7">
        <f t="shared" si="31"/>
        <v>3.7491479209270623E-2</v>
      </c>
      <c r="N30" s="7">
        <f t="shared" si="31"/>
        <v>3.7966932026944275E-2</v>
      </c>
      <c r="O30" s="24">
        <f t="shared" si="31"/>
        <v>3.7593984962406013E-2</v>
      </c>
      <c r="P30" s="41">
        <f t="shared" si="31"/>
        <v>3.8668098818474758E-2</v>
      </c>
      <c r="Q30" s="7">
        <f t="shared" si="31"/>
        <v>4.7261009667024706E-2</v>
      </c>
      <c r="R30" s="7">
        <f t="shared" si="31"/>
        <v>6.4925899788285113E-2</v>
      </c>
      <c r="S30" s="7">
        <f t="shared" si="31"/>
        <v>5.5304172951231773E-2</v>
      </c>
      <c r="T30" s="7">
        <f t="shared" si="31"/>
        <v>5.5451127819548869E-2</v>
      </c>
      <c r="U30" s="7">
        <f t="shared" si="31"/>
        <v>7.1348940914158304E-2</v>
      </c>
      <c r="V30" s="94">
        <f t="shared" si="31"/>
        <v>9.2541436464088397E-2</v>
      </c>
      <c r="W30" s="23">
        <f t="shared" si="31"/>
        <v>9.5303867403314924E-2</v>
      </c>
      <c r="X30" s="23">
        <f t="shared" ref="X30:Y30" si="32">X19/X28</f>
        <v>8.0801104972375692E-2</v>
      </c>
      <c r="Y30" s="23">
        <f t="shared" si="32"/>
        <v>4.025929716820198E-2</v>
      </c>
      <c r="Z30" s="23">
        <f t="shared" ref="Z30:AA30" si="33">Z19/Z28</f>
        <v>5.1436515291936977E-2</v>
      </c>
      <c r="AA30" s="23">
        <f t="shared" si="33"/>
        <v>7.1051086318261888E-2</v>
      </c>
      <c r="AB30" s="4"/>
      <c r="AC30" s="18"/>
    </row>
    <row r="31" spans="1:29">
      <c r="A31" s="53"/>
      <c r="B31" s="17"/>
      <c r="C31" s="4"/>
      <c r="D31" s="4"/>
      <c r="E31" s="4"/>
      <c r="F31" s="4"/>
      <c r="G31" s="4"/>
      <c r="H31" s="18"/>
      <c r="I31" s="17"/>
      <c r="J31" s="4"/>
      <c r="K31" s="4"/>
      <c r="L31" s="4"/>
      <c r="M31" s="4"/>
      <c r="N31" s="4"/>
      <c r="O31" s="18"/>
      <c r="P31" s="38"/>
      <c r="Q31" s="4"/>
      <c r="R31" s="4"/>
      <c r="S31" s="4"/>
      <c r="T31" s="4"/>
      <c r="U31" s="4"/>
      <c r="V31" s="91"/>
      <c r="W31" s="17"/>
      <c r="X31" s="17"/>
      <c r="Y31" s="17"/>
      <c r="Z31" s="17"/>
      <c r="AA31" s="17"/>
      <c r="AB31" s="4"/>
      <c r="AC31" s="18"/>
    </row>
    <row r="32" spans="1:29" s="55" customFormat="1">
      <c r="A32" s="83" t="s">
        <v>24</v>
      </c>
      <c r="B32" s="84">
        <v>136</v>
      </c>
      <c r="C32" s="85">
        <v>155</v>
      </c>
      <c r="D32" s="85">
        <f>D17-B32-C32</f>
        <v>170</v>
      </c>
      <c r="E32" s="86">
        <f>E17</f>
        <v>72</v>
      </c>
      <c r="F32" s="86">
        <f>F17</f>
        <v>181</v>
      </c>
      <c r="G32" s="86">
        <f>G17</f>
        <v>168</v>
      </c>
      <c r="H32" s="86">
        <f>H17</f>
        <v>117</v>
      </c>
      <c r="I32" s="84">
        <v>88</v>
      </c>
      <c r="J32" s="85">
        <v>155</v>
      </c>
      <c r="K32" s="85">
        <f>K17-I32-J32</f>
        <v>202</v>
      </c>
      <c r="L32" s="86">
        <f t="shared" ref="L32:O32" si="34">L17</f>
        <v>421</v>
      </c>
      <c r="M32" s="86">
        <f t="shared" si="34"/>
        <v>316</v>
      </c>
      <c r="N32" s="86">
        <f t="shared" si="34"/>
        <v>334</v>
      </c>
      <c r="O32" s="86">
        <f t="shared" si="34"/>
        <v>346</v>
      </c>
      <c r="P32" s="87">
        <v>191</v>
      </c>
      <c r="Q32" s="85">
        <v>254</v>
      </c>
      <c r="R32" s="85">
        <v>277</v>
      </c>
      <c r="S32" s="85">
        <f>S17-P32-Q32-R32</f>
        <v>271</v>
      </c>
      <c r="T32" s="86">
        <f>T17</f>
        <v>455</v>
      </c>
      <c r="U32" s="85">
        <v>305</v>
      </c>
      <c r="V32" s="102">
        <v>408</v>
      </c>
      <c r="W32" s="84">
        <v>368</v>
      </c>
      <c r="X32" s="84">
        <v>165</v>
      </c>
      <c r="Y32" s="84">
        <f>1483-U32-V32-W32-X32</f>
        <v>237</v>
      </c>
      <c r="Z32" s="86">
        <f>Z17</f>
        <v>220</v>
      </c>
      <c r="AA32" s="86">
        <f>AA17</f>
        <v>0</v>
      </c>
      <c r="AB32" s="84"/>
      <c r="AC32" s="84"/>
    </row>
    <row r="33" spans="1:29">
      <c r="A33" s="53" t="s">
        <v>25</v>
      </c>
      <c r="B33" s="17"/>
      <c r="C33" s="4"/>
      <c r="D33" s="4"/>
      <c r="E33" s="4"/>
      <c r="F33" s="4"/>
      <c r="G33" s="4"/>
      <c r="H33" s="20">
        <f t="shared" ref="H33:L33" si="35">SUM(B32:H32)</f>
        <v>999</v>
      </c>
      <c r="I33" s="19">
        <f t="shared" si="35"/>
        <v>951</v>
      </c>
      <c r="J33" s="5">
        <f t="shared" si="35"/>
        <v>951</v>
      </c>
      <c r="K33" s="5">
        <f t="shared" si="35"/>
        <v>983</v>
      </c>
      <c r="L33" s="5">
        <f t="shared" si="35"/>
        <v>1332</v>
      </c>
      <c r="M33" s="5">
        <f t="shared" ref="M33" si="36">SUM(G32:M32)</f>
        <v>1467</v>
      </c>
      <c r="N33" s="5">
        <f t="shared" ref="N33" si="37">SUM(H32:N32)</f>
        <v>1633</v>
      </c>
      <c r="O33" s="20">
        <f t="shared" ref="O33" si="38">SUM(I32:O32)</f>
        <v>1862</v>
      </c>
      <c r="P33" s="39">
        <f t="shared" ref="P33" si="39">SUM(J32:P32)</f>
        <v>1965</v>
      </c>
      <c r="Q33" s="5">
        <f t="shared" ref="Q33" si="40">SUM(K32:Q32)</f>
        <v>2064</v>
      </c>
      <c r="R33" s="5">
        <f t="shared" ref="R33" si="41">SUM(L32:R32)</f>
        <v>2139</v>
      </c>
      <c r="S33" s="5">
        <f t="shared" ref="S33" si="42">SUM(M32:S32)</f>
        <v>1989</v>
      </c>
      <c r="T33" s="5">
        <f t="shared" ref="T33" si="43">SUM(N32:T32)</f>
        <v>2128</v>
      </c>
      <c r="U33" s="5">
        <f t="shared" ref="U33" si="44">SUM(O32:U32)</f>
        <v>2099</v>
      </c>
      <c r="V33" s="92">
        <f t="shared" ref="V33:AA33" si="45">SUM(P32:V32)</f>
        <v>2161</v>
      </c>
      <c r="W33" s="19">
        <f t="shared" si="45"/>
        <v>2338</v>
      </c>
      <c r="X33" s="19">
        <f t="shared" si="45"/>
        <v>2249</v>
      </c>
      <c r="Y33" s="19">
        <f t="shared" si="45"/>
        <v>2209</v>
      </c>
      <c r="Z33" s="19">
        <f t="shared" si="45"/>
        <v>2158</v>
      </c>
      <c r="AA33" s="19">
        <f t="shared" si="45"/>
        <v>1703</v>
      </c>
      <c r="AB33" s="4"/>
      <c r="AC33" s="18"/>
    </row>
    <row r="34" spans="1:29">
      <c r="A34" s="53" t="s">
        <v>28</v>
      </c>
      <c r="B34" s="73"/>
      <c r="C34" s="74"/>
      <c r="D34" s="74"/>
      <c r="E34" s="74"/>
      <c r="F34" s="74"/>
      <c r="G34" s="74"/>
      <c r="H34" s="75">
        <f t="shared" ref="H34:W34" si="46">H33/7</f>
        <v>142.71428571428572</v>
      </c>
      <c r="I34" s="75">
        <f t="shared" si="46"/>
        <v>135.85714285714286</v>
      </c>
      <c r="J34" s="75">
        <f t="shared" si="46"/>
        <v>135.85714285714286</v>
      </c>
      <c r="K34" s="75">
        <f t="shared" si="46"/>
        <v>140.42857142857142</v>
      </c>
      <c r="L34" s="75">
        <f t="shared" si="46"/>
        <v>190.28571428571428</v>
      </c>
      <c r="M34" s="75">
        <f t="shared" si="46"/>
        <v>209.57142857142858</v>
      </c>
      <c r="N34" s="75">
        <f t="shared" si="46"/>
        <v>233.28571428571428</v>
      </c>
      <c r="O34" s="75">
        <f t="shared" si="46"/>
        <v>266</v>
      </c>
      <c r="P34" s="75">
        <f t="shared" si="46"/>
        <v>280.71428571428572</v>
      </c>
      <c r="Q34" s="75">
        <f t="shared" si="46"/>
        <v>294.85714285714283</v>
      </c>
      <c r="R34" s="75">
        <f t="shared" si="46"/>
        <v>305.57142857142856</v>
      </c>
      <c r="S34" s="75">
        <f t="shared" si="46"/>
        <v>284.14285714285717</v>
      </c>
      <c r="T34" s="75">
        <f t="shared" si="46"/>
        <v>304</v>
      </c>
      <c r="U34" s="75">
        <f t="shared" si="46"/>
        <v>299.85714285714283</v>
      </c>
      <c r="V34" s="103">
        <f t="shared" si="46"/>
        <v>308.71428571428572</v>
      </c>
      <c r="W34" s="19">
        <f t="shared" si="46"/>
        <v>334</v>
      </c>
      <c r="X34" s="19">
        <f t="shared" ref="X34:Y34" si="47">X33/7</f>
        <v>321.28571428571428</v>
      </c>
      <c r="Y34" s="19">
        <f t="shared" si="47"/>
        <v>315.57142857142856</v>
      </c>
      <c r="Z34" s="19">
        <f t="shared" ref="Z34:AA34" si="48">Z33/7</f>
        <v>308.28571428571428</v>
      </c>
      <c r="AA34" s="19">
        <f t="shared" si="48"/>
        <v>243.28571428571428</v>
      </c>
      <c r="AB34" s="4"/>
      <c r="AC34" s="18"/>
    </row>
    <row r="35" spans="1:29" ht="21" thickBot="1">
      <c r="A35" s="54" t="s">
        <v>26</v>
      </c>
      <c r="B35" s="48"/>
      <c r="C35" s="49"/>
      <c r="D35" s="49"/>
      <c r="E35" s="49"/>
      <c r="F35" s="49"/>
      <c r="G35" s="49"/>
      <c r="H35" s="35">
        <f t="shared" ref="H35:W35" si="49">H19/H33</f>
        <v>3.4034034034034037E-2</v>
      </c>
      <c r="I35" s="33">
        <f t="shared" si="49"/>
        <v>4.1009463722397478E-2</v>
      </c>
      <c r="J35" s="34">
        <f t="shared" si="49"/>
        <v>4.1009463722397478E-2</v>
      </c>
      <c r="K35" s="34">
        <f t="shared" si="49"/>
        <v>4.6795523906408953E-2</v>
      </c>
      <c r="L35" s="34">
        <f t="shared" si="49"/>
        <v>3.903903903903904E-2</v>
      </c>
      <c r="M35" s="34">
        <f t="shared" si="49"/>
        <v>3.7491479209270623E-2</v>
      </c>
      <c r="N35" s="34">
        <f t="shared" si="49"/>
        <v>3.7966932026944275E-2</v>
      </c>
      <c r="O35" s="35">
        <f t="shared" si="49"/>
        <v>3.7593984962406013E-2</v>
      </c>
      <c r="P35" s="46">
        <f t="shared" si="49"/>
        <v>3.6641221374045803E-2</v>
      </c>
      <c r="Q35" s="34">
        <f t="shared" si="49"/>
        <v>4.2635658914728682E-2</v>
      </c>
      <c r="R35" s="34">
        <f t="shared" si="49"/>
        <v>4.3010752688172046E-2</v>
      </c>
      <c r="S35" s="34">
        <f t="shared" si="49"/>
        <v>5.5304172951231773E-2</v>
      </c>
      <c r="T35" s="34">
        <f t="shared" si="49"/>
        <v>5.5451127819548869E-2</v>
      </c>
      <c r="U35" s="34">
        <f t="shared" si="49"/>
        <v>6.0981419723677939E-2</v>
      </c>
      <c r="V35" s="104">
        <f t="shared" si="49"/>
        <v>6.2008329477093935E-2</v>
      </c>
      <c r="W35" s="33">
        <f t="shared" si="49"/>
        <v>5.9024807527801537E-2</v>
      </c>
      <c r="X35" s="33">
        <f t="shared" ref="X35:Y35" si="50">X19/X33</f>
        <v>5.2023121387283239E-2</v>
      </c>
      <c r="Y35" s="33">
        <f t="shared" si="50"/>
        <v>5.3417836124943413E-2</v>
      </c>
      <c r="Z35" s="33">
        <f t="shared" ref="Z35:AA35" si="51">Z19/Z33</f>
        <v>5.1436515291936977E-2</v>
      </c>
      <c r="AA35" s="33">
        <f t="shared" si="51"/>
        <v>7.1051086318261888E-2</v>
      </c>
      <c r="AB35" s="49"/>
      <c r="AC35" s="111"/>
    </row>
    <row r="36" spans="1:29">
      <c r="A36" s="1" t="s">
        <v>29</v>
      </c>
      <c r="H36" s="112">
        <f>SUM(B32:H32)</f>
        <v>999</v>
      </c>
      <c r="O36" s="112">
        <f>SUM(I32:O32)</f>
        <v>1862</v>
      </c>
      <c r="V36" s="112">
        <f>SUM(P32:V32)</f>
        <v>2161</v>
      </c>
      <c r="AC36" s="112">
        <f>SUM(W32:AC32)</f>
        <v>990</v>
      </c>
    </row>
    <row r="37" spans="1:29">
      <c r="A37" s="1" t="s">
        <v>30</v>
      </c>
      <c r="O37" s="112">
        <f>O36-H36</f>
        <v>863</v>
      </c>
      <c r="V37" s="112">
        <f>V36-O36</f>
        <v>299</v>
      </c>
      <c r="AC37" s="112">
        <f>AC36-V36</f>
        <v>-1171</v>
      </c>
    </row>
  </sheetData>
  <phoneticPr fontId="2"/>
  <conditionalFormatting sqref="I13:V13 I16:V16">
    <cfRule type="cellIs" dxfId="74" priority="139" operator="lessThan">
      <formula>0</formula>
    </cfRule>
  </conditionalFormatting>
  <conditionalFormatting sqref="C12">
    <cfRule type="cellIs" dxfId="73" priority="133" operator="lessThan">
      <formula>0</formula>
    </cfRule>
  </conditionalFormatting>
  <conditionalFormatting sqref="H13">
    <cfRule type="cellIs" dxfId="72" priority="132" operator="lessThan">
      <formula>0</formula>
    </cfRule>
  </conditionalFormatting>
  <conditionalFormatting sqref="G13">
    <cfRule type="cellIs" dxfId="71" priority="131" operator="lessThan">
      <formula>0</formula>
    </cfRule>
  </conditionalFormatting>
  <conditionalFormatting sqref="F13">
    <cfRule type="cellIs" dxfId="70" priority="130" operator="lessThan">
      <formula>0</formula>
    </cfRule>
  </conditionalFormatting>
  <conditionalFormatting sqref="E13">
    <cfRule type="cellIs" dxfId="69" priority="129" operator="lessThan">
      <formula>0</formula>
    </cfRule>
  </conditionalFormatting>
  <conditionalFormatting sqref="D13">
    <cfRule type="cellIs" dxfId="68" priority="128" operator="lessThan">
      <formula>0</formula>
    </cfRule>
  </conditionalFormatting>
  <conditionalFormatting sqref="C13">
    <cfRule type="cellIs" dxfId="67" priority="127" operator="lessThan">
      <formula>0</formula>
    </cfRule>
  </conditionalFormatting>
  <conditionalFormatting sqref="H14:H16">
    <cfRule type="cellIs" dxfId="66" priority="126" operator="lessThan">
      <formula>0</formula>
    </cfRule>
  </conditionalFormatting>
  <conditionalFormatting sqref="N14">
    <cfRule type="cellIs" dxfId="65" priority="85" operator="lessThan">
      <formula>0</formula>
    </cfRule>
  </conditionalFormatting>
  <conditionalFormatting sqref="V15">
    <cfRule type="cellIs" dxfId="64" priority="64" operator="lessThan">
      <formula>0</formula>
    </cfRule>
  </conditionalFormatting>
  <conditionalFormatting sqref="I14:I15">
    <cfRule type="cellIs" dxfId="63" priority="123" operator="lessThan">
      <formula>0</formula>
    </cfRule>
  </conditionalFormatting>
  <conditionalFormatting sqref="J14">
    <cfRule type="cellIs" dxfId="62" priority="90" operator="lessThan">
      <formula>0</formula>
    </cfRule>
  </conditionalFormatting>
  <conditionalFormatting sqref="K14">
    <cfRule type="cellIs" dxfId="61" priority="89" operator="lessThan">
      <formula>0</formula>
    </cfRule>
  </conditionalFormatting>
  <conditionalFormatting sqref="L14">
    <cfRule type="cellIs" dxfId="60" priority="88" operator="lessThan">
      <formula>0</formula>
    </cfRule>
  </conditionalFormatting>
  <conditionalFormatting sqref="M14">
    <cfRule type="cellIs" dxfId="59" priority="86" operator="lessThan">
      <formula>0</formula>
    </cfRule>
  </conditionalFormatting>
  <conditionalFormatting sqref="O14">
    <cfRule type="cellIs" dxfId="58" priority="84" operator="lessThan">
      <formula>0</formula>
    </cfRule>
  </conditionalFormatting>
  <conditionalFormatting sqref="J15">
    <cfRule type="cellIs" dxfId="57" priority="76" operator="lessThan">
      <formula>0</formula>
    </cfRule>
  </conditionalFormatting>
  <conditionalFormatting sqref="K15">
    <cfRule type="cellIs" dxfId="56" priority="75" operator="lessThan">
      <formula>0</formula>
    </cfRule>
  </conditionalFormatting>
  <conditionalFormatting sqref="L15">
    <cfRule type="cellIs" dxfId="55" priority="74" operator="lessThan">
      <formula>0</formula>
    </cfRule>
  </conditionalFormatting>
  <conditionalFormatting sqref="M15">
    <cfRule type="cellIs" dxfId="54" priority="73" operator="lessThan">
      <formula>0</formula>
    </cfRule>
  </conditionalFormatting>
  <conditionalFormatting sqref="N15">
    <cfRule type="cellIs" dxfId="53" priority="72" operator="lessThan">
      <formula>0</formula>
    </cfRule>
  </conditionalFormatting>
  <conditionalFormatting sqref="O15">
    <cfRule type="cellIs" dxfId="52" priority="71" operator="lessThan">
      <formula>0</formula>
    </cfRule>
  </conditionalFormatting>
  <conditionalFormatting sqref="P15">
    <cfRule type="cellIs" dxfId="51" priority="70" operator="lessThan">
      <formula>0</formula>
    </cfRule>
  </conditionalFormatting>
  <conditionalFormatting sqref="Q15">
    <cfRule type="cellIs" dxfId="50" priority="69" operator="lessThan">
      <formula>0</formula>
    </cfRule>
  </conditionalFormatting>
  <conditionalFormatting sqref="R15">
    <cfRule type="cellIs" dxfId="49" priority="68" operator="lessThan">
      <formula>0</formula>
    </cfRule>
  </conditionalFormatting>
  <conditionalFormatting sqref="S15">
    <cfRule type="cellIs" dxfId="48" priority="67" operator="lessThan">
      <formula>0</formula>
    </cfRule>
  </conditionalFormatting>
  <conditionalFormatting sqref="T15">
    <cfRule type="cellIs" dxfId="47" priority="66" operator="lessThan">
      <formula>0</formula>
    </cfRule>
  </conditionalFormatting>
  <conditionalFormatting sqref="U15">
    <cfRule type="cellIs" dxfId="46" priority="65" operator="lessThan">
      <formula>0</formula>
    </cfRule>
  </conditionalFormatting>
  <conditionalFormatting sqref="D12">
    <cfRule type="cellIs" dxfId="45" priority="63" operator="lessThan">
      <formula>0</formula>
    </cfRule>
  </conditionalFormatting>
  <conditionalFormatting sqref="E12">
    <cfRule type="cellIs" dxfId="44" priority="62" operator="lessThan">
      <formula>0</formula>
    </cfRule>
  </conditionalFormatting>
  <conditionalFormatting sqref="F12">
    <cfRule type="cellIs" dxfId="43" priority="61" operator="lessThan">
      <formula>0</formula>
    </cfRule>
  </conditionalFormatting>
  <conditionalFormatting sqref="G12">
    <cfRule type="cellIs" dxfId="42" priority="60" operator="lessThan">
      <formula>0</formula>
    </cfRule>
  </conditionalFormatting>
  <conditionalFormatting sqref="H12">
    <cfRule type="cellIs" dxfId="41" priority="59" operator="lessThan">
      <formula>0</formula>
    </cfRule>
  </conditionalFormatting>
  <conditionalFormatting sqref="I12">
    <cfRule type="cellIs" dxfId="40" priority="58" operator="lessThan">
      <formula>0</formula>
    </cfRule>
  </conditionalFormatting>
  <conditionalFormatting sqref="J12">
    <cfRule type="cellIs" dxfId="39" priority="57" operator="lessThan">
      <formula>0</formula>
    </cfRule>
  </conditionalFormatting>
  <conditionalFormatting sqref="K12">
    <cfRule type="cellIs" dxfId="38" priority="56" operator="lessThan">
      <formula>0</formula>
    </cfRule>
  </conditionalFormatting>
  <conditionalFormatting sqref="L12">
    <cfRule type="cellIs" dxfId="37" priority="55" operator="lessThan">
      <formula>0</formula>
    </cfRule>
  </conditionalFormatting>
  <conditionalFormatting sqref="M12">
    <cfRule type="cellIs" dxfId="36" priority="54" operator="lessThan">
      <formula>0</formula>
    </cfRule>
  </conditionalFormatting>
  <conditionalFormatting sqref="N12">
    <cfRule type="cellIs" dxfId="35" priority="53" operator="lessThan">
      <formula>0</formula>
    </cfRule>
  </conditionalFormatting>
  <conditionalFormatting sqref="O12">
    <cfRule type="cellIs" dxfId="34" priority="52" operator="lessThan">
      <formula>0</formula>
    </cfRule>
  </conditionalFormatting>
  <conditionalFormatting sqref="P12">
    <cfRule type="cellIs" dxfId="33" priority="51" operator="lessThan">
      <formula>0</formula>
    </cfRule>
  </conditionalFormatting>
  <conditionalFormatting sqref="Q12">
    <cfRule type="cellIs" dxfId="32" priority="50" operator="lessThan">
      <formula>0</formula>
    </cfRule>
  </conditionalFormatting>
  <conditionalFormatting sqref="R12">
    <cfRule type="cellIs" dxfId="31" priority="49" operator="lessThan">
      <formula>0</formula>
    </cfRule>
  </conditionalFormatting>
  <conditionalFormatting sqref="S12">
    <cfRule type="cellIs" dxfId="30" priority="48" operator="lessThan">
      <formula>0</formula>
    </cfRule>
  </conditionalFormatting>
  <conditionalFormatting sqref="T12">
    <cfRule type="cellIs" dxfId="29" priority="47" operator="lessThan">
      <formula>0</formula>
    </cfRule>
  </conditionalFormatting>
  <conditionalFormatting sqref="U12">
    <cfRule type="cellIs" dxfId="28" priority="46" operator="lessThan">
      <formula>0</formula>
    </cfRule>
  </conditionalFormatting>
  <conditionalFormatting sqref="V12">
    <cfRule type="cellIs" dxfId="27" priority="45" operator="lessThan">
      <formula>0</formula>
    </cfRule>
  </conditionalFormatting>
  <conditionalFormatting sqref="P14">
    <cfRule type="cellIs" dxfId="26" priority="27" operator="lessThan">
      <formula>0</formula>
    </cfRule>
  </conditionalFormatting>
  <conditionalFormatting sqref="Q14">
    <cfRule type="cellIs" dxfId="25" priority="26" operator="lessThan">
      <formula>0</formula>
    </cfRule>
  </conditionalFormatting>
  <conditionalFormatting sqref="R14">
    <cfRule type="cellIs" dxfId="24" priority="25" operator="lessThan">
      <formula>0</formula>
    </cfRule>
  </conditionalFormatting>
  <conditionalFormatting sqref="S14">
    <cfRule type="cellIs" dxfId="23" priority="24" operator="lessThan">
      <formula>0</formula>
    </cfRule>
  </conditionalFormatting>
  <conditionalFormatting sqref="T14">
    <cfRule type="cellIs" dxfId="22" priority="23" operator="lessThan">
      <formula>0</formula>
    </cfRule>
  </conditionalFormatting>
  <conditionalFormatting sqref="U14">
    <cfRule type="cellIs" dxfId="21" priority="22" operator="lessThan">
      <formula>0</formula>
    </cfRule>
  </conditionalFormatting>
  <conditionalFormatting sqref="V14">
    <cfRule type="cellIs" dxfId="20" priority="21" operator="lessThan">
      <formula>0</formula>
    </cfRule>
  </conditionalFormatting>
  <conditionalFormatting sqref="W14">
    <cfRule type="cellIs" dxfId="19" priority="20" operator="lessThan">
      <formula>0</formula>
    </cfRule>
  </conditionalFormatting>
  <conditionalFormatting sqref="W13">
    <cfRule type="cellIs" dxfId="18" priority="19" operator="lessThan">
      <formula>0</formula>
    </cfRule>
  </conditionalFormatting>
  <conditionalFormatting sqref="W12">
    <cfRule type="cellIs" dxfId="17" priority="18" operator="lessThan">
      <formula>0</formula>
    </cfRule>
  </conditionalFormatting>
  <conditionalFormatting sqref="W15">
    <cfRule type="cellIs" dxfId="16" priority="17" operator="lessThan">
      <formula>0</formula>
    </cfRule>
  </conditionalFormatting>
  <conditionalFormatting sqref="X14">
    <cfRule type="cellIs" dxfId="15" priority="16" operator="lessThan">
      <formula>0</formula>
    </cfRule>
  </conditionalFormatting>
  <conditionalFormatting sqref="X13">
    <cfRule type="cellIs" dxfId="14" priority="15" operator="lessThan">
      <formula>0</formula>
    </cfRule>
  </conditionalFormatting>
  <conditionalFormatting sqref="X12">
    <cfRule type="cellIs" dxfId="13" priority="14" operator="lessThan">
      <formula>0</formula>
    </cfRule>
  </conditionalFormatting>
  <conditionalFormatting sqref="X15">
    <cfRule type="cellIs" dxfId="12" priority="13" operator="lessThan">
      <formula>0</formula>
    </cfRule>
  </conditionalFormatting>
  <conditionalFormatting sqref="Y14">
    <cfRule type="cellIs" dxfId="11" priority="12" operator="lessThan">
      <formula>0</formula>
    </cfRule>
  </conditionalFormatting>
  <conditionalFormatting sqref="Y13">
    <cfRule type="cellIs" dxfId="10" priority="11" operator="lessThan">
      <formula>0</formula>
    </cfRule>
  </conditionalFormatting>
  <conditionalFormatting sqref="Y12">
    <cfRule type="cellIs" dxfId="9" priority="10" operator="lessThan">
      <formula>0</formula>
    </cfRule>
  </conditionalFormatting>
  <conditionalFormatting sqref="Y15">
    <cfRule type="cellIs" dxfId="8" priority="9" operator="lessThan">
      <formula>0</formula>
    </cfRule>
  </conditionalFormatting>
  <conditionalFormatting sqref="Z14">
    <cfRule type="cellIs" dxfId="7" priority="8" operator="lessThan">
      <formula>0</formula>
    </cfRule>
  </conditionalFormatting>
  <conditionalFormatting sqref="Z13">
    <cfRule type="cellIs" dxfId="6" priority="7" operator="lessThan">
      <formula>0</formula>
    </cfRule>
  </conditionalFormatting>
  <conditionalFormatting sqref="Z12">
    <cfRule type="cellIs" dxfId="5" priority="6" operator="lessThan">
      <formula>0</formula>
    </cfRule>
  </conditionalFormatting>
  <conditionalFormatting sqref="Z15">
    <cfRule type="cellIs" dxfId="4" priority="5" operator="lessThan">
      <formula>0</formula>
    </cfRule>
  </conditionalFormatting>
  <conditionalFormatting sqref="AA14">
    <cfRule type="cellIs" dxfId="3" priority="4" operator="lessThan">
      <formula>0</formula>
    </cfRule>
  </conditionalFormatting>
  <conditionalFormatting sqref="AA13">
    <cfRule type="cellIs" dxfId="2" priority="3" operator="lessThan">
      <formula>0</formula>
    </cfRule>
  </conditionalFormatting>
  <conditionalFormatting sqref="AA12">
    <cfRule type="cellIs" dxfId="1" priority="2" operator="lessThan">
      <formula>0</formula>
    </cfRule>
  </conditionalFormatting>
  <conditionalFormatting sqref="AA15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2020-07-24T09:05:01Z</dcterms:created>
  <dcterms:modified xsi:type="dcterms:W3CDTF">2020-07-28T10:47:31Z</dcterms:modified>
</cp:coreProperties>
</file>