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ao/Metabirds Dropbox/Shimaya Naoyoshi/metabirds_local/slmame/src/slmame_admin_web/covid19/covid19/data/"/>
    </mc:Choice>
  </mc:AlternateContent>
  <xr:revisionPtr revIDLastSave="0" documentId="13_ncr:1_{90E15CF3-FD21-9942-AA83-59C32DCCD419}" xr6:coauthVersionLast="45" xr6:coauthVersionMax="45" xr10:uidLastSave="{00000000-0000-0000-0000-000000000000}"/>
  <bookViews>
    <workbookView xWindow="5380" yWindow="960" windowWidth="23080" windowHeight="17040" xr2:uid="{FAD371B0-C868-CD40-BC32-2A31AE85AAF9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H32" i="1" l="1"/>
  <c r="AG32" i="1"/>
  <c r="AF32" i="1" l="1"/>
  <c r="AJ38" i="1" l="1"/>
  <c r="AJ39" i="1" s="1"/>
  <c r="AJ36" i="1"/>
  <c r="AJ37" i="1" s="1"/>
  <c r="H38" i="1" l="1"/>
  <c r="O38" i="1"/>
  <c r="V38" i="1"/>
  <c r="V39" i="1" s="1"/>
  <c r="AC38" i="1"/>
  <c r="AC32" i="1"/>
  <c r="O39" i="1" l="1"/>
  <c r="AC39" i="1"/>
  <c r="AJ33" i="1"/>
  <c r="AJ34" i="1" s="1"/>
  <c r="AJ28" i="1"/>
  <c r="AJ29" i="1" s="1"/>
  <c r="AI28" i="1"/>
  <c r="AI29" i="1" s="1"/>
  <c r="AH28" i="1"/>
  <c r="AH29" i="1" s="1"/>
  <c r="AG28" i="1"/>
  <c r="AG29" i="1" s="1"/>
  <c r="AF28" i="1"/>
  <c r="AF29" i="1" s="1"/>
  <c r="AE28" i="1"/>
  <c r="AE29" i="1" s="1"/>
  <c r="AD28" i="1"/>
  <c r="AD29" i="1" s="1"/>
  <c r="AJ27" i="1"/>
  <c r="AI27" i="1"/>
  <c r="AH27" i="1"/>
  <c r="AG27" i="1"/>
  <c r="AF27" i="1"/>
  <c r="AE27" i="1"/>
  <c r="AD27" i="1"/>
  <c r="AJ19" i="1"/>
  <c r="AJ22" i="1" s="1"/>
  <c r="AI19" i="1"/>
  <c r="AI30" i="1" s="1"/>
  <c r="AH19" i="1"/>
  <c r="AG19" i="1"/>
  <c r="AG23" i="1" s="1"/>
  <c r="AF19" i="1"/>
  <c r="AF22" i="1" s="1"/>
  <c r="AE19" i="1"/>
  <c r="AE30" i="1" s="1"/>
  <c r="AD19" i="1"/>
  <c r="AD30" i="1" s="1"/>
  <c r="AJ10" i="1"/>
  <c r="AJ11" i="1" s="1"/>
  <c r="AJ12" i="1" s="1"/>
  <c r="AI10" i="1"/>
  <c r="AI11" i="1" s="1"/>
  <c r="AH10" i="1"/>
  <c r="AH11" i="1" s="1"/>
  <c r="AG10" i="1"/>
  <c r="AG11" i="1" s="1"/>
  <c r="AF10" i="1"/>
  <c r="AF11" i="1" s="1"/>
  <c r="AE10" i="1"/>
  <c r="AE11" i="1" s="1"/>
  <c r="AD10" i="1"/>
  <c r="AD11" i="1" s="1"/>
  <c r="AB32" i="1"/>
  <c r="AA32" i="1"/>
  <c r="AC28" i="1"/>
  <c r="AC29" i="1" s="1"/>
  <c r="AC27" i="1"/>
  <c r="AC19" i="1"/>
  <c r="AC23" i="1" s="1"/>
  <c r="AC10" i="1"/>
  <c r="AC11" i="1" s="1"/>
  <c r="AH30" i="1" l="1"/>
  <c r="AJ23" i="1"/>
  <c r="AH25" i="1"/>
  <c r="AD20" i="1"/>
  <c r="AH20" i="1"/>
  <c r="AE22" i="1"/>
  <c r="AD25" i="1"/>
  <c r="AI22" i="1"/>
  <c r="AE20" i="1"/>
  <c r="AF23" i="1"/>
  <c r="AH12" i="1"/>
  <c r="AH13" i="1"/>
  <c r="AD12" i="1"/>
  <c r="AD13" i="1"/>
  <c r="AE13" i="1"/>
  <c r="AE12" i="1"/>
  <c r="AI13" i="1"/>
  <c r="AI12" i="1"/>
  <c r="AG13" i="1"/>
  <c r="AG12" i="1"/>
  <c r="AF12" i="1"/>
  <c r="AI33" i="1"/>
  <c r="AI34" i="1" s="1"/>
  <c r="AF13" i="1"/>
  <c r="AJ13" i="1"/>
  <c r="AF20" i="1"/>
  <c r="AJ20" i="1"/>
  <c r="AG22" i="1"/>
  <c r="AD23" i="1"/>
  <c r="AH23" i="1"/>
  <c r="AE24" i="1"/>
  <c r="AI24" i="1"/>
  <c r="AF25" i="1"/>
  <c r="AJ25" i="1"/>
  <c r="AF30" i="1"/>
  <c r="AJ30" i="1"/>
  <c r="AG33" i="1"/>
  <c r="AG34" i="1" s="1"/>
  <c r="AG24" i="1"/>
  <c r="AG20" i="1"/>
  <c r="AD22" i="1"/>
  <c r="AH22" i="1"/>
  <c r="AE23" i="1"/>
  <c r="AI23" i="1"/>
  <c r="AF24" i="1"/>
  <c r="AJ24" i="1"/>
  <c r="AG25" i="1"/>
  <c r="AG30" i="1"/>
  <c r="AH33" i="1"/>
  <c r="AH34" i="1" s="1"/>
  <c r="AJ35" i="1"/>
  <c r="AI20" i="1"/>
  <c r="AD24" i="1"/>
  <c r="AH24" i="1"/>
  <c r="AE25" i="1"/>
  <c r="AI25" i="1"/>
  <c r="AC20" i="1"/>
  <c r="AC25" i="1"/>
  <c r="AC22" i="1"/>
  <c r="AC30" i="1"/>
  <c r="AC24" i="1"/>
  <c r="AI35" i="1" l="1"/>
  <c r="AG35" i="1"/>
  <c r="AH35" i="1"/>
  <c r="AB28" i="1"/>
  <c r="AB29" i="1" s="1"/>
  <c r="AB27" i="1"/>
  <c r="AB22" i="1"/>
  <c r="AB19" i="1"/>
  <c r="AB23" i="1" s="1"/>
  <c r="AB10" i="1"/>
  <c r="AB11" i="1" s="1"/>
  <c r="AB25" i="1" l="1"/>
  <c r="AB20" i="1"/>
  <c r="AC12" i="1"/>
  <c r="AC13" i="1"/>
  <c r="AB30" i="1"/>
  <c r="AB24" i="1"/>
  <c r="AA28" i="1"/>
  <c r="AA29" i="1" s="1"/>
  <c r="AA27" i="1"/>
  <c r="AA19" i="1"/>
  <c r="Z32" i="1"/>
  <c r="AF33" i="1" s="1"/>
  <c r="AA10" i="1"/>
  <c r="AA11" i="1" s="1"/>
  <c r="AB12" i="1" s="1"/>
  <c r="AF34" i="1" l="1"/>
  <c r="AF35" i="1"/>
  <c r="AB13" i="1"/>
  <c r="AA30" i="1"/>
  <c r="AA22" i="1"/>
  <c r="AA23" i="1"/>
  <c r="AA24" i="1"/>
  <c r="AA20" i="1"/>
  <c r="AA25" i="1"/>
  <c r="Z10" i="1"/>
  <c r="Z11" i="1" s="1"/>
  <c r="AA13" i="1" s="1"/>
  <c r="Z28" i="1"/>
  <c r="Z27" i="1"/>
  <c r="Z19" i="1"/>
  <c r="Z25" i="1" s="1"/>
  <c r="Y32" i="1"/>
  <c r="AE33" i="1" l="1"/>
  <c r="AD33" i="1"/>
  <c r="AC33" i="1"/>
  <c r="AB33" i="1"/>
  <c r="AA33" i="1"/>
  <c r="AA12" i="1"/>
  <c r="AC36" i="1"/>
  <c r="Z30" i="1"/>
  <c r="Z34" i="1"/>
  <c r="Z29" i="1"/>
  <c r="Z22" i="1"/>
  <c r="Z23" i="1"/>
  <c r="Z24" i="1"/>
  <c r="Z20" i="1"/>
  <c r="K32" i="1"/>
  <c r="Y28" i="1"/>
  <c r="Y29" i="1" s="1"/>
  <c r="Y27" i="1"/>
  <c r="Y23" i="1"/>
  <c r="Y22" i="1"/>
  <c r="Y19" i="1"/>
  <c r="Y20" i="1" s="1"/>
  <c r="X28" i="1"/>
  <c r="X29" i="1" s="1"/>
  <c r="X27" i="1"/>
  <c r="X23" i="1"/>
  <c r="X22" i="1"/>
  <c r="X19" i="1"/>
  <c r="H32" i="1"/>
  <c r="L32" i="1"/>
  <c r="M32" i="1"/>
  <c r="N32" i="1"/>
  <c r="O32" i="1"/>
  <c r="S32" i="1"/>
  <c r="V36" i="1" s="1"/>
  <c r="T32" i="1"/>
  <c r="Z33" i="1" s="1"/>
  <c r="Z35" i="1" s="1"/>
  <c r="Y10" i="1"/>
  <c r="Y11" i="1" s="1"/>
  <c r="Z13" i="1" s="1"/>
  <c r="X10" i="1"/>
  <c r="X11" i="1" s="1"/>
  <c r="O36" i="1" l="1"/>
  <c r="Z12" i="1"/>
  <c r="AD34" i="1"/>
  <c r="AD35" i="1"/>
  <c r="AB34" i="1"/>
  <c r="AB35" i="1"/>
  <c r="X35" i="1"/>
  <c r="X25" i="1"/>
  <c r="Y25" i="1"/>
  <c r="X20" i="1"/>
  <c r="AA35" i="1"/>
  <c r="AA34" i="1"/>
  <c r="AE34" i="1"/>
  <c r="AE35" i="1"/>
  <c r="V37" i="1"/>
  <c r="X33" i="1"/>
  <c r="X34" i="1" s="1"/>
  <c r="Y33" i="1"/>
  <c r="Y34" i="1" s="1"/>
  <c r="AC37" i="1"/>
  <c r="AC34" i="1"/>
  <c r="AC35" i="1"/>
  <c r="X30" i="1"/>
  <c r="Y30" i="1"/>
  <c r="Y24" i="1"/>
  <c r="X24" i="1"/>
  <c r="Y13" i="1"/>
  <c r="Y12" i="1"/>
  <c r="W10" i="1"/>
  <c r="G32" i="1"/>
  <c r="F32" i="1"/>
  <c r="E32" i="1"/>
  <c r="W28" i="1"/>
  <c r="V28" i="1"/>
  <c r="U28" i="1"/>
  <c r="T28" i="1"/>
  <c r="T29" i="1" s="1"/>
  <c r="S28" i="1"/>
  <c r="S29" i="1" s="1"/>
  <c r="R28" i="1"/>
  <c r="Q28" i="1"/>
  <c r="P28" i="1"/>
  <c r="P29" i="1" s="1"/>
  <c r="O28" i="1"/>
  <c r="O29" i="1" s="1"/>
  <c r="N28" i="1"/>
  <c r="N29" i="1" s="1"/>
  <c r="M28" i="1"/>
  <c r="M29" i="1" s="1"/>
  <c r="L28" i="1"/>
  <c r="L29" i="1" s="1"/>
  <c r="K28" i="1"/>
  <c r="K29" i="1" s="1"/>
  <c r="J28" i="1"/>
  <c r="J29" i="1" s="1"/>
  <c r="I28" i="1"/>
  <c r="I29" i="1" s="1"/>
  <c r="H28" i="1"/>
  <c r="H29" i="1" s="1"/>
  <c r="D32" i="1"/>
  <c r="H36" i="1" s="1"/>
  <c r="W27" i="1"/>
  <c r="V27" i="1"/>
  <c r="U27" i="1"/>
  <c r="T27" i="1"/>
  <c r="S27" i="1"/>
  <c r="R27" i="1"/>
  <c r="Q27" i="1"/>
  <c r="P27" i="1"/>
  <c r="O27" i="1"/>
  <c r="N27" i="1"/>
  <c r="M27" i="1"/>
  <c r="L27" i="1"/>
  <c r="K27" i="1"/>
  <c r="J27" i="1"/>
  <c r="I27" i="1"/>
  <c r="H27" i="1"/>
  <c r="N19" i="1"/>
  <c r="N25" i="1" s="1"/>
  <c r="M19" i="1"/>
  <c r="M25" i="1" s="1"/>
  <c r="L19" i="1"/>
  <c r="L25" i="1" s="1"/>
  <c r="K19" i="1"/>
  <c r="K30" i="1" s="1"/>
  <c r="J19" i="1"/>
  <c r="J25" i="1" s="1"/>
  <c r="I19" i="1"/>
  <c r="I25" i="1" s="1"/>
  <c r="H19" i="1"/>
  <c r="H25" i="1" s="1"/>
  <c r="H10" i="1"/>
  <c r="H11" i="1" s="1"/>
  <c r="H12" i="1" s="1"/>
  <c r="G10" i="1"/>
  <c r="G11" i="1" s="1"/>
  <c r="F10" i="1"/>
  <c r="F11" i="1" s="1"/>
  <c r="E10" i="1"/>
  <c r="E11" i="1" s="1"/>
  <c r="D10" i="1"/>
  <c r="D11" i="1" s="1"/>
  <c r="D12" i="1" s="1"/>
  <c r="C10" i="1"/>
  <c r="C11" i="1" s="1"/>
  <c r="B10" i="1"/>
  <c r="B11" i="1" s="1"/>
  <c r="R29" i="1"/>
  <c r="Q29" i="1"/>
  <c r="W19" i="1"/>
  <c r="W20" i="1" s="1"/>
  <c r="V19" i="1"/>
  <c r="V22" i="1" s="1"/>
  <c r="U19" i="1"/>
  <c r="U22" i="1" s="1"/>
  <c r="T19" i="1"/>
  <c r="T24" i="1" s="1"/>
  <c r="S19" i="1"/>
  <c r="S25" i="1" s="1"/>
  <c r="R19" i="1"/>
  <c r="R30" i="1" s="1"/>
  <c r="Q19" i="1"/>
  <c r="P19" i="1"/>
  <c r="P24" i="1" s="1"/>
  <c r="O19" i="1"/>
  <c r="O25" i="1" s="1"/>
  <c r="V10" i="1"/>
  <c r="V11" i="1" s="1"/>
  <c r="U10" i="1"/>
  <c r="U11" i="1" s="1"/>
  <c r="T10" i="1"/>
  <c r="T11" i="1" s="1"/>
  <c r="T12" i="1" s="1"/>
  <c r="S10" i="1"/>
  <c r="S11" i="1" s="1"/>
  <c r="R10" i="1"/>
  <c r="R11" i="1" s="1"/>
  <c r="Q10" i="1"/>
  <c r="Q11" i="1" s="1"/>
  <c r="P10" i="1"/>
  <c r="P11" i="1" s="1"/>
  <c r="P12" i="1" s="1"/>
  <c r="O10" i="1"/>
  <c r="O11" i="1" s="1"/>
  <c r="N10" i="1"/>
  <c r="N11" i="1" s="1"/>
  <c r="M10" i="1"/>
  <c r="M11" i="1" s="1"/>
  <c r="L10" i="1"/>
  <c r="L11" i="1" s="1"/>
  <c r="L12" i="1" s="1"/>
  <c r="K10" i="1"/>
  <c r="K11" i="1" s="1"/>
  <c r="J10" i="1"/>
  <c r="J11" i="1" s="1"/>
  <c r="I10" i="1"/>
  <c r="I11" i="1" s="1"/>
  <c r="I12" i="1" l="1"/>
  <c r="U12" i="1"/>
  <c r="E12" i="1"/>
  <c r="Q12" i="1"/>
  <c r="N12" i="1"/>
  <c r="V12" i="1"/>
  <c r="F12" i="1"/>
  <c r="O37" i="1"/>
  <c r="M12" i="1"/>
  <c r="J12" i="1"/>
  <c r="R12" i="1"/>
  <c r="K12" i="1"/>
  <c r="O12" i="1"/>
  <c r="S12" i="1"/>
  <c r="C12" i="1"/>
  <c r="G12" i="1"/>
  <c r="Y35" i="1"/>
  <c r="Q30" i="1"/>
  <c r="Q33" i="1"/>
  <c r="Q34" i="1" s="1"/>
  <c r="O22" i="1"/>
  <c r="O24" i="1"/>
  <c r="S30" i="1"/>
  <c r="S24" i="1"/>
  <c r="V23" i="1"/>
  <c r="S23" i="1"/>
  <c r="V25" i="1"/>
  <c r="P33" i="1"/>
  <c r="S20" i="1"/>
  <c r="W23" i="1"/>
  <c r="O30" i="1"/>
  <c r="U24" i="1"/>
  <c r="S22" i="1"/>
  <c r="Q24" i="1"/>
  <c r="V24" i="1"/>
  <c r="R33" i="1"/>
  <c r="R25" i="1"/>
  <c r="R23" i="1"/>
  <c r="O20" i="1"/>
  <c r="W22" i="1"/>
  <c r="O23" i="1"/>
  <c r="R24" i="1"/>
  <c r="W24" i="1"/>
  <c r="S33" i="1"/>
  <c r="V33" i="1"/>
  <c r="W33" i="1"/>
  <c r="T33" i="1"/>
  <c r="U33" i="1"/>
  <c r="H33" i="1"/>
  <c r="M33" i="1"/>
  <c r="N33" i="1"/>
  <c r="K33" i="1"/>
  <c r="O33" i="1"/>
  <c r="L33" i="1"/>
  <c r="J33" i="1"/>
  <c r="I33" i="1"/>
  <c r="M13" i="1"/>
  <c r="M14" i="1" s="1"/>
  <c r="M15" i="1" s="1"/>
  <c r="U13" i="1"/>
  <c r="J13" i="1"/>
  <c r="J14" i="1" s="1"/>
  <c r="R13" i="1"/>
  <c r="I13" i="1"/>
  <c r="I14" i="1" s="1"/>
  <c r="Q13" i="1"/>
  <c r="N13" i="1"/>
  <c r="N14" i="1" s="1"/>
  <c r="N15" i="1" s="1"/>
  <c r="V13" i="1"/>
  <c r="C13" i="1"/>
  <c r="D13" i="1"/>
  <c r="L13" i="1"/>
  <c r="L14" i="1" s="1"/>
  <c r="L15" i="1" s="1"/>
  <c r="P13" i="1"/>
  <c r="T13" i="1"/>
  <c r="Q20" i="1"/>
  <c r="Q22" i="1"/>
  <c r="U23" i="1"/>
  <c r="T25" i="1"/>
  <c r="U30" i="1"/>
  <c r="T30" i="1"/>
  <c r="H13" i="1"/>
  <c r="P20" i="1"/>
  <c r="T20" i="1"/>
  <c r="P22" i="1"/>
  <c r="T22" i="1"/>
  <c r="U25" i="1"/>
  <c r="Q25" i="1"/>
  <c r="K13" i="1"/>
  <c r="O13" i="1"/>
  <c r="O14" i="1" s="1"/>
  <c r="O15" i="1" s="1"/>
  <c r="S13" i="1"/>
  <c r="E13" i="1"/>
  <c r="U20" i="1"/>
  <c r="Q23" i="1"/>
  <c r="P25" i="1"/>
  <c r="P30" i="1"/>
  <c r="U29" i="1"/>
  <c r="H30" i="1"/>
  <c r="R20" i="1"/>
  <c r="V20" i="1"/>
  <c r="R22" i="1"/>
  <c r="T23" i="1"/>
  <c r="P23" i="1"/>
  <c r="W25" i="1"/>
  <c r="V30" i="1"/>
  <c r="G13" i="1"/>
  <c r="V29" i="1"/>
  <c r="W30" i="1"/>
  <c r="F13" i="1"/>
  <c r="W29" i="1"/>
  <c r="K22" i="1"/>
  <c r="L30" i="1"/>
  <c r="I22" i="1"/>
  <c r="K20" i="1"/>
  <c r="L22" i="1"/>
  <c r="H22" i="1"/>
  <c r="M22" i="1"/>
  <c r="H20" i="1"/>
  <c r="L20" i="1"/>
  <c r="H23" i="1"/>
  <c r="I23" i="1"/>
  <c r="J23" i="1"/>
  <c r="K23" i="1"/>
  <c r="L23" i="1"/>
  <c r="M23" i="1"/>
  <c r="N23" i="1"/>
  <c r="I30" i="1"/>
  <c r="M30" i="1"/>
  <c r="J22" i="1"/>
  <c r="I20" i="1"/>
  <c r="M20" i="1"/>
  <c r="H24" i="1"/>
  <c r="I24" i="1"/>
  <c r="J24" i="1"/>
  <c r="K24" i="1"/>
  <c r="L24" i="1"/>
  <c r="M24" i="1"/>
  <c r="N24" i="1"/>
  <c r="J30" i="1"/>
  <c r="N30" i="1"/>
  <c r="N22" i="1"/>
  <c r="J20" i="1"/>
  <c r="N20" i="1"/>
  <c r="K25" i="1"/>
  <c r="U14" i="1" l="1"/>
  <c r="S14" i="1"/>
  <c r="T14" i="1"/>
  <c r="V14" i="1"/>
  <c r="I15" i="1"/>
  <c r="P14" i="1"/>
  <c r="P15" i="1" s="1"/>
  <c r="J15" i="1"/>
  <c r="Q14" i="1"/>
  <c r="Q15" i="1" s="1"/>
  <c r="U35" i="1"/>
  <c r="U34" i="1"/>
  <c r="S35" i="1"/>
  <c r="S34" i="1"/>
  <c r="R35" i="1"/>
  <c r="R34" i="1"/>
  <c r="V35" i="1"/>
  <c r="V34" i="1"/>
  <c r="T35" i="1"/>
  <c r="T34" i="1"/>
  <c r="Q35" i="1"/>
  <c r="H35" i="1"/>
  <c r="H34" i="1"/>
  <c r="N35" i="1"/>
  <c r="N34" i="1"/>
  <c r="L35" i="1"/>
  <c r="L34" i="1"/>
  <c r="M35" i="1"/>
  <c r="M34" i="1"/>
  <c r="J35" i="1"/>
  <c r="J34" i="1"/>
  <c r="O35" i="1"/>
  <c r="O34" i="1"/>
  <c r="P35" i="1"/>
  <c r="P34" i="1"/>
  <c r="I35" i="1"/>
  <c r="I34" i="1"/>
  <c r="K35" i="1"/>
  <c r="K34" i="1"/>
  <c r="W35" i="1"/>
  <c r="W34" i="1"/>
  <c r="K14" i="1"/>
  <c r="T15" i="1" l="1"/>
  <c r="AA14" i="1"/>
  <c r="V15" i="1"/>
  <c r="AC14" i="1"/>
  <c r="S15" i="1"/>
  <c r="Z14" i="1"/>
  <c r="U15" i="1"/>
  <c r="AB14" i="1"/>
  <c r="K15" i="1"/>
  <c r="R14" i="1"/>
  <c r="W11" i="1"/>
  <c r="AB15" i="1" l="1"/>
  <c r="AI14" i="1"/>
  <c r="AI15" i="1" s="1"/>
  <c r="X13" i="1"/>
  <c r="X14" i="1" s="1"/>
  <c r="X12" i="1"/>
  <c r="R15" i="1"/>
  <c r="Y14" i="1"/>
  <c r="Z15" i="1"/>
  <c r="AG14" i="1"/>
  <c r="AG15" i="1" s="1"/>
  <c r="AA15" i="1"/>
  <c r="AH14" i="1"/>
  <c r="AH15" i="1" s="1"/>
  <c r="AC15" i="1"/>
  <c r="AJ14" i="1"/>
  <c r="AJ15" i="1" s="1"/>
  <c r="W13" i="1"/>
  <c r="W14" i="1" s="1"/>
  <c r="W12" i="1"/>
  <c r="X15" i="1" l="1"/>
  <c r="AE14" i="1"/>
  <c r="AE15" i="1" s="1"/>
  <c r="W15" i="1"/>
  <c r="AD14" i="1"/>
  <c r="AD15" i="1" s="1"/>
  <c r="Y15" i="1"/>
  <c r="AF14" i="1"/>
  <c r="AF15" i="1" s="1"/>
</calcChain>
</file>

<file path=xl/sharedStrings.xml><?xml version="1.0" encoding="utf-8"?>
<sst xmlns="http://schemas.openxmlformats.org/spreadsheetml/2006/main" count="33" uniqueCount="33">
  <si>
    <t>新規陽性者数（7日間平均）</t>
  </si>
  <si>
    <t>新規陽性者数の前週増加比</t>
  </si>
  <si>
    <t>新規陽性者における感染経路不明者数（7日間平均）</t>
  </si>
  <si>
    <t>PCR検査陽性率（7日間平均）</t>
  </si>
  <si>
    <t>重症者病床使用率</t>
  </si>
  <si>
    <t>↓</t>
    <phoneticPr fontId="2"/>
  </si>
  <si>
    <t>ここから下が独自計算</t>
    <rPh sb="4" eb="5">
      <t xml:space="preserve">シタガ </t>
    </rPh>
    <rPh sb="6" eb="10">
      <t xml:space="preserve">ドクジケイサｎ </t>
    </rPh>
    <phoneticPr fontId="2"/>
  </si>
  <si>
    <t>発表された新規陽性者数（7日合計）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ゴウケイ </t>
    </rPh>
    <phoneticPr fontId="2"/>
  </si>
  <si>
    <t>発表された新規陽性者数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phoneticPr fontId="2"/>
  </si>
  <si>
    <t>上の表から計算した新規陽性者数（7日合計）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5">
      <t xml:space="preserve">シンキヨウセイシャスウ </t>
    </rPh>
    <rPh sb="16" eb="17">
      <t xml:space="preserve">７ニチ </t>
    </rPh>
    <rPh sb="18" eb="20">
      <t xml:space="preserve">ゴウケイ </t>
    </rPh>
    <phoneticPr fontId="2"/>
  </si>
  <si>
    <t>発表された新規陽性者数（7日平均）</t>
    <rPh sb="0" eb="2">
      <t xml:space="preserve">ハッピョウサレタ </t>
    </rPh>
    <rPh sb="5" eb="11">
      <t xml:space="preserve">シンキヨウセイシャスウ </t>
    </rPh>
    <rPh sb="12" eb="13">
      <t xml:space="preserve">７ニチ </t>
    </rPh>
    <rPh sb="14" eb="16">
      <t xml:space="preserve">ヘイキｎ </t>
    </rPh>
    <phoneticPr fontId="2"/>
  </si>
  <si>
    <t>特別警戒基準までの余裕人数（7日間合計）</t>
    <phoneticPr fontId="2"/>
  </si>
  <si>
    <t>特別警戒基準までの余裕人数（翌日の人数）</t>
    <rPh sb="14" eb="16">
      <t xml:space="preserve">ヨクジツマデ </t>
    </rPh>
    <rPh sb="17" eb="19">
      <t xml:space="preserve">ニンズウ </t>
    </rPh>
    <phoneticPr fontId="2"/>
  </si>
  <si>
    <t>特別警戒基準までの余裕人数（翌2日間の平均人数）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</si>
  <si>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特別警戒基準までの余裕人数（翌3日間の平均人数）</t>
    <rPh sb="14" eb="15">
      <t xml:space="preserve">ヨクジツ </t>
    </rPh>
    <rPh sb="16" eb="18">
      <t xml:space="preserve">ニチカｎ </t>
    </rPh>
    <rPh sb="19" eb="21">
      <t xml:space="preserve">ヘイキｎ </t>
    </rPh>
    <rPh sb="21" eb="23">
      <t xml:space="preserve">ニンズウ </t>
    </rPh>
    <phoneticPr fontId="2"/>
  </si>
  <si>
    <t>発表された新規PCR検査数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</si>
  <si>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phoneticPr fontId="2"/>
  </si>
  <si>
    <t>発表された新規PCR検査数から計算した陽性率（7日間平均）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ケイサｎ </t>
    </rPh>
    <rPh sb="19" eb="22">
      <t xml:space="preserve">ヨウセイリツ </t>
    </rPh>
    <rPh sb="26" eb="28">
      <t xml:space="preserve">ヘイキｎ </t>
    </rPh>
    <phoneticPr fontId="2"/>
  </si>
  <si>
    <t>上の表から計算した新規PCR検査数（7日合計）</t>
    <rPh sb="0" eb="1">
      <t xml:space="preserve">ウエノ </t>
    </rPh>
    <rPh sb="2" eb="3">
      <t xml:space="preserve">ヒョウカラ </t>
    </rPh>
    <rPh sb="5" eb="7">
      <t xml:space="preserve">ケイサｎ </t>
    </rPh>
    <rPh sb="9" eb="17">
      <t xml:space="preserve">シンキヨウセイシャスウ </t>
    </rPh>
    <rPh sb="18" eb="19">
      <t xml:space="preserve">７ニチ </t>
    </rPh>
    <rPh sb="20" eb="22">
      <t xml:space="preserve">ゴウケイ </t>
    </rPh>
    <phoneticPr fontId="2"/>
  </si>
  <si>
    <t>上の表から計算した新規PCR検査差分（8日前と当日の比較）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1">
      <t xml:space="preserve">シンキ </t>
    </rPh>
    <rPh sb="14" eb="16">
      <t xml:space="preserve">ケンサ </t>
    </rPh>
    <rPh sb="16" eb="18">
      <t xml:space="preserve">サブｎ </t>
    </rPh>
    <rPh sb="21" eb="22">
      <t xml:space="preserve">マエ </t>
    </rPh>
    <rPh sb="23" eb="25">
      <t xml:space="preserve">トウジツ </t>
    </rPh>
    <rPh sb="26" eb="28">
      <t xml:space="preserve">ヒカク </t>
    </rPh>
    <phoneticPr fontId="2"/>
  </si>
  <si>
    <t>上の表から計算した新規PCR検査増加率（7日合計の前日比較）</t>
    <rPh sb="0" eb="1">
      <t xml:space="preserve">ウエノ </t>
    </rPh>
    <rPh sb="2" eb="3">
      <t xml:space="preserve">ヒョウカラ </t>
    </rPh>
    <rPh sb="5" eb="7">
      <t xml:space="preserve">ケイサｎ </t>
    </rPh>
    <rPh sb="9" eb="19">
      <t xml:space="preserve">シンキヨウセイシャスウ </t>
    </rPh>
    <rPh sb="20" eb="21">
      <t xml:space="preserve">７ニチ </t>
    </rPh>
    <rPh sb="22" eb="24">
      <t xml:space="preserve">ゴウケイ </t>
    </rPh>
    <rPh sb="25" eb="27">
      <t xml:space="preserve">ゼンジツ </t>
    </rPh>
    <rPh sb="27" eb="29">
      <t xml:space="preserve">ヒカク </t>
    </rPh>
    <phoneticPr fontId="2"/>
  </si>
  <si>
    <t>発表された新規PCR検査数（7日合計の1日平均）</t>
    <phoneticPr fontId="2"/>
  </si>
  <si>
    <t>発表された新規陽性者数（7日合計）</t>
    <rPh sb="0" eb="2">
      <t xml:space="preserve">ハッピョウサレタ </t>
    </rPh>
    <rPh sb="5" eb="7">
      <t xml:space="preserve">シンキ </t>
    </rPh>
    <rPh sb="7" eb="11">
      <t xml:space="preserve">ヨウセイシャスウ </t>
    </rPh>
    <rPh sb="14" eb="16">
      <t xml:space="preserve">ゴウケイ </t>
    </rPh>
    <phoneticPr fontId="2"/>
  </si>
  <si>
    <t>上の表の新規PCR差分と過去の発表から計算した、
当日PCR検査数の推定</t>
    <rPh sb="0" eb="1">
      <t xml:space="preserve">ウエノ </t>
    </rPh>
    <rPh sb="2" eb="3">
      <t xml:space="preserve">ヒョウノ </t>
    </rPh>
    <rPh sb="4" eb="6">
      <t xml:space="preserve">シンキ </t>
    </rPh>
    <rPh sb="9" eb="11">
      <t xml:space="preserve">サブｎ </t>
    </rPh>
    <rPh sb="12" eb="14">
      <t xml:space="preserve">カコノ </t>
    </rPh>
    <rPh sb="15" eb="17">
      <t xml:space="preserve">ハッピョウ </t>
    </rPh>
    <rPh sb="19" eb="21">
      <t xml:space="preserve">ケイサンシタ </t>
    </rPh>
    <rPh sb="24" eb="26">
      <t xml:space="preserve">トウジツ </t>
    </rPh>
    <rPh sb="29" eb="32">
      <t xml:space="preserve">ケンサスウノ </t>
    </rPh>
    <rPh sb="33" eb="35">
      <t xml:space="preserve">スイテイ </t>
    </rPh>
    <phoneticPr fontId="2"/>
  </si>
  <si>
    <t>発表された新規PCR検査数の補正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</si>
  <si>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発表された新規PCR検査数の補正（7日合計）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phoneticPr fontId="2"/>
  </si>
  <si>
    <t>発表された新規PCR検査数から補正計算した陽性率（7日間平均）</t>
    <rPh sb="0" eb="2">
      <t xml:space="preserve">ハッピョウサレタ </t>
    </rPh>
    <rPh sb="5" eb="7">
      <t xml:space="preserve">シンキ </t>
    </rPh>
    <rPh sb="10" eb="12">
      <t xml:space="preserve">ケンサウスウ </t>
    </rPh>
    <rPh sb="12" eb="13">
      <t xml:space="preserve">スウ </t>
    </rPh>
    <rPh sb="15" eb="17">
      <t xml:space="preserve">ホセイ </t>
    </rPh>
    <rPh sb="17" eb="19">
      <t xml:space="preserve">ケイサｎ </t>
    </rPh>
    <rPh sb="21" eb="24">
      <t xml:space="preserve">ヨウセイリツ </t>
    </rPh>
    <rPh sb="28" eb="30">
      <t xml:space="preserve">ヘイキｎ </t>
    </rPh>
    <phoneticPr fontId="2"/>
  </si>
  <si>
    <t>PCR検査数推定と発表(補正後）の差異</t>
    <rPh sb="3" eb="6">
      <t xml:space="preserve">ケンサスウ </t>
    </rPh>
    <rPh sb="6" eb="8">
      <t xml:space="preserve">スイテイ </t>
    </rPh>
    <rPh sb="9" eb="11">
      <t xml:space="preserve">ハッピョウノ </t>
    </rPh>
    <rPh sb="12" eb="15">
      <t xml:space="preserve">ホセイゴ </t>
    </rPh>
    <rPh sb="17" eb="19">
      <t xml:space="preserve">サイ </t>
    </rPh>
    <phoneticPr fontId="2"/>
  </si>
  <si>
    <t>発表された新規PCR検査数の補正（7日合計の1日平均）</t>
    <rPh sb="0" eb="2">
      <t xml:space="preserve">ハッピョウサレタ </t>
    </rPh>
    <rPh sb="5" eb="7">
      <t xml:space="preserve">シンキ </t>
    </rPh>
    <rPh sb="10" eb="13">
      <t xml:space="preserve">ケンサスウ </t>
    </rPh>
    <rPh sb="14" eb="16">
      <t xml:space="preserve">ホセイ </t>
    </rPh>
    <rPh sb="24" eb="26">
      <t xml:space="preserve">ヘイキｎ </t>
    </rPh>
    <phoneticPr fontId="2"/>
  </si>
  <si>
    <t>一週間合計検査数（補正後）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phoneticPr fontId="2"/>
  </si>
  <si>
    <t>一週間合計検査数（補正後）の前週比</t>
    <rPh sb="0" eb="5">
      <t xml:space="preserve">イッシュウカンゴウケイ </t>
    </rPh>
    <rPh sb="5" eb="8">
      <t xml:space="preserve">ケンサスウ </t>
    </rPh>
    <rPh sb="9" eb="12">
      <t xml:space="preserve">ホセイゴ </t>
    </rPh>
    <rPh sb="14" eb="17">
      <t xml:space="preserve">ゼンシュウヒ </t>
    </rPh>
    <phoneticPr fontId="2"/>
  </si>
  <si>
    <t>一週間合計陽性者数</t>
    <rPh sb="0" eb="5">
      <t xml:space="preserve">イッシュウカンゴウケイ </t>
    </rPh>
    <rPh sb="5" eb="9">
      <t xml:space="preserve">ヨウセイシャスウ </t>
    </rPh>
    <phoneticPr fontId="2"/>
  </si>
  <si>
    <t>一週間合計陽性者数の前週比</t>
    <rPh sb="0" eb="5">
      <t xml:space="preserve">イッシュウカンゴウケイ </t>
    </rPh>
    <rPh sb="5" eb="9">
      <t xml:space="preserve">ヨウセイシャスウ </t>
    </rPh>
    <rPh sb="10" eb="13">
      <t xml:space="preserve">ゼンシュウヒ 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</si>
</sst>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);[Red]\(0.0\)"/>
    <numFmt numFmtId="178" formatCode="0.0%"/>
  </numFmts>
  <fonts count="8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2"/>
      <color rgb="FF333333"/>
      <name val="メイリオ"/>
      <family val="2"/>
      <charset val="128"/>
    </font>
    <font>
      <sz val="12"/>
      <color rgb="FF333333"/>
      <name val="メイリオ"/>
      <family val="2"/>
      <charset val="128"/>
    </font>
    <font>
      <sz val="12"/>
      <color theme="1"/>
      <name val="メイリオ"/>
      <family val="2"/>
      <charset val="128"/>
    </font>
    <font>
      <b/>
      <sz val="12"/>
      <color theme="1"/>
      <name val="メイリオ"/>
      <family val="2"/>
      <charset val="128"/>
    </font>
    <font>
      <b/>
      <sz val="12"/>
      <color rgb="FFFF0000"/>
      <name val="メイリオ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BC7FF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21">
    <xf numFmtId="0" fontId="0" fillId="0" borderId="0" xfId="0">
      <alignment vertical="center"/>
    </xf>
    <xf numFmtId="0" fontId="5" fillId="0" borderId="0" xfId="0" applyFont="1" applyFill="1">
      <alignment vertical="center"/>
    </xf>
    <xf numFmtId="0" fontId="6" fillId="0" borderId="0" xfId="0" applyFont="1" applyFill="1">
      <alignment vertical="center"/>
    </xf>
    <xf numFmtId="0" fontId="4" fillId="0" borderId="1" xfId="0" applyFont="1" applyFill="1" applyBorder="1">
      <alignment vertical="center"/>
    </xf>
    <xf numFmtId="0" fontId="5" fillId="0" borderId="1" xfId="0" applyFont="1" applyFill="1" applyBorder="1">
      <alignment vertical="center"/>
    </xf>
    <xf numFmtId="1" fontId="5" fillId="0" borderId="1" xfId="0" applyNumberFormat="1" applyFont="1" applyFill="1" applyBorder="1">
      <alignment vertical="center"/>
    </xf>
    <xf numFmtId="1" fontId="6" fillId="0" borderId="1" xfId="0" applyNumberFormat="1" applyFont="1" applyFill="1" applyBorder="1">
      <alignment vertical="center"/>
    </xf>
    <xf numFmtId="10" fontId="5" fillId="0" borderId="1" xfId="1" applyNumberFormat="1" applyFont="1" applyFill="1" applyBorder="1">
      <alignment vertical="center"/>
    </xf>
    <xf numFmtId="1" fontId="6" fillId="0" borderId="1" xfId="1" applyNumberFormat="1" applyFont="1" applyFill="1" applyBorder="1">
      <alignment vertical="center"/>
    </xf>
    <xf numFmtId="176" fontId="5" fillId="0" borderId="1" xfId="1" applyNumberFormat="1" applyFont="1" applyFill="1" applyBorder="1">
      <alignment vertical="center"/>
    </xf>
    <xf numFmtId="2" fontId="5" fillId="0" borderId="1" xfId="0" applyNumberFormat="1" applyFont="1" applyFill="1" applyBorder="1">
      <alignment vertical="center"/>
    </xf>
    <xf numFmtId="177" fontId="5" fillId="0" borderId="1" xfId="0" applyNumberFormat="1" applyFont="1" applyFill="1" applyBorder="1">
      <alignment vertical="center"/>
    </xf>
    <xf numFmtId="56" fontId="3" fillId="0" borderId="2" xfId="0" applyNumberFormat="1" applyFont="1" applyFill="1" applyBorder="1">
      <alignment vertical="center"/>
    </xf>
    <xf numFmtId="56" fontId="3" fillId="0" borderId="3" xfId="0" applyNumberFormat="1" applyFont="1" applyFill="1" applyBorder="1">
      <alignment vertical="center"/>
    </xf>
    <xf numFmtId="56" fontId="3" fillId="0" borderId="4" xfId="0" applyNumberFormat="1" applyFont="1" applyFill="1" applyBorder="1">
      <alignment vertical="center"/>
    </xf>
    <xf numFmtId="0" fontId="4" fillId="0" borderId="5" xfId="0" applyFont="1" applyFill="1" applyBorder="1">
      <alignment vertical="center"/>
    </xf>
    <xf numFmtId="0" fontId="4" fillId="0" borderId="6" xfId="0" applyFont="1" applyFill="1" applyBorder="1">
      <alignment vertical="center"/>
    </xf>
    <xf numFmtId="0" fontId="5" fillId="0" borderId="5" xfId="0" applyFont="1" applyFill="1" applyBorder="1">
      <alignment vertical="center"/>
    </xf>
    <xf numFmtId="0" fontId="5" fillId="0" borderId="6" xfId="0" applyFont="1" applyFill="1" applyBorder="1">
      <alignment vertical="center"/>
    </xf>
    <xf numFmtId="1" fontId="5" fillId="0" borderId="5" xfId="0" applyNumberFormat="1" applyFont="1" applyFill="1" applyBorder="1">
      <alignment vertical="center"/>
    </xf>
    <xf numFmtId="1" fontId="5" fillId="0" borderId="6" xfId="0" applyNumberFormat="1" applyFont="1" applyFill="1" applyBorder="1">
      <alignment vertical="center"/>
    </xf>
    <xf numFmtId="1" fontId="6" fillId="0" borderId="5" xfId="0" applyNumberFormat="1" applyFont="1" applyFill="1" applyBorder="1">
      <alignment vertical="center"/>
    </xf>
    <xf numFmtId="1" fontId="6" fillId="0" borderId="6" xfId="0" applyNumberFormat="1" applyFont="1" applyFill="1" applyBorder="1">
      <alignment vertical="center"/>
    </xf>
    <xf numFmtId="10" fontId="5" fillId="0" borderId="5" xfId="1" applyNumberFormat="1" applyFont="1" applyFill="1" applyBorder="1">
      <alignment vertical="center"/>
    </xf>
    <xf numFmtId="10" fontId="5" fillId="0" borderId="6" xfId="1" applyNumberFormat="1" applyFont="1" applyFill="1" applyBorder="1">
      <alignment vertical="center"/>
    </xf>
    <xf numFmtId="1" fontId="6" fillId="0" borderId="5" xfId="1" applyNumberFormat="1" applyFont="1" applyFill="1" applyBorder="1">
      <alignment vertical="center"/>
    </xf>
    <xf numFmtId="1" fontId="6" fillId="0" borderId="6" xfId="1" applyNumberFormat="1" applyFont="1" applyFill="1" applyBorder="1">
      <alignment vertical="center"/>
    </xf>
    <xf numFmtId="176" fontId="5" fillId="0" borderId="5" xfId="1" applyNumberFormat="1" applyFont="1" applyFill="1" applyBorder="1">
      <alignment vertical="center"/>
    </xf>
    <xf numFmtId="176" fontId="5" fillId="0" borderId="6" xfId="1" applyNumberFormat="1" applyFont="1" applyFill="1" applyBorder="1">
      <alignment vertical="center"/>
    </xf>
    <xf numFmtId="2" fontId="5" fillId="0" borderId="5" xfId="0" applyNumberFormat="1" applyFont="1" applyFill="1" applyBorder="1">
      <alignment vertical="center"/>
    </xf>
    <xf numFmtId="2" fontId="5" fillId="0" borderId="6" xfId="0" applyNumberFormat="1" applyFont="1" applyFill="1" applyBorder="1">
      <alignment vertical="center"/>
    </xf>
    <xf numFmtId="177" fontId="5" fillId="0" borderId="5" xfId="0" applyNumberFormat="1" applyFont="1" applyFill="1" applyBorder="1">
      <alignment vertical="center"/>
    </xf>
    <xf numFmtId="177" fontId="5" fillId="0" borderId="6" xfId="0" applyNumberFormat="1" applyFont="1" applyFill="1" applyBorder="1">
      <alignment vertical="center"/>
    </xf>
    <xf numFmtId="10" fontId="5" fillId="0" borderId="7" xfId="1" applyNumberFormat="1" applyFont="1" applyFill="1" applyBorder="1">
      <alignment vertical="center"/>
    </xf>
    <xf numFmtId="10" fontId="5" fillId="0" borderId="8" xfId="1" applyNumberFormat="1" applyFont="1" applyFill="1" applyBorder="1">
      <alignment vertical="center"/>
    </xf>
    <xf numFmtId="10" fontId="5" fillId="0" borderId="9" xfId="1" applyNumberFormat="1" applyFont="1" applyFill="1" applyBorder="1">
      <alignment vertical="center"/>
    </xf>
    <xf numFmtId="56" fontId="3" fillId="0" borderId="10" xfId="0" applyNumberFormat="1" applyFont="1" applyFill="1" applyBorder="1">
      <alignment vertical="center"/>
    </xf>
    <xf numFmtId="0" fontId="4" fillId="0" borderId="11" xfId="0" applyFont="1" applyFill="1" applyBorder="1">
      <alignment vertical="center"/>
    </xf>
    <xf numFmtId="0" fontId="5" fillId="0" borderId="11" xfId="0" applyFont="1" applyFill="1" applyBorder="1">
      <alignment vertical="center"/>
    </xf>
    <xf numFmtId="1" fontId="5" fillId="0" borderId="11" xfId="0" applyNumberFormat="1" applyFont="1" applyFill="1" applyBorder="1">
      <alignment vertical="center"/>
    </xf>
    <xf numFmtId="1" fontId="6" fillId="0" borderId="11" xfId="0" applyNumberFormat="1" applyFont="1" applyFill="1" applyBorder="1">
      <alignment vertical="center"/>
    </xf>
    <xf numFmtId="10" fontId="5" fillId="0" borderId="11" xfId="1" applyNumberFormat="1" applyFont="1" applyFill="1" applyBorder="1">
      <alignment vertical="center"/>
    </xf>
    <xf numFmtId="1" fontId="6" fillId="0" borderId="11" xfId="1" applyNumberFormat="1" applyFont="1" applyFill="1" applyBorder="1">
      <alignment vertical="center"/>
    </xf>
    <xf numFmtId="176" fontId="5" fillId="0" borderId="11" xfId="1" applyNumberFormat="1" applyFont="1" applyFill="1" applyBorder="1">
      <alignment vertical="center"/>
    </xf>
    <xf numFmtId="2" fontId="5" fillId="0" borderId="11" xfId="0" applyNumberFormat="1" applyFont="1" applyFill="1" applyBorder="1">
      <alignment vertical="center"/>
    </xf>
    <xf numFmtId="177" fontId="5" fillId="0" borderId="11" xfId="0" applyNumberFormat="1" applyFont="1" applyFill="1" applyBorder="1">
      <alignment vertical="center"/>
    </xf>
    <xf numFmtId="10" fontId="5" fillId="0" borderId="12" xfId="1" applyNumberFormat="1" applyFont="1" applyFill="1" applyBorder="1">
      <alignment vertical="center"/>
    </xf>
    <xf numFmtId="0" fontId="3" fillId="0" borderId="5" xfId="0" applyFont="1" applyFill="1" applyBorder="1">
      <alignment vertical="center"/>
    </xf>
    <xf numFmtId="0" fontId="5" fillId="0" borderId="7" xfId="0" applyFont="1" applyFill="1" applyBorder="1">
      <alignment vertical="center"/>
    </xf>
    <xf numFmtId="0" fontId="5" fillId="0" borderId="8" xfId="0" applyFont="1" applyFill="1" applyBorder="1">
      <alignment vertical="center"/>
    </xf>
    <xf numFmtId="0" fontId="3" fillId="0" borderId="13" xfId="0" applyFont="1" applyFill="1" applyBorder="1">
      <alignment vertical="center"/>
    </xf>
    <xf numFmtId="0" fontId="4" fillId="0" borderId="14" xfId="0" applyFont="1" applyFill="1" applyBorder="1">
      <alignment vertical="center"/>
    </xf>
    <xf numFmtId="0" fontId="3" fillId="0" borderId="14" xfId="0" applyFont="1" applyFill="1" applyBorder="1">
      <alignment vertical="center"/>
    </xf>
    <xf numFmtId="0" fontId="5" fillId="0" borderId="14" xfId="0" applyFont="1" applyFill="1" applyBorder="1">
      <alignment vertical="center"/>
    </xf>
    <xf numFmtId="0" fontId="5" fillId="0" borderId="15" xfId="0" applyFont="1" applyFill="1" applyBorder="1">
      <alignment vertical="center"/>
    </xf>
    <xf numFmtId="0" fontId="5" fillId="2" borderId="0" xfId="0" applyFont="1" applyFill="1">
      <alignment vertical="center"/>
    </xf>
    <xf numFmtId="0" fontId="3" fillId="2" borderId="14" xfId="0" applyFont="1" applyFill="1" applyBorder="1">
      <alignment vertical="center"/>
    </xf>
    <xf numFmtId="0" fontId="3" fillId="2" borderId="5" xfId="0" applyFont="1" applyFill="1" applyBorder="1">
      <alignment vertical="center"/>
    </xf>
    <xf numFmtId="0" fontId="3" fillId="2" borderId="1" xfId="0" applyFont="1" applyFill="1" applyBorder="1">
      <alignment vertical="center"/>
    </xf>
    <xf numFmtId="0" fontId="3" fillId="2" borderId="6" xfId="0" applyFont="1" applyFill="1" applyBorder="1">
      <alignment vertical="center"/>
    </xf>
    <xf numFmtId="0" fontId="6" fillId="2" borderId="5" xfId="0" applyFont="1" applyFill="1" applyBorder="1">
      <alignment vertical="center"/>
    </xf>
    <xf numFmtId="0" fontId="6" fillId="2" borderId="1" xfId="0" applyFont="1" applyFill="1" applyBorder="1">
      <alignment vertical="center"/>
    </xf>
    <xf numFmtId="0" fontId="6" fillId="2" borderId="6" xfId="0" applyFont="1" applyFill="1" applyBorder="1">
      <alignment vertical="center"/>
    </xf>
    <xf numFmtId="0" fontId="6" fillId="2" borderId="11" xfId="0" applyFont="1" applyFill="1" applyBorder="1">
      <alignment vertical="center"/>
    </xf>
    <xf numFmtId="0" fontId="6" fillId="2" borderId="0" xfId="0" applyFont="1" applyFill="1">
      <alignment vertical="center"/>
    </xf>
    <xf numFmtId="0" fontId="6" fillId="2" borderId="14" xfId="0" applyFont="1" applyFill="1" applyBorder="1">
      <alignment vertical="center"/>
    </xf>
    <xf numFmtId="0" fontId="3" fillId="2" borderId="11" xfId="0" applyFont="1" applyFill="1" applyBorder="1">
      <alignment vertical="center"/>
    </xf>
    <xf numFmtId="10" fontId="3" fillId="2" borderId="1" xfId="0" applyNumberFormat="1" applyFont="1" applyFill="1" applyBorder="1">
      <alignment vertical="center"/>
    </xf>
    <xf numFmtId="10" fontId="3" fillId="2" borderId="6" xfId="0" applyNumberFormat="1" applyFont="1" applyFill="1" applyBorder="1">
      <alignment vertical="center"/>
    </xf>
    <xf numFmtId="0" fontId="5" fillId="0" borderId="16" xfId="0" applyFont="1" applyFill="1" applyBorder="1">
      <alignment vertical="center"/>
    </xf>
    <xf numFmtId="0" fontId="5" fillId="0" borderId="17" xfId="0" applyFont="1" applyFill="1" applyBorder="1">
      <alignment vertical="center"/>
    </xf>
    <xf numFmtId="1" fontId="5" fillId="0" borderId="16" xfId="0" applyNumberFormat="1" applyFont="1" applyFill="1" applyBorder="1">
      <alignment vertical="center"/>
    </xf>
    <xf numFmtId="0" fontId="7" fillId="0" borderId="14" xfId="0" applyFont="1" applyFill="1" applyBorder="1" applyAlignment="1">
      <alignment vertical="center" wrapText="1"/>
    </xf>
    <xf numFmtId="0" fontId="7" fillId="0" borderId="5" xfId="0" applyFont="1" applyFill="1" applyBorder="1">
      <alignment vertical="center"/>
    </xf>
    <xf numFmtId="0" fontId="7" fillId="0" borderId="1" xfId="0" applyFont="1" applyFill="1" applyBorder="1">
      <alignment vertical="center"/>
    </xf>
    <xf numFmtId="176" fontId="7" fillId="0" borderId="6" xfId="1" applyNumberFormat="1" applyFont="1" applyFill="1" applyBorder="1">
      <alignment vertical="center"/>
    </xf>
    <xf numFmtId="176" fontId="7" fillId="0" borderId="5" xfId="1" applyNumberFormat="1" applyFont="1" applyFill="1" applyBorder="1">
      <alignment vertical="center"/>
    </xf>
    <xf numFmtId="176" fontId="7" fillId="0" borderId="1" xfId="1" applyNumberFormat="1" applyFont="1" applyFill="1" applyBorder="1">
      <alignment vertical="center"/>
    </xf>
    <xf numFmtId="0" fontId="7" fillId="0" borderId="0" xfId="0" applyFont="1" applyFill="1">
      <alignment vertical="center"/>
    </xf>
    <xf numFmtId="0" fontId="5" fillId="2" borderId="14" xfId="0" applyFont="1" applyFill="1" applyBorder="1">
      <alignment vertical="center"/>
    </xf>
    <xf numFmtId="1" fontId="7" fillId="2" borderId="5" xfId="0" applyNumberFormat="1" applyFont="1" applyFill="1" applyBorder="1" applyAlignment="1">
      <alignment vertical="center" wrapText="1"/>
    </xf>
    <xf numFmtId="1" fontId="7" fillId="2" borderId="1" xfId="0" applyNumberFormat="1" applyFont="1" applyFill="1" applyBorder="1" applyAlignment="1">
      <alignment vertical="center" wrapText="1"/>
    </xf>
    <xf numFmtId="1" fontId="5" fillId="2" borderId="1" xfId="0" applyNumberFormat="1" applyFont="1" applyFill="1" applyBorder="1" applyAlignment="1">
      <alignment vertical="center" wrapText="1"/>
    </xf>
    <xf numFmtId="1" fontId="7" fillId="2" borderId="11" xfId="0" applyNumberFormat="1" applyFont="1" applyFill="1" applyBorder="1" applyAlignment="1">
      <alignment vertical="center" wrapText="1"/>
    </xf>
    <xf numFmtId="56" fontId="3" fillId="0" borderId="18" xfId="0" applyNumberFormat="1" applyFont="1" applyFill="1" applyBorder="1">
      <alignment vertical="center"/>
    </xf>
    <xf numFmtId="0" fontId="3" fillId="2" borderId="19" xfId="0" applyFont="1" applyFill="1" applyBorder="1">
      <alignment vertical="center"/>
    </xf>
    <xf numFmtId="0" fontId="5" fillId="0" borderId="19" xfId="0" applyFont="1" applyFill="1" applyBorder="1">
      <alignment vertical="center"/>
    </xf>
    <xf numFmtId="1" fontId="5" fillId="0" borderId="19" xfId="0" applyNumberFormat="1" applyFont="1" applyFill="1" applyBorder="1">
      <alignment vertical="center"/>
    </xf>
    <xf numFmtId="1" fontId="6" fillId="0" borderId="19" xfId="0" applyNumberFormat="1" applyFont="1" applyFill="1" applyBorder="1">
      <alignment vertical="center"/>
    </xf>
    <xf numFmtId="10" fontId="5" fillId="0" borderId="19" xfId="1" applyNumberFormat="1" applyFont="1" applyFill="1" applyBorder="1">
      <alignment vertical="center"/>
    </xf>
    <xf numFmtId="1" fontId="6" fillId="0" borderId="19" xfId="1" applyNumberFormat="1" applyFont="1" applyFill="1" applyBorder="1">
      <alignment vertical="center"/>
    </xf>
    <xf numFmtId="176" fontId="7" fillId="0" borderId="19" xfId="1" applyNumberFormat="1" applyFont="1" applyFill="1" applyBorder="1">
      <alignment vertical="center"/>
    </xf>
    <xf numFmtId="176" fontId="5" fillId="0" borderId="19" xfId="1" applyNumberFormat="1" applyFont="1" applyFill="1" applyBorder="1">
      <alignment vertical="center"/>
    </xf>
    <xf numFmtId="0" fontId="6" fillId="2" borderId="19" xfId="0" applyFont="1" applyFill="1" applyBorder="1">
      <alignment vertical="center"/>
    </xf>
    <xf numFmtId="2" fontId="5" fillId="0" borderId="19" xfId="0" applyNumberFormat="1" applyFont="1" applyFill="1" applyBorder="1">
      <alignment vertical="center"/>
    </xf>
    <xf numFmtId="177" fontId="5" fillId="0" borderId="19" xfId="0" applyNumberFormat="1" applyFont="1" applyFill="1" applyBorder="1">
      <alignment vertical="center"/>
    </xf>
    <xf numFmtId="0" fontId="4" fillId="0" borderId="19" xfId="0" applyFont="1" applyFill="1" applyBorder="1">
      <alignment vertical="center"/>
    </xf>
    <xf numFmtId="1" fontId="7" fillId="2" borderId="19" xfId="0" applyNumberFormat="1" applyFont="1" applyFill="1" applyBorder="1" applyAlignment="1">
      <alignment vertical="center" wrapText="1"/>
    </xf>
    <xf numFmtId="1" fontId="5" fillId="0" borderId="20" xfId="0" applyNumberFormat="1" applyFont="1" applyFill="1" applyBorder="1">
      <alignment vertical="center"/>
    </xf>
    <xf numFmtId="10" fontId="5" fillId="0" borderId="21" xfId="1" applyNumberFormat="1" applyFont="1" applyFill="1" applyBorder="1">
      <alignment vertical="center"/>
    </xf>
    <xf numFmtId="56" fontId="3" fillId="0" borderId="2" xfId="0" applyNumberFormat="1" applyFont="1" applyBorder="1">
      <alignment vertical="center"/>
    </xf>
    <xf numFmtId="56" fontId="3" fillId="0" borderId="3" xfId="0" applyNumberFormat="1" applyFont="1" applyBorder="1">
      <alignment vertical="center"/>
    </xf>
    <xf numFmtId="1" fontId="5" fillId="0" borderId="0" xfId="0" applyNumberFormat="1" applyFont="1" applyFill="1">
      <alignment vertical="center"/>
    </xf>
    <xf numFmtId="56" fontId="3" fillId="0" borderId="18" xfId="0" applyNumberFormat="1" applyFont="1" applyBorder="1">
      <alignment vertical="center"/>
    </xf>
    <xf numFmtId="1" fontId="5" fillId="0" borderId="22" xfId="0" applyNumberFormat="1" applyFont="1" applyFill="1" applyBorder="1">
      <alignment vertical="center"/>
    </xf>
    <xf numFmtId="1" fontId="6" fillId="0" borderId="22" xfId="0" applyNumberFormat="1" applyFont="1" applyFill="1" applyBorder="1">
      <alignment vertical="center"/>
    </xf>
    <xf numFmtId="10" fontId="5" fillId="0" borderId="22" xfId="1" applyNumberFormat="1" applyFont="1" applyFill="1" applyBorder="1">
      <alignment vertical="center"/>
    </xf>
    <xf numFmtId="1" fontId="6" fillId="0" borderId="22" xfId="1" applyNumberFormat="1" applyFont="1" applyFill="1" applyBorder="1">
      <alignment vertical="center"/>
    </xf>
    <xf numFmtId="176" fontId="7" fillId="0" borderId="22" xfId="1" applyNumberFormat="1" applyFont="1" applyFill="1" applyBorder="1">
      <alignment vertical="center"/>
    </xf>
    <xf numFmtId="176" fontId="5" fillId="0" borderId="22" xfId="1" applyNumberFormat="1" applyFont="1" applyFill="1" applyBorder="1">
      <alignment vertical="center"/>
    </xf>
    <xf numFmtId="0" fontId="5" fillId="0" borderId="22" xfId="0" applyFont="1" applyFill="1" applyBorder="1">
      <alignment vertical="center"/>
    </xf>
    <xf numFmtId="2" fontId="5" fillId="0" borderId="22" xfId="0" applyNumberFormat="1" applyFont="1" applyFill="1" applyBorder="1">
      <alignment vertical="center"/>
    </xf>
    <xf numFmtId="177" fontId="5" fillId="0" borderId="22" xfId="0" applyNumberFormat="1" applyFont="1" applyFill="1" applyBorder="1">
      <alignment vertical="center"/>
    </xf>
    <xf numFmtId="0" fontId="4" fillId="0" borderId="22" xfId="0" applyFont="1" applyFill="1" applyBorder="1">
      <alignment vertical="center"/>
    </xf>
    <xf numFmtId="10" fontId="5" fillId="0" borderId="23" xfId="1" applyNumberFormat="1" applyFont="1" applyFill="1" applyBorder="1">
      <alignment vertical="center"/>
    </xf>
    <xf numFmtId="1" fontId="7" fillId="2" borderId="6" xfId="0" applyNumberFormat="1" applyFont="1" applyFill="1" applyBorder="1" applyAlignment="1">
      <alignment vertical="center" wrapText="1"/>
    </xf>
    <xf numFmtId="178" fontId="3" fillId="2" borderId="5" xfId="0" applyNumberFormat="1" applyFont="1" applyFill="1" applyBorder="1">
      <alignment vertical="center"/>
    </xf>
    <xf numFmtId="178" fontId="3" fillId="2" borderId="1" xfId="0" applyNumberFormat="1" applyFont="1" applyFill="1" applyBorder="1">
      <alignment vertical="center"/>
    </xf>
    <xf numFmtId="178" fontId="3" fillId="2" borderId="6" xfId="0" applyNumberFormat="1" applyFont="1" applyFill="1" applyBorder="1">
      <alignment vertical="center"/>
    </xf>
    <xf numFmtId="178" fontId="3" fillId="2" borderId="11" xfId="0" applyNumberFormat="1" applyFont="1" applyFill="1" applyBorder="1">
      <alignment vertical="center"/>
    </xf>
    <xf numFmtId="178" fontId="3" fillId="2" borderId="19" xfId="0" applyNumberFormat="1" applyFont="1" applyFill="1" applyBorder="1">
      <alignment vertical="center"/>
    </xf>
  </cellXfs>
  <cellStyles count="2">
    <cellStyle name="パーセント" xfId="1" builtinId="5"/>
    <cellStyle name="標準" xfId="0" builtinId="0"/>
  </cellStyles>
  <dxfs count="1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BC7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70715-3F7E-9348-ABB8-7730656DA74A}">
  <dimension ref="A1:AJ39"/>
  <sheetViews>
    <sheetView tabSelected="1" workbookViewId="0">
      <pane xSplit="1" ySplit="1" topLeftCell="AC2" activePane="bottomRight" state="frozen"/>
      <selection pane="topRight" activeCell="B1" sqref="B1"/>
      <selection pane="bottomLeft" activeCell="A2" sqref="A2"/>
      <selection pane="bottomRight" activeCell="AE12" sqref="AE12"/>
    </sheetView>
  </sheetViews>
  <sheetFormatPr baseColWidth="10" defaultRowHeight="20"/>
  <cols>
    <col min="1" max="1" width="54.28515625" style="1" customWidth="1"/>
    <col min="2" max="7" width="9" style="1" customWidth="1"/>
    <col min="8" max="8" width="9.7109375" style="1" bestFit="1" customWidth="1"/>
    <col min="9" max="9" width="8.85546875" style="1" bestFit="1" customWidth="1"/>
    <col min="10" max="10" width="9.28515625" style="1" customWidth="1"/>
    <col min="11" max="18" width="9.42578125" style="1" bestFit="1" customWidth="1"/>
    <col min="19" max="19" width="7.85546875" style="1" customWidth="1"/>
    <col min="20" max="22" width="9.42578125" style="1" bestFit="1" customWidth="1"/>
    <col min="23" max="23" width="10" style="1" customWidth="1"/>
    <col min="24" max="29" width="10.85546875" style="1" bestFit="1" customWidth="1"/>
    <col min="30" max="30" width="10" style="1" customWidth="1"/>
    <col min="31" max="32" width="10.85546875" style="1" bestFit="1" customWidth="1"/>
    <col min="33" max="16384" width="10.7109375" style="1"/>
  </cols>
  <sheetData>
    <row r="1" spans="1:36">
      <c r="A1" s="50"/>
      <c r="B1" s="12">
        <v>44015</v>
      </c>
      <c r="C1" s="13">
        <v>44016</v>
      </c>
      <c r="D1" s="13">
        <v>44017</v>
      </c>
      <c r="E1" s="13">
        <v>44018</v>
      </c>
      <c r="F1" s="13">
        <v>44019</v>
      </c>
      <c r="G1" s="13">
        <v>44020</v>
      </c>
      <c r="H1" s="14">
        <v>44021</v>
      </c>
      <c r="I1" s="12">
        <v>44022</v>
      </c>
      <c r="J1" s="13">
        <v>44023</v>
      </c>
      <c r="K1" s="13">
        <v>44024</v>
      </c>
      <c r="L1" s="13">
        <v>44025</v>
      </c>
      <c r="M1" s="13">
        <v>44026</v>
      </c>
      <c r="N1" s="13">
        <v>44027</v>
      </c>
      <c r="O1" s="14">
        <v>44028</v>
      </c>
      <c r="P1" s="36">
        <v>44029</v>
      </c>
      <c r="Q1" s="13">
        <v>44030</v>
      </c>
      <c r="R1" s="13">
        <v>44031</v>
      </c>
      <c r="S1" s="13">
        <v>44032</v>
      </c>
      <c r="T1" s="13">
        <v>44033</v>
      </c>
      <c r="U1" s="13">
        <v>44034</v>
      </c>
      <c r="V1" s="84">
        <v>44035</v>
      </c>
      <c r="W1" s="100">
        <v>44036</v>
      </c>
      <c r="X1" s="101">
        <v>44037</v>
      </c>
      <c r="Y1" s="101">
        <v>44038</v>
      </c>
      <c r="Z1" s="101">
        <v>44039</v>
      </c>
      <c r="AA1" s="101">
        <v>44040</v>
      </c>
      <c r="AB1" s="101">
        <v>44041</v>
      </c>
      <c r="AC1" s="103">
        <v>44042</v>
      </c>
      <c r="AD1" s="103">
        <v>44043</v>
      </c>
      <c r="AE1" s="103">
        <v>44044</v>
      </c>
      <c r="AF1" s="103">
        <v>44045</v>
      </c>
      <c r="AG1" s="103">
        <v>44046</v>
      </c>
      <c r="AH1" s="103">
        <v>44047</v>
      </c>
      <c r="AI1" s="103">
        <v>44048</v>
      </c>
      <c r="AJ1" s="103">
        <v>44049</v>
      </c>
    </row>
    <row r="2" spans="1:36" s="64" customFormat="1">
      <c r="A2" s="56" t="s">
        <v>0</v>
      </c>
      <c r="B2" s="57">
        <v>3</v>
      </c>
      <c r="C2" s="58">
        <v>3.71</v>
      </c>
      <c r="D2" s="58">
        <v>3.71</v>
      </c>
      <c r="E2" s="58">
        <v>3.57</v>
      </c>
      <c r="F2" s="58">
        <v>4.57</v>
      </c>
      <c r="G2" s="58">
        <v>4.57</v>
      </c>
      <c r="H2" s="59">
        <v>4.8600000000000003</v>
      </c>
      <c r="I2" s="57">
        <v>5.57</v>
      </c>
      <c r="J2" s="58">
        <v>5.57</v>
      </c>
      <c r="K2" s="58">
        <v>6.57</v>
      </c>
      <c r="L2" s="58">
        <v>7.43</v>
      </c>
      <c r="M2" s="58">
        <v>7.86</v>
      </c>
      <c r="N2" s="58">
        <v>8.86</v>
      </c>
      <c r="O2" s="59">
        <v>10</v>
      </c>
      <c r="P2" s="66">
        <v>10.29</v>
      </c>
      <c r="Q2" s="58">
        <v>12.57</v>
      </c>
      <c r="R2" s="58">
        <v>13.14</v>
      </c>
      <c r="S2" s="58">
        <v>15.71</v>
      </c>
      <c r="T2" s="58">
        <v>16.86</v>
      </c>
      <c r="U2" s="58">
        <v>18.29</v>
      </c>
      <c r="V2" s="85">
        <v>19.14</v>
      </c>
      <c r="W2" s="60">
        <v>19.71</v>
      </c>
      <c r="X2" s="61">
        <v>16.71</v>
      </c>
      <c r="Y2" s="61">
        <v>16.86</v>
      </c>
      <c r="Z2" s="61">
        <v>15.86</v>
      </c>
      <c r="AA2" s="61">
        <v>17.43</v>
      </c>
      <c r="AB2" s="61">
        <v>20.57</v>
      </c>
      <c r="AC2" s="61">
        <v>19.14</v>
      </c>
      <c r="AD2" s="61">
        <v>21</v>
      </c>
      <c r="AE2" s="61">
        <v>23.57</v>
      </c>
      <c r="AF2" s="61">
        <v>24.14</v>
      </c>
      <c r="AG2" s="61">
        <v>25.43</v>
      </c>
      <c r="AH2" s="61">
        <v>24</v>
      </c>
      <c r="AI2" s="61"/>
      <c r="AJ2" s="62"/>
    </row>
    <row r="3" spans="1:36" s="64" customFormat="1">
      <c r="A3" s="56" t="s">
        <v>1</v>
      </c>
      <c r="B3" s="57">
        <v>3.5</v>
      </c>
      <c r="C3" s="58">
        <v>2.89</v>
      </c>
      <c r="D3" s="58">
        <v>2.6</v>
      </c>
      <c r="E3" s="58">
        <v>1.79</v>
      </c>
      <c r="F3" s="58">
        <v>2</v>
      </c>
      <c r="G3" s="58">
        <v>1.78</v>
      </c>
      <c r="H3" s="59">
        <v>1.7</v>
      </c>
      <c r="I3" s="57">
        <v>1.86</v>
      </c>
      <c r="J3" s="58">
        <v>1.5</v>
      </c>
      <c r="K3" s="58">
        <v>1.77</v>
      </c>
      <c r="L3" s="58">
        <v>2.08</v>
      </c>
      <c r="M3" s="58">
        <v>1.72</v>
      </c>
      <c r="N3" s="58">
        <v>1.94</v>
      </c>
      <c r="O3" s="59">
        <v>2.06</v>
      </c>
      <c r="P3" s="66">
        <v>1.85</v>
      </c>
      <c r="Q3" s="58">
        <v>2.2599999999999998</v>
      </c>
      <c r="R3" s="58">
        <v>2</v>
      </c>
      <c r="S3" s="58">
        <v>2.12</v>
      </c>
      <c r="T3" s="58">
        <v>2.15</v>
      </c>
      <c r="U3" s="58">
        <v>2.06</v>
      </c>
      <c r="V3" s="85">
        <v>1.91</v>
      </c>
      <c r="W3" s="60">
        <v>1.92</v>
      </c>
      <c r="X3" s="61">
        <v>1.33</v>
      </c>
      <c r="Y3" s="61">
        <v>1.28</v>
      </c>
      <c r="Z3" s="61">
        <v>1.01</v>
      </c>
      <c r="AA3" s="61">
        <v>1.03</v>
      </c>
      <c r="AB3" s="61">
        <v>1.1299999999999999</v>
      </c>
      <c r="AC3" s="61">
        <v>1</v>
      </c>
      <c r="AD3" s="61">
        <v>1.07</v>
      </c>
      <c r="AE3" s="61">
        <v>1.41</v>
      </c>
      <c r="AF3" s="61">
        <v>1.43</v>
      </c>
      <c r="AG3" s="61">
        <v>1.6</v>
      </c>
      <c r="AH3" s="61">
        <v>1.38</v>
      </c>
      <c r="AI3" s="61"/>
      <c r="AJ3" s="62"/>
    </row>
    <row r="4" spans="1:36" s="64" customFormat="1">
      <c r="A4" s="56" t="s">
        <v>2</v>
      </c>
      <c r="B4" s="57">
        <v>1.1399999999999999</v>
      </c>
      <c r="C4" s="58">
        <v>0.86</v>
      </c>
      <c r="D4" s="58">
        <v>1</v>
      </c>
      <c r="E4" s="58">
        <v>1</v>
      </c>
      <c r="F4" s="58">
        <v>1</v>
      </c>
      <c r="G4" s="58">
        <v>1.29</v>
      </c>
      <c r="H4" s="59">
        <v>1.1399999999999999</v>
      </c>
      <c r="I4" s="57">
        <v>1</v>
      </c>
      <c r="J4" s="58">
        <v>1.29</v>
      </c>
      <c r="K4" s="58">
        <v>1.43</v>
      </c>
      <c r="L4" s="58">
        <v>1.86</v>
      </c>
      <c r="M4" s="58">
        <v>2.29</v>
      </c>
      <c r="N4" s="58">
        <v>2.86</v>
      </c>
      <c r="O4" s="59">
        <v>3.43</v>
      </c>
      <c r="P4" s="66">
        <v>4</v>
      </c>
      <c r="Q4" s="58">
        <v>5</v>
      </c>
      <c r="R4" s="58">
        <v>5.14</v>
      </c>
      <c r="S4" s="58">
        <v>5</v>
      </c>
      <c r="T4" s="58">
        <v>5.43</v>
      </c>
      <c r="U4" s="58">
        <v>5.71</v>
      </c>
      <c r="V4" s="85">
        <v>6.86</v>
      </c>
      <c r="W4" s="60">
        <v>7</v>
      </c>
      <c r="X4" s="61">
        <v>5.86</v>
      </c>
      <c r="Y4" s="61">
        <v>6</v>
      </c>
      <c r="Z4" s="61">
        <v>6.14</v>
      </c>
      <c r="AA4" s="61">
        <v>7</v>
      </c>
      <c r="AB4" s="61">
        <v>7.43</v>
      </c>
      <c r="AC4" s="61">
        <v>6.29</v>
      </c>
      <c r="AD4" s="61">
        <v>7.43</v>
      </c>
      <c r="AE4" s="61">
        <v>0.28999999999999998</v>
      </c>
      <c r="AF4" s="61">
        <v>9.7100000000000009</v>
      </c>
      <c r="AG4" s="61">
        <v>11</v>
      </c>
      <c r="AH4" s="61">
        <v>10.57</v>
      </c>
      <c r="AI4" s="61"/>
      <c r="AJ4" s="62"/>
    </row>
    <row r="5" spans="1:36" s="64" customFormat="1">
      <c r="A5" s="56" t="s">
        <v>3</v>
      </c>
      <c r="B5" s="116">
        <v>2.5999999999999999E-2</v>
      </c>
      <c r="C5" s="117">
        <v>2.9000000000000001E-2</v>
      </c>
      <c r="D5" s="117">
        <v>2.5999999999999999E-2</v>
      </c>
      <c r="E5" s="117">
        <v>2.5000000000000001E-2</v>
      </c>
      <c r="F5" s="117">
        <v>3.3000000000000002E-2</v>
      </c>
      <c r="G5" s="117">
        <v>3.1E-2</v>
      </c>
      <c r="H5" s="118">
        <v>3.4000000000000002E-2</v>
      </c>
      <c r="I5" s="116">
        <v>4.1000000000000002E-2</v>
      </c>
      <c r="J5" s="117">
        <v>4.1000000000000002E-2</v>
      </c>
      <c r="K5" s="117">
        <v>4.7E-2</v>
      </c>
      <c r="L5" s="117">
        <v>4.1000000000000002E-2</v>
      </c>
      <c r="M5" s="117">
        <v>3.6999999999999998E-2</v>
      </c>
      <c r="N5" s="117">
        <v>3.7999999999999999E-2</v>
      </c>
      <c r="O5" s="118">
        <v>3.7999999999999999E-2</v>
      </c>
      <c r="P5" s="119">
        <v>3.6999999999999998E-2</v>
      </c>
      <c r="Q5" s="117">
        <v>4.2999999999999997E-2</v>
      </c>
      <c r="R5" s="117">
        <v>4.2999999999999997E-2</v>
      </c>
      <c r="S5" s="117">
        <v>5.2999999999999999E-2</v>
      </c>
      <c r="T5" s="117">
        <v>5.5E-2</v>
      </c>
      <c r="U5" s="117">
        <v>6.0999999999999999E-2</v>
      </c>
      <c r="V5" s="120">
        <v>6.2E-2</v>
      </c>
      <c r="W5" s="120">
        <v>5.8999999999999997E-2</v>
      </c>
      <c r="X5" s="120">
        <v>5.1999999999999998E-2</v>
      </c>
      <c r="Y5" s="120">
        <v>5.3999999999999999E-2</v>
      </c>
      <c r="Z5" s="120">
        <v>5.0999999999999997E-2</v>
      </c>
      <c r="AA5" s="120">
        <v>0.06</v>
      </c>
      <c r="AB5" s="120">
        <v>6.6000000000000003E-2</v>
      </c>
      <c r="AC5" s="120">
        <v>6.3E-2</v>
      </c>
      <c r="AD5" s="120">
        <v>6.3E-2</v>
      </c>
      <c r="AE5" s="120">
        <v>6.2E-2</v>
      </c>
      <c r="AF5" s="120">
        <v>6.3E-2</v>
      </c>
      <c r="AG5" s="120">
        <v>6.2E-2</v>
      </c>
      <c r="AH5" s="120">
        <v>5.1999999999999998E-2</v>
      </c>
      <c r="AI5" s="67"/>
      <c r="AJ5" s="68"/>
    </row>
    <row r="6" spans="1:36" s="64" customFormat="1">
      <c r="A6" s="56" t="s">
        <v>4</v>
      </c>
      <c r="B6" s="116">
        <v>0</v>
      </c>
      <c r="C6" s="117">
        <v>0</v>
      </c>
      <c r="D6" s="117">
        <v>0</v>
      </c>
      <c r="E6" s="117">
        <v>0</v>
      </c>
      <c r="F6" s="117">
        <v>0</v>
      </c>
      <c r="G6" s="117">
        <v>0</v>
      </c>
      <c r="H6" s="118">
        <v>1.2E-2</v>
      </c>
      <c r="I6" s="116">
        <v>1.2E-2</v>
      </c>
      <c r="J6" s="117">
        <v>1.2E-2</v>
      </c>
      <c r="K6" s="117">
        <v>1.2E-2</v>
      </c>
      <c r="L6" s="117">
        <v>1.2E-2</v>
      </c>
      <c r="M6" s="117">
        <v>1.2E-2</v>
      </c>
      <c r="N6" s="117">
        <v>1.2E-2</v>
      </c>
      <c r="O6" s="118">
        <v>1.2E-2</v>
      </c>
      <c r="P6" s="119">
        <v>1.2E-2</v>
      </c>
      <c r="Q6" s="117">
        <v>1.2E-2</v>
      </c>
      <c r="R6" s="117">
        <v>1.2E-2</v>
      </c>
      <c r="S6" s="117">
        <v>1.2E-2</v>
      </c>
      <c r="T6" s="117">
        <v>1.2E-2</v>
      </c>
      <c r="U6" s="117">
        <v>1.2E-2</v>
      </c>
      <c r="V6" s="120">
        <v>1.2E-2</v>
      </c>
      <c r="W6" s="120">
        <v>1.2E-2</v>
      </c>
      <c r="X6" s="120">
        <v>2.3E-2</v>
      </c>
      <c r="Y6" s="120">
        <v>2.3E-2</v>
      </c>
      <c r="Z6" s="120">
        <v>3.5000000000000003E-2</v>
      </c>
      <c r="AA6" s="120">
        <v>3.5000000000000003E-2</v>
      </c>
      <c r="AB6" s="120">
        <v>2.3E-2</v>
      </c>
      <c r="AC6" s="120">
        <v>2.3E-2</v>
      </c>
      <c r="AD6" s="120">
        <v>2.3E-2</v>
      </c>
      <c r="AE6" s="120">
        <v>3.5000000000000003E-2</v>
      </c>
      <c r="AF6" s="120">
        <v>3.5000000000000003E-2</v>
      </c>
      <c r="AG6" s="120">
        <v>4.7E-2</v>
      </c>
      <c r="AH6" s="120">
        <v>4.7E-2</v>
      </c>
      <c r="AI6" s="67"/>
      <c r="AJ6" s="68"/>
    </row>
    <row r="7" spans="1:36">
      <c r="A7" s="51" t="s">
        <v>5</v>
      </c>
      <c r="B7" s="15"/>
      <c r="C7" s="3"/>
      <c r="D7" s="3"/>
      <c r="E7" s="3"/>
      <c r="F7" s="3"/>
      <c r="G7" s="3"/>
      <c r="H7" s="16"/>
      <c r="I7" s="17"/>
      <c r="J7" s="4"/>
      <c r="K7" s="4"/>
      <c r="L7" s="4"/>
      <c r="M7" s="4"/>
      <c r="N7" s="4"/>
      <c r="O7" s="18"/>
      <c r="P7" s="38"/>
      <c r="Q7" s="4"/>
      <c r="R7" s="4"/>
      <c r="S7" s="4"/>
      <c r="T7" s="4"/>
      <c r="U7" s="4"/>
      <c r="V7" s="86"/>
      <c r="W7" s="17"/>
      <c r="X7" s="4"/>
      <c r="Y7" s="4"/>
      <c r="Z7" s="4"/>
      <c r="AA7" s="4"/>
      <c r="AB7" s="4"/>
      <c r="AC7" s="86"/>
      <c r="AD7" s="17"/>
      <c r="AE7" s="4"/>
      <c r="AF7" s="4"/>
      <c r="AG7" s="4"/>
      <c r="AH7" s="4"/>
      <c r="AI7" s="4"/>
      <c r="AJ7" s="18"/>
    </row>
    <row r="8" spans="1:36">
      <c r="A8" s="51" t="s">
        <v>6</v>
      </c>
      <c r="B8" s="15"/>
      <c r="C8" s="3"/>
      <c r="D8" s="3"/>
      <c r="E8" s="3"/>
      <c r="F8" s="3"/>
      <c r="G8" s="3"/>
      <c r="H8" s="16"/>
      <c r="I8" s="17"/>
      <c r="J8" s="4"/>
      <c r="K8" s="4"/>
      <c r="L8" s="4"/>
      <c r="M8" s="4"/>
      <c r="N8" s="4"/>
      <c r="O8" s="18"/>
      <c r="P8" s="38"/>
      <c r="Q8" s="4"/>
      <c r="R8" s="4"/>
      <c r="S8" s="4"/>
      <c r="T8" s="4"/>
      <c r="U8" s="4"/>
      <c r="V8" s="86"/>
      <c r="W8" s="17"/>
      <c r="X8" s="4"/>
      <c r="Y8" s="4"/>
      <c r="Z8" s="4"/>
      <c r="AA8" s="4"/>
      <c r="AB8" s="4"/>
      <c r="AC8" s="86"/>
      <c r="AD8" s="17"/>
      <c r="AE8" s="4"/>
      <c r="AF8" s="4"/>
      <c r="AG8" s="4"/>
      <c r="AH8" s="4"/>
      <c r="AI8" s="4"/>
      <c r="AJ8" s="18"/>
    </row>
    <row r="9" spans="1:36">
      <c r="A9" s="51"/>
      <c r="B9" s="15"/>
      <c r="C9" s="3"/>
      <c r="D9" s="3"/>
      <c r="E9" s="3"/>
      <c r="F9" s="3"/>
      <c r="G9" s="3"/>
      <c r="H9" s="16"/>
      <c r="I9" s="17"/>
      <c r="J9" s="4"/>
      <c r="K9" s="4"/>
      <c r="L9" s="4"/>
      <c r="M9" s="4"/>
      <c r="N9" s="4"/>
      <c r="O9" s="18"/>
      <c r="P9" s="38"/>
      <c r="Q9" s="4"/>
      <c r="R9" s="4"/>
      <c r="S9" s="4"/>
      <c r="T9" s="4"/>
      <c r="U9" s="4"/>
      <c r="V9" s="86"/>
      <c r="W9" s="17"/>
      <c r="X9" s="4"/>
      <c r="Y9" s="4"/>
      <c r="Z9" s="4"/>
      <c r="AA9" s="4"/>
      <c r="AB9" s="4"/>
      <c r="AC9" s="86"/>
      <c r="AD9" s="17"/>
      <c r="AE9" s="4"/>
      <c r="AF9" s="4"/>
      <c r="AG9" s="4"/>
      <c r="AH9" s="4"/>
      <c r="AI9" s="4"/>
      <c r="AJ9" s="18"/>
    </row>
    <row r="10" spans="1:36">
      <c r="A10" s="51" t="s">
        <v>9</v>
      </c>
      <c r="B10" s="19">
        <f t="shared" ref="B10:W10" si="0">B2*7</f>
        <v>21</v>
      </c>
      <c r="C10" s="5">
        <f t="shared" si="0"/>
        <v>25.97</v>
      </c>
      <c r="D10" s="5">
        <f t="shared" si="0"/>
        <v>25.97</v>
      </c>
      <c r="E10" s="5">
        <f t="shared" si="0"/>
        <v>24.99</v>
      </c>
      <c r="F10" s="5">
        <f t="shared" si="0"/>
        <v>31.990000000000002</v>
      </c>
      <c r="G10" s="5">
        <f t="shared" si="0"/>
        <v>31.990000000000002</v>
      </c>
      <c r="H10" s="20">
        <f t="shared" si="0"/>
        <v>34.020000000000003</v>
      </c>
      <c r="I10" s="19">
        <f t="shared" si="0"/>
        <v>38.99</v>
      </c>
      <c r="J10" s="5">
        <f t="shared" si="0"/>
        <v>38.99</v>
      </c>
      <c r="K10" s="5">
        <f t="shared" si="0"/>
        <v>45.99</v>
      </c>
      <c r="L10" s="5">
        <f t="shared" si="0"/>
        <v>52.01</v>
      </c>
      <c r="M10" s="5">
        <f t="shared" si="0"/>
        <v>55.02</v>
      </c>
      <c r="N10" s="5">
        <f t="shared" si="0"/>
        <v>62.019999999999996</v>
      </c>
      <c r="O10" s="20">
        <f t="shared" si="0"/>
        <v>70</v>
      </c>
      <c r="P10" s="39">
        <f t="shared" si="0"/>
        <v>72.03</v>
      </c>
      <c r="Q10" s="5">
        <f t="shared" si="0"/>
        <v>87.990000000000009</v>
      </c>
      <c r="R10" s="5">
        <f t="shared" si="0"/>
        <v>91.98</v>
      </c>
      <c r="S10" s="5">
        <f t="shared" si="0"/>
        <v>109.97</v>
      </c>
      <c r="T10" s="5">
        <f t="shared" si="0"/>
        <v>118.02</v>
      </c>
      <c r="U10" s="5">
        <f t="shared" si="0"/>
        <v>128.03</v>
      </c>
      <c r="V10" s="87">
        <f t="shared" si="0"/>
        <v>133.98000000000002</v>
      </c>
      <c r="W10" s="19">
        <f t="shared" si="0"/>
        <v>137.97</v>
      </c>
      <c r="X10" s="19">
        <f t="shared" ref="X10:Y10" si="1">X2*7</f>
        <v>116.97</v>
      </c>
      <c r="Y10" s="19">
        <f t="shared" si="1"/>
        <v>118.02</v>
      </c>
      <c r="Z10" s="19">
        <f t="shared" ref="Z10:AA10" si="2">Z2*7</f>
        <v>111.02</v>
      </c>
      <c r="AA10" s="19">
        <f t="shared" si="2"/>
        <v>122.00999999999999</v>
      </c>
      <c r="AB10" s="19">
        <f t="shared" ref="AB10:AH10" si="3">AB2*7</f>
        <v>143.99</v>
      </c>
      <c r="AC10" s="104">
        <f t="shared" si="3"/>
        <v>133.98000000000002</v>
      </c>
      <c r="AD10" s="19">
        <f t="shared" si="3"/>
        <v>147</v>
      </c>
      <c r="AE10" s="5">
        <f t="shared" si="3"/>
        <v>164.99</v>
      </c>
      <c r="AF10" s="5">
        <f t="shared" si="3"/>
        <v>168.98000000000002</v>
      </c>
      <c r="AG10" s="5">
        <f t="shared" si="3"/>
        <v>178.01</v>
      </c>
      <c r="AH10" s="5">
        <f t="shared" si="3"/>
        <v>168</v>
      </c>
      <c r="AI10" s="5">
        <f t="shared" ref="AI10:AJ10" si="4">AI2*7</f>
        <v>0</v>
      </c>
      <c r="AJ10" s="20">
        <f t="shared" si="4"/>
        <v>0</v>
      </c>
    </row>
    <row r="11" spans="1:36" s="2" customFormat="1">
      <c r="A11" s="52" t="s">
        <v>18</v>
      </c>
      <c r="B11" s="21">
        <f t="shared" ref="B11:W11" si="5">B10/B5</f>
        <v>807.69230769230774</v>
      </c>
      <c r="C11" s="6">
        <f t="shared" si="5"/>
        <v>895.51724137931024</v>
      </c>
      <c r="D11" s="6">
        <f t="shared" si="5"/>
        <v>998.84615384615381</v>
      </c>
      <c r="E11" s="6">
        <f t="shared" si="5"/>
        <v>999.59999999999991</v>
      </c>
      <c r="F11" s="6">
        <f t="shared" si="5"/>
        <v>969.39393939393938</v>
      </c>
      <c r="G11" s="6">
        <f t="shared" si="5"/>
        <v>1031.9354838709678</v>
      </c>
      <c r="H11" s="22">
        <f t="shared" si="5"/>
        <v>1000.5882352941177</v>
      </c>
      <c r="I11" s="21">
        <f t="shared" si="5"/>
        <v>950.97560975609758</v>
      </c>
      <c r="J11" s="6">
        <f t="shared" si="5"/>
        <v>950.97560975609758</v>
      </c>
      <c r="K11" s="6">
        <f t="shared" si="5"/>
        <v>978.51063829787233</v>
      </c>
      <c r="L11" s="6">
        <f t="shared" si="5"/>
        <v>1268.5365853658536</v>
      </c>
      <c r="M11" s="6">
        <f t="shared" si="5"/>
        <v>1487.0270270270271</v>
      </c>
      <c r="N11" s="6">
        <f t="shared" si="5"/>
        <v>1632.1052631578946</v>
      </c>
      <c r="O11" s="22">
        <f t="shared" si="5"/>
        <v>1842.1052631578948</v>
      </c>
      <c r="P11" s="40">
        <f t="shared" si="5"/>
        <v>1946.7567567567569</v>
      </c>
      <c r="Q11" s="6">
        <f t="shared" si="5"/>
        <v>2046.2790697674423</v>
      </c>
      <c r="R11" s="6">
        <f t="shared" si="5"/>
        <v>2139.0697674418607</v>
      </c>
      <c r="S11" s="6">
        <f t="shared" si="5"/>
        <v>2074.9056603773583</v>
      </c>
      <c r="T11" s="6">
        <f t="shared" si="5"/>
        <v>2145.8181818181815</v>
      </c>
      <c r="U11" s="6">
        <f t="shared" si="5"/>
        <v>2098.8524590163934</v>
      </c>
      <c r="V11" s="88">
        <f t="shared" si="5"/>
        <v>2160.9677419354844</v>
      </c>
      <c r="W11" s="21">
        <f t="shared" si="5"/>
        <v>2338.4745762711864</v>
      </c>
      <c r="X11" s="21">
        <f t="shared" ref="X11:Y11" si="6">X10/X5</f>
        <v>2249.4230769230771</v>
      </c>
      <c r="Y11" s="21">
        <f t="shared" si="6"/>
        <v>2185.5555555555557</v>
      </c>
      <c r="Z11" s="21">
        <f t="shared" ref="Z11:AA11" si="7">Z10/Z5</f>
        <v>2176.8627450980393</v>
      </c>
      <c r="AA11" s="21">
        <f t="shared" si="7"/>
        <v>2033.5</v>
      </c>
      <c r="AB11" s="21">
        <f t="shared" ref="AB11:AH11" si="8">AB10/AB5</f>
        <v>2181.6666666666665</v>
      </c>
      <c r="AC11" s="105">
        <f t="shared" si="8"/>
        <v>2126.666666666667</v>
      </c>
      <c r="AD11" s="21">
        <f t="shared" si="8"/>
        <v>2333.3333333333335</v>
      </c>
      <c r="AE11" s="6">
        <f t="shared" si="8"/>
        <v>2661.1290322580649</v>
      </c>
      <c r="AF11" s="6">
        <f t="shared" si="8"/>
        <v>2682.2222222222226</v>
      </c>
      <c r="AG11" s="6">
        <f t="shared" si="8"/>
        <v>2871.1290322580644</v>
      </c>
      <c r="AH11" s="6">
        <f t="shared" si="8"/>
        <v>3230.7692307692309</v>
      </c>
      <c r="AI11" s="6" t="e">
        <f t="shared" ref="AI11:AJ11" si="9">AI10/AI5</f>
        <v>#DIV/0!</v>
      </c>
      <c r="AJ11" s="22" t="e">
        <f t="shared" si="9"/>
        <v>#DIV/0!</v>
      </c>
    </row>
    <row r="12" spans="1:36">
      <c r="A12" s="51" t="s">
        <v>20</v>
      </c>
      <c r="B12" s="15"/>
      <c r="C12" s="7">
        <f t="shared" ref="C12:AC12" si="10">(C11-B11)/B11</f>
        <v>0.10873563218390785</v>
      </c>
      <c r="D12" s="7">
        <f t="shared" si="10"/>
        <v>0.11538461538461549</v>
      </c>
      <c r="E12" s="7">
        <f t="shared" si="10"/>
        <v>7.5471698113201949E-4</v>
      </c>
      <c r="F12" s="7">
        <f t="shared" si="10"/>
        <v>-3.0218147865206619E-2</v>
      </c>
      <c r="G12" s="7">
        <f t="shared" si="10"/>
        <v>6.4516129032258146E-2</v>
      </c>
      <c r="H12" s="7">
        <f t="shared" si="10"/>
        <v>-3.0377139915047004E-2</v>
      </c>
      <c r="I12" s="7">
        <f t="shared" si="10"/>
        <v>-4.9583458797550946E-2</v>
      </c>
      <c r="J12" s="7">
        <f t="shared" si="10"/>
        <v>0</v>
      </c>
      <c r="K12" s="7">
        <f t="shared" si="10"/>
        <v>2.8954505519691323E-2</v>
      </c>
      <c r="L12" s="7">
        <f t="shared" si="10"/>
        <v>0.29639529272005044</v>
      </c>
      <c r="M12" s="7">
        <f t="shared" si="10"/>
        <v>0.17223818704303234</v>
      </c>
      <c r="N12" s="7">
        <f t="shared" si="10"/>
        <v>9.7562608812106447E-2</v>
      </c>
      <c r="O12" s="7">
        <f t="shared" si="10"/>
        <v>0.12866817155756222</v>
      </c>
      <c r="P12" s="7">
        <f t="shared" si="10"/>
        <v>5.6810810810810845E-2</v>
      </c>
      <c r="Q12" s="7">
        <f t="shared" si="10"/>
        <v>5.1122109973557664E-2</v>
      </c>
      <c r="R12" s="7">
        <f t="shared" si="10"/>
        <v>4.5346062052505867E-2</v>
      </c>
      <c r="S12" s="7">
        <f t="shared" si="10"/>
        <v>-2.9996266620717547E-2</v>
      </c>
      <c r="T12" s="7">
        <f t="shared" si="10"/>
        <v>3.4176262947746013E-2</v>
      </c>
      <c r="U12" s="7">
        <f t="shared" si="10"/>
        <v>-2.188709332399889E-2</v>
      </c>
      <c r="V12" s="89">
        <f t="shared" si="10"/>
        <v>2.9594878216547296E-2</v>
      </c>
      <c r="W12" s="23">
        <f t="shared" si="10"/>
        <v>8.2142287869932246E-2</v>
      </c>
      <c r="X12" s="23">
        <f t="shared" si="10"/>
        <v>-3.8081020957733171E-2</v>
      </c>
      <c r="Y12" s="23">
        <f t="shared" si="10"/>
        <v>-2.8392845268967397E-2</v>
      </c>
      <c r="Z12" s="23">
        <f t="shared" si="10"/>
        <v>-3.9773916684111253E-3</v>
      </c>
      <c r="AA12" s="23">
        <f t="shared" si="10"/>
        <v>-6.5857503152585178E-2</v>
      </c>
      <c r="AB12" s="23">
        <f t="shared" si="10"/>
        <v>7.2862880091795673E-2</v>
      </c>
      <c r="AC12" s="106">
        <f t="shared" si="10"/>
        <v>-2.5210084033613238E-2</v>
      </c>
      <c r="AD12" s="23">
        <f t="shared" ref="AD12" si="11">(AD11-AC11)/AC11</f>
        <v>9.7178683385579848E-2</v>
      </c>
      <c r="AE12" s="7">
        <f t="shared" ref="AE12" si="12">(AE11-AD11)/AD11</f>
        <v>0.14048387096774201</v>
      </c>
      <c r="AF12" s="7">
        <f t="shared" ref="AF12" si="13">(AF11-AE11)/AE11</f>
        <v>7.9264063141874161E-3</v>
      </c>
      <c r="AG12" s="7">
        <f t="shared" ref="AG12" si="14">(AG11-AF11)/AF11</f>
        <v>7.0429216666221026E-2</v>
      </c>
      <c r="AH12" s="7">
        <f t="shared" ref="AH12" si="15">(AH11-AG11)/AG11</f>
        <v>0.12526089718382297</v>
      </c>
      <c r="AI12" s="7" t="e">
        <f t="shared" ref="AI12" si="16">(AI11-AH11)/AH11</f>
        <v>#DIV/0!</v>
      </c>
      <c r="AJ12" s="24" t="e">
        <f t="shared" ref="AJ12" si="17">(AJ11-AI11)/AI11</f>
        <v>#DIV/0!</v>
      </c>
    </row>
    <row r="13" spans="1:36" s="2" customFormat="1">
      <c r="A13" s="52" t="s">
        <v>19</v>
      </c>
      <c r="B13" s="47"/>
      <c r="C13" s="8">
        <f t="shared" ref="C13:AC13" si="18">C11-B11</f>
        <v>87.824933687002499</v>
      </c>
      <c r="D13" s="8">
        <f t="shared" si="18"/>
        <v>103.32891246684358</v>
      </c>
      <c r="E13" s="8">
        <f t="shared" si="18"/>
        <v>0.75384615384609788</v>
      </c>
      <c r="F13" s="8">
        <f t="shared" si="18"/>
        <v>-30.206060606060532</v>
      </c>
      <c r="G13" s="8">
        <f t="shared" si="18"/>
        <v>62.541544477028424</v>
      </c>
      <c r="H13" s="26">
        <f t="shared" si="18"/>
        <v>-31.34724857685012</v>
      </c>
      <c r="I13" s="25">
        <f t="shared" si="18"/>
        <v>-49.612625538020097</v>
      </c>
      <c r="J13" s="8">
        <f t="shared" si="18"/>
        <v>0</v>
      </c>
      <c r="K13" s="8">
        <f t="shared" si="18"/>
        <v>27.53502854177475</v>
      </c>
      <c r="L13" s="8">
        <f t="shared" si="18"/>
        <v>290.02594706798129</v>
      </c>
      <c r="M13" s="8">
        <f t="shared" si="18"/>
        <v>218.49044166117346</v>
      </c>
      <c r="N13" s="8">
        <f t="shared" si="18"/>
        <v>145.07823613086748</v>
      </c>
      <c r="O13" s="26">
        <f t="shared" si="18"/>
        <v>210.00000000000023</v>
      </c>
      <c r="P13" s="42">
        <f t="shared" si="18"/>
        <v>104.65149359886209</v>
      </c>
      <c r="Q13" s="8">
        <f t="shared" si="18"/>
        <v>99.522313010685366</v>
      </c>
      <c r="R13" s="8">
        <f t="shared" si="18"/>
        <v>92.790697674418425</v>
      </c>
      <c r="S13" s="8">
        <f t="shared" si="18"/>
        <v>-64.164107064502332</v>
      </c>
      <c r="T13" s="8">
        <f t="shared" si="18"/>
        <v>70.912521440823184</v>
      </c>
      <c r="U13" s="8">
        <f t="shared" si="18"/>
        <v>-46.965722801788161</v>
      </c>
      <c r="V13" s="90">
        <f t="shared" si="18"/>
        <v>62.115282919090987</v>
      </c>
      <c r="W13" s="25">
        <f t="shared" si="18"/>
        <v>177.50683433570202</v>
      </c>
      <c r="X13" s="25">
        <f t="shared" si="18"/>
        <v>-89.051499348109246</v>
      </c>
      <c r="Y13" s="25">
        <f t="shared" si="18"/>
        <v>-63.867521367521476</v>
      </c>
      <c r="Z13" s="25">
        <f t="shared" si="18"/>
        <v>-8.6928104575163161</v>
      </c>
      <c r="AA13" s="25">
        <f t="shared" si="18"/>
        <v>-143.36274509803934</v>
      </c>
      <c r="AB13" s="25">
        <f t="shared" si="18"/>
        <v>148.16666666666652</v>
      </c>
      <c r="AC13" s="107">
        <f t="shared" si="18"/>
        <v>-54.999999999999545</v>
      </c>
      <c r="AD13" s="25">
        <f t="shared" ref="AD13" si="19">AD11-AC11</f>
        <v>206.66666666666652</v>
      </c>
      <c r="AE13" s="8">
        <f t="shared" ref="AE13" si="20">AE11-AD11</f>
        <v>327.79569892473137</v>
      </c>
      <c r="AF13" s="8">
        <f t="shared" ref="AF13" si="21">AF11-AE11</f>
        <v>21.093189964157773</v>
      </c>
      <c r="AG13" s="8">
        <f t="shared" ref="AG13" si="22">AG11-AF11</f>
        <v>188.90681003584177</v>
      </c>
      <c r="AH13" s="8">
        <f t="shared" ref="AH13" si="23">AH11-AG11</f>
        <v>359.64019851116655</v>
      </c>
      <c r="AI13" s="8" t="e">
        <f t="shared" ref="AI13" si="24">AI11-AH11</f>
        <v>#DIV/0!</v>
      </c>
      <c r="AJ13" s="26" t="e">
        <f t="shared" ref="AJ13" si="25">AJ11-AI11</f>
        <v>#DIV/0!</v>
      </c>
    </row>
    <row r="14" spans="1:36" s="78" customFormat="1" ht="42">
      <c r="A14" s="72" t="s">
        <v>23</v>
      </c>
      <c r="B14" s="73"/>
      <c r="C14" s="74"/>
      <c r="D14" s="74"/>
      <c r="E14" s="74"/>
      <c r="F14" s="74"/>
      <c r="G14" s="74"/>
      <c r="H14" s="75"/>
      <c r="I14" s="76">
        <f t="shared" ref="I14:O14" si="26">I13+B32</f>
        <v>86.387374461979903</v>
      </c>
      <c r="J14" s="77">
        <f t="shared" si="26"/>
        <v>155</v>
      </c>
      <c r="K14" s="77">
        <f t="shared" si="26"/>
        <v>197.53502854177475</v>
      </c>
      <c r="L14" s="77">
        <f t="shared" si="26"/>
        <v>362.02594706798129</v>
      </c>
      <c r="M14" s="77">
        <f t="shared" si="26"/>
        <v>399.49044166117346</v>
      </c>
      <c r="N14" s="77">
        <f t="shared" si="26"/>
        <v>313.07823613086748</v>
      </c>
      <c r="O14" s="75">
        <f t="shared" si="26"/>
        <v>327.00000000000023</v>
      </c>
      <c r="P14" s="75">
        <f t="shared" ref="P14:AC14" si="27">P13+I14</f>
        <v>191.03886806084199</v>
      </c>
      <c r="Q14" s="75">
        <f t="shared" si="27"/>
        <v>254.52231301068537</v>
      </c>
      <c r="R14" s="75">
        <f t="shared" si="27"/>
        <v>290.32572621619317</v>
      </c>
      <c r="S14" s="75">
        <f t="shared" si="27"/>
        <v>297.86184000347896</v>
      </c>
      <c r="T14" s="75">
        <f t="shared" si="27"/>
        <v>470.40296310199665</v>
      </c>
      <c r="U14" s="75">
        <f t="shared" si="27"/>
        <v>266.11251332907932</v>
      </c>
      <c r="V14" s="91">
        <f t="shared" si="27"/>
        <v>389.11528291909121</v>
      </c>
      <c r="W14" s="76">
        <f t="shared" si="27"/>
        <v>368.54570239654402</v>
      </c>
      <c r="X14" s="76">
        <f t="shared" si="27"/>
        <v>165.47081366257612</v>
      </c>
      <c r="Y14" s="76">
        <f t="shared" si="27"/>
        <v>226.4582048486717</v>
      </c>
      <c r="Z14" s="76">
        <f t="shared" si="27"/>
        <v>289.16902954596264</v>
      </c>
      <c r="AA14" s="76">
        <f t="shared" si="27"/>
        <v>327.04021800395731</v>
      </c>
      <c r="AB14" s="76">
        <f t="shared" si="27"/>
        <v>414.27917999574584</v>
      </c>
      <c r="AC14" s="108">
        <f t="shared" si="27"/>
        <v>334.11528291909167</v>
      </c>
      <c r="AD14" s="76">
        <f t="shared" ref="AD14" si="28">AD13+W14</f>
        <v>575.21236906321053</v>
      </c>
      <c r="AE14" s="77">
        <f t="shared" ref="AE14" si="29">AE13+X14</f>
        <v>493.26651258730749</v>
      </c>
      <c r="AF14" s="77">
        <f t="shared" ref="AF14" si="30">AF13+Y14</f>
        <v>247.55139481282947</v>
      </c>
      <c r="AG14" s="77">
        <f t="shared" ref="AG14" si="31">AG13+Z14</f>
        <v>478.07583958180442</v>
      </c>
      <c r="AH14" s="77">
        <f t="shared" ref="AH14" si="32">AH13+AA14</f>
        <v>686.68041651512385</v>
      </c>
      <c r="AI14" s="77" t="e">
        <f t="shared" ref="AI14" si="33">AI13+AB14</f>
        <v>#DIV/0!</v>
      </c>
      <c r="AJ14" s="75" t="e">
        <f t="shared" ref="AJ14" si="34">AJ13+AC14</f>
        <v>#DIV/0!</v>
      </c>
    </row>
    <row r="15" spans="1:36">
      <c r="A15" s="51" t="s">
        <v>27</v>
      </c>
      <c r="B15" s="15"/>
      <c r="C15" s="3"/>
      <c r="D15" s="3"/>
      <c r="E15" s="3"/>
      <c r="F15" s="3"/>
      <c r="G15" s="3"/>
      <c r="H15" s="28"/>
      <c r="I15" s="27">
        <f t="shared" ref="I15:W15" si="35">I32-I14</f>
        <v>1.6126255380200973</v>
      </c>
      <c r="J15" s="9">
        <f t="shared" si="35"/>
        <v>0</v>
      </c>
      <c r="K15" s="9">
        <f t="shared" si="35"/>
        <v>4.46497145822525</v>
      </c>
      <c r="L15" s="9">
        <f t="shared" si="35"/>
        <v>58.974052932018708</v>
      </c>
      <c r="M15" s="9">
        <f t="shared" si="35"/>
        <v>-83.490441661173463</v>
      </c>
      <c r="N15" s="9">
        <f t="shared" si="35"/>
        <v>20.921763869132519</v>
      </c>
      <c r="O15" s="28">
        <f t="shared" si="35"/>
        <v>18.999999999999773</v>
      </c>
      <c r="P15" s="43">
        <f t="shared" si="35"/>
        <v>-3.8868060841991792E-2</v>
      </c>
      <c r="Q15" s="9">
        <f t="shared" si="35"/>
        <v>-0.52231301068536595</v>
      </c>
      <c r="R15" s="9">
        <f t="shared" si="35"/>
        <v>-13.325726216193175</v>
      </c>
      <c r="S15" s="9">
        <f t="shared" si="35"/>
        <v>-26.86184000347896</v>
      </c>
      <c r="T15" s="9">
        <f t="shared" si="35"/>
        <v>-15.402963101996647</v>
      </c>
      <c r="U15" s="9">
        <f t="shared" si="35"/>
        <v>38.88748667092068</v>
      </c>
      <c r="V15" s="92">
        <f t="shared" si="35"/>
        <v>18.884717080908786</v>
      </c>
      <c r="W15" s="27">
        <f t="shared" si="35"/>
        <v>-0.54570239654401576</v>
      </c>
      <c r="X15" s="27">
        <f t="shared" ref="X15:Y15" si="36">X32-X14</f>
        <v>-0.4708136625761199</v>
      </c>
      <c r="Y15" s="27">
        <f t="shared" si="36"/>
        <v>10.541795151328301</v>
      </c>
      <c r="Z15" s="27">
        <f t="shared" ref="Z15:AA15" si="37">Z32-Z14</f>
        <v>-69.169029545962644</v>
      </c>
      <c r="AA15" s="27">
        <f t="shared" si="37"/>
        <v>-12.040218003957307</v>
      </c>
      <c r="AB15" s="27">
        <f t="shared" ref="AB15:AH15" si="38">AB32-AB14</f>
        <v>27.720820004254165</v>
      </c>
      <c r="AC15" s="109">
        <f t="shared" si="38"/>
        <v>45.884717080908331</v>
      </c>
      <c r="AD15" s="27">
        <f t="shared" si="38"/>
        <v>-1.2123690632105308</v>
      </c>
      <c r="AE15" s="9">
        <f t="shared" si="38"/>
        <v>-0.2665125873074885</v>
      </c>
      <c r="AF15" s="9">
        <f t="shared" si="38"/>
        <v>24.448605187170529</v>
      </c>
      <c r="AG15" s="9">
        <f t="shared" si="38"/>
        <v>-84.075839581804416</v>
      </c>
      <c r="AH15" s="9">
        <f t="shared" si="38"/>
        <v>-5.6804165151238522</v>
      </c>
      <c r="AI15" s="9" t="e">
        <f t="shared" ref="AI15:AJ15" si="39">AI32-AI14</f>
        <v>#DIV/0!</v>
      </c>
      <c r="AJ15" s="28" t="e">
        <f t="shared" si="39"/>
        <v>#DIV/0!</v>
      </c>
    </row>
    <row r="16" spans="1:36">
      <c r="A16" s="51"/>
      <c r="B16" s="15"/>
      <c r="C16" s="3"/>
      <c r="D16" s="3"/>
      <c r="E16" s="3"/>
      <c r="F16" s="3"/>
      <c r="G16" s="3"/>
      <c r="H16" s="28"/>
      <c r="I16" s="27"/>
      <c r="J16" s="9"/>
      <c r="K16" s="9"/>
      <c r="L16" s="9"/>
      <c r="M16" s="9"/>
      <c r="N16" s="9"/>
      <c r="O16" s="28"/>
      <c r="P16" s="43"/>
      <c r="Q16" s="9"/>
      <c r="R16" s="9"/>
      <c r="S16" s="9"/>
      <c r="T16" s="9"/>
      <c r="U16" s="9"/>
      <c r="V16" s="92"/>
      <c r="W16" s="17"/>
      <c r="X16" s="4"/>
      <c r="Y16" s="4"/>
      <c r="Z16" s="4"/>
      <c r="AA16" s="4"/>
      <c r="AB16" s="4"/>
      <c r="AC16" s="86"/>
      <c r="AD16" s="17"/>
      <c r="AE16" s="4"/>
      <c r="AF16" s="4"/>
      <c r="AG16" s="4"/>
      <c r="AH16" s="4"/>
      <c r="AI16" s="4"/>
      <c r="AJ16" s="18"/>
    </row>
    <row r="17" spans="1:36">
      <c r="A17" s="65" t="s">
        <v>15</v>
      </c>
      <c r="B17" s="60">
        <v>0</v>
      </c>
      <c r="C17" s="61">
        <v>0</v>
      </c>
      <c r="D17" s="58">
        <v>461</v>
      </c>
      <c r="E17" s="58">
        <v>72</v>
      </c>
      <c r="F17" s="58">
        <v>181</v>
      </c>
      <c r="G17" s="58">
        <v>168</v>
      </c>
      <c r="H17" s="59">
        <v>117</v>
      </c>
      <c r="I17" s="60">
        <v>0</v>
      </c>
      <c r="J17" s="61">
        <v>0</v>
      </c>
      <c r="K17" s="61">
        <v>445</v>
      </c>
      <c r="L17" s="61">
        <v>421</v>
      </c>
      <c r="M17" s="61">
        <v>316</v>
      </c>
      <c r="N17" s="61">
        <v>334</v>
      </c>
      <c r="O17" s="62">
        <v>346</v>
      </c>
      <c r="P17" s="63">
        <v>0</v>
      </c>
      <c r="Q17" s="61">
        <v>0</v>
      </c>
      <c r="R17" s="61">
        <v>0</v>
      </c>
      <c r="S17" s="61">
        <v>993</v>
      </c>
      <c r="T17" s="61">
        <v>455</v>
      </c>
      <c r="U17" s="61">
        <v>0</v>
      </c>
      <c r="V17" s="61">
        <v>0</v>
      </c>
      <c r="W17" s="61">
        <v>0</v>
      </c>
      <c r="X17" s="61">
        <v>0</v>
      </c>
      <c r="Y17" s="93">
        <v>1483</v>
      </c>
      <c r="Z17" s="93">
        <v>220</v>
      </c>
      <c r="AA17" s="93">
        <v>315</v>
      </c>
      <c r="AB17" s="93">
        <v>442</v>
      </c>
      <c r="AC17" s="93">
        <v>380</v>
      </c>
      <c r="AD17" s="60">
        <v>0</v>
      </c>
      <c r="AE17" s="61">
        <v>0</v>
      </c>
      <c r="AF17" s="61">
        <v>1339</v>
      </c>
      <c r="AG17" s="61">
        <v>394</v>
      </c>
      <c r="AH17" s="61">
        <v>681</v>
      </c>
      <c r="AI17" s="61"/>
      <c r="AJ17" s="62"/>
    </row>
    <row r="18" spans="1:36" s="64" customFormat="1">
      <c r="A18" s="56" t="s">
        <v>8</v>
      </c>
      <c r="B18" s="57">
        <v>5</v>
      </c>
      <c r="C18" s="58">
        <v>9</v>
      </c>
      <c r="D18" s="58">
        <v>1</v>
      </c>
      <c r="E18" s="58">
        <v>3</v>
      </c>
      <c r="F18" s="58">
        <v>9</v>
      </c>
      <c r="G18" s="58">
        <v>2</v>
      </c>
      <c r="H18" s="59">
        <v>5</v>
      </c>
      <c r="I18" s="60">
        <v>10</v>
      </c>
      <c r="J18" s="61">
        <v>9</v>
      </c>
      <c r="K18" s="61">
        <v>8</v>
      </c>
      <c r="L18" s="61">
        <v>9</v>
      </c>
      <c r="M18" s="61">
        <v>12</v>
      </c>
      <c r="N18" s="61">
        <v>9</v>
      </c>
      <c r="O18" s="62">
        <v>13</v>
      </c>
      <c r="P18" s="63">
        <v>12</v>
      </c>
      <c r="Q18" s="61">
        <v>25</v>
      </c>
      <c r="R18" s="61">
        <v>12</v>
      </c>
      <c r="S18" s="61">
        <v>27</v>
      </c>
      <c r="T18" s="61">
        <v>20</v>
      </c>
      <c r="U18" s="61">
        <v>19</v>
      </c>
      <c r="V18" s="93">
        <v>19</v>
      </c>
      <c r="W18" s="60">
        <v>16</v>
      </c>
      <c r="X18" s="61">
        <v>4</v>
      </c>
      <c r="Y18" s="61">
        <v>13</v>
      </c>
      <c r="Z18" s="61">
        <v>20</v>
      </c>
      <c r="AA18" s="61">
        <v>30</v>
      </c>
      <c r="AB18" s="61">
        <v>41</v>
      </c>
      <c r="AC18" s="93">
        <v>9</v>
      </c>
      <c r="AD18" s="60">
        <v>29</v>
      </c>
      <c r="AE18" s="61">
        <v>22</v>
      </c>
      <c r="AF18" s="61">
        <v>17</v>
      </c>
      <c r="AG18" s="61">
        <v>29</v>
      </c>
      <c r="AH18" s="61">
        <v>21</v>
      </c>
      <c r="AI18" s="61">
        <v>27</v>
      </c>
      <c r="AJ18" s="62"/>
    </row>
    <row r="19" spans="1:36">
      <c r="A19" s="51" t="s">
        <v>7</v>
      </c>
      <c r="B19" s="15"/>
      <c r="C19" s="3"/>
      <c r="D19" s="3"/>
      <c r="E19" s="3"/>
      <c r="F19" s="4"/>
      <c r="G19" s="4"/>
      <c r="H19" s="18">
        <f t="shared" ref="H19:N19" si="40">SUM(B18:H18)</f>
        <v>34</v>
      </c>
      <c r="I19" s="17">
        <f t="shared" si="40"/>
        <v>39</v>
      </c>
      <c r="J19" s="4">
        <f t="shared" si="40"/>
        <v>39</v>
      </c>
      <c r="K19" s="4">
        <f t="shared" si="40"/>
        <v>46</v>
      </c>
      <c r="L19" s="4">
        <f t="shared" si="40"/>
        <v>52</v>
      </c>
      <c r="M19" s="4">
        <f t="shared" si="40"/>
        <v>55</v>
      </c>
      <c r="N19" s="4">
        <f t="shared" si="40"/>
        <v>62</v>
      </c>
      <c r="O19" s="18">
        <f t="shared" ref="O19:AC19" si="41">SUM(I18:O18)</f>
        <v>70</v>
      </c>
      <c r="P19" s="38">
        <f t="shared" si="41"/>
        <v>72</v>
      </c>
      <c r="Q19" s="4">
        <f t="shared" si="41"/>
        <v>88</v>
      </c>
      <c r="R19" s="4">
        <f t="shared" si="41"/>
        <v>92</v>
      </c>
      <c r="S19" s="4">
        <f t="shared" si="41"/>
        <v>110</v>
      </c>
      <c r="T19" s="4">
        <f t="shared" si="41"/>
        <v>118</v>
      </c>
      <c r="U19" s="4">
        <f t="shared" si="41"/>
        <v>128</v>
      </c>
      <c r="V19" s="86">
        <f t="shared" si="41"/>
        <v>134</v>
      </c>
      <c r="W19" s="17">
        <f t="shared" si="41"/>
        <v>138</v>
      </c>
      <c r="X19" s="17">
        <f t="shared" si="41"/>
        <v>117</v>
      </c>
      <c r="Y19" s="17">
        <f t="shared" si="41"/>
        <v>118</v>
      </c>
      <c r="Z19" s="17">
        <f t="shared" si="41"/>
        <v>111</v>
      </c>
      <c r="AA19" s="17">
        <f t="shared" si="41"/>
        <v>121</v>
      </c>
      <c r="AB19" s="17">
        <f t="shared" si="41"/>
        <v>143</v>
      </c>
      <c r="AC19" s="110">
        <f t="shared" si="41"/>
        <v>133</v>
      </c>
      <c r="AD19" s="17">
        <f t="shared" ref="AD19" si="42">SUM(X18:AD18)</f>
        <v>146</v>
      </c>
      <c r="AE19" s="4">
        <f t="shared" ref="AE19" si="43">SUM(Y18:AE18)</f>
        <v>164</v>
      </c>
      <c r="AF19" s="4">
        <f t="shared" ref="AF19" si="44">SUM(Z18:AF18)</f>
        <v>168</v>
      </c>
      <c r="AG19" s="4">
        <f t="shared" ref="AG19" si="45">SUM(AA18:AG18)</f>
        <v>177</v>
      </c>
      <c r="AH19" s="4">
        <f t="shared" ref="AH19" si="46">SUM(AB18:AH18)</f>
        <v>168</v>
      </c>
      <c r="AI19" s="4">
        <f t="shared" ref="AI19" si="47">SUM(AC18:AI18)</f>
        <v>154</v>
      </c>
      <c r="AJ19" s="18">
        <f t="shared" ref="AJ19" si="48">SUM(AD18:AJ18)</f>
        <v>145</v>
      </c>
    </row>
    <row r="20" spans="1:36">
      <c r="A20" s="51" t="s">
        <v>10</v>
      </c>
      <c r="B20" s="15"/>
      <c r="C20" s="3"/>
      <c r="D20" s="3"/>
      <c r="E20" s="3"/>
      <c r="F20" s="3"/>
      <c r="G20" s="3"/>
      <c r="H20" s="30">
        <f t="shared" ref="H20:N20" si="49">H19/7</f>
        <v>4.8571428571428568</v>
      </c>
      <c r="I20" s="29">
        <f t="shared" si="49"/>
        <v>5.5714285714285712</v>
      </c>
      <c r="J20" s="10">
        <f t="shared" si="49"/>
        <v>5.5714285714285712</v>
      </c>
      <c r="K20" s="10">
        <f t="shared" si="49"/>
        <v>6.5714285714285712</v>
      </c>
      <c r="L20" s="10">
        <f t="shared" si="49"/>
        <v>7.4285714285714288</v>
      </c>
      <c r="M20" s="10">
        <f t="shared" si="49"/>
        <v>7.8571428571428568</v>
      </c>
      <c r="N20" s="10">
        <f t="shared" si="49"/>
        <v>8.8571428571428577</v>
      </c>
      <c r="O20" s="30">
        <f t="shared" ref="O20:W20" si="50">O19/7</f>
        <v>10</v>
      </c>
      <c r="P20" s="44">
        <f t="shared" si="50"/>
        <v>10.285714285714286</v>
      </c>
      <c r="Q20" s="10">
        <f t="shared" si="50"/>
        <v>12.571428571428571</v>
      </c>
      <c r="R20" s="10">
        <f t="shared" si="50"/>
        <v>13.142857142857142</v>
      </c>
      <c r="S20" s="10">
        <f t="shared" si="50"/>
        <v>15.714285714285714</v>
      </c>
      <c r="T20" s="10">
        <f t="shared" si="50"/>
        <v>16.857142857142858</v>
      </c>
      <c r="U20" s="10">
        <f t="shared" si="50"/>
        <v>18.285714285714285</v>
      </c>
      <c r="V20" s="94">
        <f t="shared" si="50"/>
        <v>19.142857142857142</v>
      </c>
      <c r="W20" s="29">
        <f t="shared" si="50"/>
        <v>19.714285714285715</v>
      </c>
      <c r="X20" s="29">
        <f t="shared" ref="X20:Y20" si="51">X19/7</f>
        <v>16.714285714285715</v>
      </c>
      <c r="Y20" s="29">
        <f t="shared" si="51"/>
        <v>16.857142857142858</v>
      </c>
      <c r="Z20" s="29">
        <f t="shared" ref="Z20:AA20" si="52">Z19/7</f>
        <v>15.857142857142858</v>
      </c>
      <c r="AA20" s="29">
        <f t="shared" si="52"/>
        <v>17.285714285714285</v>
      </c>
      <c r="AB20" s="29">
        <f t="shared" ref="AB20:AH20" si="53">AB19/7</f>
        <v>20.428571428571427</v>
      </c>
      <c r="AC20" s="111">
        <f t="shared" si="53"/>
        <v>19</v>
      </c>
      <c r="AD20" s="29">
        <f t="shared" si="53"/>
        <v>20.857142857142858</v>
      </c>
      <c r="AE20" s="10">
        <f t="shared" si="53"/>
        <v>23.428571428571427</v>
      </c>
      <c r="AF20" s="10">
        <f t="shared" si="53"/>
        <v>24</v>
      </c>
      <c r="AG20" s="10">
        <f t="shared" si="53"/>
        <v>25.285714285714285</v>
      </c>
      <c r="AH20" s="10">
        <f t="shared" si="53"/>
        <v>24</v>
      </c>
      <c r="AI20" s="10">
        <f t="shared" ref="AI20:AJ20" si="54">AI19/7</f>
        <v>22</v>
      </c>
      <c r="AJ20" s="30">
        <f t="shared" si="54"/>
        <v>20.714285714285715</v>
      </c>
    </row>
    <row r="21" spans="1:36">
      <c r="A21" s="53"/>
      <c r="B21" s="17"/>
      <c r="C21" s="4"/>
      <c r="D21" s="4"/>
      <c r="E21" s="4"/>
      <c r="F21" s="4"/>
      <c r="G21" s="4"/>
      <c r="H21" s="18"/>
      <c r="I21" s="17"/>
      <c r="J21" s="4"/>
      <c r="K21" s="4"/>
      <c r="L21" s="4"/>
      <c r="M21" s="4"/>
      <c r="N21" s="4"/>
      <c r="O21" s="18"/>
      <c r="P21" s="38"/>
      <c r="Q21" s="4"/>
      <c r="R21" s="4"/>
      <c r="S21" s="4"/>
      <c r="T21" s="4"/>
      <c r="U21" s="4"/>
      <c r="V21" s="86"/>
      <c r="W21" s="17"/>
      <c r="X21" s="17"/>
      <c r="Y21" s="17"/>
      <c r="Z21" s="17"/>
      <c r="AA21" s="17"/>
      <c r="AB21" s="17"/>
      <c r="AC21" s="110"/>
      <c r="AD21" s="17"/>
      <c r="AE21" s="4"/>
      <c r="AF21" s="4"/>
      <c r="AG21" s="4"/>
      <c r="AH21" s="4"/>
      <c r="AI21" s="4"/>
      <c r="AJ21" s="18"/>
    </row>
    <row r="22" spans="1:36">
      <c r="A22" s="53" t="s">
        <v>11</v>
      </c>
      <c r="B22" s="17"/>
      <c r="C22" s="4"/>
      <c r="D22" s="4"/>
      <c r="E22" s="4"/>
      <c r="F22" s="4"/>
      <c r="G22" s="4"/>
      <c r="H22" s="18">
        <f t="shared" ref="H22:W22" si="55">140-H19</f>
        <v>106</v>
      </c>
      <c r="I22" s="17">
        <f t="shared" si="55"/>
        <v>101</v>
      </c>
      <c r="J22" s="4">
        <f t="shared" si="55"/>
        <v>101</v>
      </c>
      <c r="K22" s="4">
        <f t="shared" si="55"/>
        <v>94</v>
      </c>
      <c r="L22" s="4">
        <f t="shared" si="55"/>
        <v>88</v>
      </c>
      <c r="M22" s="4">
        <f t="shared" si="55"/>
        <v>85</v>
      </c>
      <c r="N22" s="4">
        <f t="shared" si="55"/>
        <v>78</v>
      </c>
      <c r="O22" s="18">
        <f t="shared" si="55"/>
        <v>70</v>
      </c>
      <c r="P22" s="38">
        <f t="shared" si="55"/>
        <v>68</v>
      </c>
      <c r="Q22" s="4">
        <f t="shared" si="55"/>
        <v>52</v>
      </c>
      <c r="R22" s="4">
        <f t="shared" si="55"/>
        <v>48</v>
      </c>
      <c r="S22" s="4">
        <f t="shared" si="55"/>
        <v>30</v>
      </c>
      <c r="T22" s="4">
        <f t="shared" si="55"/>
        <v>22</v>
      </c>
      <c r="U22" s="4">
        <f t="shared" si="55"/>
        <v>12</v>
      </c>
      <c r="V22" s="86">
        <f t="shared" si="55"/>
        <v>6</v>
      </c>
      <c r="W22" s="17">
        <f t="shared" si="55"/>
        <v>2</v>
      </c>
      <c r="X22" s="17">
        <f t="shared" ref="X22:Y22" si="56">140-X19</f>
        <v>23</v>
      </c>
      <c r="Y22" s="17">
        <f t="shared" si="56"/>
        <v>22</v>
      </c>
      <c r="Z22" s="17">
        <f t="shared" ref="Z22:AA22" si="57">140-Z19</f>
        <v>29</v>
      </c>
      <c r="AA22" s="17">
        <f t="shared" si="57"/>
        <v>19</v>
      </c>
      <c r="AB22" s="17">
        <f t="shared" ref="AB22:AH22" si="58">140-AB19</f>
        <v>-3</v>
      </c>
      <c r="AC22" s="110">
        <f t="shared" si="58"/>
        <v>7</v>
      </c>
      <c r="AD22" s="17">
        <f t="shared" si="58"/>
        <v>-6</v>
      </c>
      <c r="AE22" s="4">
        <f t="shared" si="58"/>
        <v>-24</v>
      </c>
      <c r="AF22" s="4">
        <f t="shared" si="58"/>
        <v>-28</v>
      </c>
      <c r="AG22" s="4">
        <f t="shared" si="58"/>
        <v>-37</v>
      </c>
      <c r="AH22" s="4">
        <f t="shared" si="58"/>
        <v>-28</v>
      </c>
      <c r="AI22" s="4">
        <f t="shared" ref="AI22:AJ22" si="59">140-AI19</f>
        <v>-14</v>
      </c>
      <c r="AJ22" s="18">
        <f t="shared" si="59"/>
        <v>-5</v>
      </c>
    </row>
    <row r="23" spans="1:36">
      <c r="A23" s="53" t="s">
        <v>12</v>
      </c>
      <c r="B23" s="17"/>
      <c r="C23" s="4"/>
      <c r="D23" s="4"/>
      <c r="E23" s="4"/>
      <c r="F23" s="4"/>
      <c r="G23" s="4"/>
      <c r="H23" s="18">
        <f t="shared" ref="H23:AC23" si="60">140-H19+B18</f>
        <v>111</v>
      </c>
      <c r="I23" s="17">
        <f t="shared" si="60"/>
        <v>110</v>
      </c>
      <c r="J23" s="4">
        <f t="shared" si="60"/>
        <v>102</v>
      </c>
      <c r="K23" s="4">
        <f t="shared" si="60"/>
        <v>97</v>
      </c>
      <c r="L23" s="4">
        <f t="shared" si="60"/>
        <v>97</v>
      </c>
      <c r="M23" s="4">
        <f t="shared" si="60"/>
        <v>87</v>
      </c>
      <c r="N23" s="4">
        <f t="shared" si="60"/>
        <v>83</v>
      </c>
      <c r="O23" s="18">
        <f t="shared" si="60"/>
        <v>80</v>
      </c>
      <c r="P23" s="38">
        <f t="shared" si="60"/>
        <v>77</v>
      </c>
      <c r="Q23" s="4">
        <f t="shared" si="60"/>
        <v>60</v>
      </c>
      <c r="R23" s="4">
        <f t="shared" si="60"/>
        <v>57</v>
      </c>
      <c r="S23" s="4">
        <f t="shared" si="60"/>
        <v>42</v>
      </c>
      <c r="T23" s="4">
        <f t="shared" si="60"/>
        <v>31</v>
      </c>
      <c r="U23" s="4">
        <f t="shared" si="60"/>
        <v>25</v>
      </c>
      <c r="V23" s="86">
        <f t="shared" si="60"/>
        <v>18</v>
      </c>
      <c r="W23" s="17">
        <f t="shared" si="60"/>
        <v>27</v>
      </c>
      <c r="X23" s="17">
        <f t="shared" si="60"/>
        <v>35</v>
      </c>
      <c r="Y23" s="17">
        <f t="shared" si="60"/>
        <v>49</v>
      </c>
      <c r="Z23" s="17">
        <f t="shared" si="60"/>
        <v>49</v>
      </c>
      <c r="AA23" s="17">
        <f t="shared" si="60"/>
        <v>38</v>
      </c>
      <c r="AB23" s="17">
        <f t="shared" si="60"/>
        <v>16</v>
      </c>
      <c r="AC23" s="110">
        <f t="shared" si="60"/>
        <v>23</v>
      </c>
      <c r="AD23" s="17">
        <f t="shared" ref="AD23" si="61">140-AD19+X18</f>
        <v>-2</v>
      </c>
      <c r="AE23" s="4">
        <f t="shared" ref="AE23" si="62">140-AE19+Y18</f>
        <v>-11</v>
      </c>
      <c r="AF23" s="4">
        <f t="shared" ref="AF23" si="63">140-AF19+Z18</f>
        <v>-8</v>
      </c>
      <c r="AG23" s="4">
        <f t="shared" ref="AG23" si="64">140-AG19+AA18</f>
        <v>-7</v>
      </c>
      <c r="AH23" s="4">
        <f t="shared" ref="AH23" si="65">140-AH19+AB18</f>
        <v>13</v>
      </c>
      <c r="AI23" s="4">
        <f t="shared" ref="AI23" si="66">140-AI19+AC18</f>
        <v>-5</v>
      </c>
      <c r="AJ23" s="18">
        <f t="shared" ref="AJ23" si="67">140-AJ19+AD18</f>
        <v>24</v>
      </c>
    </row>
    <row r="24" spans="1:36">
      <c r="A24" s="53" t="s">
        <v>13</v>
      </c>
      <c r="B24" s="17"/>
      <c r="C24" s="4"/>
      <c r="D24" s="4"/>
      <c r="E24" s="4"/>
      <c r="F24" s="4"/>
      <c r="G24" s="4"/>
      <c r="H24" s="18">
        <f t="shared" ref="H24:AC24" si="68">(140-H19+C18+B18)/2</f>
        <v>60</v>
      </c>
      <c r="I24" s="17">
        <f t="shared" si="68"/>
        <v>55.5</v>
      </c>
      <c r="J24" s="4">
        <f t="shared" si="68"/>
        <v>52.5</v>
      </c>
      <c r="K24" s="4">
        <f t="shared" si="68"/>
        <v>53</v>
      </c>
      <c r="L24" s="4">
        <f t="shared" si="68"/>
        <v>49.5</v>
      </c>
      <c r="M24" s="4">
        <f t="shared" si="68"/>
        <v>46</v>
      </c>
      <c r="N24" s="4">
        <f t="shared" si="68"/>
        <v>46.5</v>
      </c>
      <c r="O24" s="18">
        <f t="shared" si="68"/>
        <v>44.5</v>
      </c>
      <c r="P24" s="38">
        <f t="shared" si="68"/>
        <v>42.5</v>
      </c>
      <c r="Q24" s="4">
        <f t="shared" si="68"/>
        <v>34.5</v>
      </c>
      <c r="R24" s="4">
        <f t="shared" si="68"/>
        <v>34.5</v>
      </c>
      <c r="S24" s="4">
        <f t="shared" si="68"/>
        <v>25.5</v>
      </c>
      <c r="T24" s="4">
        <f t="shared" si="68"/>
        <v>22</v>
      </c>
      <c r="U24" s="4">
        <f t="shared" si="68"/>
        <v>18.5</v>
      </c>
      <c r="V24" s="86">
        <f t="shared" si="68"/>
        <v>21.5</v>
      </c>
      <c r="W24" s="17">
        <f t="shared" si="68"/>
        <v>19.5</v>
      </c>
      <c r="X24" s="17">
        <f t="shared" si="68"/>
        <v>31</v>
      </c>
      <c r="Y24" s="17">
        <f t="shared" si="68"/>
        <v>34.5</v>
      </c>
      <c r="Z24" s="17">
        <f t="shared" si="68"/>
        <v>34</v>
      </c>
      <c r="AA24" s="17">
        <f t="shared" si="68"/>
        <v>28.5</v>
      </c>
      <c r="AB24" s="17">
        <f t="shared" si="68"/>
        <v>16</v>
      </c>
      <c r="AC24" s="110">
        <f t="shared" si="68"/>
        <v>13.5</v>
      </c>
      <c r="AD24" s="17">
        <f t="shared" ref="AD24" si="69">(140-AD19+Y18+X18)/2</f>
        <v>5.5</v>
      </c>
      <c r="AE24" s="4">
        <f t="shared" ref="AE24" si="70">(140-AE19+Z18+Y18)/2</f>
        <v>4.5</v>
      </c>
      <c r="AF24" s="4">
        <f t="shared" ref="AF24" si="71">(140-AF19+AA18+Z18)/2</f>
        <v>11</v>
      </c>
      <c r="AG24" s="4">
        <f t="shared" ref="AG24" si="72">(140-AG19+AB18+AA18)/2</f>
        <v>17</v>
      </c>
      <c r="AH24" s="4">
        <f t="shared" ref="AH24" si="73">(140-AH19+AC18+AB18)/2</f>
        <v>11</v>
      </c>
      <c r="AI24" s="4">
        <f t="shared" ref="AI24" si="74">(140-AI19+AD18+AC18)/2</f>
        <v>12</v>
      </c>
      <c r="AJ24" s="18">
        <f t="shared" ref="AJ24" si="75">(140-AJ19+AE18+AD18)/2</f>
        <v>23</v>
      </c>
    </row>
    <row r="25" spans="1:36">
      <c r="A25" s="53" t="s">
        <v>14</v>
      </c>
      <c r="B25" s="17"/>
      <c r="C25" s="4"/>
      <c r="D25" s="11"/>
      <c r="E25" s="11"/>
      <c r="F25" s="11"/>
      <c r="G25" s="11"/>
      <c r="H25" s="32">
        <f t="shared" ref="H25:AC25" si="76">(140-H19+C18+B18+D18)/3</f>
        <v>40.333333333333336</v>
      </c>
      <c r="I25" s="31">
        <f t="shared" si="76"/>
        <v>38</v>
      </c>
      <c r="J25" s="11">
        <f t="shared" si="76"/>
        <v>38</v>
      </c>
      <c r="K25" s="11">
        <f t="shared" si="76"/>
        <v>36</v>
      </c>
      <c r="L25" s="11">
        <f t="shared" si="76"/>
        <v>34.666666666666664</v>
      </c>
      <c r="M25" s="11">
        <f t="shared" si="76"/>
        <v>34</v>
      </c>
      <c r="N25" s="11">
        <f t="shared" si="76"/>
        <v>34</v>
      </c>
      <c r="O25" s="32">
        <f t="shared" si="76"/>
        <v>32.333333333333336</v>
      </c>
      <c r="P25" s="45">
        <f t="shared" si="76"/>
        <v>31.333333333333332</v>
      </c>
      <c r="Q25" s="11">
        <f t="shared" si="76"/>
        <v>27</v>
      </c>
      <c r="R25" s="11">
        <f t="shared" si="76"/>
        <v>26</v>
      </c>
      <c r="S25" s="11">
        <f t="shared" si="76"/>
        <v>21.333333333333332</v>
      </c>
      <c r="T25" s="11">
        <f t="shared" si="76"/>
        <v>18.666666666666668</v>
      </c>
      <c r="U25" s="11">
        <f t="shared" si="76"/>
        <v>20.666666666666668</v>
      </c>
      <c r="V25" s="95">
        <f t="shared" si="76"/>
        <v>18.333333333333332</v>
      </c>
      <c r="W25" s="31">
        <f t="shared" si="76"/>
        <v>22</v>
      </c>
      <c r="X25" s="31">
        <f t="shared" si="76"/>
        <v>27.333333333333332</v>
      </c>
      <c r="Y25" s="31">
        <f t="shared" si="76"/>
        <v>29.333333333333332</v>
      </c>
      <c r="Z25" s="31">
        <f t="shared" si="76"/>
        <v>29</v>
      </c>
      <c r="AA25" s="31">
        <f t="shared" si="76"/>
        <v>24.333333333333332</v>
      </c>
      <c r="AB25" s="31">
        <f t="shared" si="76"/>
        <v>12</v>
      </c>
      <c r="AC25" s="112">
        <f t="shared" si="76"/>
        <v>13.333333333333334</v>
      </c>
      <c r="AD25" s="31">
        <f t="shared" ref="AD25" si="77">(140-AD19+Y18+X18+Z18)/3</f>
        <v>10.333333333333334</v>
      </c>
      <c r="AE25" s="11">
        <f t="shared" ref="AE25" si="78">(140-AE19+Z18+Y18+AA18)/3</f>
        <v>13</v>
      </c>
      <c r="AF25" s="11">
        <f t="shared" ref="AF25" si="79">(140-AF19+AA18+Z18+AB18)/3</f>
        <v>21</v>
      </c>
      <c r="AG25" s="11">
        <f t="shared" ref="AG25" si="80">(140-AG19+AB18+AA18+AC18)/3</f>
        <v>14.333333333333334</v>
      </c>
      <c r="AH25" s="11">
        <f t="shared" ref="AH25" si="81">(140-AH19+AC18+AB18+AD18)/3</f>
        <v>17</v>
      </c>
      <c r="AI25" s="11">
        <f t="shared" ref="AI25" si="82">(140-AI19+AD18+AC18+AE18)/3</f>
        <v>15.333333333333334</v>
      </c>
      <c r="AJ25" s="32">
        <f t="shared" ref="AJ25" si="83">(140-AJ19+AE18+AD18+AF18)/3</f>
        <v>21</v>
      </c>
    </row>
    <row r="26" spans="1:36">
      <c r="A26" s="53"/>
      <c r="B26" s="17"/>
      <c r="C26" s="4"/>
      <c r="D26" s="4"/>
      <c r="E26" s="4"/>
      <c r="F26" s="4"/>
      <c r="G26" s="4"/>
      <c r="H26" s="18"/>
      <c r="I26" s="17"/>
      <c r="J26" s="4"/>
      <c r="K26" s="4"/>
      <c r="L26" s="4"/>
      <c r="M26" s="4"/>
      <c r="N26" s="4"/>
      <c r="O26" s="18"/>
      <c r="P26" s="38"/>
      <c r="Q26" s="4"/>
      <c r="R26" s="4"/>
      <c r="S26" s="4"/>
      <c r="T26" s="4"/>
      <c r="U26" s="4"/>
      <c r="V26" s="86"/>
      <c r="W26" s="17"/>
      <c r="X26" s="17"/>
      <c r="Y26" s="17"/>
      <c r="Z26" s="4"/>
      <c r="AA26" s="4"/>
      <c r="AB26" s="4"/>
      <c r="AC26" s="86"/>
      <c r="AD26" s="17"/>
      <c r="AE26" s="4"/>
      <c r="AF26" s="4"/>
      <c r="AG26" s="4"/>
      <c r="AH26" s="4"/>
      <c r="AI26" s="4"/>
      <c r="AJ26" s="18"/>
    </row>
    <row r="27" spans="1:36">
      <c r="A27" s="51" t="s">
        <v>22</v>
      </c>
      <c r="B27" s="15"/>
      <c r="C27" s="3"/>
      <c r="D27" s="3"/>
      <c r="E27" s="3"/>
      <c r="F27" s="3"/>
      <c r="G27" s="3"/>
      <c r="H27" s="16">
        <f t="shared" ref="H27:AC27" si="84">SUM(B18:H18)</f>
        <v>34</v>
      </c>
      <c r="I27" s="15">
        <f t="shared" si="84"/>
        <v>39</v>
      </c>
      <c r="J27" s="3">
        <f t="shared" si="84"/>
        <v>39</v>
      </c>
      <c r="K27" s="3">
        <f t="shared" si="84"/>
        <v>46</v>
      </c>
      <c r="L27" s="3">
        <f t="shared" si="84"/>
        <v>52</v>
      </c>
      <c r="M27" s="3">
        <f t="shared" si="84"/>
        <v>55</v>
      </c>
      <c r="N27" s="3">
        <f t="shared" si="84"/>
        <v>62</v>
      </c>
      <c r="O27" s="16">
        <f t="shared" si="84"/>
        <v>70</v>
      </c>
      <c r="P27" s="37">
        <f t="shared" si="84"/>
        <v>72</v>
      </c>
      <c r="Q27" s="3">
        <f t="shared" si="84"/>
        <v>88</v>
      </c>
      <c r="R27" s="3">
        <f t="shared" si="84"/>
        <v>92</v>
      </c>
      <c r="S27" s="3">
        <f t="shared" si="84"/>
        <v>110</v>
      </c>
      <c r="T27" s="3">
        <f t="shared" si="84"/>
        <v>118</v>
      </c>
      <c r="U27" s="3">
        <f t="shared" si="84"/>
        <v>128</v>
      </c>
      <c r="V27" s="96">
        <f t="shared" si="84"/>
        <v>134</v>
      </c>
      <c r="W27" s="15">
        <f t="shared" si="84"/>
        <v>138</v>
      </c>
      <c r="X27" s="15">
        <f t="shared" si="84"/>
        <v>117</v>
      </c>
      <c r="Y27" s="15">
        <f t="shared" si="84"/>
        <v>118</v>
      </c>
      <c r="Z27" s="15">
        <f t="shared" si="84"/>
        <v>111</v>
      </c>
      <c r="AA27" s="15">
        <f t="shared" si="84"/>
        <v>121</v>
      </c>
      <c r="AB27" s="15">
        <f t="shared" si="84"/>
        <v>143</v>
      </c>
      <c r="AC27" s="113">
        <f t="shared" si="84"/>
        <v>133</v>
      </c>
      <c r="AD27" s="15">
        <f t="shared" ref="AD27" si="85">SUM(X18:AD18)</f>
        <v>146</v>
      </c>
      <c r="AE27" s="3">
        <f t="shared" ref="AE27" si="86">SUM(Y18:AE18)</f>
        <v>164</v>
      </c>
      <c r="AF27" s="3">
        <f t="shared" ref="AF27" si="87">SUM(Z18:AF18)</f>
        <v>168</v>
      </c>
      <c r="AG27" s="3">
        <f t="shared" ref="AG27" si="88">SUM(AA18:AG18)</f>
        <v>177</v>
      </c>
      <c r="AH27" s="3">
        <f t="shared" ref="AH27" si="89">SUM(AB18:AH18)</f>
        <v>168</v>
      </c>
      <c r="AI27" s="3">
        <f t="shared" ref="AI27" si="90">SUM(AC18:AI18)</f>
        <v>154</v>
      </c>
      <c r="AJ27" s="16">
        <f t="shared" ref="AJ27" si="91">SUM(AD18:AJ18)</f>
        <v>145</v>
      </c>
    </row>
    <row r="28" spans="1:36">
      <c r="A28" s="53" t="s">
        <v>16</v>
      </c>
      <c r="B28" s="17"/>
      <c r="C28" s="4"/>
      <c r="D28" s="4"/>
      <c r="E28" s="4"/>
      <c r="F28" s="4"/>
      <c r="G28" s="4"/>
      <c r="H28" s="18">
        <f t="shared" ref="H28:AC28" si="92">SUM(B17:H17)</f>
        <v>999</v>
      </c>
      <c r="I28" s="18">
        <f t="shared" si="92"/>
        <v>999</v>
      </c>
      <c r="J28" s="18">
        <f t="shared" si="92"/>
        <v>999</v>
      </c>
      <c r="K28" s="18">
        <f t="shared" si="92"/>
        <v>983</v>
      </c>
      <c r="L28" s="18">
        <f t="shared" si="92"/>
        <v>1332</v>
      </c>
      <c r="M28" s="18">
        <f t="shared" si="92"/>
        <v>1467</v>
      </c>
      <c r="N28" s="18">
        <f t="shared" si="92"/>
        <v>1633</v>
      </c>
      <c r="O28" s="18">
        <f t="shared" si="92"/>
        <v>1862</v>
      </c>
      <c r="P28" s="18">
        <f t="shared" si="92"/>
        <v>1862</v>
      </c>
      <c r="Q28" s="18">
        <f t="shared" si="92"/>
        <v>1862</v>
      </c>
      <c r="R28" s="18">
        <f t="shared" si="92"/>
        <v>1417</v>
      </c>
      <c r="S28" s="18">
        <f t="shared" si="92"/>
        <v>1989</v>
      </c>
      <c r="T28" s="18">
        <f t="shared" si="92"/>
        <v>2128</v>
      </c>
      <c r="U28" s="18">
        <f t="shared" si="92"/>
        <v>1794</v>
      </c>
      <c r="V28" s="86">
        <f t="shared" si="92"/>
        <v>1448</v>
      </c>
      <c r="W28" s="17">
        <f t="shared" si="92"/>
        <v>1448</v>
      </c>
      <c r="X28" s="17">
        <f t="shared" si="92"/>
        <v>1448</v>
      </c>
      <c r="Y28" s="17">
        <f t="shared" si="92"/>
        <v>2931</v>
      </c>
      <c r="Z28" s="17">
        <f t="shared" si="92"/>
        <v>2158</v>
      </c>
      <c r="AA28" s="17">
        <f t="shared" si="92"/>
        <v>2018</v>
      </c>
      <c r="AB28" s="17">
        <f t="shared" si="92"/>
        <v>2460</v>
      </c>
      <c r="AC28" s="110">
        <f t="shared" si="92"/>
        <v>2840</v>
      </c>
      <c r="AD28" s="17">
        <f t="shared" ref="AD28" si="93">SUM(X17:AD17)</f>
        <v>2840</v>
      </c>
      <c r="AE28" s="4">
        <f t="shared" ref="AE28" si="94">SUM(Y17:AE17)</f>
        <v>2840</v>
      </c>
      <c r="AF28" s="4">
        <f t="shared" ref="AF28" si="95">SUM(Z17:AF17)</f>
        <v>2696</v>
      </c>
      <c r="AG28" s="4">
        <f t="shared" ref="AG28" si="96">SUM(AA17:AG17)</f>
        <v>2870</v>
      </c>
      <c r="AH28" s="4">
        <f t="shared" ref="AH28" si="97">SUM(AB17:AH17)</f>
        <v>3236</v>
      </c>
      <c r="AI28" s="4">
        <f t="shared" ref="AI28" si="98">SUM(AC17:AI17)</f>
        <v>2794</v>
      </c>
      <c r="AJ28" s="18">
        <f t="shared" ref="AJ28" si="99">SUM(AD17:AJ17)</f>
        <v>2414</v>
      </c>
    </row>
    <row r="29" spans="1:36">
      <c r="A29" s="53" t="s">
        <v>21</v>
      </c>
      <c r="B29" s="17"/>
      <c r="C29" s="4"/>
      <c r="D29" s="4"/>
      <c r="E29" s="4"/>
      <c r="F29" s="4"/>
      <c r="G29" s="4"/>
      <c r="H29" s="20">
        <f t="shared" ref="H29:N29" si="100">H28/7</f>
        <v>142.71428571428572</v>
      </c>
      <c r="I29" s="19">
        <f t="shared" si="100"/>
        <v>142.71428571428572</v>
      </c>
      <c r="J29" s="5">
        <f t="shared" si="100"/>
        <v>142.71428571428572</v>
      </c>
      <c r="K29" s="5">
        <f t="shared" si="100"/>
        <v>140.42857142857142</v>
      </c>
      <c r="L29" s="5">
        <f t="shared" si="100"/>
        <v>190.28571428571428</v>
      </c>
      <c r="M29" s="5">
        <f t="shared" si="100"/>
        <v>209.57142857142858</v>
      </c>
      <c r="N29" s="5">
        <f t="shared" si="100"/>
        <v>233.28571428571428</v>
      </c>
      <c r="O29" s="20">
        <f t="shared" ref="O29:W29" si="101">O28/7</f>
        <v>266</v>
      </c>
      <c r="P29" s="39">
        <f t="shared" si="101"/>
        <v>266</v>
      </c>
      <c r="Q29" s="5">
        <f t="shared" si="101"/>
        <v>266</v>
      </c>
      <c r="R29" s="5">
        <f t="shared" si="101"/>
        <v>202.42857142857142</v>
      </c>
      <c r="S29" s="5">
        <f t="shared" si="101"/>
        <v>284.14285714285717</v>
      </c>
      <c r="T29" s="5">
        <f t="shared" si="101"/>
        <v>304</v>
      </c>
      <c r="U29" s="5">
        <f t="shared" si="101"/>
        <v>256.28571428571428</v>
      </c>
      <c r="V29" s="87">
        <f t="shared" si="101"/>
        <v>206.85714285714286</v>
      </c>
      <c r="W29" s="19">
        <f t="shared" si="101"/>
        <v>206.85714285714286</v>
      </c>
      <c r="X29" s="19">
        <f t="shared" ref="X29:Y29" si="102">X28/7</f>
        <v>206.85714285714286</v>
      </c>
      <c r="Y29" s="19">
        <f t="shared" si="102"/>
        <v>418.71428571428572</v>
      </c>
      <c r="Z29" s="19">
        <f t="shared" ref="Z29:AA29" si="103">Z28/7</f>
        <v>308.28571428571428</v>
      </c>
      <c r="AA29" s="19">
        <f t="shared" si="103"/>
        <v>288.28571428571428</v>
      </c>
      <c r="AB29" s="19">
        <f t="shared" ref="AB29:AH29" si="104">AB28/7</f>
        <v>351.42857142857144</v>
      </c>
      <c r="AC29" s="104">
        <f t="shared" si="104"/>
        <v>405.71428571428572</v>
      </c>
      <c r="AD29" s="19">
        <f t="shared" si="104"/>
        <v>405.71428571428572</v>
      </c>
      <c r="AE29" s="5">
        <f t="shared" si="104"/>
        <v>405.71428571428572</v>
      </c>
      <c r="AF29" s="5">
        <f t="shared" si="104"/>
        <v>385.14285714285717</v>
      </c>
      <c r="AG29" s="5">
        <f t="shared" si="104"/>
        <v>410</v>
      </c>
      <c r="AH29" s="5">
        <f t="shared" si="104"/>
        <v>462.28571428571428</v>
      </c>
      <c r="AI29" s="5">
        <f t="shared" ref="AI29:AJ29" si="105">AI28/7</f>
        <v>399.14285714285717</v>
      </c>
      <c r="AJ29" s="20">
        <f t="shared" si="105"/>
        <v>344.85714285714283</v>
      </c>
    </row>
    <row r="30" spans="1:36">
      <c r="A30" s="53" t="s">
        <v>17</v>
      </c>
      <c r="B30" s="17"/>
      <c r="C30" s="4"/>
      <c r="D30" s="4"/>
      <c r="E30" s="4"/>
      <c r="F30" s="4"/>
      <c r="G30" s="4"/>
      <c r="H30" s="24">
        <f t="shared" ref="H30:W30" si="106">H19/H28</f>
        <v>3.4034034034034037E-2</v>
      </c>
      <c r="I30" s="23">
        <f t="shared" si="106"/>
        <v>3.903903903903904E-2</v>
      </c>
      <c r="J30" s="7">
        <f t="shared" si="106"/>
        <v>3.903903903903904E-2</v>
      </c>
      <c r="K30" s="7">
        <f t="shared" si="106"/>
        <v>4.6795523906408953E-2</v>
      </c>
      <c r="L30" s="7">
        <f t="shared" si="106"/>
        <v>3.903903903903904E-2</v>
      </c>
      <c r="M30" s="7">
        <f t="shared" si="106"/>
        <v>3.7491479209270623E-2</v>
      </c>
      <c r="N30" s="7">
        <f t="shared" si="106"/>
        <v>3.7966932026944275E-2</v>
      </c>
      <c r="O30" s="24">
        <f t="shared" si="106"/>
        <v>3.7593984962406013E-2</v>
      </c>
      <c r="P30" s="41">
        <f t="shared" si="106"/>
        <v>3.8668098818474758E-2</v>
      </c>
      <c r="Q30" s="7">
        <f t="shared" si="106"/>
        <v>4.7261009667024706E-2</v>
      </c>
      <c r="R30" s="7">
        <f t="shared" si="106"/>
        <v>6.4925899788285113E-2</v>
      </c>
      <c r="S30" s="7">
        <f t="shared" si="106"/>
        <v>5.5304172951231773E-2</v>
      </c>
      <c r="T30" s="7">
        <f t="shared" si="106"/>
        <v>5.5451127819548869E-2</v>
      </c>
      <c r="U30" s="7">
        <f t="shared" si="106"/>
        <v>7.1348940914158304E-2</v>
      </c>
      <c r="V30" s="89">
        <f t="shared" si="106"/>
        <v>9.2541436464088397E-2</v>
      </c>
      <c r="W30" s="23">
        <f t="shared" si="106"/>
        <v>9.5303867403314924E-2</v>
      </c>
      <c r="X30" s="23">
        <f t="shared" ref="X30:Y30" si="107">X19/X28</f>
        <v>8.0801104972375692E-2</v>
      </c>
      <c r="Y30" s="23">
        <f t="shared" si="107"/>
        <v>4.025929716820198E-2</v>
      </c>
      <c r="Z30" s="23">
        <f t="shared" ref="Z30:AA30" si="108">Z19/Z28</f>
        <v>5.1436515291936977E-2</v>
      </c>
      <c r="AA30" s="23">
        <f t="shared" si="108"/>
        <v>5.9960356788899903E-2</v>
      </c>
      <c r="AB30" s="23">
        <f t="shared" ref="AB30:AH30" si="109">AB19/AB28</f>
        <v>5.8130081300813007E-2</v>
      </c>
      <c r="AC30" s="106">
        <f t="shared" si="109"/>
        <v>4.6830985915492958E-2</v>
      </c>
      <c r="AD30" s="23">
        <f t="shared" si="109"/>
        <v>5.1408450704225353E-2</v>
      </c>
      <c r="AE30" s="7">
        <f t="shared" si="109"/>
        <v>5.7746478873239436E-2</v>
      </c>
      <c r="AF30" s="7">
        <f t="shared" si="109"/>
        <v>6.2314540059347182E-2</v>
      </c>
      <c r="AG30" s="7">
        <f t="shared" si="109"/>
        <v>6.167247386759582E-2</v>
      </c>
      <c r="AH30" s="7">
        <f t="shared" si="109"/>
        <v>5.19159456118665E-2</v>
      </c>
      <c r="AI30" s="7">
        <f t="shared" ref="AI30:AJ30" si="110">AI19/AI28</f>
        <v>5.5118110236220472E-2</v>
      </c>
      <c r="AJ30" s="24">
        <f t="shared" si="110"/>
        <v>6.0066280033140018E-2</v>
      </c>
    </row>
    <row r="31" spans="1:36">
      <c r="A31" s="53"/>
      <c r="B31" s="17"/>
      <c r="C31" s="4"/>
      <c r="D31" s="4"/>
      <c r="E31" s="4"/>
      <c r="F31" s="4"/>
      <c r="G31" s="4"/>
      <c r="H31" s="18"/>
      <c r="I31" s="17"/>
      <c r="J31" s="4"/>
      <c r="K31" s="4"/>
      <c r="L31" s="4"/>
      <c r="M31" s="4"/>
      <c r="N31" s="4"/>
      <c r="O31" s="18"/>
      <c r="P31" s="38"/>
      <c r="Q31" s="4"/>
      <c r="R31" s="4"/>
      <c r="S31" s="4"/>
      <c r="T31" s="4"/>
      <c r="U31" s="4"/>
      <c r="V31" s="86"/>
      <c r="W31" s="17"/>
      <c r="X31" s="17"/>
      <c r="Y31" s="17"/>
      <c r="Z31" s="17"/>
      <c r="AA31" s="17"/>
      <c r="AB31" s="17"/>
      <c r="AC31" s="110"/>
      <c r="AD31" s="17"/>
      <c r="AE31" s="4"/>
      <c r="AF31" s="4"/>
      <c r="AG31" s="4"/>
      <c r="AH31" s="4"/>
      <c r="AI31" s="4"/>
      <c r="AJ31" s="18"/>
    </row>
    <row r="32" spans="1:36" s="55" customFormat="1">
      <c r="A32" s="79" t="s">
        <v>24</v>
      </c>
      <c r="B32" s="80">
        <v>136</v>
      </c>
      <c r="C32" s="81">
        <v>155</v>
      </c>
      <c r="D32" s="81">
        <f>D17-B32-C32</f>
        <v>170</v>
      </c>
      <c r="E32" s="82">
        <f>E17</f>
        <v>72</v>
      </c>
      <c r="F32" s="82">
        <f>F17</f>
        <v>181</v>
      </c>
      <c r="G32" s="82">
        <f>G17</f>
        <v>168</v>
      </c>
      <c r="H32" s="82">
        <f>H17</f>
        <v>117</v>
      </c>
      <c r="I32" s="80">
        <v>88</v>
      </c>
      <c r="J32" s="81">
        <v>155</v>
      </c>
      <c r="K32" s="81">
        <f>K17-I32-J32</f>
        <v>202</v>
      </c>
      <c r="L32" s="82">
        <f t="shared" ref="L32:O32" si="111">L17</f>
        <v>421</v>
      </c>
      <c r="M32" s="82">
        <f t="shared" si="111"/>
        <v>316</v>
      </c>
      <c r="N32" s="82">
        <f t="shared" si="111"/>
        <v>334</v>
      </c>
      <c r="O32" s="82">
        <f t="shared" si="111"/>
        <v>346</v>
      </c>
      <c r="P32" s="83">
        <v>191</v>
      </c>
      <c r="Q32" s="81">
        <v>254</v>
      </c>
      <c r="R32" s="81">
        <v>277</v>
      </c>
      <c r="S32" s="81">
        <f>S17-P32-Q32-R32</f>
        <v>271</v>
      </c>
      <c r="T32" s="82">
        <f>T17</f>
        <v>455</v>
      </c>
      <c r="U32" s="81">
        <v>305</v>
      </c>
      <c r="V32" s="97">
        <v>408</v>
      </c>
      <c r="W32" s="80">
        <v>368</v>
      </c>
      <c r="X32" s="80">
        <v>165</v>
      </c>
      <c r="Y32" s="80">
        <f>1483-U32-V32-W32-X32</f>
        <v>237</v>
      </c>
      <c r="Z32" s="82">
        <f>Z17</f>
        <v>220</v>
      </c>
      <c r="AA32" s="82">
        <f>AA17</f>
        <v>315</v>
      </c>
      <c r="AB32" s="82">
        <f>AB17</f>
        <v>442</v>
      </c>
      <c r="AC32" s="82">
        <f>AC17</f>
        <v>380</v>
      </c>
      <c r="AD32" s="80">
        <v>574</v>
      </c>
      <c r="AE32" s="81">
        <v>493</v>
      </c>
      <c r="AF32" s="81">
        <f>AF17-AE32-AD32</f>
        <v>272</v>
      </c>
      <c r="AG32" s="82">
        <f>AG17</f>
        <v>394</v>
      </c>
      <c r="AH32" s="82">
        <f>AH17</f>
        <v>681</v>
      </c>
      <c r="AI32" s="82"/>
      <c r="AJ32" s="115"/>
    </row>
    <row r="33" spans="1:36">
      <c r="A33" s="53" t="s">
        <v>25</v>
      </c>
      <c r="B33" s="17"/>
      <c r="C33" s="4"/>
      <c r="D33" s="4"/>
      <c r="E33" s="4"/>
      <c r="F33" s="4"/>
      <c r="G33" s="4"/>
      <c r="H33" s="20">
        <f t="shared" ref="H33:L33" si="112">SUM(B32:H32)</f>
        <v>999</v>
      </c>
      <c r="I33" s="19">
        <f t="shared" si="112"/>
        <v>951</v>
      </c>
      <c r="J33" s="5">
        <f t="shared" si="112"/>
        <v>951</v>
      </c>
      <c r="K33" s="5">
        <f t="shared" si="112"/>
        <v>983</v>
      </c>
      <c r="L33" s="5">
        <f t="shared" si="112"/>
        <v>1332</v>
      </c>
      <c r="M33" s="5">
        <f t="shared" ref="M33" si="113">SUM(G32:M32)</f>
        <v>1467</v>
      </c>
      <c r="N33" s="5">
        <f t="shared" ref="N33" si="114">SUM(H32:N32)</f>
        <v>1633</v>
      </c>
      <c r="O33" s="20">
        <f t="shared" ref="O33" si="115">SUM(I32:O32)</f>
        <v>1862</v>
      </c>
      <c r="P33" s="39">
        <f t="shared" ref="P33" si="116">SUM(J32:P32)</f>
        <v>1965</v>
      </c>
      <c r="Q33" s="5">
        <f t="shared" ref="Q33" si="117">SUM(K32:Q32)</f>
        <v>2064</v>
      </c>
      <c r="R33" s="5">
        <f t="shared" ref="R33" si="118">SUM(L32:R32)</f>
        <v>2139</v>
      </c>
      <c r="S33" s="5">
        <f t="shared" ref="S33" si="119">SUM(M32:S32)</f>
        <v>1989</v>
      </c>
      <c r="T33" s="5">
        <f t="shared" ref="T33" si="120">SUM(N32:T32)</f>
        <v>2128</v>
      </c>
      <c r="U33" s="5">
        <f t="shared" ref="U33" si="121">SUM(O32:U32)</f>
        <v>2099</v>
      </c>
      <c r="V33" s="87">
        <f t="shared" ref="V33:AC33" si="122">SUM(P32:V32)</f>
        <v>2161</v>
      </c>
      <c r="W33" s="19">
        <f t="shared" si="122"/>
        <v>2338</v>
      </c>
      <c r="X33" s="19">
        <f t="shared" si="122"/>
        <v>2249</v>
      </c>
      <c r="Y33" s="19">
        <f t="shared" si="122"/>
        <v>2209</v>
      </c>
      <c r="Z33" s="19">
        <f t="shared" si="122"/>
        <v>2158</v>
      </c>
      <c r="AA33" s="19">
        <f t="shared" si="122"/>
        <v>2018</v>
      </c>
      <c r="AB33" s="19">
        <f t="shared" si="122"/>
        <v>2155</v>
      </c>
      <c r="AC33" s="104">
        <f t="shared" si="122"/>
        <v>2127</v>
      </c>
      <c r="AD33" s="19">
        <f t="shared" ref="AD33" si="123">SUM(X32:AD32)</f>
        <v>2333</v>
      </c>
      <c r="AE33" s="5">
        <f t="shared" ref="AE33" si="124">SUM(Y32:AE32)</f>
        <v>2661</v>
      </c>
      <c r="AF33" s="5">
        <f t="shared" ref="AF33" si="125">SUM(Z32:AF32)</f>
        <v>2696</v>
      </c>
      <c r="AG33" s="5">
        <f t="shared" ref="AG33" si="126">SUM(AA32:AG32)</f>
        <v>2870</v>
      </c>
      <c r="AH33" s="5">
        <f t="shared" ref="AH33" si="127">SUM(AB32:AH32)</f>
        <v>3236</v>
      </c>
      <c r="AI33" s="5">
        <f t="shared" ref="AI33" si="128">SUM(AC32:AI32)</f>
        <v>2794</v>
      </c>
      <c r="AJ33" s="20">
        <f t="shared" ref="AJ33" si="129">SUM(AD32:AJ32)</f>
        <v>2414</v>
      </c>
    </row>
    <row r="34" spans="1:36">
      <c r="A34" s="53" t="s">
        <v>28</v>
      </c>
      <c r="B34" s="69"/>
      <c r="C34" s="70"/>
      <c r="D34" s="70"/>
      <c r="E34" s="70"/>
      <c r="F34" s="70"/>
      <c r="G34" s="70"/>
      <c r="H34" s="71">
        <f t="shared" ref="H34:W34" si="130">H33/7</f>
        <v>142.71428571428572</v>
      </c>
      <c r="I34" s="71">
        <f t="shared" si="130"/>
        <v>135.85714285714286</v>
      </c>
      <c r="J34" s="71">
        <f t="shared" si="130"/>
        <v>135.85714285714286</v>
      </c>
      <c r="K34" s="71">
        <f t="shared" si="130"/>
        <v>140.42857142857142</v>
      </c>
      <c r="L34" s="71">
        <f t="shared" si="130"/>
        <v>190.28571428571428</v>
      </c>
      <c r="M34" s="71">
        <f t="shared" si="130"/>
        <v>209.57142857142858</v>
      </c>
      <c r="N34" s="71">
        <f t="shared" si="130"/>
        <v>233.28571428571428</v>
      </c>
      <c r="O34" s="71">
        <f t="shared" si="130"/>
        <v>266</v>
      </c>
      <c r="P34" s="71">
        <f t="shared" si="130"/>
        <v>280.71428571428572</v>
      </c>
      <c r="Q34" s="71">
        <f t="shared" si="130"/>
        <v>294.85714285714283</v>
      </c>
      <c r="R34" s="71">
        <f t="shared" si="130"/>
        <v>305.57142857142856</v>
      </c>
      <c r="S34" s="71">
        <f t="shared" si="130"/>
        <v>284.14285714285717</v>
      </c>
      <c r="T34" s="71">
        <f t="shared" si="130"/>
        <v>304</v>
      </c>
      <c r="U34" s="71">
        <f t="shared" si="130"/>
        <v>299.85714285714283</v>
      </c>
      <c r="V34" s="98">
        <f t="shared" si="130"/>
        <v>308.71428571428572</v>
      </c>
      <c r="W34" s="19">
        <f t="shared" si="130"/>
        <v>334</v>
      </c>
      <c r="X34" s="19">
        <f t="shared" ref="X34:Y34" si="131">X33/7</f>
        <v>321.28571428571428</v>
      </c>
      <c r="Y34" s="19">
        <f t="shared" si="131"/>
        <v>315.57142857142856</v>
      </c>
      <c r="Z34" s="19">
        <f t="shared" ref="Z34:AA34" si="132">Z33/7</f>
        <v>308.28571428571428</v>
      </c>
      <c r="AA34" s="19">
        <f t="shared" si="132"/>
        <v>288.28571428571428</v>
      </c>
      <c r="AB34" s="19">
        <f t="shared" ref="AB34:AH34" si="133">AB33/7</f>
        <v>307.85714285714283</v>
      </c>
      <c r="AC34" s="104">
        <f t="shared" si="133"/>
        <v>303.85714285714283</v>
      </c>
      <c r="AD34" s="19">
        <f t="shared" si="133"/>
        <v>333.28571428571428</v>
      </c>
      <c r="AE34" s="5">
        <f t="shared" si="133"/>
        <v>380.14285714285717</v>
      </c>
      <c r="AF34" s="5">
        <f t="shared" si="133"/>
        <v>385.14285714285717</v>
      </c>
      <c r="AG34" s="5">
        <f t="shared" si="133"/>
        <v>410</v>
      </c>
      <c r="AH34" s="5">
        <f t="shared" si="133"/>
        <v>462.28571428571428</v>
      </c>
      <c r="AI34" s="5">
        <f t="shared" ref="AI34:AJ34" si="134">AI33/7</f>
        <v>399.14285714285717</v>
      </c>
      <c r="AJ34" s="20">
        <f t="shared" si="134"/>
        <v>344.85714285714283</v>
      </c>
    </row>
    <row r="35" spans="1:36" ht="21" thickBot="1">
      <c r="A35" s="54" t="s">
        <v>26</v>
      </c>
      <c r="B35" s="48"/>
      <c r="C35" s="49"/>
      <c r="D35" s="49"/>
      <c r="E35" s="49"/>
      <c r="F35" s="49"/>
      <c r="G35" s="49"/>
      <c r="H35" s="35">
        <f t="shared" ref="H35:W35" si="135">H19/H33</f>
        <v>3.4034034034034037E-2</v>
      </c>
      <c r="I35" s="33">
        <f t="shared" si="135"/>
        <v>4.1009463722397478E-2</v>
      </c>
      <c r="J35" s="34">
        <f t="shared" si="135"/>
        <v>4.1009463722397478E-2</v>
      </c>
      <c r="K35" s="34">
        <f t="shared" si="135"/>
        <v>4.6795523906408953E-2</v>
      </c>
      <c r="L35" s="34">
        <f t="shared" si="135"/>
        <v>3.903903903903904E-2</v>
      </c>
      <c r="M35" s="34">
        <f t="shared" si="135"/>
        <v>3.7491479209270623E-2</v>
      </c>
      <c r="N35" s="34">
        <f t="shared" si="135"/>
        <v>3.7966932026944275E-2</v>
      </c>
      <c r="O35" s="35">
        <f t="shared" si="135"/>
        <v>3.7593984962406013E-2</v>
      </c>
      <c r="P35" s="46">
        <f t="shared" si="135"/>
        <v>3.6641221374045803E-2</v>
      </c>
      <c r="Q35" s="34">
        <f t="shared" si="135"/>
        <v>4.2635658914728682E-2</v>
      </c>
      <c r="R35" s="34">
        <f t="shared" si="135"/>
        <v>4.3010752688172046E-2</v>
      </c>
      <c r="S35" s="34">
        <f t="shared" si="135"/>
        <v>5.5304172951231773E-2</v>
      </c>
      <c r="T35" s="34">
        <f t="shared" si="135"/>
        <v>5.5451127819548869E-2</v>
      </c>
      <c r="U35" s="34">
        <f t="shared" si="135"/>
        <v>6.0981419723677939E-2</v>
      </c>
      <c r="V35" s="99">
        <f t="shared" si="135"/>
        <v>6.2008329477093935E-2</v>
      </c>
      <c r="W35" s="33">
        <f t="shared" si="135"/>
        <v>5.9024807527801537E-2</v>
      </c>
      <c r="X35" s="33">
        <f t="shared" ref="X35:Y35" si="136">X19/X33</f>
        <v>5.2023121387283239E-2</v>
      </c>
      <c r="Y35" s="33">
        <f t="shared" si="136"/>
        <v>5.3417836124943413E-2</v>
      </c>
      <c r="Z35" s="33">
        <f t="shared" ref="Z35:AA35" si="137">Z19/Z33</f>
        <v>5.1436515291936977E-2</v>
      </c>
      <c r="AA35" s="33">
        <f t="shared" si="137"/>
        <v>5.9960356788899903E-2</v>
      </c>
      <c r="AB35" s="33">
        <f t="shared" ref="AB35:AH35" si="138">AB19/AB33</f>
        <v>6.6357308584686775E-2</v>
      </c>
      <c r="AC35" s="114">
        <f t="shared" si="138"/>
        <v>6.2529384109073813E-2</v>
      </c>
      <c r="AD35" s="33">
        <f t="shared" si="138"/>
        <v>6.2580368624089153E-2</v>
      </c>
      <c r="AE35" s="34">
        <f t="shared" si="138"/>
        <v>6.1630965802329948E-2</v>
      </c>
      <c r="AF35" s="34">
        <f t="shared" si="138"/>
        <v>6.2314540059347182E-2</v>
      </c>
      <c r="AG35" s="34">
        <f t="shared" si="138"/>
        <v>6.167247386759582E-2</v>
      </c>
      <c r="AH35" s="34">
        <f t="shared" si="138"/>
        <v>5.19159456118665E-2</v>
      </c>
      <c r="AI35" s="34">
        <f t="shared" ref="AI35:AJ35" si="139">AI19/AI33</f>
        <v>5.5118110236220472E-2</v>
      </c>
      <c r="AJ35" s="35">
        <f t="shared" si="139"/>
        <v>6.0066280033140018E-2</v>
      </c>
    </row>
    <row r="36" spans="1:36">
      <c r="A36" s="1" t="s">
        <v>29</v>
      </c>
      <c r="H36" s="102">
        <f>SUM(B32:H32)</f>
        <v>999</v>
      </c>
      <c r="O36" s="102">
        <f>SUM(I32:O32)</f>
        <v>1862</v>
      </c>
      <c r="V36" s="102">
        <f>SUM(P32:V32)</f>
        <v>2161</v>
      </c>
      <c r="AC36" s="102">
        <f>SUM(W32:AC32)</f>
        <v>2127</v>
      </c>
      <c r="AJ36" s="102">
        <f>SUM(AD32:AJ32)</f>
        <v>2414</v>
      </c>
    </row>
    <row r="37" spans="1:36">
      <c r="A37" s="1" t="s">
        <v>30</v>
      </c>
      <c r="O37" s="102">
        <f>O36-H36</f>
        <v>863</v>
      </c>
      <c r="V37" s="102">
        <f>V36-O36</f>
        <v>299</v>
      </c>
      <c r="AC37" s="102">
        <f>AC36-V36</f>
        <v>-34</v>
      </c>
      <c r="AJ37" s="102">
        <f>AJ36-AC36</f>
        <v>287</v>
      </c>
    </row>
    <row r="38" spans="1:36">
      <c r="A38" s="1" t="s">
        <v>31</v>
      </c>
      <c r="H38" s="102">
        <f>SUM(B18:H18)</f>
        <v>34</v>
      </c>
      <c r="O38" s="102">
        <f>SUM(I18:O18)</f>
        <v>70</v>
      </c>
      <c r="V38" s="102">
        <f>SUM(P18:V18)</f>
        <v>134</v>
      </c>
      <c r="AC38" s="102">
        <f>SUM(W18:AC18)</f>
        <v>133</v>
      </c>
      <c r="AJ38" s="102">
        <f>SUM(AD18:AJ18)</f>
        <v>145</v>
      </c>
    </row>
    <row r="39" spans="1:36">
      <c r="A39" s="1" t="s">
        <v>32</v>
      </c>
      <c r="H39" s="102"/>
      <c r="O39" s="102">
        <f>O38-H38</f>
        <v>36</v>
      </c>
      <c r="V39" s="102">
        <f>V38-O38</f>
        <v>64</v>
      </c>
      <c r="AC39" s="102">
        <f>AC38-V38</f>
        <v>-1</v>
      </c>
      <c r="AJ39" s="102">
        <f>AJ38-AC38</f>
        <v>12</v>
      </c>
    </row>
  </sheetData>
  <phoneticPr fontId="2"/>
  <conditionalFormatting sqref="I13:V13 I16:V16">
    <cfRule type="cellIs" dxfId="110" priority="177" operator="lessThan">
      <formula>0</formula>
    </cfRule>
  </conditionalFormatting>
  <conditionalFormatting sqref="C12">
    <cfRule type="cellIs" dxfId="109" priority="171" operator="lessThan">
      <formula>0</formula>
    </cfRule>
  </conditionalFormatting>
  <conditionalFormatting sqref="H13">
    <cfRule type="cellIs" dxfId="108" priority="170" operator="lessThan">
      <formula>0</formula>
    </cfRule>
  </conditionalFormatting>
  <conditionalFormatting sqref="G13">
    <cfRule type="cellIs" dxfId="107" priority="169" operator="lessThan">
      <formula>0</formula>
    </cfRule>
  </conditionalFormatting>
  <conditionalFormatting sqref="F13">
    <cfRule type="cellIs" dxfId="106" priority="168" operator="lessThan">
      <formula>0</formula>
    </cfRule>
  </conditionalFormatting>
  <conditionalFormatting sqref="E13">
    <cfRule type="cellIs" dxfId="105" priority="167" operator="lessThan">
      <formula>0</formula>
    </cfRule>
  </conditionalFormatting>
  <conditionalFormatting sqref="D13">
    <cfRule type="cellIs" dxfId="104" priority="166" operator="lessThan">
      <formula>0</formula>
    </cfRule>
  </conditionalFormatting>
  <conditionalFormatting sqref="C13">
    <cfRule type="cellIs" dxfId="103" priority="165" operator="lessThan">
      <formula>0</formula>
    </cfRule>
  </conditionalFormatting>
  <conditionalFormatting sqref="H14:H16">
    <cfRule type="cellIs" dxfId="102" priority="164" operator="lessThan">
      <formula>0</formula>
    </cfRule>
  </conditionalFormatting>
  <conditionalFormatting sqref="N14">
    <cfRule type="cellIs" dxfId="101" priority="123" operator="lessThan">
      <formula>0</formula>
    </cfRule>
  </conditionalFormatting>
  <conditionalFormatting sqref="V15">
    <cfRule type="cellIs" dxfId="100" priority="102" operator="lessThan">
      <formula>0</formula>
    </cfRule>
  </conditionalFormatting>
  <conditionalFormatting sqref="I14:I15">
    <cfRule type="cellIs" dxfId="99" priority="161" operator="lessThan">
      <formula>0</formula>
    </cfRule>
  </conditionalFormatting>
  <conditionalFormatting sqref="J14">
    <cfRule type="cellIs" dxfId="98" priority="128" operator="lessThan">
      <formula>0</formula>
    </cfRule>
  </conditionalFormatting>
  <conditionalFormatting sqref="K14">
    <cfRule type="cellIs" dxfId="97" priority="127" operator="lessThan">
      <formula>0</formula>
    </cfRule>
  </conditionalFormatting>
  <conditionalFormatting sqref="L14">
    <cfRule type="cellIs" dxfId="96" priority="126" operator="lessThan">
      <formula>0</formula>
    </cfRule>
  </conditionalFormatting>
  <conditionalFormatting sqref="M14">
    <cfRule type="cellIs" dxfId="95" priority="124" operator="lessThan">
      <formula>0</formula>
    </cfRule>
  </conditionalFormatting>
  <conditionalFormatting sqref="O14">
    <cfRule type="cellIs" dxfId="94" priority="122" operator="lessThan">
      <formula>0</formula>
    </cfRule>
  </conditionalFormatting>
  <conditionalFormatting sqref="J15">
    <cfRule type="cellIs" dxfId="93" priority="114" operator="lessThan">
      <formula>0</formula>
    </cfRule>
  </conditionalFormatting>
  <conditionalFormatting sqref="K15">
    <cfRule type="cellIs" dxfId="92" priority="113" operator="lessThan">
      <formula>0</formula>
    </cfRule>
  </conditionalFormatting>
  <conditionalFormatting sqref="L15">
    <cfRule type="cellIs" dxfId="91" priority="112" operator="lessThan">
      <formula>0</formula>
    </cfRule>
  </conditionalFormatting>
  <conditionalFormatting sqref="M15">
    <cfRule type="cellIs" dxfId="90" priority="111" operator="lessThan">
      <formula>0</formula>
    </cfRule>
  </conditionalFormatting>
  <conditionalFormatting sqref="N15">
    <cfRule type="cellIs" dxfId="89" priority="110" operator="lessThan">
      <formula>0</formula>
    </cfRule>
  </conditionalFormatting>
  <conditionalFormatting sqref="O15">
    <cfRule type="cellIs" dxfId="88" priority="109" operator="lessThan">
      <formula>0</formula>
    </cfRule>
  </conditionalFormatting>
  <conditionalFormatting sqref="P15">
    <cfRule type="cellIs" dxfId="87" priority="108" operator="lessThan">
      <formula>0</formula>
    </cfRule>
  </conditionalFormatting>
  <conditionalFormatting sqref="Q15">
    <cfRule type="cellIs" dxfId="86" priority="107" operator="lessThan">
      <formula>0</formula>
    </cfRule>
  </conditionalFormatting>
  <conditionalFormatting sqref="R15">
    <cfRule type="cellIs" dxfId="85" priority="106" operator="lessThan">
      <formula>0</formula>
    </cfRule>
  </conditionalFormatting>
  <conditionalFormatting sqref="S15">
    <cfRule type="cellIs" dxfId="84" priority="105" operator="lessThan">
      <formula>0</formula>
    </cfRule>
  </conditionalFormatting>
  <conditionalFormatting sqref="T15">
    <cfRule type="cellIs" dxfId="83" priority="104" operator="lessThan">
      <formula>0</formula>
    </cfRule>
  </conditionalFormatting>
  <conditionalFormatting sqref="U15">
    <cfRule type="cellIs" dxfId="82" priority="103" operator="lessThan">
      <formula>0</formula>
    </cfRule>
  </conditionalFormatting>
  <conditionalFormatting sqref="D12">
    <cfRule type="cellIs" dxfId="81" priority="101" operator="lessThan">
      <formula>0</formula>
    </cfRule>
  </conditionalFormatting>
  <conditionalFormatting sqref="E12">
    <cfRule type="cellIs" dxfId="80" priority="100" operator="lessThan">
      <formula>0</formula>
    </cfRule>
  </conditionalFormatting>
  <conditionalFormatting sqref="F12">
    <cfRule type="cellIs" dxfId="79" priority="99" operator="lessThan">
      <formula>0</formula>
    </cfRule>
  </conditionalFormatting>
  <conditionalFormatting sqref="G12">
    <cfRule type="cellIs" dxfId="78" priority="98" operator="lessThan">
      <formula>0</formula>
    </cfRule>
  </conditionalFormatting>
  <conditionalFormatting sqref="H12">
    <cfRule type="cellIs" dxfId="77" priority="97" operator="lessThan">
      <formula>0</formula>
    </cfRule>
  </conditionalFormatting>
  <conditionalFormatting sqref="I12">
    <cfRule type="cellIs" dxfId="76" priority="96" operator="lessThan">
      <formula>0</formula>
    </cfRule>
  </conditionalFormatting>
  <conditionalFormatting sqref="J12">
    <cfRule type="cellIs" dxfId="75" priority="95" operator="lessThan">
      <formula>0</formula>
    </cfRule>
  </conditionalFormatting>
  <conditionalFormatting sqref="K12">
    <cfRule type="cellIs" dxfId="74" priority="94" operator="lessThan">
      <formula>0</formula>
    </cfRule>
  </conditionalFormatting>
  <conditionalFormatting sqref="L12">
    <cfRule type="cellIs" dxfId="73" priority="93" operator="lessThan">
      <formula>0</formula>
    </cfRule>
  </conditionalFormatting>
  <conditionalFormatting sqref="M12">
    <cfRule type="cellIs" dxfId="72" priority="92" operator="lessThan">
      <formula>0</formula>
    </cfRule>
  </conditionalFormatting>
  <conditionalFormatting sqref="N12">
    <cfRule type="cellIs" dxfId="71" priority="91" operator="lessThan">
      <formula>0</formula>
    </cfRule>
  </conditionalFormatting>
  <conditionalFormatting sqref="O12">
    <cfRule type="cellIs" dxfId="70" priority="90" operator="lessThan">
      <formula>0</formula>
    </cfRule>
  </conditionalFormatting>
  <conditionalFormatting sqref="P12">
    <cfRule type="cellIs" dxfId="69" priority="89" operator="lessThan">
      <formula>0</formula>
    </cfRule>
  </conditionalFormatting>
  <conditionalFormatting sqref="Q12">
    <cfRule type="cellIs" dxfId="68" priority="88" operator="lessThan">
      <formula>0</formula>
    </cfRule>
  </conditionalFormatting>
  <conditionalFormatting sqref="R12">
    <cfRule type="cellIs" dxfId="67" priority="87" operator="lessThan">
      <formula>0</formula>
    </cfRule>
  </conditionalFormatting>
  <conditionalFormatting sqref="S12">
    <cfRule type="cellIs" dxfId="66" priority="86" operator="lessThan">
      <formula>0</formula>
    </cfRule>
  </conditionalFormatting>
  <conditionalFormatting sqref="T12">
    <cfRule type="cellIs" dxfId="65" priority="85" operator="lessThan">
      <formula>0</formula>
    </cfRule>
  </conditionalFormatting>
  <conditionalFormatting sqref="U12">
    <cfRule type="cellIs" dxfId="64" priority="84" operator="lessThan">
      <formula>0</formula>
    </cfRule>
  </conditionalFormatting>
  <conditionalFormatting sqref="V12">
    <cfRule type="cellIs" dxfId="63" priority="83" operator="lessThan">
      <formula>0</formula>
    </cfRule>
  </conditionalFormatting>
  <conditionalFormatting sqref="P14">
    <cfRule type="cellIs" dxfId="62" priority="65" operator="lessThan">
      <formula>0</formula>
    </cfRule>
  </conditionalFormatting>
  <conditionalFormatting sqref="Q14">
    <cfRule type="cellIs" dxfId="61" priority="64" operator="lessThan">
      <formula>0</formula>
    </cfRule>
  </conditionalFormatting>
  <conditionalFormatting sqref="R14">
    <cfRule type="cellIs" dxfId="60" priority="63" operator="lessThan">
      <formula>0</formula>
    </cfRule>
  </conditionalFormatting>
  <conditionalFormatting sqref="S14">
    <cfRule type="cellIs" dxfId="59" priority="62" operator="lessThan">
      <formula>0</formula>
    </cfRule>
  </conditionalFormatting>
  <conditionalFormatting sqref="T14">
    <cfRule type="cellIs" dxfId="58" priority="61" operator="lessThan">
      <formula>0</formula>
    </cfRule>
  </conditionalFormatting>
  <conditionalFormatting sqref="U14">
    <cfRule type="cellIs" dxfId="57" priority="60" operator="lessThan">
      <formula>0</formula>
    </cfRule>
  </conditionalFormatting>
  <conditionalFormatting sqref="V14">
    <cfRule type="cellIs" dxfId="56" priority="59" operator="lessThan">
      <formula>0</formula>
    </cfRule>
  </conditionalFormatting>
  <conditionalFormatting sqref="W14">
    <cfRule type="cellIs" dxfId="55" priority="58" operator="lessThan">
      <formula>0</formula>
    </cfRule>
  </conditionalFormatting>
  <conditionalFormatting sqref="W13">
    <cfRule type="cellIs" dxfId="54" priority="57" operator="lessThan">
      <formula>0</formula>
    </cfRule>
  </conditionalFormatting>
  <conditionalFormatting sqref="W12">
    <cfRule type="cellIs" dxfId="53" priority="56" operator="lessThan">
      <formula>0</formula>
    </cfRule>
  </conditionalFormatting>
  <conditionalFormatting sqref="W15">
    <cfRule type="cellIs" dxfId="52" priority="55" operator="lessThan">
      <formula>0</formula>
    </cfRule>
  </conditionalFormatting>
  <conditionalFormatting sqref="X14">
    <cfRule type="cellIs" dxfId="51" priority="54" operator="lessThan">
      <formula>0</formula>
    </cfRule>
  </conditionalFormatting>
  <conditionalFormatting sqref="X13">
    <cfRule type="cellIs" dxfId="50" priority="53" operator="lessThan">
      <formula>0</formula>
    </cfRule>
  </conditionalFormatting>
  <conditionalFormatting sqref="X12">
    <cfRule type="cellIs" dxfId="49" priority="52" operator="lessThan">
      <formula>0</formula>
    </cfRule>
  </conditionalFormatting>
  <conditionalFormatting sqref="X15">
    <cfRule type="cellIs" dxfId="48" priority="51" operator="lessThan">
      <formula>0</formula>
    </cfRule>
  </conditionalFormatting>
  <conditionalFormatting sqref="Y14">
    <cfRule type="cellIs" dxfId="47" priority="50" operator="lessThan">
      <formula>0</formula>
    </cfRule>
  </conditionalFormatting>
  <conditionalFormatting sqref="Y13">
    <cfRule type="cellIs" dxfId="46" priority="49" operator="lessThan">
      <formula>0</formula>
    </cfRule>
  </conditionalFormatting>
  <conditionalFormatting sqref="Y12">
    <cfRule type="cellIs" dxfId="45" priority="48" operator="lessThan">
      <formula>0</formula>
    </cfRule>
  </conditionalFormatting>
  <conditionalFormatting sqref="Y15">
    <cfRule type="cellIs" dxfId="44" priority="47" operator="lessThan">
      <formula>0</formula>
    </cfRule>
  </conditionalFormatting>
  <conditionalFormatting sqref="Z14">
    <cfRule type="cellIs" dxfId="43" priority="46" operator="lessThan">
      <formula>0</formula>
    </cfRule>
  </conditionalFormatting>
  <conditionalFormatting sqref="Z13">
    <cfRule type="cellIs" dxfId="42" priority="45" operator="lessThan">
      <formula>0</formula>
    </cfRule>
  </conditionalFormatting>
  <conditionalFormatting sqref="Z12">
    <cfRule type="cellIs" dxfId="41" priority="44" operator="lessThan">
      <formula>0</formula>
    </cfRule>
  </conditionalFormatting>
  <conditionalFormatting sqref="Z15">
    <cfRule type="cellIs" dxfId="40" priority="43" operator="lessThan">
      <formula>0</formula>
    </cfRule>
  </conditionalFormatting>
  <conditionalFormatting sqref="AA14">
    <cfRule type="cellIs" dxfId="39" priority="42" operator="lessThan">
      <formula>0</formula>
    </cfRule>
  </conditionalFormatting>
  <conditionalFormatting sqref="AA13">
    <cfRule type="cellIs" dxfId="38" priority="41" operator="lessThan">
      <formula>0</formula>
    </cfRule>
  </conditionalFormatting>
  <conditionalFormatting sqref="AA12">
    <cfRule type="cellIs" dxfId="37" priority="40" operator="lessThan">
      <formula>0</formula>
    </cfRule>
  </conditionalFormatting>
  <conditionalFormatting sqref="AA15">
    <cfRule type="cellIs" dxfId="36" priority="39" operator="lessThan">
      <formula>0</formula>
    </cfRule>
  </conditionalFormatting>
  <conditionalFormatting sqref="AB14">
    <cfRule type="cellIs" dxfId="35" priority="38" operator="lessThan">
      <formula>0</formula>
    </cfRule>
  </conditionalFormatting>
  <conditionalFormatting sqref="AB15">
    <cfRule type="cellIs" dxfId="34" priority="35" operator="lessThan">
      <formula>0</formula>
    </cfRule>
  </conditionalFormatting>
  <conditionalFormatting sqref="AB13">
    <cfRule type="cellIs" dxfId="33" priority="34" operator="lessThan">
      <formula>0</formula>
    </cfRule>
  </conditionalFormatting>
  <conditionalFormatting sqref="AB12">
    <cfRule type="cellIs" dxfId="32" priority="33" operator="lessThan">
      <formula>0</formula>
    </cfRule>
  </conditionalFormatting>
  <conditionalFormatting sqref="AC14">
    <cfRule type="cellIs" dxfId="31" priority="32" operator="lessThan">
      <formula>0</formula>
    </cfRule>
  </conditionalFormatting>
  <conditionalFormatting sqref="AC15">
    <cfRule type="cellIs" dxfId="30" priority="31" operator="lessThan">
      <formula>0</formula>
    </cfRule>
  </conditionalFormatting>
  <conditionalFormatting sqref="AC13">
    <cfRule type="cellIs" dxfId="29" priority="30" operator="lessThan">
      <formula>0</formula>
    </cfRule>
  </conditionalFormatting>
  <conditionalFormatting sqref="AC12">
    <cfRule type="cellIs" dxfId="28" priority="29" operator="lessThan">
      <formula>0</formula>
    </cfRule>
  </conditionalFormatting>
  <conditionalFormatting sqref="AD14">
    <cfRule type="cellIs" dxfId="27" priority="28" operator="lessThan">
      <formula>0</formula>
    </cfRule>
  </conditionalFormatting>
  <conditionalFormatting sqref="AD13">
    <cfRule type="cellIs" dxfId="26" priority="27" operator="lessThan">
      <formula>0</formula>
    </cfRule>
  </conditionalFormatting>
  <conditionalFormatting sqref="AD12">
    <cfRule type="cellIs" dxfId="25" priority="26" operator="lessThan">
      <formula>0</formula>
    </cfRule>
  </conditionalFormatting>
  <conditionalFormatting sqref="AD15">
    <cfRule type="cellIs" dxfId="24" priority="25" operator="lessThan">
      <formula>0</formula>
    </cfRule>
  </conditionalFormatting>
  <conditionalFormatting sqref="AE14">
    <cfRule type="cellIs" dxfId="23" priority="24" operator="lessThan">
      <formula>0</formula>
    </cfRule>
  </conditionalFormatting>
  <conditionalFormatting sqref="AE13">
    <cfRule type="cellIs" dxfId="22" priority="23" operator="lessThan">
      <formula>0</formula>
    </cfRule>
  </conditionalFormatting>
  <conditionalFormatting sqref="AE12">
    <cfRule type="cellIs" dxfId="21" priority="22" operator="lessThan">
      <formula>0</formula>
    </cfRule>
  </conditionalFormatting>
  <conditionalFormatting sqref="AE15">
    <cfRule type="cellIs" dxfId="20" priority="21" operator="lessThan">
      <formula>0</formula>
    </cfRule>
  </conditionalFormatting>
  <conditionalFormatting sqref="AF14">
    <cfRule type="cellIs" dxfId="19" priority="20" operator="lessThan">
      <formula>0</formula>
    </cfRule>
  </conditionalFormatting>
  <conditionalFormatting sqref="AF13">
    <cfRule type="cellIs" dxfId="18" priority="19" operator="lessThan">
      <formula>0</formula>
    </cfRule>
  </conditionalFormatting>
  <conditionalFormatting sqref="AF12">
    <cfRule type="cellIs" dxfId="17" priority="18" operator="lessThan">
      <formula>0</formula>
    </cfRule>
  </conditionalFormatting>
  <conditionalFormatting sqref="AF15">
    <cfRule type="cellIs" dxfId="16" priority="17" operator="lessThan">
      <formula>0</formula>
    </cfRule>
  </conditionalFormatting>
  <conditionalFormatting sqref="AG14">
    <cfRule type="cellIs" dxfId="15" priority="16" operator="lessThan">
      <formula>0</formula>
    </cfRule>
  </conditionalFormatting>
  <conditionalFormatting sqref="AG13">
    <cfRule type="cellIs" dxfId="14" priority="15" operator="lessThan">
      <formula>0</formula>
    </cfRule>
  </conditionalFormatting>
  <conditionalFormatting sqref="AG12">
    <cfRule type="cellIs" dxfId="13" priority="14" operator="lessThan">
      <formula>0</formula>
    </cfRule>
  </conditionalFormatting>
  <conditionalFormatting sqref="AG15">
    <cfRule type="cellIs" dxfId="12" priority="13" operator="lessThan">
      <formula>0</formula>
    </cfRule>
  </conditionalFormatting>
  <conditionalFormatting sqref="AH14">
    <cfRule type="cellIs" dxfId="11" priority="12" operator="lessThan">
      <formula>0</formula>
    </cfRule>
  </conditionalFormatting>
  <conditionalFormatting sqref="AH13">
    <cfRule type="cellIs" dxfId="10" priority="11" operator="lessThan">
      <formula>0</formula>
    </cfRule>
  </conditionalFormatting>
  <conditionalFormatting sqref="AH12">
    <cfRule type="cellIs" dxfId="9" priority="10" operator="lessThan">
      <formula>0</formula>
    </cfRule>
  </conditionalFormatting>
  <conditionalFormatting sqref="AH15">
    <cfRule type="cellIs" dxfId="8" priority="9" operator="lessThan">
      <formula>0</formula>
    </cfRule>
  </conditionalFormatting>
  <conditionalFormatting sqref="AI14">
    <cfRule type="cellIs" dxfId="7" priority="8" operator="lessThan">
      <formula>0</formula>
    </cfRule>
  </conditionalFormatting>
  <conditionalFormatting sqref="AI15">
    <cfRule type="cellIs" dxfId="6" priority="7" operator="lessThan">
      <formula>0</formula>
    </cfRule>
  </conditionalFormatting>
  <conditionalFormatting sqref="AI13">
    <cfRule type="cellIs" dxfId="5" priority="6" operator="lessThan">
      <formula>0</formula>
    </cfRule>
  </conditionalFormatting>
  <conditionalFormatting sqref="AI12">
    <cfRule type="cellIs" dxfId="4" priority="5" operator="lessThan">
      <formula>0</formula>
    </cfRule>
  </conditionalFormatting>
  <conditionalFormatting sqref="AJ14">
    <cfRule type="cellIs" dxfId="3" priority="4" operator="lessThan">
      <formula>0</formula>
    </cfRule>
  </conditionalFormatting>
  <conditionalFormatting sqref="AJ15">
    <cfRule type="cellIs" dxfId="2" priority="3" operator="lessThan">
      <formula>0</formula>
    </cfRule>
  </conditionalFormatting>
  <conditionalFormatting sqref="AJ13">
    <cfRule type="cellIs" dxfId="1" priority="2" operator="lessThan">
      <formula>0</formula>
    </cfRule>
  </conditionalFormatting>
  <conditionalFormatting sqref="AJ12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2020-07-24T09:05:01Z</dcterms:created>
  <dcterms:modified xsi:type="dcterms:W3CDTF">2020-08-05T09:20:03Z</dcterms:modified>
</cp:coreProperties>
</file>