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mimi\Downloads\project1_Zichun.Wan\"/>
    </mc:Choice>
  </mc:AlternateContent>
  <bookViews>
    <workbookView xWindow="0" yWindow="0" windowWidth="25200" windowHeight="11670" activeTab="1"/>
  </bookViews>
  <sheets>
    <sheet name="stroopdata" sheetId="2" r:id="rId1"/>
    <sheet name="Sheet1" sheetId="4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D2" i="4"/>
  <c r="D3" i="4"/>
  <c r="D7" i="4"/>
  <c r="D16" i="4"/>
  <c r="D14" i="4"/>
  <c r="D13" i="4"/>
  <c r="D11" i="4"/>
  <c r="D15" i="4"/>
  <c r="D21" i="4"/>
  <c r="D17" i="4"/>
  <c r="D26" i="4"/>
  <c r="D23" i="4"/>
  <c r="D25" i="4"/>
  <c r="D12" i="4"/>
  <c r="D8" i="4"/>
  <c r="D6" i="4"/>
  <c r="D20" i="4"/>
  <c r="D24" i="4"/>
  <c r="D19" i="4"/>
  <c r="D18" i="4"/>
  <c r="D10" i="4"/>
  <c r="D9" i="4"/>
  <c r="D5" i="4"/>
  <c r="D22" i="4"/>
  <c r="B30" i="2"/>
  <c r="C30" i="2"/>
  <c r="B3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9" i="2"/>
  <c r="E31" i="2"/>
  <c r="F35" i="2"/>
  <c r="E35" i="2"/>
  <c r="E33" i="2"/>
  <c r="E39" i="2"/>
  <c r="E37" i="2"/>
  <c r="D26" i="2"/>
  <c r="C34" i="2"/>
  <c r="B34" i="2"/>
</calcChain>
</file>

<file path=xl/sharedStrings.xml><?xml version="1.0" encoding="utf-8"?>
<sst xmlns="http://schemas.openxmlformats.org/spreadsheetml/2006/main" count="79" uniqueCount="46">
  <si>
    <t>Congruent</t>
  </si>
  <si>
    <t>Incongruent</t>
  </si>
  <si>
    <t>接收</t>
  </si>
  <si>
    <t>其他</t>
  </si>
  <si>
    <t>频率</t>
  </si>
  <si>
    <t>[1~3]</t>
    <phoneticPr fontId="18" type="noConversion"/>
  </si>
  <si>
    <t>[4~6]</t>
    <phoneticPr fontId="18" type="noConversion"/>
  </si>
  <si>
    <t>[7~9]</t>
    <phoneticPr fontId="18" type="noConversion"/>
  </si>
  <si>
    <t>[10~12]</t>
    <phoneticPr fontId="18" type="noConversion"/>
  </si>
  <si>
    <t>[13~15]</t>
    <phoneticPr fontId="18" type="noConversion"/>
  </si>
  <si>
    <t>[16~18]</t>
    <phoneticPr fontId="18" type="noConversion"/>
  </si>
  <si>
    <t>[19~21]</t>
    <phoneticPr fontId="18" type="noConversion"/>
  </si>
  <si>
    <t>[22~24]</t>
    <phoneticPr fontId="18" type="noConversion"/>
  </si>
  <si>
    <t>[25~27]</t>
    <phoneticPr fontId="18" type="noConversion"/>
  </si>
  <si>
    <t>[28~30]</t>
    <phoneticPr fontId="18" type="noConversion"/>
  </si>
  <si>
    <t>[31~33]</t>
    <phoneticPr fontId="18" type="noConversion"/>
  </si>
  <si>
    <t>[34~36]</t>
    <phoneticPr fontId="18" type="noConversion"/>
  </si>
  <si>
    <t>[37~39]</t>
    <phoneticPr fontId="18" type="noConversion"/>
  </si>
  <si>
    <t>[40~42]</t>
    <phoneticPr fontId="18" type="noConversion"/>
  </si>
  <si>
    <t>[43~44]</t>
    <phoneticPr fontId="18" type="noConversion"/>
  </si>
  <si>
    <t>组距设计</t>
    <rPh sb="0" eb="1">
      <t>zu'ju</t>
    </rPh>
    <rPh sb="2" eb="3">
      <t>she'ji</t>
    </rPh>
    <phoneticPr fontId="18" type="noConversion"/>
  </si>
  <si>
    <t>数据点</t>
    <rPh sb="0" eb="1">
      <t>shu'ju'dian</t>
    </rPh>
    <phoneticPr fontId="18" type="noConversion"/>
  </si>
  <si>
    <t>DF</t>
    <phoneticPr fontId="18" type="noConversion"/>
  </si>
  <si>
    <t>x̄</t>
    <phoneticPr fontId="18" type="noConversion"/>
  </si>
  <si>
    <t>中位数</t>
    <phoneticPr fontId="18" type="noConversion"/>
  </si>
  <si>
    <t>D</t>
    <phoneticPr fontId="18" type="noConversion"/>
  </si>
  <si>
    <t>Q1</t>
    <phoneticPr fontId="18" type="noConversion"/>
  </si>
  <si>
    <t>Q3</t>
    <phoneticPr fontId="18" type="noConversion"/>
  </si>
  <si>
    <t>S</t>
    <phoneticPr fontId="18" type="noConversion"/>
  </si>
  <si>
    <t>SEM</t>
    <phoneticPr fontId="18" type="noConversion"/>
  </si>
  <si>
    <t>Me</t>
    <phoneticPr fontId="18" type="noConversion"/>
  </si>
  <si>
    <t>t-statistic</t>
    <phoneticPr fontId="18" type="noConversion"/>
  </si>
  <si>
    <t>SD</t>
    <phoneticPr fontId="18" type="noConversion"/>
  </si>
  <si>
    <t>Cohen's d</t>
    <phoneticPr fontId="18" type="noConversion"/>
  </si>
  <si>
    <t>r^2</t>
    <phoneticPr fontId="18" type="noConversion"/>
  </si>
  <si>
    <t>置信区间</t>
    <phoneticPr fontId="18" type="noConversion"/>
  </si>
  <si>
    <t>组距设计2</t>
    <rPh sb="0" eb="1">
      <t>zu'ju</t>
    </rPh>
    <rPh sb="2" eb="3">
      <t>she'ji</t>
    </rPh>
    <phoneticPr fontId="18" type="noConversion"/>
  </si>
  <si>
    <t>数据点2</t>
    <rPh sb="0" eb="1">
      <t>shu'ju'dian</t>
    </rPh>
    <phoneticPr fontId="18" type="noConversion"/>
  </si>
  <si>
    <t>[12~16]</t>
    <phoneticPr fontId="18" type="noConversion"/>
  </si>
  <si>
    <t>[16~20]</t>
    <phoneticPr fontId="18" type="noConversion"/>
  </si>
  <si>
    <t>[20~24]</t>
    <phoneticPr fontId="18" type="noConversion"/>
  </si>
  <si>
    <t>[24~28]</t>
    <phoneticPr fontId="18" type="noConversion"/>
  </si>
  <si>
    <t>D</t>
    <phoneticPr fontId="18" type="noConversion"/>
  </si>
  <si>
    <t>[8~12]</t>
    <phoneticPr fontId="18" type="noConversion"/>
  </si>
  <si>
    <t>[28~32]</t>
    <phoneticPr fontId="18" type="noConversion"/>
  </si>
  <si>
    <t>[32~36]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</si>
</sst>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不一致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1426071740999"/>
          <c:y val="0.18502333041703101"/>
          <c:w val="0.78758573928259001"/>
          <c:h val="0.6722532079323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Sheet1!$L$19:$L$25</c:f>
              <c:strCache>
                <c:ptCount val="7"/>
                <c:pt idx="0">
                  <c:v>[8~12]</c:v>
                </c:pt>
                <c:pt idx="1">
                  <c:v>[12~16]</c:v>
                </c:pt>
                <c:pt idx="2">
                  <c:v>[16~20]</c:v>
                </c:pt>
                <c:pt idx="3">
                  <c:v>[20~24]</c:v>
                </c:pt>
                <c:pt idx="4">
                  <c:v>[24~28]</c:v>
                </c:pt>
                <c:pt idx="5">
                  <c:v>[28~32]</c:v>
                </c:pt>
                <c:pt idx="6">
                  <c:v>[32~36]</c:v>
                </c:pt>
              </c:strCache>
            </c:strRef>
          </c:cat>
          <c:val>
            <c:numRef>
              <c:f>Sheet1!$M$19:$M$25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6-49AE-99EE-035830B463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83249328"/>
        <c:axId val="-1782739296"/>
      </c:barChart>
      <c:catAx>
        <c:axId val="-178324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90065157480314995"/>
              <c:y val="0.80763888888888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82739296"/>
        <c:crosses val="autoZero"/>
        <c:auto val="1"/>
        <c:lblAlgn val="ctr"/>
        <c:lblOffset val="100"/>
        <c:noMultiLvlLbl val="0"/>
      </c:catAx>
      <c:valAx>
        <c:axId val="-1782739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5.81867891513560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8324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241426071740999"/>
          <c:y val="0.18502333041703101"/>
          <c:w val="0.78758573928259001"/>
          <c:h val="0.6722532079323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Sheet1!$L$2:$L$9</c:f>
              <c:strCache>
                <c:ptCount val="8"/>
                <c:pt idx="0">
                  <c:v>[4~6]</c:v>
                </c:pt>
                <c:pt idx="1">
                  <c:v>[7~9]</c:v>
                </c:pt>
                <c:pt idx="2">
                  <c:v>[10~12]</c:v>
                </c:pt>
                <c:pt idx="3">
                  <c:v>[13~15]</c:v>
                </c:pt>
                <c:pt idx="4">
                  <c:v>[16~18]</c:v>
                </c:pt>
                <c:pt idx="5">
                  <c:v>[19~21]</c:v>
                </c:pt>
                <c:pt idx="6">
                  <c:v>[22~24]</c:v>
                </c:pt>
                <c:pt idx="7">
                  <c:v>[25~27]</c:v>
                </c:pt>
              </c:strCache>
            </c:strRef>
          </c:cat>
          <c:val>
            <c:numRef>
              <c:f>Sheet1!$M$2:$M$9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381-BD45-9CD9B6F994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03828656"/>
        <c:axId val="-1803730736"/>
      </c:barChart>
      <c:catAx>
        <c:axId val="-180382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>
            <c:manualLayout>
              <c:xMode val="edge"/>
              <c:yMode val="edge"/>
              <c:x val="0.90065157480314995"/>
              <c:y val="0.80763888888888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730736"/>
        <c:crosses val="autoZero"/>
        <c:auto val="1"/>
        <c:lblAlgn val="ctr"/>
        <c:lblOffset val="100"/>
        <c:noMultiLvlLbl val="0"/>
      </c:catAx>
      <c:valAx>
        <c:axId val="-180373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人数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5.81867891513560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38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587375</xdr:colOff>
      <xdr:row>20</xdr:row>
      <xdr:rowOff>76200</xdr:rowOff>
    </xdr:from>
    <xdr:to>
      <xdr:col>23</xdr:col>
      <xdr:colOff>434975</xdr:colOff>
      <xdr:row>36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48119B-43FB-41BB-9052-A769603D8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542925</xdr:colOff>
      <xdr:row>1</xdr:row>
      <xdr:rowOff>114300</xdr:rowOff>
    </xdr:from>
    <xdr:to>
      <xdr:col>23</xdr:col>
      <xdr:colOff>377825</xdr:colOff>
      <xdr:row>17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16CF9A-0E82-4259-A5D2-FBA3547B5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D2" sqref="D2:D26"/>
    </sheetView>
  </sheetViews>
  <sheetFormatPr defaultColWidth="11" defaultRowHeight="14.25" x14ac:dyDescent="0.2"/>
  <cols>
    <col min="2" max="2" width="9.875" bestFit="1" customWidth="1"/>
    <col min="3" max="3" width="11" bestFit="1" customWidth="1"/>
    <col min="4" max="6" width="11" customWidth="1"/>
  </cols>
  <sheetData>
    <row r="1" spans="1:15" x14ac:dyDescent="0.2">
      <c r="B1" t="s">
        <v>0</v>
      </c>
      <c r="C1" t="s">
        <v>1</v>
      </c>
      <c r="D1" t="s">
        <v>25</v>
      </c>
    </row>
    <row r="2" spans="1:15" x14ac:dyDescent="0.2">
      <c r="B2">
        <v>12.079000000000001</v>
      </c>
      <c r="C2">
        <v>19.277999999999999</v>
      </c>
      <c r="D2">
        <f>B2-C2</f>
        <v>-7.1989999999999981</v>
      </c>
      <c r="E2">
        <f>(D2-$D$30)^2</f>
        <v>0.73671322239999848</v>
      </c>
    </row>
    <row r="3" spans="1:15" x14ac:dyDescent="0.2">
      <c r="B3">
        <v>16.791</v>
      </c>
      <c r="C3">
        <v>18.741</v>
      </c>
      <c r="D3">
        <f t="shared" ref="D3:D26" si="0">B3-C3</f>
        <v>-1.9499999999999993</v>
      </c>
      <c r="E3">
        <f t="shared" ref="E3:E26" si="1">(D3-$D$30)^2</f>
        <v>37.299357582399971</v>
      </c>
    </row>
    <row r="4" spans="1:15" x14ac:dyDescent="0.2">
      <c r="B4">
        <v>9.5640000000000001</v>
      </c>
      <c r="C4">
        <v>21.213999999999999</v>
      </c>
      <c r="D4">
        <f t="shared" si="0"/>
        <v>-11.649999999999999</v>
      </c>
      <c r="E4">
        <f t="shared" si="1"/>
        <v>12.907349582400011</v>
      </c>
    </row>
    <row r="5" spans="1:15" x14ac:dyDescent="0.2">
      <c r="B5">
        <v>8.6300000000000008</v>
      </c>
      <c r="C5">
        <v>15.686999999999999</v>
      </c>
      <c r="D5">
        <f t="shared" si="0"/>
        <v>-7.0569999999999986</v>
      </c>
      <c r="E5">
        <f t="shared" si="1"/>
        <v>1.0006401023999971</v>
      </c>
    </row>
    <row r="6" spans="1:15" x14ac:dyDescent="0.2">
      <c r="B6">
        <v>14.669</v>
      </c>
      <c r="C6">
        <v>22.803000000000001</v>
      </c>
      <c r="D6">
        <f t="shared" si="0"/>
        <v>-8.1340000000000003</v>
      </c>
      <c r="E6">
        <f t="shared" si="1"/>
        <v>5.8798224000004892E-3</v>
      </c>
    </row>
    <row r="7" spans="1:15" x14ac:dyDescent="0.2">
      <c r="A7" s="5"/>
      <c r="B7">
        <v>12.238</v>
      </c>
      <c r="C7">
        <v>20.878</v>
      </c>
      <c r="D7">
        <f t="shared" si="0"/>
        <v>-8.64</v>
      </c>
      <c r="E7">
        <f t="shared" si="1"/>
        <v>0.33951598240000397</v>
      </c>
    </row>
    <row r="8" spans="1:15" x14ac:dyDescent="0.2">
      <c r="A8" s="5"/>
      <c r="B8">
        <v>14.692</v>
      </c>
      <c r="C8">
        <v>24.571999999999999</v>
      </c>
      <c r="D8">
        <f t="shared" si="0"/>
        <v>-9.879999999999999</v>
      </c>
      <c r="E8">
        <f t="shared" si="1"/>
        <v>3.3221623824000068</v>
      </c>
    </row>
    <row r="9" spans="1:15" x14ac:dyDescent="0.2">
      <c r="B9">
        <v>8.9870000000000001</v>
      </c>
      <c r="C9">
        <v>17.393999999999998</v>
      </c>
      <c r="D9">
        <f t="shared" si="0"/>
        <v>-8.4069999999999983</v>
      </c>
      <c r="E9">
        <f t="shared" si="1"/>
        <v>0.12227610240000077</v>
      </c>
    </row>
    <row r="10" spans="1:15" x14ac:dyDescent="0.2">
      <c r="B10">
        <v>9.4009999999999998</v>
      </c>
      <c r="C10">
        <v>20.762</v>
      </c>
      <c r="D10">
        <f t="shared" si="0"/>
        <v>-11.361000000000001</v>
      </c>
      <c r="E10">
        <f t="shared" si="1"/>
        <v>10.914301542400024</v>
      </c>
    </row>
    <row r="11" spans="1:15" x14ac:dyDescent="0.2">
      <c r="B11">
        <v>14.48</v>
      </c>
      <c r="C11">
        <v>26.282</v>
      </c>
      <c r="D11">
        <f t="shared" si="0"/>
        <v>-11.802</v>
      </c>
      <c r="E11">
        <f t="shared" si="1"/>
        <v>14.022628302400019</v>
      </c>
    </row>
    <row r="12" spans="1:15" x14ac:dyDescent="0.2">
      <c r="B12">
        <v>22.327999999999999</v>
      </c>
      <c r="C12">
        <v>24.524000000000001</v>
      </c>
      <c r="D12">
        <f t="shared" si="0"/>
        <v>-2.1960000000000015</v>
      </c>
      <c r="E12">
        <f t="shared" si="1"/>
        <v>34.355072142399948</v>
      </c>
    </row>
    <row r="13" spans="1:15" x14ac:dyDescent="0.2">
      <c r="B13">
        <v>15.298</v>
      </c>
      <c r="C13">
        <v>18.643999999999998</v>
      </c>
      <c r="D13">
        <f t="shared" si="0"/>
        <v>-3.3459999999999983</v>
      </c>
      <c r="E13">
        <f t="shared" si="1"/>
        <v>22.196536142399989</v>
      </c>
    </row>
    <row r="14" spans="1:15" x14ac:dyDescent="0.2">
      <c r="B14">
        <v>15.073</v>
      </c>
      <c r="C14">
        <v>17.510000000000002</v>
      </c>
      <c r="D14">
        <f t="shared" si="0"/>
        <v>-2.4370000000000012</v>
      </c>
      <c r="E14">
        <f t="shared" si="1"/>
        <v>31.587996902399954</v>
      </c>
      <c r="O14" s="1"/>
    </row>
    <row r="15" spans="1:15" x14ac:dyDescent="0.2">
      <c r="B15">
        <v>16.928999999999998</v>
      </c>
      <c r="C15">
        <v>20.329999999999998</v>
      </c>
      <c r="D15">
        <f t="shared" si="0"/>
        <v>-3.4009999999999998</v>
      </c>
      <c r="E15">
        <f t="shared" si="1"/>
        <v>21.681315942399976</v>
      </c>
    </row>
    <row r="16" spans="1:15" x14ac:dyDescent="0.2">
      <c r="B16">
        <v>18.2</v>
      </c>
      <c r="C16">
        <v>35.255000000000003</v>
      </c>
      <c r="D16">
        <f t="shared" si="0"/>
        <v>-17.055000000000003</v>
      </c>
      <c r="E16">
        <f t="shared" si="1"/>
        <v>80.958245382400108</v>
      </c>
    </row>
    <row r="17" spans="1:5" x14ac:dyDescent="0.2">
      <c r="B17">
        <v>12.13</v>
      </c>
      <c r="C17">
        <v>22.158000000000001</v>
      </c>
      <c r="D17">
        <f t="shared" si="0"/>
        <v>-10.028</v>
      </c>
      <c r="E17">
        <f t="shared" si="1"/>
        <v>3.8835796624000132</v>
      </c>
    </row>
    <row r="18" spans="1:5" x14ac:dyDescent="0.2">
      <c r="B18">
        <v>18.495000000000001</v>
      </c>
      <c r="C18">
        <v>25.138999999999999</v>
      </c>
      <c r="D18">
        <f t="shared" si="0"/>
        <v>-6.6439999999999984</v>
      </c>
      <c r="E18">
        <f t="shared" si="1"/>
        <v>1.9974734223999966</v>
      </c>
    </row>
    <row r="19" spans="1:5" x14ac:dyDescent="0.2">
      <c r="B19">
        <v>10.638999999999999</v>
      </c>
      <c r="C19">
        <v>20.428999999999998</v>
      </c>
      <c r="D19">
        <f t="shared" si="0"/>
        <v>-9.7899999999999991</v>
      </c>
      <c r="E19">
        <f t="shared" si="1"/>
        <v>3.0021799824000071</v>
      </c>
    </row>
    <row r="20" spans="1:5" x14ac:dyDescent="0.2">
      <c r="A20" s="5"/>
      <c r="B20">
        <v>11.343999999999999</v>
      </c>
      <c r="C20">
        <v>17.425000000000001</v>
      </c>
      <c r="D20">
        <f t="shared" si="0"/>
        <v>-6.0810000000000013</v>
      </c>
      <c r="E20">
        <f t="shared" si="1"/>
        <v>3.9058407423999837</v>
      </c>
    </row>
    <row r="21" spans="1:5" x14ac:dyDescent="0.2">
      <c r="A21" s="5"/>
      <c r="B21">
        <v>12.369</v>
      </c>
      <c r="C21">
        <v>34.287999999999997</v>
      </c>
      <c r="D21">
        <f t="shared" si="0"/>
        <v>-21.918999999999997</v>
      </c>
      <c r="E21">
        <f t="shared" si="1"/>
        <v>192.14617242239999</v>
      </c>
    </row>
    <row r="22" spans="1:5" x14ac:dyDescent="0.2">
      <c r="B22">
        <v>12.944000000000001</v>
      </c>
      <c r="C22">
        <v>23.893999999999998</v>
      </c>
      <c r="D22">
        <f t="shared" si="0"/>
        <v>-10.949999999999998</v>
      </c>
      <c r="E22">
        <f t="shared" si="1"/>
        <v>8.367597582400002</v>
      </c>
    </row>
    <row r="23" spans="1:5" x14ac:dyDescent="0.2">
      <c r="B23">
        <v>14.233000000000001</v>
      </c>
      <c r="C23">
        <v>17.96</v>
      </c>
      <c r="D23">
        <f t="shared" si="0"/>
        <v>-3.7270000000000003</v>
      </c>
      <c r="E23">
        <f t="shared" si="1"/>
        <v>18.751671302399973</v>
      </c>
    </row>
    <row r="24" spans="1:5" x14ac:dyDescent="0.2">
      <c r="B24">
        <v>19.71</v>
      </c>
      <c r="C24">
        <v>22.058</v>
      </c>
      <c r="D24">
        <f t="shared" si="0"/>
        <v>-2.347999999999999</v>
      </c>
      <c r="E24">
        <f t="shared" si="1"/>
        <v>32.596334862399978</v>
      </c>
    </row>
    <row r="25" spans="1:5" x14ac:dyDescent="0.2">
      <c r="B25">
        <v>16.004000000000001</v>
      </c>
      <c r="C25">
        <v>21.157</v>
      </c>
      <c r="D25">
        <f t="shared" si="0"/>
        <v>-5.1529999999999987</v>
      </c>
      <c r="E25">
        <f t="shared" si="1"/>
        <v>8.435074662399991</v>
      </c>
    </row>
    <row r="26" spans="1:5" x14ac:dyDescent="0.2">
      <c r="A26" t="s">
        <v>30</v>
      </c>
      <c r="B26">
        <v>22.327999999999999</v>
      </c>
      <c r="C26">
        <v>32.606000000000002</v>
      </c>
      <c r="D26">
        <f t="shared" si="0"/>
        <v>-10.278000000000002</v>
      </c>
      <c r="E26">
        <f t="shared" si="1"/>
        <v>4.9314196624000228</v>
      </c>
    </row>
    <row r="28" spans="1:5" x14ac:dyDescent="0.2">
      <c r="A28" t="s">
        <v>22</v>
      </c>
      <c r="B28">
        <v>24</v>
      </c>
    </row>
    <row r="29" spans="1:5" x14ac:dyDescent="0.2">
      <c r="D29" t="s">
        <v>32</v>
      </c>
      <c r="E29">
        <f>SQRT(SUM(E2:E26)/24)</f>
        <v>4.7848168522943482</v>
      </c>
    </row>
    <row r="30" spans="1:5" x14ac:dyDescent="0.2">
      <c r="A30" t="s">
        <v>23</v>
      </c>
      <c r="B30">
        <f>AVERAGE(B2:B26)</f>
        <v>14.382200000000001</v>
      </c>
      <c r="C30">
        <f>AVERAGE(C2:C26)</f>
        <v>22.439520000000002</v>
      </c>
      <c r="D30">
        <f>AVERAGE(D2:D26)</f>
        <v>-8.0573199999999972</v>
      </c>
    </row>
    <row r="31" spans="1:5" x14ac:dyDescent="0.2">
      <c r="D31" t="s">
        <v>29</v>
      </c>
      <c r="E31">
        <f>E29/5</f>
        <v>0.95696337045886959</v>
      </c>
    </row>
    <row r="32" spans="1:5" x14ac:dyDescent="0.2">
      <c r="A32" t="s">
        <v>25</v>
      </c>
      <c r="B32">
        <f>B30-C30</f>
        <v>-8.0573200000000007</v>
      </c>
    </row>
    <row r="33" spans="1:6" x14ac:dyDescent="0.2">
      <c r="D33" t="s">
        <v>31</v>
      </c>
      <c r="E33">
        <f>B32/E31</f>
        <v>-8.4196744083699553</v>
      </c>
    </row>
    <row r="34" spans="1:6" x14ac:dyDescent="0.2">
      <c r="A34" t="s">
        <v>28</v>
      </c>
      <c r="B34">
        <f>STDEV(B2:B26)</f>
        <v>3.8576442617224291</v>
      </c>
      <c r="C34">
        <f>STDEV(C2:C26)</f>
        <v>5.1515947459662081</v>
      </c>
    </row>
    <row r="35" spans="1:6" x14ac:dyDescent="0.2">
      <c r="D35" t="s">
        <v>35</v>
      </c>
      <c r="E35">
        <f>B32-2.064*E31</f>
        <v>-10.032492396627108</v>
      </c>
      <c r="F35">
        <f>B32+2.064*E31</f>
        <v>-6.0821476033728938</v>
      </c>
    </row>
    <row r="37" spans="1:6" x14ac:dyDescent="0.2">
      <c r="D37" t="s">
        <v>33</v>
      </c>
      <c r="E37">
        <f>B32/E29</f>
        <v>-1.683934881673991</v>
      </c>
    </row>
    <row r="39" spans="1:6" x14ac:dyDescent="0.2">
      <c r="D39" t="s">
        <v>34</v>
      </c>
      <c r="E39">
        <f>E33^2/(E33^2+B28)</f>
        <v>0.7470780057500942</v>
      </c>
    </row>
  </sheetData>
  <sortState ref="N3:N13">
    <sortCondition ref="N3"/>
  </sortState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D1" workbookViewId="0">
      <selection activeCell="N31" sqref="N31"/>
    </sheetView>
  </sheetViews>
  <sheetFormatPr defaultRowHeight="14.25" x14ac:dyDescent="0.2"/>
  <cols>
    <col min="2" max="2" width="10.125" bestFit="1" customWidth="1"/>
    <col min="3" max="3" width="11.5" bestFit="1" customWidth="1"/>
  </cols>
  <sheetData>
    <row r="1" spans="1:16" x14ac:dyDescent="0.2">
      <c r="B1" t="s">
        <v>0</v>
      </c>
      <c r="C1" t="s">
        <v>1</v>
      </c>
      <c r="D1" t="s">
        <v>42</v>
      </c>
      <c r="F1" t="s">
        <v>20</v>
      </c>
      <c r="G1" t="s">
        <v>21</v>
      </c>
      <c r="I1" t="s">
        <v>36</v>
      </c>
      <c r="J1" t="s">
        <v>37</v>
      </c>
      <c r="L1" s="3" t="s">
        <v>2</v>
      </c>
      <c r="M1" s="3" t="s">
        <v>4</v>
      </c>
      <c r="O1" s="3" t="s">
        <v>2</v>
      </c>
      <c r="P1" s="3" t="s">
        <v>4</v>
      </c>
    </row>
    <row r="2" spans="1:16" x14ac:dyDescent="0.2">
      <c r="B2">
        <v>8.6300000000000008</v>
      </c>
      <c r="C2">
        <v>15.686999999999999</v>
      </c>
      <c r="D2">
        <f>B2-C2</f>
        <v>-7.0569999999999986</v>
      </c>
      <c r="F2" t="s">
        <v>5</v>
      </c>
      <c r="G2">
        <v>3</v>
      </c>
      <c r="L2" t="s">
        <v>6</v>
      </c>
      <c r="M2" s="1">
        <v>0</v>
      </c>
      <c r="O2" t="s">
        <v>9</v>
      </c>
      <c r="P2" s="1">
        <v>0</v>
      </c>
    </row>
    <row r="3" spans="1:16" x14ac:dyDescent="0.2">
      <c r="B3">
        <v>8.9870000000000001</v>
      </c>
      <c r="C3">
        <v>17.393999999999998</v>
      </c>
      <c r="D3">
        <f>B3-C3</f>
        <v>-8.4069999999999983</v>
      </c>
      <c r="F3" t="s">
        <v>6</v>
      </c>
      <c r="G3">
        <v>6</v>
      </c>
      <c r="L3" t="s">
        <v>7</v>
      </c>
      <c r="M3" s="1">
        <v>2</v>
      </c>
      <c r="O3" t="s">
        <v>10</v>
      </c>
      <c r="P3" s="1">
        <v>5</v>
      </c>
    </row>
    <row r="4" spans="1:16" x14ac:dyDescent="0.2">
      <c r="B4">
        <v>9.4009999999999998</v>
      </c>
      <c r="C4">
        <v>17.425000000000001</v>
      </c>
      <c r="D4">
        <f>B4-C4</f>
        <v>-8.0240000000000009</v>
      </c>
      <c r="F4" t="s">
        <v>7</v>
      </c>
      <c r="G4">
        <v>9</v>
      </c>
      <c r="L4" t="s">
        <v>8</v>
      </c>
      <c r="M4" s="1">
        <v>4</v>
      </c>
      <c r="O4" t="s">
        <v>11</v>
      </c>
      <c r="P4" s="1">
        <v>7</v>
      </c>
    </row>
    <row r="5" spans="1:16" x14ac:dyDescent="0.2">
      <c r="B5">
        <v>9.5640000000000001</v>
      </c>
      <c r="C5">
        <v>17.510000000000002</v>
      </c>
      <c r="D5">
        <f>B5-C5</f>
        <v>-7.9460000000000015</v>
      </c>
      <c r="F5" t="s">
        <v>8</v>
      </c>
      <c r="G5">
        <v>12</v>
      </c>
      <c r="I5" t="s">
        <v>43</v>
      </c>
      <c r="J5">
        <v>12</v>
      </c>
      <c r="L5" t="s">
        <v>9</v>
      </c>
      <c r="M5" s="1">
        <v>9</v>
      </c>
      <c r="O5" t="s">
        <v>12</v>
      </c>
      <c r="P5" s="1">
        <v>6</v>
      </c>
    </row>
    <row r="6" spans="1:16" x14ac:dyDescent="0.2">
      <c r="B6" s="4">
        <v>10.638999999999999</v>
      </c>
      <c r="C6">
        <v>17.96</v>
      </c>
      <c r="D6">
        <f>B6-C6</f>
        <v>-7.3210000000000015</v>
      </c>
      <c r="F6" t="s">
        <v>9</v>
      </c>
      <c r="G6">
        <v>15</v>
      </c>
      <c r="I6" t="s">
        <v>38</v>
      </c>
      <c r="J6">
        <v>16</v>
      </c>
      <c r="L6" t="s">
        <v>10</v>
      </c>
      <c r="M6" s="1">
        <v>6</v>
      </c>
      <c r="O6" t="s">
        <v>13</v>
      </c>
      <c r="P6" s="1">
        <v>4</v>
      </c>
    </row>
    <row r="7" spans="1:16" x14ac:dyDescent="0.2">
      <c r="A7" s="6" t="s">
        <v>26</v>
      </c>
      <c r="B7" s="4">
        <v>11.343999999999999</v>
      </c>
      <c r="C7">
        <v>18.643999999999998</v>
      </c>
      <c r="D7">
        <f>B7-C7</f>
        <v>-7.2999999999999989</v>
      </c>
      <c r="F7" t="s">
        <v>10</v>
      </c>
      <c r="G7">
        <v>18</v>
      </c>
      <c r="I7" t="s">
        <v>39</v>
      </c>
      <c r="J7">
        <v>20</v>
      </c>
      <c r="L7" t="s">
        <v>11</v>
      </c>
      <c r="M7" s="1">
        <v>3</v>
      </c>
      <c r="O7" t="s">
        <v>14</v>
      </c>
      <c r="P7" s="1">
        <v>0</v>
      </c>
    </row>
    <row r="8" spans="1:16" x14ac:dyDescent="0.2">
      <c r="A8" s="6"/>
      <c r="B8" s="4">
        <v>12.079000000000001</v>
      </c>
      <c r="C8">
        <v>18.741</v>
      </c>
      <c r="D8">
        <f>B8-C8</f>
        <v>-6.661999999999999</v>
      </c>
      <c r="F8" t="s">
        <v>11</v>
      </c>
      <c r="G8">
        <v>21</v>
      </c>
      <c r="I8" t="s">
        <v>40</v>
      </c>
      <c r="J8">
        <v>24</v>
      </c>
      <c r="L8" t="s">
        <v>12</v>
      </c>
      <c r="M8" s="1">
        <v>1</v>
      </c>
      <c r="O8" t="s">
        <v>15</v>
      </c>
      <c r="P8" s="1">
        <v>1</v>
      </c>
    </row>
    <row r="9" spans="1:16" x14ac:dyDescent="0.2">
      <c r="B9" s="4">
        <v>12.13</v>
      </c>
      <c r="C9">
        <v>19.277999999999999</v>
      </c>
      <c r="D9">
        <f>B9-C9</f>
        <v>-7.1479999999999979</v>
      </c>
      <c r="F9" t="s">
        <v>12</v>
      </c>
      <c r="G9">
        <v>24</v>
      </c>
      <c r="I9" t="s">
        <v>41</v>
      </c>
      <c r="J9">
        <v>28</v>
      </c>
      <c r="L9" t="s">
        <v>13</v>
      </c>
      <c r="M9" s="1">
        <v>0</v>
      </c>
      <c r="O9" t="s">
        <v>16</v>
      </c>
      <c r="P9" s="1">
        <v>2</v>
      </c>
    </row>
    <row r="10" spans="1:16" ht="15" thickBot="1" x14ac:dyDescent="0.25">
      <c r="B10" s="4">
        <v>12.238</v>
      </c>
      <c r="C10">
        <v>20.329999999999998</v>
      </c>
      <c r="D10">
        <f>B10-C10</f>
        <v>-8.0919999999999987</v>
      </c>
      <c r="F10" t="s">
        <v>13</v>
      </c>
      <c r="G10">
        <v>27</v>
      </c>
      <c r="I10" t="s">
        <v>44</v>
      </c>
      <c r="J10">
        <v>32</v>
      </c>
      <c r="L10" s="2" t="s">
        <v>3</v>
      </c>
      <c r="M10" s="2">
        <v>0</v>
      </c>
      <c r="O10" t="s">
        <v>17</v>
      </c>
      <c r="P10" s="1">
        <v>0</v>
      </c>
    </row>
    <row r="11" spans="1:16" ht="15" thickBot="1" x14ac:dyDescent="0.25">
      <c r="B11" s="4">
        <v>12.369</v>
      </c>
      <c r="C11">
        <v>20.428999999999998</v>
      </c>
      <c r="D11">
        <f>B11-C11</f>
        <v>-8.0599999999999987</v>
      </c>
      <c r="F11" t="s">
        <v>14</v>
      </c>
      <c r="G11">
        <v>30</v>
      </c>
      <c r="I11" t="s">
        <v>45</v>
      </c>
      <c r="J11">
        <v>36</v>
      </c>
      <c r="O11" s="2" t="s">
        <v>3</v>
      </c>
      <c r="P11" s="2">
        <v>0</v>
      </c>
    </row>
    <row r="12" spans="1:16" x14ac:dyDescent="0.2">
      <c r="B12" s="4">
        <v>12.944000000000001</v>
      </c>
      <c r="C12">
        <v>20.762</v>
      </c>
      <c r="D12">
        <f>B12-C12</f>
        <v>-7.8179999999999996</v>
      </c>
      <c r="F12" t="s">
        <v>15</v>
      </c>
      <c r="G12">
        <v>33</v>
      </c>
    </row>
    <row r="13" spans="1:16" x14ac:dyDescent="0.2">
      <c r="B13" s="4">
        <v>14.233000000000001</v>
      </c>
      <c r="C13">
        <v>20.878</v>
      </c>
      <c r="D13">
        <f>B13-C13</f>
        <v>-6.6449999999999996</v>
      </c>
      <c r="F13" t="s">
        <v>16</v>
      </c>
      <c r="G13">
        <v>36</v>
      </c>
    </row>
    <row r="14" spans="1:16" x14ac:dyDescent="0.2">
      <c r="A14" t="s">
        <v>24</v>
      </c>
      <c r="B14" s="4">
        <v>14.48</v>
      </c>
      <c r="C14">
        <v>21.157</v>
      </c>
      <c r="D14">
        <f>B14-C14</f>
        <v>-6.6769999999999996</v>
      </c>
      <c r="F14" t="s">
        <v>17</v>
      </c>
      <c r="G14">
        <v>39</v>
      </c>
    </row>
    <row r="15" spans="1:16" x14ac:dyDescent="0.2">
      <c r="B15" s="4">
        <v>14.669</v>
      </c>
      <c r="C15">
        <v>21.213999999999999</v>
      </c>
      <c r="D15">
        <f>B15-C15</f>
        <v>-6.5449999999999982</v>
      </c>
      <c r="F15" t="s">
        <v>18</v>
      </c>
      <c r="G15">
        <v>42</v>
      </c>
    </row>
    <row r="16" spans="1:16" x14ac:dyDescent="0.2">
      <c r="B16" s="4">
        <v>14.692</v>
      </c>
      <c r="C16">
        <v>22.058</v>
      </c>
      <c r="D16">
        <f>B16-C16</f>
        <v>-7.3659999999999997</v>
      </c>
      <c r="F16" t="s">
        <v>19</v>
      </c>
      <c r="G16">
        <v>44</v>
      </c>
    </row>
    <row r="17" spans="1:13" ht="15" thickBot="1" x14ac:dyDescent="0.25">
      <c r="B17" s="4">
        <v>15.073</v>
      </c>
      <c r="C17">
        <v>22.158000000000001</v>
      </c>
      <c r="D17">
        <f>B17-C17</f>
        <v>-7.0850000000000009</v>
      </c>
    </row>
    <row r="18" spans="1:13" x14ac:dyDescent="0.2">
      <c r="B18" s="4">
        <v>15.298</v>
      </c>
      <c r="C18">
        <v>22.803000000000001</v>
      </c>
      <c r="D18">
        <f>B18-C18</f>
        <v>-7.5050000000000008</v>
      </c>
      <c r="L18" s="7" t="s">
        <v>2</v>
      </c>
      <c r="M18" s="7" t="s">
        <v>4</v>
      </c>
    </row>
    <row r="19" spans="1:13" x14ac:dyDescent="0.2">
      <c r="B19" s="4">
        <v>16.004000000000001</v>
      </c>
      <c r="C19">
        <v>23.893999999999998</v>
      </c>
      <c r="D19">
        <f>B19-C19</f>
        <v>-7.889999999999997</v>
      </c>
      <c r="L19" t="s">
        <v>43</v>
      </c>
      <c r="M19" s="1">
        <v>0</v>
      </c>
    </row>
    <row r="20" spans="1:13" x14ac:dyDescent="0.2">
      <c r="A20" s="6" t="s">
        <v>27</v>
      </c>
      <c r="B20" s="4">
        <v>16.791</v>
      </c>
      <c r="C20">
        <v>24.524000000000001</v>
      </c>
      <c r="D20">
        <f>B20-C20</f>
        <v>-7.7330000000000005</v>
      </c>
      <c r="L20" t="s">
        <v>38</v>
      </c>
      <c r="M20" s="1">
        <v>1</v>
      </c>
    </row>
    <row r="21" spans="1:13" x14ac:dyDescent="0.2">
      <c r="A21" s="6"/>
      <c r="B21" s="4">
        <v>16.928999999999998</v>
      </c>
      <c r="C21">
        <v>24.571999999999999</v>
      </c>
      <c r="D21">
        <f>B21-C21</f>
        <v>-7.6430000000000007</v>
      </c>
      <c r="L21" t="s">
        <v>39</v>
      </c>
      <c r="M21" s="1">
        <v>7</v>
      </c>
    </row>
    <row r="22" spans="1:13" x14ac:dyDescent="0.2">
      <c r="B22">
        <v>17.722000000000001</v>
      </c>
      <c r="C22">
        <v>25.138999999999999</v>
      </c>
      <c r="D22">
        <f>B22-C22</f>
        <v>-7.416999999999998</v>
      </c>
      <c r="L22" t="s">
        <v>40</v>
      </c>
      <c r="M22" s="1">
        <v>10</v>
      </c>
    </row>
    <row r="23" spans="1:13" x14ac:dyDescent="0.2">
      <c r="B23">
        <v>18.2</v>
      </c>
      <c r="C23">
        <v>26.282</v>
      </c>
      <c r="D23">
        <f>B23-C23</f>
        <v>-8.0820000000000007</v>
      </c>
      <c r="L23" t="s">
        <v>41</v>
      </c>
      <c r="M23" s="1">
        <v>4</v>
      </c>
    </row>
    <row r="24" spans="1:13" x14ac:dyDescent="0.2">
      <c r="B24">
        <v>18.495000000000001</v>
      </c>
      <c r="C24">
        <v>32.606000000000002</v>
      </c>
      <c r="D24">
        <f>B24-C24</f>
        <v>-14.111000000000001</v>
      </c>
      <c r="L24" t="s">
        <v>44</v>
      </c>
      <c r="M24" s="1">
        <v>0</v>
      </c>
    </row>
    <row r="25" spans="1:13" x14ac:dyDescent="0.2">
      <c r="B25">
        <v>19.71</v>
      </c>
      <c r="C25">
        <v>34.287999999999997</v>
      </c>
      <c r="D25">
        <f>B25-C25</f>
        <v>-14.577999999999996</v>
      </c>
      <c r="L25" t="s">
        <v>45</v>
      </c>
      <c r="M25" s="1">
        <v>3</v>
      </c>
    </row>
    <row r="26" spans="1:13" ht="15" thickBot="1" x14ac:dyDescent="0.25">
      <c r="B26">
        <v>22.327999999999999</v>
      </c>
      <c r="C26">
        <v>35.255000000000003</v>
      </c>
      <c r="D26">
        <f>B26-C26</f>
        <v>-12.927000000000003</v>
      </c>
      <c r="L26" s="2" t="s">
        <v>3</v>
      </c>
      <c r="M26" s="2">
        <v>0</v>
      </c>
    </row>
  </sheetData>
  <sortState ref="L19:L25">
    <sortCondition ref="L19"/>
  </sortState>
  <mergeCells count="2">
    <mergeCell ref="A7:A8"/>
    <mergeCell ref="A20:A21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stroopdata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modified xsi:type="dcterms:W3CDTF">2017-11-14T12:19:24Z</dcterms:modified>
</cp:coreProperties>
</file>