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ycoombe/Desktop/Data Analytics folder/Crowdfunding analysis/"/>
    </mc:Choice>
  </mc:AlternateContent>
  <xr:revisionPtr revIDLastSave="0" documentId="8_{0CEEBD44-BE59-A04F-8C6C-15600DD82026}" xr6:coauthVersionLast="47" xr6:coauthVersionMax="47" xr10:uidLastSave="{00000000-0000-0000-0000-000000000000}"/>
  <bookViews>
    <workbookView xWindow="1360" yWindow="1000" windowWidth="27360" windowHeight="17940" activeTab="5" xr2:uid="{00000000-000D-0000-FFFF-FFFF00000000}"/>
  </bookViews>
  <sheets>
    <sheet name="Crowdfunding" sheetId="1" r:id="rId1"/>
    <sheet name="Pivot table categories" sheetId="2" r:id="rId2"/>
    <sheet name="Pivot table sub-categories" sheetId="5" r:id="rId3"/>
    <sheet name="Pivot table launch dates" sheetId="6" r:id="rId4"/>
    <sheet name="Goal Outcomes" sheetId="7" r:id="rId5"/>
    <sheet name="statiscal analysis" sheetId="8" r:id="rId6"/>
  </sheets>
  <definedNames>
    <definedName name="_xlnm._FilterDatabase" localSheetId="0" hidden="1">Crowdfunding!$A$1:$R$1001</definedName>
    <definedName name="_xlnm._FilterDatabase" localSheetId="5" hidden="1">'statiscal analysis'!$F$2:$G$1408</definedName>
  </definedNames>
  <calcPr calcId="191029" concurrentCalc="0"/>
  <pivotCaches>
    <pivotCache cacheId="1" r:id="rId7"/>
    <pivotCache cacheId="2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7" i="8" l="1"/>
  <c r="J1006" i="8"/>
  <c r="G1007" i="8"/>
  <c r="G1006" i="8"/>
  <c r="G999" i="8"/>
  <c r="J1005" i="8"/>
  <c r="G1005" i="8"/>
  <c r="J1004" i="8"/>
  <c r="G1004" i="8"/>
  <c r="J1003" i="8"/>
  <c r="G1003" i="8"/>
  <c r="J1002" i="8"/>
  <c r="G1002" i="8"/>
  <c r="J1001" i="8"/>
  <c r="G1001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1000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3" i="8"/>
  <c r="G3" i="8"/>
  <c r="D5" i="7"/>
  <c r="B5" i="7"/>
  <c r="C5" i="7"/>
  <c r="E5" i="7"/>
  <c r="H5" i="7"/>
  <c r="D6" i="7"/>
  <c r="B6" i="7"/>
  <c r="C6" i="7"/>
  <c r="E6" i="7"/>
  <c r="H6" i="7"/>
  <c r="D7" i="7"/>
  <c r="B7" i="7"/>
  <c r="C7" i="7"/>
  <c r="E7" i="7"/>
  <c r="H7" i="7"/>
  <c r="D8" i="7"/>
  <c r="B8" i="7"/>
  <c r="C8" i="7"/>
  <c r="E8" i="7"/>
  <c r="H8" i="7"/>
  <c r="D9" i="7"/>
  <c r="B9" i="7"/>
  <c r="C9" i="7"/>
  <c r="E9" i="7"/>
  <c r="H9" i="7"/>
  <c r="D10" i="7"/>
  <c r="B10" i="7"/>
  <c r="C10" i="7"/>
  <c r="E10" i="7"/>
  <c r="H10" i="7"/>
  <c r="D11" i="7"/>
  <c r="B11" i="7"/>
  <c r="C11" i="7"/>
  <c r="E11" i="7"/>
  <c r="H11" i="7"/>
  <c r="D12" i="7"/>
  <c r="B12" i="7"/>
  <c r="C12" i="7"/>
  <c r="E12" i="7"/>
  <c r="H12" i="7"/>
  <c r="D13" i="7"/>
  <c r="B13" i="7"/>
  <c r="C13" i="7"/>
  <c r="E13" i="7"/>
  <c r="H13" i="7"/>
  <c r="D14" i="7"/>
  <c r="B14" i="7"/>
  <c r="C14" i="7"/>
  <c r="E14" i="7"/>
  <c r="H14" i="7"/>
  <c r="D15" i="7"/>
  <c r="B15" i="7"/>
  <c r="C15" i="7"/>
  <c r="E15" i="7"/>
  <c r="H15" i="7"/>
  <c r="D4" i="7"/>
  <c r="B4" i="7"/>
  <c r="C4" i="7"/>
  <c r="E4" i="7"/>
  <c r="H4" i="7"/>
  <c r="G5" i="7"/>
  <c r="G6" i="7"/>
  <c r="G7" i="7"/>
  <c r="G8" i="7"/>
  <c r="G9" i="7"/>
  <c r="G10" i="7"/>
  <c r="G11" i="7"/>
  <c r="G12" i="7"/>
  <c r="G13" i="7"/>
  <c r="G14" i="7"/>
  <c r="G15" i="7"/>
  <c r="G4" i="7"/>
  <c r="F5" i="7"/>
  <c r="F6" i="7"/>
  <c r="F7" i="7"/>
  <c r="F8" i="7"/>
  <c r="F9" i="7"/>
  <c r="F10" i="7"/>
  <c r="F11" i="7"/>
  <c r="F12" i="7"/>
  <c r="F13" i="7"/>
  <c r="F14" i="7"/>
  <c r="F15" i="7"/>
  <c r="F4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<sst xmlns="http://schemas.openxmlformats.org/spreadsheetml/2006/main" count="6132" uniqueCount="2116">
  <si>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</si>
  <si>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</si>
  <si>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</si>
  <si>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</si>
  <si>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</si>
  <si>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</si>
  <si>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</si>
  <si>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</si>
  <si>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</si>
  <si>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</si>
  <si>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</si>
  <si>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</si>
  <si>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</si>
  <si>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</si>
  <si>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</si>
  <si>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</si>
  <si>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</si>
  <si>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</si>
  <si>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</si>
  <si>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</si>
  <si>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</si>
  <si>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</si>
  <si>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</si>
  <si>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</si>
  <si>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</si>
  <si>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</si>
  <si>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</si>
  <si>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</si>
  <si>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</si>
  <si>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</si>
  <si>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</si>
  <si>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</si>
  <si>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</si>
  <si>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</si>
  <si>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</si>
  <si>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</si>
  <si>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</si>
  <si>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</si>
  <si>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</si>
  <si>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</si>
  <si>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</si>
  <si>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</si>
  <si>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</si>
  <si>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</si>
  <si>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</si>
  <si>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</si>
  <si>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</si>
  <si>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</si>
  <si>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</si>
  <si>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</si>
  <si>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</si>
  <si>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</si>
  <si>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</si>
  <si>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</si>
  <si>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</si>
  <si>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</si>
  <si>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</si>
  <si>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</si>
  <si>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</si>
  <si>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</si>
  <si>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</si>
  <si>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</si>
  <si>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</si>
  <si>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</si>
  <si>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</si>
  <si>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</si>
  <si>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</si>
  <si>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</si>
  <si>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</si>
  <si>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</si>
  <si>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</si>
  <si>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</si>
  <si>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</si>
  <si>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</si>
  <si>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</si>
  <si>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</si>
  <si>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</si>
  <si>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</si>
  <si>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</si>
  <si>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</si>
  <si>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</si>
  <si>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</si>
  <si>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</si>
  <si>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</si>
  <si>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</si>
  <si>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</si>
  <si>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</si>
  <si>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</si>
  <si>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</si>
  <si>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</si>
  <si>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</si>
  <si>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</si>
  <si>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</si>
  <si>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</si>
  <si>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</si>
  <si>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</si>
  <si>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</si>
  <si>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</si>
  <si>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</si>
  <si>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</si>
  <si>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</si>
  <si>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</si>
  <si>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</si>
  <si>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</si>
  <si>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</si>
  <si>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</si>
  <si>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</si>
  <si>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</si>
  <si>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</si>
  <si>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</si>
  <si>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</si>
  <si>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</si>
  <si>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</si>
  <si>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</si>
  <si>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</si>
  <si>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</si>
  <si>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</si>
  <si>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</si>
  <si>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</si>
  <si>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</si>
  <si>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</si>
  <si>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</si>
  <si>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</si>
  <si>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</si>
  <si>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</si>
  <si>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</si>
  <si>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</si>
  <si>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</si>
  <si>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</si>
  <si>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</si>
  <si>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</si>
  <si>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</si>
  <si>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</si>
  <si>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</si>
  <si>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</si>
  <si>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</si>
  <si>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</si>
  <si>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</si>
  <si>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</si>
  <si>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</si>
  <si>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</si>
  <si>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</si>
  <si>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</si>
  <si>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</si>
  <si>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</si>
  <si>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</si>
  <si>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</si>
  <si>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</si>
  <si>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</si>
  <si>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</si>
  <si>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</si>
  <si>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</si>
  <si>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</si>
  <si>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</si>
  <si>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</si>
  <si>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</si>
  <si>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</si>
  <si>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</si>
  <si>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</si>
  <si>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</si>
  <si>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</si>
  <si>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</si>
  <si>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</si>
  <si>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</si>
  <si>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</si>
  <si>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</si>
  <si>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</si>
  <si>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</si>
  <si>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</si>
  <si>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</si>
  <si>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</si>
  <si>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</si>
  <si>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</si>
  <si>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</si>
  <si>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</si>
  <si>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</si>
  <si>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</si>
  <si>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</si>
  <si>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</si>
  <si>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</si>
  <si>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</si>
  <si>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</si>
  <si>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</si>
  <si>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</si>
  <si>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</si>
  <si>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</si>
  <si>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</si>
  <si>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</si>
  <si>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</si>
  <si>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</si>
  <si>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</si>
  <si>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</si>
  <si>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</si>
  <si>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</si>
  <si>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</si>
  <si>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</si>
  <si>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</si>
  <si>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</si>
  <si>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</si>
  <si>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</si>
  <si>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</si>
  <si>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</si>
  <si>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</si>
  <si>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</si>
  <si>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</si>
  <si>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</si>
  <si>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</si>
  <si>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</si>
  <si>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</si>
  <si>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</si>
  <si>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</si>
  <si>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</si>
  <si>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</si>
  <si>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</si>
  <si>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</si>
  <si>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</si>
  <si>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</si>
  <si>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</si>
  <si>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</si>
  <si>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</si>
  <si>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</si>
  <si>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</si>
  <si>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</si>
  <si>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</si>
  <si>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</si>
  <si>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</si>
  <si>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</si>
  <si>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</si>
  <si>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</si>
  <si>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</si>
  <si>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</si>
  <si>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</si>
  <si>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</si>
  <si>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</si>
  <si>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</si>
  <si>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</si>
  <si>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</si>
  <si>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</si>
  <si>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</si>
  <si>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</si>
  <si>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</si>
  <si>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</si>
  <si>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</si>
  <si>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</si>
  <si>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</si>
  <si>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</si>
  <si>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</si>
  <si>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</si>
  <si>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</si>
  <si>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</si>
  <si>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</si>
  <si>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</si>
  <si>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</si>
  <si>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</si>
  <si>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</si>
  <si>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</si>
  <si>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</si>
  <si>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</si>
  <si>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</si>
  <si>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</si>
  <si>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</si>
  <si>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</si>
  <si>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</si>
  <si>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</si>
  <si>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</si>
  <si>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</si>
  <si>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</si>
  <si>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</si>
  <si>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</si>
  <si>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</si>
  <si>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</si>
  <si>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</si>
  <si>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</si>
  <si>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</si>
  <si>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</si>
  <si>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</si>
  <si>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</si>
  <si>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</si>
  <si>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</si>
  <si>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</si>
  <si>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</si>
  <si>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</si>
  <si>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</si>
  <si>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</si>
  <si>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</si>
  <si>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</si>
  <si>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</si>
  <si>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</si>
  <si>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</si>
  <si>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</si>
  <si>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</si>
  <si>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</si>
  <si>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</si>
  <si>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</si>
  <si>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</si>
  <si>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</si>
  <si>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</si>
  <si>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</si>
  <si>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</si>
  <si>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</si>
  <si>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</si>
  <si>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</si>
  <si>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</si>
  <si>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</si>
  <si>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</si>
  <si>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</si>
  <si>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</si>
  <si>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</si>
  <si>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</si>
  <si>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</si>
  <si>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</si>
  <si>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</si>
  <si>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</si>
  <si>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</si>
  <si>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</si>
  <si>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</si>
  <si>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</si>
  <si>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</si>
  <si>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</si>
  <si>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</si>
  <si>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</si>
  <si>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</si>
  <si>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</si>
  <si>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</si>
  <si>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</si>
  <si>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</si>
  <si>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</si>
  <si>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</si>
  <si>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</si>
  <si>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</si>
  <si>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</si>
  <si>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</si>
  <si>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</si>
  <si>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</si>
  <si>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</si>
  <si>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</si>
  <si>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</si>
  <si>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</si>
  <si>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</si>
  <si>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</si>
  <si>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</si>
  <si>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</si>
  <si>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</si>
  <si>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</si>
  <si>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</si>
  <si>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</si>
  <si>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</si>
  <si>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</si>
  <si>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</si>
  <si>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</si>
  <si>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</si>
  <si>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</si>
  <si>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</si>
  <si>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</si>
  <si>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</si>
  <si>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</si>
  <si>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</si>
  <si>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</si>
  <si>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</si>
  <si>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</si>
  <si>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</si>
  <si>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</si>
  <si>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</si>
  <si>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</si>
  <si>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</si>
  <si>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</si>
  <si>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</si>
  <si>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</si>
  <si>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</si>
  <si>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</si>
  <si>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</si>
  <si>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</si>
  <si>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</si>
  <si>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</si>
  <si>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</si>
  <si>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</si>
  <si>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</si>
  <si>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</si>
  <si>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</si>
  <si>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</si>
  <si>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</si>
  <si>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</si>
  <si>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</si>
  <si>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</si>
  <si>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</si>
  <si>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</si>
  <si>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</si>
  <si>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</si>
  <si>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</si>
  <si>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</si>
  <si>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</si>
  <si>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</si>
  <si>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</si>
  <si>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</si>
  <si>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</si>
  <si>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</si>
  <si>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</si>
  <si>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</si>
  <si>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</si>
  <si>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</si>
  <si>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</si>
  <si>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</si>
  <si>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</si>
  <si>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</si>
  <si>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</si>
  <si>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</si>
  <si>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</si>
  <si>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</si>
  <si>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</si>
  <si>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</si>
  <si>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</si>
  <si>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</si>
  <si>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</si>
  <si>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</si>
  <si>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</si>
  <si>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</si>
  <si>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</si>
  <si>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</si>
  <si>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</si>
  <si>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</si>
  <si>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</si>
  <si>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</si>
  <si>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</si>
  <si>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</si>
  <si>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</si>
  <si>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</si>
  <si>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</si>
  <si>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</si>
  <si>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</si>
  <si>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</si>
  <si>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</si>
  <si>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</si>
  <si>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</si>
  <si>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</si>
  <si>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</si>
  <si>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</si>
  <si>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</si>
  <si>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</si>
  <si>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</si>
  <si>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</si>
  <si>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</si>
  <si>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</si>
  <si>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</si>
  <si>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</si>
  <si>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</si>
  <si>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</si>
  <si>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</si>
  <si>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</si>
  <si>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</si>
  <si>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</si>
  <si>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</si>
  <si>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</si>
  <si>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</si>
  <si>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</si>
  <si>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</si>
  <si>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</si>
  <si>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</si>
  <si>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</si>
  <si>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</si>
  <si>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</si>
  <si>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</si>
  <si>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</si>
  <si>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</si>
  <si>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</si>
  <si>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</si>
  <si>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</si>
  <si>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</si>
  <si>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</si>
  <si>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</si>
  <si>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</si>
  <si>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</si>
  <si>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</si>
  <si>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</si>
  <si>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</si>
  <si>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</si>
  <si>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</si>
  <si>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</si>
  <si>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</si>
  <si>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</si>
  <si>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</si>
  <si>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</si>
  <si>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</si>
  <si>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</si>
  <si>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</si>
  <si>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</si>
  <si>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</si>
  <si>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</si>
  <si>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</si>
  <si>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</si>
  <si>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</si>
  <si>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</si>
  <si>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</si>
  <si>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</si>
  <si>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</si>
  <si>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</si>
  <si>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</si>
  <si>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</si>
  <si>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</si>
  <si>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</si>
  <si>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</si>
  <si>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</si>
  <si>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</si>
  <si>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</si>
  <si>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</si>
  <si>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</si>
  <si>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</si>
  <si>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</si>
  <si>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</si>
  <si>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</si>
  <si>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</si>
  <si>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</si>
  <si>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</si>
  <si>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</si>
  <si>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</si>
  <si>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</si>
  <si>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</si>
  <si>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</si>
  <si>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</si>
  <si>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</si>
  <si>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</si>
  <si>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</si>
  <si>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</si>
  <si>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</si>
  <si>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</si>
  <si>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</si>
  <si>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</si>
  <si>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</si>
  <si>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</si>
  <si>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</si>
  <si>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</si>
  <si>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</si>
  <si>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</si>
  <si>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</si>
  <si>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</si>
  <si>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</si>
  <si>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</si>
  <si>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</si>
  <si>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</si>
  <si>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</si>
  <si>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</si>
  <si>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</si>
  <si>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</si>
  <si>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</si>
  <si>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</si>
  <si>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</si>
  <si>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</si>
  <si>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</si>
  <si>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</si>
  <si>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</si>
  <si>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</si>
  <si>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</si>
  <si>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</si>
  <si>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</si>
  <si>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</si>
  <si>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</si>
  <si>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</si>
  <si>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</si>
  <si>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</si>
  <si>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</si>
  <si>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</si>
  <si>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</si>
  <si>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</si>
  <si>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</si>
  <si>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</si>
  <si>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</si>
  <si>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</si>
  <si>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</si>
  <si>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</si>
  <si>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</si>
  <si>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</si>
  <si>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</si>
  <si>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</si>
  <si>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</si>
  <si>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</si>
  <si>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</si>
  <si>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</si>
  <si>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</si>
  <si>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</si>
  <si>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</si>
  <si>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</si>
  <si>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</si>
  <si>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</si>
  <si>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</si>
  <si>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</si>
  <si>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</si>
  <si>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</si>
  <si>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</si>
  <si>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</si>
  <si>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</si>
  <si>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</si>
  <si>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</si>
  <si>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</si>
  <si>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</si>
  <si>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</si>
  <si>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</si>
  <si>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</si>
  <si>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</si>
  <si>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</si>
  <si>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</si>
  <si>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</si>
  <si>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</si>
  <si>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</si>
  <si>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</si>
  <si>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</si>
  <si>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</si>
  <si>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</si>
  <si>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</si>
  <si>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</si>
  <si>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</si>
  <si>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</si>
  <si>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</si>
  <si>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</si>
  <si>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</si>
  <si>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</si>
  <si>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</si>
  <si>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</si>
  <si>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</si>
  <si>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</si>
  <si>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</si>
  <si>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</si>
  <si>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</si>
  <si>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</si>
  <si>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</si>
  <si>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</si>
  <si>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</si>
  <si>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</si>
  <si>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</si>
  <si>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</si>
  <si>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</si>
  <si>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</si>
  <si>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</si>
  <si>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</si>
  <si>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</si>
  <si>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</si>
  <si>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</si>
  <si>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</si>
  <si>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</si>
  <si>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</si>
  <si>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</si>
  <si>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</si>
  <si>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</si>
  <si>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</si>
  <si>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</si>
  <si>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</si>
  <si>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</si>
  <si>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</si>
  <si>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</si>
  <si>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</si>
  <si>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</si>
  <si>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</si>
  <si>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</si>
  <si>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</si>
  <si>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</si>
  <si>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</si>
  <si>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</si>
  <si>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</si>
  <si>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</si>
  <si>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</si>
  <si>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</si>
  <si>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</si>
  <si>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</si>
  <si>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</si>
  <si>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</si>
  <si>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</si>
  <si>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</si>
  <si>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</si>
  <si>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</si>
  <si>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</si>
  <si>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</si>
  <si>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</si>
  <si>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</si>
  <si>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</si>
  <si>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</si>
  <si>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</si>
  <si>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</si>
  <si>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</si>
  <si>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</si>
  <si>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</si>
  <si>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</si>
  <si>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</si>
  <si>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</si>
  <si>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</si>
  <si>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</si>
  <si>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</si>
  <si>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</si>
  <si>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</si>
  <si>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</si>
  <si>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</si>
  <si>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</si>
  <si>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</si>
  <si>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</si>
  <si>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</si>
  <si>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</si>
  <si>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</si>
  <si>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</si>
  <si>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</si>
  <si>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</si>
  <si>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</si>
  <si>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</si>
  <si>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</si>
  <si>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</si>
  <si>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</si>
  <si>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</si>
  <si>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</si>
  <si>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</si>
  <si>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</si>
  <si>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</si>
  <si>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</si>
  <si>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</si>
  <si>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</si>
  <si>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</si>
  <si>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</si>
  <si>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</si>
  <si>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</si>
  <si>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</si>
  <si>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</si>
  <si>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</si>
  <si>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</si>
  <si>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</si>
  <si>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</si>
  <si>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</si>
  <si>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</si>
  <si>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</si>
  <si>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</si>
  <si>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</si>
  <si>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</si>
  <si>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</si>
  <si>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</si>
  <si>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</si>
  <si>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</si>
  <si>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</si>
  <si>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</si>
  <si>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</si>
  <si>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</si>
  <si>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</si>
  <si>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</si>
  <si>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</si>
  <si>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</si>
  <si>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</si>
  <si>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</si>
  <si>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</si>
  <si>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</si>
  <si>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</si>
  <si>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</si>
  <si>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</si>
  <si>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</si>
  <si>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</si>
  <si>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</si>
  <si>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</si>
  <si>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</si>
  <si>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</si>
  <si>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</si>
  <si>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</si>
  <si>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</si>
  <si>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</si>
  <si>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</si>
  <si>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</si>
  <si>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</si>
  <si>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</si>
  <si>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</si>
  <si>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</si>
  <si>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</si>
  <si>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</si>
  <si>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</si>
  <si>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</si>
  <si>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</si>
  <si>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</si>
  <si>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</si>
  <si>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</si>
  <si>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</si>
  <si>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</si>
  <si>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</si>
  <si>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</si>
  <si>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</si>
  <si>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</si>
  <si>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</si>
  <si>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</si>
  <si>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</si>
  <si>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</si>
  <si>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</si>
  <si>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</si>
  <si>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</si>
  <si>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</si>
  <si>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</si>
  <si>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</si>
  <si>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</si>
  <si>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</si>
  <si>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</si>
  <si>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</si>
  <si>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</si>
  <si>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</si>
  <si>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</si>
  <si>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</si>
  <si>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</si>
  <si>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</si>
  <si>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</si>
  <si>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</si>
  <si>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</si>
  <si>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</si>
  <si>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</si>
  <si>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</si>
  <si>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</si>
  <si>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</si>
  <si>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</si>
  <si>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</si>
  <si>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</si>
  <si>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</si>
  <si>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</si>
  <si>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</si>
  <si>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</si>
  <si>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</si>
  <si>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</si>
  <si>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</si>
  <si>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</si>
  <si>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</si>
  <si>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</si>
  <si>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</si>
  <si>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</si>
  <si>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</si>
  <si>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</si>
  <si>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</si>
  <si>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</si>
  <si>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</si>
  <si>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</si>
  <si>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</si>
  <si>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</si>
  <si>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</si>
  <si>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</si>
  <si>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</si>
  <si>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</si>
  <si>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</si>
  <si>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</si>
  <si>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</si>
  <si>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</si>
  <si>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</si>
  <si>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</si>
  <si>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</si>
  <si>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</si>
  <si>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</si>
  <si>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</si>
  <si>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</si>
  <si>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</si>
  <si>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</si>
  <si>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</si>
  <si>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</si>
  <si>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</si>
  <si>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</si>
  <si>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</si>
  <si>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</si>
  <si>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</si>
  <si>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</si>
  <si>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</si>
  <si>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</si>
  <si>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</si>
  <si>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</si>
  <si>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</si>
  <si>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</si>
  <si>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</si>
  <si>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</si>
  <si>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</si>
  <si>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</si>
  <si>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</si>
  <si>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</si>
  <si>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</si>
  <si>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</si>
  <si>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</si>
  <si>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</si>
  <si>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</si>
  <si>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</si>
  <si>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</si>
  <si>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</si>
  <si>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</si>
  <si>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</si>
  <si>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</si>
  <si>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</si>
  <si>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</si>
  <si>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</si>
  <si>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</si>
  <si>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</si>
  <si>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</si>
  <si>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</si>
  <si>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</si>
  <si>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</si>
  <si>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</si>
  <si>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</si>
  <si>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</si>
  <si>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</si>
  <si>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</si>
  <si>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</si>
  <si>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</si>
  <si>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</si>
  <si>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</si>
  <si>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</si>
  <si>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</si>
  <si>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</si>
  <si>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</si>
  <si>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</si>
  <si>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</si>
  <si>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</si>
  <si>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</si>
  <si>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</si>
  <si>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</si>
  <si>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</si>
  <si>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</si>
  <si>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</si>
  <si>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</si>
  <si>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</si>
  <si>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</si>
  <si>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</si>
  <si>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</si>
  <si>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</si>
  <si>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</si>
  <si>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</si>
  <si>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</si>
  <si>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</si>
  <si>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</si>
  <si>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</si>
  <si>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</si>
  <si>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</si>
  <si>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</si>
  <si>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</si>
  <si>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</si>
  <si>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</si>
  <si>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</si>
  <si>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</si>
  <si>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</si>
  <si>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</si>
  <si>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</si>
  <si>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</si>
  <si>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</si>
  <si>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</si>
  <si>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</si>
  <si>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</si>
  <si>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</si>
  <si>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</si>
  <si>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</si>
  <si>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</si>
  <si>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</si>
  <si>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</si>
  <si>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</si>
  <si>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</si>
  <si>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</si>
  <si>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</si>
  <si>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</si>
  <si>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</si>
  <si>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</si>
  <si>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</si>
  <si>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</si>
  <si>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</si>
  <si>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</si>
  <si>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</si>
  <si>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</si>
  <si>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</si>
  <si>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</si>
  <si>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</si>
  <si>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</si>
  <si>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</si>
  <si>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</si>
  <si>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</si>
  <si>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</si>
  <si>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</si>
  <si>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</si>
  <si>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</si>
  <si>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</si>
  <si>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</si>
  <si>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</si>
  <si>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</si>
  <si>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</si>
  <si>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</si>
  <si>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</si>
  <si>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</si>
  <si>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</si>
  <si>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</si>
  <si>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</si>
  <si>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</si>
  <si>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</si>
  <si>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</si>
  <si>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</si>
  <si>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</si>
  <si>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</si>
  <si>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</si>
  <si>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</si>
  <si>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</si>
  <si>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</si>
  <si>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</si>
  <si>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</si>
  <si>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</si>
  <si>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</si>
  <si>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</si>
  <si>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</si>
  <si>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</si>
  <si>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</si>
  <si>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</si>
  <si>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</si>
  <si>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</si>
  <si>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</si>
  <si>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</si>
  <si>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</si>
  <si>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</si>
  <si>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</si>
  <si>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</si>
  <si>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</si>
  <si>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</si>
  <si>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</si>
  <si>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</si>
  <si>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</si>
  <si>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</si>
  <si>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</si>
  <si>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</si>
  <si>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</si>
  <si>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</si>
  <si>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</si>
  <si>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</si>
  <si>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</si>
  <si>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</si>
  <si>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</si>
  <si>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</si>
  <si>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</si>
  <si>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</si>
  <si>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</si>
  <si>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</si>
  <si>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</si>
  <si>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</si>
  <si>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</si>
  <si>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</si>
  <si>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</si>
  <si>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</si>
  <si>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</si>
  <si>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</si>
  <si>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</si>
  <si>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</si>
  <si>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</si>
  <si>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</si>
  <si>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</si>
  <si>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</si>
  <si>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</si>
  <si>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</si>
  <si>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</si>
  <si>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</si>
  <si>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</si>
  <si>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</si>
  <si>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</si>
  <si>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</si>
  <si>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</si>
  <si>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</si>
  <si>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</si>
  <si>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</si>
  <si>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</si>
  <si>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</si>
  <si>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</si>
  <si>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</si>
  <si>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</si>
  <si>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</si>
  <si>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</si>
  <si>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</si>
  <si>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</si>
  <si>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</si>
  <si>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</si>
  <si>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</si>
  <si>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</si>
  <si>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</si>
  <si>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</si>
  <si>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</si>
  <si>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</si>
  <si>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</si>
  <si>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</si>
  <si>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</si>
  <si>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</si>
  <si>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</si>
  <si>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</si>
  <si>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</si>
  <si>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</si>
  <si>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</si>
  <si>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</si>
  <si>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</si>
  <si>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</si>
  <si>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</si>
  <si>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</si>
  <si>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</si>
  <si>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</si>
  <si>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</si>
  <si>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</si>
  <si>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</si>
  <si>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</si>
  <si>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</si>
  <si>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</si>
  <si>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</si>
  <si>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</si>
  <si>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</si>
  <si>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</si>
  <si>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</si>
  <si>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</si>
  <si>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</si>
  <si>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</si>
  <si>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</si>
  <si>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</si>
  <si>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</si>
  <si>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</si>
  <si>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</si>
  <si>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</si>
  <si>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</si>
  <si>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</si>
  <si>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</si>
  <si>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</si>
  <si>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</si>
  <si>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</si>
  <si>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</si>
  <si>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</si>
  <si>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</si>
  <si>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</si>
  <si>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</si>
  <si>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</si>
  <si>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</si>
  <si>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</si>
  <si>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</si>
  <si>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</si>
  <si>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</si>
  <si>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</si>
  <si>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</si>
  <si>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</si>
  <si>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</si>
  <si>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</si>
  <si>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</si>
  <si>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</si>
  <si>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</si>
  <si>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</si>
  <si>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</si>
  <si>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</si>
  <si>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</si>
  <si>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</si>
  <si>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</si>
  <si>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</si>
  <si>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</si>
  <si>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</si>
  <si>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</si>
  <si>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</si>
  <si>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</si>
  <si>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</si>
  <si>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</si>
  <si>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</si>
  <si>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</si>
  <si>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</si>
  <si>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</si>
  <si>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</si>
  <si>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</si>
  <si>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</si>
  <si>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</si>
  <si>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</si>
  <si>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</si>
  <si>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</si>
  <si>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</si>
  <si>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</si>
  <si>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</si>
  <si>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</si>
  <si>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</si>
  <si>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</si>
  <si>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</si>
  <si>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</si>
  <si>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</si>
  <si>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</si>
  <si>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</si>
  <si>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</si>
  <si>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</si>
  <si>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</si>
  <si>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</si>
  <si>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</si>
  <si>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</si>
  <si>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</si>
  <si>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</si>
  <si>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</si>
  <si>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</si>
  <si>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</si>
  <si>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</si>
  <si>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</si>
  <si>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</si>
  <si>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</si>
  <si>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</si>
  <si>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</si>
  <si>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</si>
  <si>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</si>
  <si>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</si>
  <si>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</si>
  <si>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</si>
  <si>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</si>
  <si>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</si>
  <si>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</si>
  <si>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</si>
  <si>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</si>
  <si>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</si>
  <si>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</si>
  <si>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</si>
  <si>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</si>
  <si>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</si>
  <si>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</si>
  <si>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</si>
  <si>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</si>
  <si>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</si>
  <si>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</si>
  <si>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</si>
  <si>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</si>
  <si>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</si>
  <si>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</si>
  <si>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</si>
  <si>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</si>
  <si>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</si>
  <si>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</si>
  <si>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</si>
  <si>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</si>
  <si>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</si>
  <si>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</si>
  <si>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</si>
  <si>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</si>
  <si>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</si>
  <si>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</si>
  <si>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</si>
  <si>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</si>
  <si>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</si>
  <si>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</si>
  <si>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</si>
  <si>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</si>
  <si>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</si>
  <si>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</si>
  <si>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</si>
  <si>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</si>
  <si>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</si>
  <si>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</si>
  <si>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</si>
  <si>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</si>
  <si>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</si>
  <si>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</si>
  <si>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</si>
  <si>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</si>
  <si>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</si>
  <si>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</si>
  <si>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</si>
  <si>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</si>
  <si>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</si>
  <si>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</si>
  <si>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</si>
  <si>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</si>
  <si>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</si>
  <si>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</si>
  <si>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</si>
  <si>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</si>
  <si>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</si>
  <si>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</si>
  <si>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</si>
  <si>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</si>
  <si>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</si>
  <si>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</si>
  <si>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</si>
  <si>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</si>
  <si>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</si>
  <si>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</si>
  <si>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</si>
  <si>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</si>
  <si>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</si>
  <si>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</si>
  <si>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</si>
  <si>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</si>
  <si>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</si>
  <si>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</si>
  <si>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</si>
  <si>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</si>
  <si>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</si>
  <si>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</si>
  <si>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</si>
  <si>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</si>
  <si>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</si>
  <si>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</si>
  <si>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</si>
  <si>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</si>
  <si>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</si>
  <si>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</si>
  <si>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</si>
  <si>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</si>
  <si>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</si>
  <si>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</si>
  <si>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</si>
  <si>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</si>
  <si>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</si>
  <si>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</si>
  <si>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</si>
  <si>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</si>
  <si>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</si>
  <si>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</si>
  <si>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</si>
  <si>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</si>
  <si>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</si>
  <si>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</si>
  <si>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</si>
  <si>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</si>
  <si>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</si>
  <si>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</si>
  <si>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</si>
  <si>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</si>
  <si>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</si>
  <si>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</si>
  <si>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</si>
  <si>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</si>
  <si>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</si>
  <si>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</si>
  <si>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</si>
  <si>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</si>
  <si>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</si>
  <si>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</si>
  <si>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</si>
  <si>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</si>
  <si>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</si>
  <si>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</si>
  <si>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</si>
  <si>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</si>
  <si>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</si>
  <si>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</si>
  <si>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</si>
  <si>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</si>
  <si>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</si>
  <si>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</si>
  <si>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</si>
  <si>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</si>
  <si>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</si>
  <si>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</si>
  <si>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</si>
  <si>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</si>
  <si>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</si>
  <si>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</si>
  <si>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</si>
  <si>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</si>
  <si>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</si>
  <si>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</si>
  <si>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</si>
  <si>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</si>
  <si>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</si>
  <si>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</si>
  <si>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</si>
  <si>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</si>
  <si>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</si>
  <si>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</si>
  <si>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</si>
  <si>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</si>
  <si>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</si>
  <si>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</si>
  <si>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</si>
  <si>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</si>
  <si>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</si>
  <si>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</si>
  <si>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</si>
  <si>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</si>
  <si>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</si>
  <si>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</si>
  <si>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</si>
  <si>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</si>
  <si>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</si>
  <si>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</si>
  <si>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</si>
  <si>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</si>
  <si>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</si>
  <si>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</si>
  <si>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</si>
  <si>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</si>
  <si>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</si>
  <si>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</si>
  <si>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</si>
  <si>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</si>
  <si>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</si>
  <si>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</si>
  <si>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</si>
  <si>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</si>
  <si>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</si>
  <si>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</si>
  <si>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</si>
  <si>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</si>
  <si>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</si>
  <si>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</si>
  <si>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</si>
  <si>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</si>
  <si>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</si>
  <si>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</si>
  <si>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</si>
  <si>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</si>
  <si>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</si>
  <si>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</si>
  <si>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</si>
  <si>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</si>
  <si>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</si>
  <si>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</si>
  <si>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</si>
  <si>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</si>
  <si>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</si>
  <si>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</si>
  <si>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</si>
  <si>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</si>
  <si>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</si>
  <si>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</si>
  <si>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</si>
  <si>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</si>
  <si>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</si>
  <si>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</si>
  <si>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</si>
  <si>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</si>
  <si>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</si>
  <si>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</si>
  <si>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</si>
  <si>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</si>
  <si>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</si>
  <si>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</si>
  <si>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</si>
  <si>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</si>
  <si>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</si>
  <si>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</si>
  <si>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</si>
  <si>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</si>
  <si>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</si>
  <si>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</si>
  <si>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</si>
  <si>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</si>
  <si>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</si>
  <si>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</si>
  <si>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</si>
  <si>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</si>
  <si>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</si>
  <si>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</si>
  <si>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</si>
  <si>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</si>
  <si>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</si>
  <si>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</si>
  <si>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</si>
  <si>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</si>
  <si>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</si>
  <si>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</si>
  <si>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</si>
  <si>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</si>
  <si>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</si>
  <si>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</si>
  <si>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</si>
  <si>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</si>
  <si>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</si>
  <si>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</si>
  <si>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</si>
  <si>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</si>
  <si>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</si>
  <si>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</si>
  <si>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</si>
  <si>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</si>
  <si>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</si>
  <si>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</si>
  <si>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</si>
  <si>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</si>
  <si>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</si>
  <si>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</si>
  <si>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</si>
  <si>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</si>
  <si>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</si>
  <si>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</si>
  <si>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</si>
  <si>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</si>
  <si>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</si>
  <si>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</si>
  <si>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</si>
  <si>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</si>
  <si>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</si>
  <si>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</si>
  <si>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</si>
  <si>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</si>
  <si>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</si>
  <si>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</si>
  <si>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</si>
  <si>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</si>
  <si>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</si>
  <si>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</si>
  <si>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</si>
  <si>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</si>
  <si>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</si>
  <si>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</si>
  <si>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</si>
  <si>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</si>
  <si>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</si>
  <si>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</si>
  <si>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</si>
  <si>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</si>
  <si>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</si>
  <si>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</si>
  <si>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</si>
  <si>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</si>
  <si>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</si>
  <si>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</si>
  <si>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</si>
  <si>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</si>
  <si>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</si>
  <si>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</si>
  <si>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</si>
  <si>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</si>
  <si>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</si>
  <si>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</si>
  <si>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</si>
  <si>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</si>
  <si>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</si>
  <si>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</si>
  <si>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</si>
  <si>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</si>
  <si>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</si>
  <si>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</si>
  <si>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</si>
  <si>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</si>
  <si>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</si>
  <si>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</si>
  <si>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</si>
  <si>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</si>
  <si>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</si>
  <si>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</si>
  <si>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</si>
  <si>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</si>
  <si>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</si>
  <si>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</si>
  <si>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</si>
  <si>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</si>
  <si>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</si>
  <si>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</si>
  <si>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</si>
  <si>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</si>
  <si>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</si>
  <si>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</si>
  <si>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</si>
  <si>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</si>
  <si>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</si>
  <si>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</si>
  <si>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</si>
  <si>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</si>
  <si>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</si>
  <si>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</si>
  <si>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</si>
  <si>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</si>
  <si>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</si>
  <si>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</si>
  <si>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</si>
  <si>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</si>
  <si>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</si>
  <si>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</si>
  <si>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</si>
  <si>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</si>
  <si>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</si>
  <si>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</si>
  <si>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</si>
  <si>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</si>
  <si>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</si>
  <si>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</si>
  <si>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</si>
  <si>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</si>
  <si>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</si>
  <si>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</si>
  <si>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</si>
  <si>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</si>
  <si>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</si>
  <si>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</si>
  <si>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</si>
  <si>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</si>
  <si>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</si>
  <si>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</si>
  <si>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</si>
  <si>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</si>
  <si>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</si>
  <si>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</si>
  <si>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</si>
  <si>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</si>
  <si>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</si>
  <si>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</si>
  <si>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</si>
  <si>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</si>
  <si>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</si>
  <si>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</si>
  <si>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</si>
  <si>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</si>
  <si>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</si>
  <si>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</si>
  <si>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</si>
  <si>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</si>
  <si>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</si>
  <si>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</si>
  <si>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</si>
  <si>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</si>
  <si>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</si>
  <si>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</si>
  <si>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</si>
  <si>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</si>
  <si>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</si>
  <si>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</si>
  <si>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</si>
  <si>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</si>
  <si>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</si>
  <si>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</si>
  <si>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</si>
  <si>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</si>
  <si>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</si>
  <si>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</si>
  <si>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</si>
  <si>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</si>
  <si>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</si>
  <si>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</si>
  <si>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</si>
  <si>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</si>
  <si>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</si>
  <si>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</si>
  <si>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</si>
  <si>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</si>
  <si>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</si>
  <si>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</si>
  <si>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</si>
  <si>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</si>
  <si>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</si>
  <si>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</si>
  <si>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</si>
  <si>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</si>
  <si>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</si>
  <si>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</si>
  <si>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</si>
  <si>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</si>
  <si>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</si>
  <si>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</si>
  <si>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</si>
  <si>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</si>
  <si>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</si>
  <si>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</si>
  <si>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</si>
  <si>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</si>
  <si>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</si>
  <si>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</si>
  <si>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</si>
  <si>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</si>
  <si>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</si>
  <si>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</si>
  <si>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</si>
  <si>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</si>
  <si>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</si>
  <si>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</si>
  <si>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</si>
  <si>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</si>
  <si>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</si>
  <si>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</si>
  <si>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</si>
  <si>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</si>
  <si>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</si>
  <si>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</si>
  <si>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</si>
  <si>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</si>
  <si>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</si>
  <si>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</si>
  <si>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</si>
  <si>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</si>
  <si>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</si>
  <si>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</si>
  <si>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</si>
  <si>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</si>
  <si>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</si>
  <si>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</si>
  <si>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</si>
  <si>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</si>
  <si>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</si>
  <si>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</si>
  <si>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</si>
  <si>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</si>
  <si>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</si>
  <si>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</si>
  <si>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</si>
  <si>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</si>
  <si>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</si>
  <si>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</si>
  <si>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</si>
  <si>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</si>
  <si>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</si>
  <si>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</si>
  <si>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</si>
  <si>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</si>
  <si>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</si>
  <si>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</si>
  <si>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</si>
  <si>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</si>
  <si>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</si>
  <si>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</si>
  <si>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</si>
  <si>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</si>
  <si>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</si>
  <si>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</si>
  <si>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</si>
  <si>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</si>
  <si>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</si>
  <si>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</si>
  <si>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</si>
  <si>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</si>
  <si>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</si>
  <si>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</si>
  <si>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</si>
  <si>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</si>
  <si>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</si>
  <si>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</si>
  <si>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</si>
  <si>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</si>
  <si>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</si>
  <si>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</si>
  <si>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</si>
  <si>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</si>
  <si>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</si>
  <si>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</si>
  <si>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</si>
  <si>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</si>
  <si>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</si>
  <si>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</si>
  <si>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</si>
  <si>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</si>
  <si>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</si>
  <si>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</si>
  <si>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</si>
  <si>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</si>
  <si>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</si>
  <si>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</si>
  <si>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</si>
  <si>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</si>
  <si>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</si>
  <si>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</si>
  <si>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</si>
  <si>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</si>
  <si>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</si>
  <si>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</si>
  <si>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</si>
  <si>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</si>
  <si>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</si>
  <si>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</si>
  <si>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</si>
  <si>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</si>
  <si>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</si>
  <si>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</si>
  <si>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</si>
  <si>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</si>
  <si>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</si>
  <si>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</si>
  <si>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</si>
  <si>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</si>
  <si>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</si>
  <si>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</si>
  <si>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</si>
  <si>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</si>
  <si>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</si>
  <si>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</si>
  <si>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</si>
  <si>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</si>
  <si>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</si>
  <si>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</si>
  <si>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</si>
  <si>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</si>
  <si>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</si>
  <si>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</si>
  <si>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</si>
  <si>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</si>
  <si>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</si>
  <si>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</si>
  <si>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</si>
  <si>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</si>
  <si>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</si>
  <si>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</si>
  <si>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</si>
  <si>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</si>
  <si>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</si>
  <si>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</si>
  <si>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</si>
  <si>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</si>
  <si>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</si>
  <si>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</si>
  <si>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</si>
  <si>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</si>
  <si>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</si>
  <si>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</si>
  <si>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</si>
  <si>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</si>
  <si>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</si>
  <si>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</si>
  <si>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</si>
  <si>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</si>
  <si>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</si>
  <si>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</si>
  <si>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</si>
  <si>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</si>
  <si>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</si>
  <si>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</si>
  <si>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</si>
  <si>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</si>
  <si>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</si>
  <si>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</si>
  <si>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</si>
  <si>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</si>
  <si>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</si>
  <si>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</si>
  <si>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</si>
  <si>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</si>
  <si>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</si>
  <si>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</si>
  <si>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</si>
  <si>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</si>
  <si>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</si>
  <si>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</si>
  <si>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</si>
  <si>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</si>
  <si>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</si>
  <si>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</si>
  <si>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</si>
  <si>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</si>
  <si>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</si>
  <si>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</si>
  <si>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</si>
  <si>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</si>
  <si>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</si>
  <si>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</si>
  <si>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</si>
  <si>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</si>
  <si>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</si>
  <si>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</si>
  <si>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</si>
  <si>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</si>
  <si>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</si>
  <si>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</si>
  <si>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</si>
  <si>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</si>
  <si>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</si>
  <si>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</si>
  <si>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</si>
  <si>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</si>
  <si>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</si>
  <si>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</si>
  <si>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</si>
  <si>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</si>
  <si>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</si>
  <si>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</si>
  <si>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</si>
  <si>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</si>
  <si>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</si>
  <si>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</si>
  <si>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</si>
  <si>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</si>
  <si>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</si>
  <si>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</si>
  <si>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</si>
  <si>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</si>
  <si>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</si>
  <si>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</si>
  <si>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</si>
  <si>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</si>
  <si>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</si>
  <si>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</si>
  <si>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</si>
  <si>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</si>
  <si>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</si>
  <si>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</si>
  <si>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</si>
  <si>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</si>
  <si>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</si>
  <si>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</si>
  <si>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</si>
  <si>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</si>
  <si>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</si>
  <si>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</si>
  <si>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</si>
  <si>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</si>
  <si>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</si>
  <si>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</si>
  <si>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</si>
  <si>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</si>
  <si>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</si>
  <si>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</si>
  <si>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</si>
  <si>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</si>
  <si>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</si>
  <si>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</si>
  <si>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</si>
  <si>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</si>
  <si>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</si>
  <si>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</si>
  <si>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</si>
  <si>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</si>
  <si>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</si>
  <si>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</si>
  <si>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</si>
  <si>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</si>
  <si>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</si>
  <si>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</si>
  <si>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</si>
  <si>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</si>
  <si>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</si>
  <si>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</si>
  <si>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</si>
  <si>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</si>
  <si>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</si>
  <si>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</si>
  <si>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</si>
  <si>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</si>
  <si>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</si>
  <si>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</si>
  <si>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</si>
  <si>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</si>
  <si>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</si>
  <si>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</si>
  <si>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</si>
  <si>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</si>
  <si>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</si>
  <si>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</si>
  <si>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</si>
  <si>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</si>
  <si>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</si>
  <si>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</si>
  <si>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</si>
  <si>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</si>
  <si>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</si>
  <si>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</si>
  <si>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</si>
  <si>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</si>
  <si>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</si>
  <si>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</si>
  <si>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</si>
  <si>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</si>
  <si>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</si>
  <si>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</si>
  <si>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</si>
  <si>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</si>
  <si>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</si>
  <si>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</si>
  <si>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</si>
  <si>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</si>
  <si>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</si>
  <si>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</si>
  <si>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</si>
  <si>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</si>
  <si>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</si>
  <si>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</si>
  <si>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</si>
  <si>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</si>
  <si>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</si>
  <si>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</si>
  <si>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</si>
  <si>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</si>
  <si>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</si>
  <si>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</si>
  <si>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</si>
  <si>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</si>
  <si>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</si>
  <si>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</si>
  <si>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</si>
  <si>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</si>
  <si>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</si>
  <si>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</si>
  <si>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</si>
  <si>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</si>
  <si>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</si>
  <si>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</si>
  <si>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</si>
  <si>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</si>
  <si>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</si>
  <si>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</si>
  <si>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</si>
  <si>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</si>
  <si>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</si>
  <si>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</si>
  <si>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</si>
  <si>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</si>
  <si>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</si>
  <si>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</si>
  <si>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</si>
  <si>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</si>
  <si>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</si>
  <si>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</si>
  <si>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</si>
  <si>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</si>
  <si>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</si>
  <si>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</si>
  <si>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</si>
  <si>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</si>
  <si>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</si>
  <si>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</si>
  <si>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</si>
  <si>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</si>
  <si>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</si>
  <si>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</si>
  <si>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</si>
  <si>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</si>
  <si>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</si>
  <si>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</si>
  <si>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</si>
  <si>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</si>
  <si>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</si>
  <si>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</si>
  <si>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</si>
  <si>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</si>
  <si>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</si>
  <si>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</si>
  <si>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</si>
  <si>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</si>
  <si>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</si>
  <si>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</si>
  <si>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</si>
  <si>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</si>
  <si>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</si>
  <si>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</si>
  <si>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</si>
  <si>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</si>
  <si>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</si>
  <si>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</si>
  <si>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</si>
  <si>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</si>
  <si>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</si>
  <si>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</si>
  <si>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</si>
  <si>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</si>
  <si>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</si>
  <si>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</si>
  <si>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</si>
  <si>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</si>
  <si>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</si>
  <si>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</si>
  <si>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</si>
  <si>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</si>
  <si>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</si>
  <si>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</si>
  <si>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</si>
  <si>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</si>
  <si>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</si>
  <si>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</si>
  <si>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</si>
  <si>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</si>
  <si>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</si>
  <si>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</si>
  <si>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</si>
  <si>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</si>
  <si>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</si>
  <si>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</si>
  <si>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</si>
  <si>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</si>
  <si>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</si>
  <si>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</si>
  <si>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</si>
  <si>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</si>
  <si>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</si>
  <si>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</si>
  <si>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</si>
  <si>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</si>
  <si>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</si>
  <si>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</si>
  <si>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</si>
  <si>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</si>
  <si>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</si>
  <si>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</si>
  <si>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</si>
  <si>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</si>
  <si>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</si>
  <si>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</si>
  <si>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</si>
  <si>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</si>
  <si>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</si>
  <si>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</si>
  <si>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</si>
  <si>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</si>
  <si>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</si>
  <si>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</si>
  <si>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</si>
  <si>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</si>
  <si>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</si>
  <si>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</si>
  <si>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</si>
  <si>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</si>
  <si>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</si>
  <si>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</si>
  <si>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</si>
  <si>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</si>
  <si>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</si>
  <si>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</si>
  <si>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</si>
  <si>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</si>
  <si>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</si>
  <si>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</si>
  <si>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</si>
  <si>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</si>
  <si>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</si>
  <si>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</si>
  <si>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</si>
  <si>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</si>
  <si>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</si>
  <si>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</si>
  <si>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</si>
  <si>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</si>
  <si>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</si>
  <si>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</si>
  <si>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</si>
  <si>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</si>
  <si>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</si>
  <si>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</si>
  <si>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</si>
  <si>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Toral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</si>
  <si>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</si>
  <si>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</si>
  <si>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</si>
  <si>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</si>
  <si>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</si>
  <si>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</si>
  <si>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</si>
  <si>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</si>
  <si>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</si>
  <si>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</si>
  <si>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</si>
  <si>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</si>
  <si>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</si>
  <si>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</si>
  <si>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</si>
  <si>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</si>
  <si>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Total</t>
  </si>
  <si>
    <t>mean</t>
  </si>
  <si>
    <t>median</t>
  </si>
  <si>
    <t>max</t>
  </si>
  <si>
    <t>min</t>
  </si>
  <si>
    <t>variance</t>
  </si>
  <si>
    <t>std dev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</si>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</sst>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0" fillId="0" borderId="0" xfId="0" quotePrefix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50B06A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[CrowdfundingBook(AutoRecovered).xlsx]Pivot table categories!PivotTable3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categories'!$B$4:$B$5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categories'!$B$6:$B$15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C49-8B83-1FC6549C05E4}"/>
            </c:ext>
          </c:extLst>
        </c:ser>
        <c:ser>
          <c:idx val="1"/>
          <c:order val="1"/>
          <c:tx>
            <c:strRef>
              <c:f>'Pivot table 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categories'!$C$6:$C$15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8-4C49-8B83-1FC6549C05E4}"/>
            </c:ext>
          </c:extLst>
        </c:ser>
        <c:ser>
          <c:idx val="2"/>
          <c:order val="2"/>
          <c:tx>
            <c:strRef>
              <c:f>'Pivot table categories'!$D$4:$D$5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categories'!$D$6:$D$15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8-4C49-8B83-1FC6549C05E4}"/>
            </c:ext>
          </c:extLst>
        </c:ser>
        <c:ser>
          <c:idx val="3"/>
          <c:order val="3"/>
          <c:tx>
            <c:strRef>
              <c:f>'Pivot table categories'!$E$4:$E$5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categories'!$E$6:$E$15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8-4C49-8B83-1FC6549C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472415"/>
        <c:axId val="1807466335"/>
      </c:barChart>
      <c:catAx>
        <c:axId val="180747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66335"/>
        <c:crosses val="autoZero"/>
        <c:auto val="1"/>
        <c:lblAlgn val="ctr"/>
        <c:lblOffset val="100"/>
        <c:noMultiLvlLbl val="0"/>
      </c:catAx>
      <c:valAx>
        <c:axId val="18074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7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[CrowdfundingBook(AutoRecovered).xlsx]Pivot table sub-categories!PivotTable6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sub-categories'!$B$4:$B$5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E-AF4E-A19C-90B746F628F3}"/>
            </c:ext>
          </c:extLst>
        </c:ser>
        <c:ser>
          <c:idx val="1"/>
          <c:order val="1"/>
          <c:tx>
            <c:strRef>
              <c:f>'Pivot table sub-categories'!$C$4:$C$5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E-AF4E-A19C-90B746F628F3}"/>
            </c:ext>
          </c:extLst>
        </c:ser>
        <c:ser>
          <c:idx val="2"/>
          <c:order val="2"/>
          <c:tx>
            <c:strRef>
              <c:f>'Pivot table sub-categories'!$D$4:$D$5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E-AF4E-A19C-90B746F628F3}"/>
            </c:ext>
          </c:extLst>
        </c:ser>
        <c:ser>
          <c:idx val="3"/>
          <c:order val="3"/>
          <c:tx>
            <c:strRef>
              <c:f>'Pivot table sub-categories'!$E$4:$E$5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E-AF4E-A19C-90B746F6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595808"/>
        <c:axId val="738396752"/>
      </c:barChart>
      <c:catAx>
        <c:axId val="3875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96752"/>
        <c:crosses val="autoZero"/>
        <c:auto val="1"/>
        <c:lblAlgn val="ctr"/>
        <c:lblOffset val="100"/>
        <c:noMultiLvlLbl val="0"/>
      </c:catAx>
      <c:valAx>
        <c:axId val="738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[CrowdfundingBook(AutoRecovered).xlsx]Pivot table launch dates!PivotTable7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6-2444-A9DA-BEB064A46B3B}"/>
            </c:ext>
          </c:extLst>
        </c:ser>
        <c:ser>
          <c:idx val="1"/>
          <c:order val="1"/>
          <c:tx>
            <c:strRef>
              <c:f>'Pivot table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6-2444-A9DA-BEB064A46B3B}"/>
            </c:ext>
          </c:extLst>
        </c:ser>
        <c:ser>
          <c:idx val="2"/>
          <c:order val="2"/>
          <c:tx>
            <c:strRef>
              <c:f>'Pivot table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6-2444-A9DA-BEB064A4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389039"/>
        <c:axId val="1063626079"/>
      </c:lineChart>
      <c:catAx>
        <c:axId val="10633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26079"/>
        <c:crosses val="autoZero"/>
        <c:auto val="1"/>
        <c:lblAlgn val="ctr"/>
        <c:lblOffset val="100"/>
        <c:noMultiLvlLbl val="0"/>
      </c:catAx>
      <c:valAx>
        <c:axId val="10636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Outcomes'!$A$3:$A$15</c:f>
              <c:strCache>
                <c:ptCount val="13"/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Outcomes'!$F$3:$F$15</c:f>
              <c:numCache>
                <c:formatCode>0%</c:formatCode>
                <c:ptCount val="13"/>
                <c:pt idx="1">
                  <c:v>0.58823529411764708</c:v>
                </c:pt>
                <c:pt idx="2">
                  <c:v>0.82683982683982682</c:v>
                </c:pt>
                <c:pt idx="3">
                  <c:v>0.52063492063492067</c:v>
                </c:pt>
                <c:pt idx="4">
                  <c:v>0.44444444444444442</c:v>
                </c:pt>
                <c:pt idx="5">
                  <c:v>1</c:v>
                </c:pt>
                <c:pt idx="6">
                  <c:v>1</c:v>
                </c:pt>
                <c:pt idx="7">
                  <c:v>0.7857142857142857</c:v>
                </c:pt>
                <c:pt idx="8">
                  <c:v>1</c:v>
                </c:pt>
                <c:pt idx="9">
                  <c:v>0.66666666666666663</c:v>
                </c:pt>
                <c:pt idx="10">
                  <c:v>0.7857142857142857</c:v>
                </c:pt>
                <c:pt idx="11">
                  <c:v>0.72727272727272729</c:v>
                </c:pt>
                <c:pt idx="12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8-0A43-BEEC-A926B8D88A19}"/>
            </c:ext>
          </c:extLst>
        </c:ser>
        <c:ser>
          <c:idx val="1"/>
          <c:order val="1"/>
          <c:tx>
            <c:strRef>
              <c:f>'Goal Outcomes'!$G$2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Outcomes'!$A$3:$A$15</c:f>
              <c:strCache>
                <c:ptCount val="13"/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Outcomes'!$G$3:$G$15</c:f>
              <c:numCache>
                <c:formatCode>0%</c:formatCode>
                <c:ptCount val="13"/>
                <c:pt idx="1">
                  <c:v>0.39215686274509803</c:v>
                </c:pt>
                <c:pt idx="2">
                  <c:v>0.16450216450216451</c:v>
                </c:pt>
                <c:pt idx="3">
                  <c:v>0.4</c:v>
                </c:pt>
                <c:pt idx="4">
                  <c:v>0.55555555555555558</c:v>
                </c:pt>
                <c:pt idx="5">
                  <c:v>0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0.25</c:v>
                </c:pt>
                <c:pt idx="10">
                  <c:v>0.21428571428571427</c:v>
                </c:pt>
                <c:pt idx="11">
                  <c:v>0.27272727272727271</c:v>
                </c:pt>
                <c:pt idx="12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8-0A43-BEEC-A926B8D88A19}"/>
            </c:ext>
          </c:extLst>
        </c:ser>
        <c:ser>
          <c:idx val="2"/>
          <c:order val="2"/>
          <c:tx>
            <c:strRef>
              <c:f>'Goal Outcomes'!$H$2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Outcomes'!$A$3:$A$15</c:f>
              <c:strCache>
                <c:ptCount val="13"/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Outcomes'!$H$3:$H$15</c:f>
              <c:numCache>
                <c:formatCode>0%</c:formatCode>
                <c:ptCount val="13"/>
                <c:pt idx="1">
                  <c:v>1.9607843137254902E-2</c:v>
                </c:pt>
                <c:pt idx="2">
                  <c:v>8.658008658008658E-3</c:v>
                </c:pt>
                <c:pt idx="3">
                  <c:v>7.9365079365079361E-2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8-0A43-BEEC-A926B8D8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83823"/>
        <c:axId val="1272885471"/>
      </c:lineChart>
      <c:catAx>
        <c:axId val="12728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5471"/>
        <c:crosses val="autoZero"/>
        <c:auto val="1"/>
        <c:lblAlgn val="ctr"/>
        <c:lblOffset val="100"/>
        <c:noMultiLvlLbl val="0"/>
      </c:catAx>
      <c:valAx>
        <c:axId val="1272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101600</xdr:rowOff>
    </xdr:from>
    <xdr:to>
      <xdr:col>18</xdr:col>
      <xdr:colOff>800100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03D73-8053-78F7-31CE-24B65DA9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190500</xdr:rowOff>
    </xdr:from>
    <xdr:to>
      <xdr:col>11</xdr:col>
      <xdr:colOff>1143000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58CE9-146D-FF30-6787-FC32A3B17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19</xdr:row>
      <xdr:rowOff>158750</xdr:rowOff>
    </xdr:from>
    <xdr:to>
      <xdr:col>15</xdr:col>
      <xdr:colOff>381000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CBD62-D43F-734F-A66E-F22ED021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1555750</xdr:colOff>
      <xdr:row>16</xdr:row>
      <xdr:rowOff>31750</xdr:rowOff>
    </xdr:from>
    <xdr:to>
      <xdr:col>8</xdr:col>
      <xdr:colOff>812800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4A317-8602-D292-BE27-8D0B9CCD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Coombe" refreshedDate="44977.544339699074" createdVersion="8" refreshedVersion="8" minRefreshableVersion="3" recordCount="1001" xr:uid="{2C4076AD-7F17-8A46-9456-1A4EE8523EC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Coombe" refreshedDate="44977.640825578703" createdVersion="8" refreshedVersion="8" minRefreshableVersion="3" recordCount="1001" xr:uid="{444ED835-B374-0040-A93F-BD85A9A4B5B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  <r>
    <m/>
    <m/>
    <m/>
    <m/>
    <m/>
    <x v="4"/>
    <m/>
    <x v="7"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75FDA-94FD-1B46-8E48-7196404945D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sd="0" x="3"/>
        <item sd="0" x="0"/>
        <item sd="0" x="2"/>
        <item sd="0"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x="9"/>
        <item t="default"/>
      </items>
    </pivotField>
    <pivotField showAll="0">
      <items count="26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DEA95-289E-7B44-83DD-E1495CD1946C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F5DC1-ACF1-0245-9011-91562B2676D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Date Created Conversion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3" sqref="H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11" max="12" width="11.1640625" bestFit="1" customWidth="1"/>
    <col min="15" max="15" width="28" bestFit="1" customWidth="1"/>
    <col min="16" max="16" width="16" bestFit="1" customWidth="1"/>
    <col min="17" max="17" width="14.33203125" bestFit="1" customWidth="1"/>
    <col min="18" max="18" width="12.1640625" bestFit="1" customWidth="1"/>
    <col min="19" max="19" width="21.83203125" style="9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8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4">
        <f>IF(ISERR(E2/H2),0,E2/H2)</f>
        <v>0</v>
      </c>
      <c r="Q2" t="str">
        <f>_xlfn.TEXTBEFORE(O2,"/")</f>
        <v>food</v>
      </c>
      <c r="R2" t="str">
        <f>_xlfn.TEXTAFTER(O2,"/")</f>
        <v>food trucks</v>
      </c>
      <c r="S2" s="10">
        <f>(((K2/60)/60)/24)+DATE(1970,1,1)</f>
        <v>42336.25</v>
      </c>
      <c r="T2" s="10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4">
        <f t="shared" ref="P3:P66" si="0">IF(ISERR(E3/H3),0,E3/H3)</f>
        <v>92.151898734177209</v>
      </c>
      <c r="Q3" t="str">
        <f t="shared" ref="Q3:Q66" si="1">_xlfn.TEXTBEFORE(O3,"/")</f>
        <v>music</v>
      </c>
      <c r="R3" t="str">
        <f t="shared" ref="R3:R66" si="2">_xlfn.TEXTAFTER(O3,"/")</f>
        <v>rock</v>
      </c>
      <c r="S3" s="10">
        <f t="shared" ref="S3:S66" si="3">(((K3/60)/60)/24)+DATE(1970,1,1)</f>
        <v>41870.208333333336</v>
      </c>
      <c r="T3" s="10">
        <f t="shared" ref="T3:T66" si="4"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4">
        <f t="shared" si="0"/>
        <v>100.01614035087719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4">
        <f t="shared" si="0"/>
        <v>103.20833333333333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4">
        <f t="shared" si="0"/>
        <v>99.339622641509436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4">
        <f t="shared" si="0"/>
        <v>75.833333333333329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4">
        <f t="shared" si="0"/>
        <v>60.555555555555557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4">
        <f t="shared" si="0"/>
        <v>64.93832599118943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4">
        <f t="shared" si="0"/>
        <v>30.997175141242938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4">
        <f t="shared" si="0"/>
        <v>72.909090909090907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4">
        <f t="shared" si="0"/>
        <v>62.9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4">
        <f t="shared" si="0"/>
        <v>112.22222222222223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4">
        <f t="shared" si="0"/>
        <v>102.34545454545454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4">
        <f t="shared" si="0"/>
        <v>105.05102040816327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4">
        <f t="shared" si="0"/>
        <v>94.144999999999996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4">
        <f t="shared" si="0"/>
        <v>84.986725663716811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4">
        <f t="shared" si="0"/>
        <v>110.41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4">
        <f t="shared" si="0"/>
        <v>107.96236989591674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4">
        <f t="shared" si="0"/>
        <v>45.103703703703701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4">
        <f t="shared" si="0"/>
        <v>45.001483679525222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4">
        <f t="shared" si="0"/>
        <v>105.97134670487107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4">
        <f t="shared" si="0"/>
        <v>69.055555555555557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4">
        <f t="shared" si="0"/>
        <v>85.044943820224717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4">
        <f t="shared" si="0"/>
        <v>105.22535211267606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4">
        <f t="shared" si="0"/>
        <v>39.003741114852225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4">
        <f t="shared" si="0"/>
        <v>73.030674846625772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4">
        <f t="shared" si="0"/>
        <v>35.009459459459457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4">
        <f t="shared" si="0"/>
        <v>106.6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4">
        <f t="shared" si="0"/>
        <v>61.997747747747745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4">
        <f t="shared" si="0"/>
        <v>94.000622665006233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4">
        <f t="shared" si="0"/>
        <v>112.05426356589147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4">
        <f t="shared" si="0"/>
        <v>48.008849557522126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4">
        <f t="shared" si="0"/>
        <v>38.004334633723452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4">
        <f t="shared" si="0"/>
        <v>35.000184535892231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4">
        <f t="shared" si="0"/>
        <v>85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4">
        <f t="shared" si="0"/>
        <v>95.993893129770996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4">
        <f t="shared" si="0"/>
        <v>68.8125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4">
        <f t="shared" si="0"/>
        <v>105.97196261682242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4">
        <f t="shared" si="0"/>
        <v>75.261194029850742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4">
        <f t="shared" si="0"/>
        <v>57.125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4">
        <f t="shared" si="0"/>
        <v>75.141414141414145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4">
        <f t="shared" si="0"/>
        <v>107.42342342342343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4">
        <f t="shared" si="0"/>
        <v>35.995495495495497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4">
        <f t="shared" si="0"/>
        <v>26.998873148744366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4">
        <f t="shared" si="0"/>
        <v>107.56122448979592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4">
        <f t="shared" si="0"/>
        <v>94.375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4">
        <f t="shared" si="0"/>
        <v>46.163043478260867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4">
        <f t="shared" si="0"/>
        <v>47.845637583892618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4">
        <f t="shared" si="0"/>
        <v>53.007815713698065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4">
        <f t="shared" si="0"/>
        <v>45.059405940594061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4">
        <f t="shared" si="0"/>
        <v>2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4">
        <f t="shared" si="0"/>
        <v>99.006816632583508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4">
        <f t="shared" si="0"/>
        <v>32.786666666666669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4">
        <f t="shared" si="0"/>
        <v>59.119617224880386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4">
        <f t="shared" si="0"/>
        <v>44.93333333333333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4">
        <f t="shared" si="0"/>
        <v>89.664122137404576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4">
        <f t="shared" si="0"/>
        <v>70.079268292682926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4">
        <f t="shared" si="0"/>
        <v>31.059701492537314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4">
        <f t="shared" si="0"/>
        <v>29.061611374407583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4">
        <f t="shared" si="0"/>
        <v>30.0859375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4">
        <f t="shared" si="0"/>
        <v>84.998125000000002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4">
        <f t="shared" si="0"/>
        <v>82.001775410563695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4">
        <f t="shared" si="0"/>
        <v>58.040160642570278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4">
        <f t="shared" si="0"/>
        <v>111.4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4">
        <f t="shared" si="0"/>
        <v>71.94736842105263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4">
        <f t="shared" ref="P67:P130" si="5">IF(ISERR(E67/H67),0,E67/H67)</f>
        <v>61.038135593220339</v>
      </c>
      <c r="Q67" t="str">
        <f t="shared" ref="Q67:Q130" si="6">_xlfn.TEXTBEFORE(O67,"/")</f>
        <v>theater</v>
      </c>
      <c r="R67" t="str">
        <f t="shared" ref="R67:R130" si="7">_xlfn.TEXTAFTER(O67,"/")</f>
        <v>plays</v>
      </c>
      <c r="S67" s="10">
        <f t="shared" ref="S67:S130" si="8">(((K67/60)/60)/24)+DATE(1970,1,1)</f>
        <v>40570.25</v>
      </c>
      <c r="T67" s="10">
        <f t="shared" ref="T67:T130" si="9"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4">
        <f t="shared" si="5"/>
        <v>108.91666666666667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10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4">
        <f t="shared" si="5"/>
        <v>29.001722017220171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10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4">
        <f t="shared" si="5"/>
        <v>58.975609756097562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10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4">
        <f t="shared" si="5"/>
        <v>111.82352941176471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10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4">
        <f t="shared" si="5"/>
        <v>63.995555555555555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10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4">
        <f t="shared" si="5"/>
        <v>85.315789473684205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10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4">
        <f t="shared" si="5"/>
        <v>74.481481481481481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10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4">
        <f t="shared" si="5"/>
        <v>105.14772727272727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10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4">
        <f t="shared" si="5"/>
        <v>56.188235294117646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10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4">
        <f t="shared" si="5"/>
        <v>85.917647058823533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10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4">
        <f t="shared" si="5"/>
        <v>57.00296912114014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10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4">
        <f t="shared" si="5"/>
        <v>79.642857142857139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10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4">
        <f t="shared" si="5"/>
        <v>41.018181818181816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10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4">
        <f t="shared" si="5"/>
        <v>48.004773269689736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10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4">
        <f t="shared" si="5"/>
        <v>55.212598425196852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10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4">
        <f t="shared" si="5"/>
        <v>92.109489051094897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10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4">
        <f t="shared" si="5"/>
        <v>83.183333333333337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10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4">
        <f t="shared" si="5"/>
        <v>39.996000000000002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10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4">
        <f t="shared" si="5"/>
        <v>111.1336898395722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10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4">
        <f t="shared" si="5"/>
        <v>90.563380281690144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10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4">
        <f t="shared" si="5"/>
        <v>61.108374384236456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10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4">
        <f t="shared" si="5"/>
        <v>83.022941970310384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10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4">
        <f t="shared" si="5"/>
        <v>110.76106194690266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10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4">
        <f t="shared" si="5"/>
        <v>89.458333333333329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10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4">
        <f t="shared" si="5"/>
        <v>57.849056603773583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10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4">
        <f t="shared" si="5"/>
        <v>109.99705449189985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10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E94/D94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4">
        <f t="shared" si="5"/>
        <v>103.96586345381526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10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4">
        <f t="shared" si="5"/>
        <v>107.99508196721311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10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4">
        <f t="shared" si="5"/>
        <v>48.927777777777777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10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4">
        <f t="shared" si="5"/>
        <v>37.666666666666664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10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4">
        <f t="shared" si="5"/>
        <v>64.999141999141997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10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4">
        <f t="shared" si="5"/>
        <v>106.61061946902655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10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4">
        <f t="shared" si="5"/>
        <v>27.009016393442622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10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4">
        <f t="shared" si="5"/>
        <v>91.16463414634147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10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4">
        <f t="shared" si="5"/>
        <v>1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10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4">
        <f t="shared" si="5"/>
        <v>56.054878048780488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10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4">
        <f t="shared" si="5"/>
        <v>31.017857142857142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10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4">
        <f t="shared" si="5"/>
        <v>66.513513513513516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10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4">
        <f t="shared" si="5"/>
        <v>89.005216484089729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10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4">
        <f t="shared" si="5"/>
        <v>103.46315789473684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10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4">
        <f t="shared" si="5"/>
        <v>95.278911564625844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10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4">
        <f t="shared" si="5"/>
        <v>75.895348837209298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10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4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10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4">
        <f t="shared" si="5"/>
        <v>51.31666666666667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10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4">
        <f t="shared" si="5"/>
        <v>71.983108108108112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10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4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10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4">
        <f t="shared" si="5"/>
        <v>35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10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4">
        <f t="shared" si="5"/>
        <v>94.938931297709928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10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4">
        <f t="shared" si="5"/>
        <v>109.65079365079364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10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4">
        <f t="shared" si="5"/>
        <v>44.001815980629537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10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4">
        <f t="shared" si="5"/>
        <v>86.794520547945211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10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4">
        <f t="shared" si="5"/>
        <v>30.992727272727272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10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4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10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4">
        <f t="shared" si="5"/>
        <v>69.79220779220779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10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4">
        <f t="shared" si="5"/>
        <v>63.003367003367003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10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4">
        <f t="shared" si="5"/>
        <v>110.0343300110742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10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4">
        <f t="shared" si="5"/>
        <v>25.997933274284026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10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4">
        <f t="shared" si="5"/>
        <v>49.987915407854985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10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4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10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4">
        <f t="shared" si="5"/>
        <v>47.083333333333336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10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4">
        <f t="shared" si="5"/>
        <v>89.944444444444443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10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4">
        <f t="shared" si="5"/>
        <v>78.96875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10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4">
        <f t="shared" si="5"/>
        <v>80.067669172932327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10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4">
        <f t="shared" ref="P131:P194" si="10">IF(ISERR(E131/H131),0,E131/H131)</f>
        <v>86.472727272727269</v>
      </c>
      <c r="Q131" t="str">
        <f t="shared" ref="Q131:Q194" si="11">_xlfn.TEXTBEFORE(O131,"/")</f>
        <v>food</v>
      </c>
      <c r="R131" t="str">
        <f t="shared" ref="R131:R194" si="12">_xlfn.TEXTAFTER(O131,"/")</f>
        <v>food trucks</v>
      </c>
      <c r="S131" s="10">
        <f t="shared" ref="S131:S194" si="13">(((K131/60)/60)/24)+DATE(1970,1,1)</f>
        <v>42038.25</v>
      </c>
      <c r="T131" s="10">
        <f t="shared" ref="T131:T194" si="14"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4">
        <f t="shared" si="10"/>
        <v>28.001876172607879</v>
      </c>
      <c r="Q132" t="str">
        <f t="shared" si="11"/>
        <v>film &amp; video</v>
      </c>
      <c r="R132" t="str">
        <f t="shared" si="12"/>
        <v>drama</v>
      </c>
      <c r="S132" s="10">
        <f t="shared" si="13"/>
        <v>40842.208333333336</v>
      </c>
      <c r="T132" s="10">
        <f t="shared" si="14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4">
        <f t="shared" si="10"/>
        <v>67.996725337699544</v>
      </c>
      <c r="Q133" t="str">
        <f t="shared" si="11"/>
        <v>technology</v>
      </c>
      <c r="R133" t="str">
        <f t="shared" si="12"/>
        <v>web</v>
      </c>
      <c r="S133" s="10">
        <f t="shared" si="13"/>
        <v>41607.25</v>
      </c>
      <c r="T133" s="10">
        <f t="shared" si="14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4">
        <f t="shared" si="10"/>
        <v>43.078651685393261</v>
      </c>
      <c r="Q134" t="str">
        <f t="shared" si="11"/>
        <v>theater</v>
      </c>
      <c r="R134" t="str">
        <f t="shared" si="12"/>
        <v>plays</v>
      </c>
      <c r="S134" s="10">
        <f t="shared" si="13"/>
        <v>43112.25</v>
      </c>
      <c r="T134" s="10">
        <f t="shared" si="14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4">
        <f t="shared" si="10"/>
        <v>87.95597484276729</v>
      </c>
      <c r="Q135" t="str">
        <f t="shared" si="11"/>
        <v>music</v>
      </c>
      <c r="R135" t="str">
        <f t="shared" si="12"/>
        <v>world music</v>
      </c>
      <c r="S135" s="10">
        <f t="shared" si="13"/>
        <v>40767.208333333336</v>
      </c>
      <c r="T135" s="10">
        <f t="shared" si="14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4">
        <f t="shared" si="10"/>
        <v>94.987234042553197</v>
      </c>
      <c r="Q136" t="str">
        <f t="shared" si="11"/>
        <v>film &amp; video</v>
      </c>
      <c r="R136" t="str">
        <f t="shared" si="12"/>
        <v>documentary</v>
      </c>
      <c r="S136" s="10">
        <f t="shared" si="13"/>
        <v>40713.208333333336</v>
      </c>
      <c r="T136" s="10">
        <f t="shared" si="14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4">
        <f t="shared" si="10"/>
        <v>46.905982905982903</v>
      </c>
      <c r="Q137" t="str">
        <f t="shared" si="11"/>
        <v>theater</v>
      </c>
      <c r="R137" t="str">
        <f t="shared" si="12"/>
        <v>plays</v>
      </c>
      <c r="S137" s="10">
        <f t="shared" si="13"/>
        <v>41340.25</v>
      </c>
      <c r="T137" s="10">
        <f t="shared" si="14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4">
        <f t="shared" si="10"/>
        <v>46.913793103448278</v>
      </c>
      <c r="Q138" t="str">
        <f t="shared" si="11"/>
        <v>film &amp; video</v>
      </c>
      <c r="R138" t="str">
        <f t="shared" si="12"/>
        <v>drama</v>
      </c>
      <c r="S138" s="10">
        <f t="shared" si="13"/>
        <v>41797.208333333336</v>
      </c>
      <c r="T138" s="10">
        <f t="shared" si="14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4">
        <f t="shared" si="10"/>
        <v>94.24</v>
      </c>
      <c r="Q139" t="str">
        <f t="shared" si="11"/>
        <v>publishing</v>
      </c>
      <c r="R139" t="str">
        <f t="shared" si="12"/>
        <v>nonfiction</v>
      </c>
      <c r="S139" s="10">
        <f t="shared" si="13"/>
        <v>40457.208333333336</v>
      </c>
      <c r="T139" s="10">
        <f t="shared" si="14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4">
        <f t="shared" si="10"/>
        <v>80.139130434782615</v>
      </c>
      <c r="Q140" t="str">
        <f t="shared" si="11"/>
        <v>games</v>
      </c>
      <c r="R140" t="str">
        <f t="shared" si="12"/>
        <v>mobile games</v>
      </c>
      <c r="S140" s="10">
        <f t="shared" si="13"/>
        <v>41180.208333333336</v>
      </c>
      <c r="T140" s="10">
        <f t="shared" si="14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4">
        <f t="shared" si="10"/>
        <v>59.036809815950917</v>
      </c>
      <c r="Q141" t="str">
        <f t="shared" si="11"/>
        <v>technology</v>
      </c>
      <c r="R141" t="str">
        <f t="shared" si="12"/>
        <v>wearables</v>
      </c>
      <c r="S141" s="10">
        <f t="shared" si="13"/>
        <v>42115.208333333328</v>
      </c>
      <c r="T141" s="10">
        <f t="shared" si="14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4">
        <f t="shared" si="10"/>
        <v>65.989247311827953</v>
      </c>
      <c r="Q142" t="str">
        <f t="shared" si="11"/>
        <v>film &amp; video</v>
      </c>
      <c r="R142" t="str">
        <f t="shared" si="12"/>
        <v>documentary</v>
      </c>
      <c r="S142" s="10">
        <f t="shared" si="13"/>
        <v>43156.25</v>
      </c>
      <c r="T142" s="10">
        <f t="shared" si="14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4">
        <f t="shared" si="10"/>
        <v>60.992530345471522</v>
      </c>
      <c r="Q143" t="str">
        <f t="shared" si="11"/>
        <v>technology</v>
      </c>
      <c r="R143" t="str">
        <f t="shared" si="12"/>
        <v>web</v>
      </c>
      <c r="S143" s="10">
        <f t="shared" si="13"/>
        <v>42167.208333333328</v>
      </c>
      <c r="T143" s="10">
        <f t="shared" si="14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4">
        <f t="shared" si="10"/>
        <v>98.307692307692307</v>
      </c>
      <c r="Q144" t="str">
        <f t="shared" si="11"/>
        <v>technology</v>
      </c>
      <c r="R144" t="str">
        <f t="shared" si="12"/>
        <v>web</v>
      </c>
      <c r="S144" s="10">
        <f t="shared" si="13"/>
        <v>41005.208333333336</v>
      </c>
      <c r="T144" s="10">
        <f t="shared" si="14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4">
        <f t="shared" si="10"/>
        <v>104.6</v>
      </c>
      <c r="Q145" t="str">
        <f t="shared" si="11"/>
        <v>music</v>
      </c>
      <c r="R145" t="str">
        <f t="shared" si="12"/>
        <v>indie rock</v>
      </c>
      <c r="S145" s="10">
        <f t="shared" si="13"/>
        <v>40357.208333333336</v>
      </c>
      <c r="T145" s="10">
        <f t="shared" si="14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4">
        <f t="shared" si="10"/>
        <v>86.066666666666663</v>
      </c>
      <c r="Q146" t="str">
        <f t="shared" si="11"/>
        <v>theater</v>
      </c>
      <c r="R146" t="str">
        <f t="shared" si="12"/>
        <v>plays</v>
      </c>
      <c r="S146" s="10">
        <f t="shared" si="13"/>
        <v>43633.208333333328</v>
      </c>
      <c r="T146" s="10">
        <f t="shared" si="14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4">
        <f t="shared" si="10"/>
        <v>76.989583333333329</v>
      </c>
      <c r="Q147" t="str">
        <f t="shared" si="11"/>
        <v>technology</v>
      </c>
      <c r="R147" t="str">
        <f t="shared" si="12"/>
        <v>wearables</v>
      </c>
      <c r="S147" s="10">
        <f t="shared" si="13"/>
        <v>41889.208333333336</v>
      </c>
      <c r="T147" s="10">
        <f t="shared" si="14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4">
        <f t="shared" si="10"/>
        <v>29.764705882352942</v>
      </c>
      <c r="Q148" t="str">
        <f t="shared" si="11"/>
        <v>theater</v>
      </c>
      <c r="R148" t="str">
        <f t="shared" si="12"/>
        <v>plays</v>
      </c>
      <c r="S148" s="10">
        <f t="shared" si="13"/>
        <v>40855.25</v>
      </c>
      <c r="T148" s="10">
        <f t="shared" si="14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4">
        <f t="shared" si="10"/>
        <v>46.91959798994975</v>
      </c>
      <c r="Q149" t="str">
        <f t="shared" si="11"/>
        <v>theater</v>
      </c>
      <c r="R149" t="str">
        <f t="shared" si="12"/>
        <v>plays</v>
      </c>
      <c r="S149" s="10">
        <f t="shared" si="13"/>
        <v>42534.208333333328</v>
      </c>
      <c r="T149" s="10">
        <f t="shared" si="14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4">
        <f t="shared" si="10"/>
        <v>105.18691588785046</v>
      </c>
      <c r="Q150" t="str">
        <f t="shared" si="11"/>
        <v>technology</v>
      </c>
      <c r="R150" t="str">
        <f t="shared" si="12"/>
        <v>wearables</v>
      </c>
      <c r="S150" s="10">
        <f t="shared" si="13"/>
        <v>42941.208333333328</v>
      </c>
      <c r="T150" s="10">
        <f t="shared" si="14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4">
        <f t="shared" si="10"/>
        <v>69.907692307692301</v>
      </c>
      <c r="Q151" t="str">
        <f t="shared" si="11"/>
        <v>music</v>
      </c>
      <c r="R151" t="str">
        <f t="shared" si="12"/>
        <v>indie rock</v>
      </c>
      <c r="S151" s="10">
        <f t="shared" si="13"/>
        <v>41275.25</v>
      </c>
      <c r="T151" s="10">
        <f t="shared" si="14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4">
        <f t="shared" si="10"/>
        <v>1</v>
      </c>
      <c r="Q152" t="str">
        <f t="shared" si="11"/>
        <v>music</v>
      </c>
      <c r="R152" t="str">
        <f t="shared" si="12"/>
        <v>rock</v>
      </c>
      <c r="S152" s="10">
        <f t="shared" si="13"/>
        <v>43450.25</v>
      </c>
      <c r="T152" s="10">
        <f t="shared" si="14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4">
        <f t="shared" si="10"/>
        <v>60.011588275391958</v>
      </c>
      <c r="Q153" t="str">
        <f t="shared" si="11"/>
        <v>music</v>
      </c>
      <c r="R153" t="str">
        <f t="shared" si="12"/>
        <v>electric music</v>
      </c>
      <c r="S153" s="10">
        <f t="shared" si="13"/>
        <v>41799.208333333336</v>
      </c>
      <c r="T153" s="10">
        <f t="shared" si="14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4">
        <f t="shared" si="10"/>
        <v>52.006220379146917</v>
      </c>
      <c r="Q154" t="str">
        <f t="shared" si="11"/>
        <v>music</v>
      </c>
      <c r="R154" t="str">
        <f t="shared" si="12"/>
        <v>indie rock</v>
      </c>
      <c r="S154" s="10">
        <f t="shared" si="13"/>
        <v>42783.25</v>
      </c>
      <c r="T154" s="10">
        <f t="shared" si="14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4">
        <f t="shared" si="10"/>
        <v>31.000176025347649</v>
      </c>
      <c r="Q155" t="str">
        <f t="shared" si="11"/>
        <v>theater</v>
      </c>
      <c r="R155" t="str">
        <f t="shared" si="12"/>
        <v>plays</v>
      </c>
      <c r="S155" s="10">
        <f t="shared" si="13"/>
        <v>41201.208333333336</v>
      </c>
      <c r="T155" s="10">
        <f t="shared" si="14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4">
        <f t="shared" si="10"/>
        <v>95.042492917847028</v>
      </c>
      <c r="Q156" t="str">
        <f t="shared" si="11"/>
        <v>music</v>
      </c>
      <c r="R156" t="str">
        <f t="shared" si="12"/>
        <v>indie rock</v>
      </c>
      <c r="S156" s="10">
        <f t="shared" si="13"/>
        <v>42502.208333333328</v>
      </c>
      <c r="T156" s="10">
        <f t="shared" si="14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4">
        <f t="shared" si="10"/>
        <v>75.968174204355108</v>
      </c>
      <c r="Q157" t="str">
        <f t="shared" si="11"/>
        <v>theater</v>
      </c>
      <c r="R157" t="str">
        <f t="shared" si="12"/>
        <v>plays</v>
      </c>
      <c r="S157" s="10">
        <f t="shared" si="13"/>
        <v>40262.208333333336</v>
      </c>
      <c r="T157" s="10">
        <f t="shared" si="14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4">
        <f t="shared" si="10"/>
        <v>71.013192612137203</v>
      </c>
      <c r="Q158" t="str">
        <f t="shared" si="11"/>
        <v>music</v>
      </c>
      <c r="R158" t="str">
        <f t="shared" si="12"/>
        <v>rock</v>
      </c>
      <c r="S158" s="10">
        <f t="shared" si="13"/>
        <v>43743.208333333328</v>
      </c>
      <c r="T158" s="10">
        <f t="shared" si="14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4">
        <f t="shared" si="10"/>
        <v>73.733333333333334</v>
      </c>
      <c r="Q159" t="str">
        <f t="shared" si="11"/>
        <v>photography</v>
      </c>
      <c r="R159" t="str">
        <f t="shared" si="12"/>
        <v>photography books</v>
      </c>
      <c r="S159" s="10">
        <f t="shared" si="13"/>
        <v>41638.25</v>
      </c>
      <c r="T159" s="10">
        <f t="shared" si="14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4">
        <f t="shared" si="10"/>
        <v>113.17073170731707</v>
      </c>
      <c r="Q160" t="str">
        <f t="shared" si="11"/>
        <v>music</v>
      </c>
      <c r="R160" t="str">
        <f t="shared" si="12"/>
        <v>rock</v>
      </c>
      <c r="S160" s="10">
        <f t="shared" si="13"/>
        <v>42346.25</v>
      </c>
      <c r="T160" s="10">
        <f t="shared" si="14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4">
        <f t="shared" si="10"/>
        <v>105.00933552992861</v>
      </c>
      <c r="Q161" t="str">
        <f t="shared" si="11"/>
        <v>theater</v>
      </c>
      <c r="R161" t="str">
        <f t="shared" si="12"/>
        <v>plays</v>
      </c>
      <c r="S161" s="10">
        <f t="shared" si="13"/>
        <v>43551.208333333328</v>
      </c>
      <c r="T161" s="10">
        <f t="shared" si="14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4">
        <f t="shared" si="10"/>
        <v>79.176829268292678</v>
      </c>
      <c r="Q162" t="str">
        <f t="shared" si="11"/>
        <v>technology</v>
      </c>
      <c r="R162" t="str">
        <f t="shared" si="12"/>
        <v>wearables</v>
      </c>
      <c r="S162" s="10">
        <f t="shared" si="13"/>
        <v>43582.208333333328</v>
      </c>
      <c r="T162" s="10">
        <f t="shared" si="14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4">
        <f t="shared" si="10"/>
        <v>57.333333333333336</v>
      </c>
      <c r="Q163" t="str">
        <f t="shared" si="11"/>
        <v>technology</v>
      </c>
      <c r="R163" t="str">
        <f t="shared" si="12"/>
        <v>web</v>
      </c>
      <c r="S163" s="10">
        <f t="shared" si="13"/>
        <v>42270.208333333328</v>
      </c>
      <c r="T163" s="10">
        <f t="shared" si="14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4">
        <f t="shared" si="10"/>
        <v>58.178343949044589</v>
      </c>
      <c r="Q164" t="str">
        <f t="shared" si="11"/>
        <v>music</v>
      </c>
      <c r="R164" t="str">
        <f t="shared" si="12"/>
        <v>rock</v>
      </c>
      <c r="S164" s="10">
        <f t="shared" si="13"/>
        <v>43442.25</v>
      </c>
      <c r="T164" s="10">
        <f t="shared" si="14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4">
        <f t="shared" si="10"/>
        <v>36.032520325203251</v>
      </c>
      <c r="Q165" t="str">
        <f t="shared" si="11"/>
        <v>photography</v>
      </c>
      <c r="R165" t="str">
        <f t="shared" si="12"/>
        <v>photography books</v>
      </c>
      <c r="S165" s="10">
        <f t="shared" si="13"/>
        <v>43028.208333333328</v>
      </c>
      <c r="T165" s="10">
        <f t="shared" si="14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4">
        <f t="shared" si="10"/>
        <v>107.99068767908309</v>
      </c>
      <c r="Q166" t="str">
        <f t="shared" si="11"/>
        <v>theater</v>
      </c>
      <c r="R166" t="str">
        <f t="shared" si="12"/>
        <v>plays</v>
      </c>
      <c r="S166" s="10">
        <f t="shared" si="13"/>
        <v>43016.208333333328</v>
      </c>
      <c r="T166" s="10">
        <f t="shared" si="14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4">
        <f t="shared" si="10"/>
        <v>44.005985634477256</v>
      </c>
      <c r="Q167" t="str">
        <f t="shared" si="11"/>
        <v>technology</v>
      </c>
      <c r="R167" t="str">
        <f t="shared" si="12"/>
        <v>web</v>
      </c>
      <c r="S167" s="10">
        <f t="shared" si="13"/>
        <v>42948.208333333328</v>
      </c>
      <c r="T167" s="10">
        <f t="shared" si="14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4">
        <f t="shared" si="10"/>
        <v>55.077868852459019</v>
      </c>
      <c r="Q168" t="str">
        <f t="shared" si="11"/>
        <v>photography</v>
      </c>
      <c r="R168" t="str">
        <f t="shared" si="12"/>
        <v>photography books</v>
      </c>
      <c r="S168" s="10">
        <f t="shared" si="13"/>
        <v>40534.25</v>
      </c>
      <c r="T168" s="10">
        <f t="shared" si="14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4">
        <f t="shared" si="10"/>
        <v>74</v>
      </c>
      <c r="Q169" t="str">
        <f t="shared" si="11"/>
        <v>theater</v>
      </c>
      <c r="R169" t="str">
        <f t="shared" si="12"/>
        <v>plays</v>
      </c>
      <c r="S169" s="10">
        <f t="shared" si="13"/>
        <v>41435.208333333336</v>
      </c>
      <c r="T169" s="10">
        <f t="shared" si="14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4">
        <f t="shared" si="10"/>
        <v>41.996858638743454</v>
      </c>
      <c r="Q170" t="str">
        <f t="shared" si="11"/>
        <v>music</v>
      </c>
      <c r="R170" t="str">
        <f t="shared" si="12"/>
        <v>indie rock</v>
      </c>
      <c r="S170" s="10">
        <f t="shared" si="13"/>
        <v>43518.25</v>
      </c>
      <c r="T170" s="10">
        <f t="shared" si="14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4">
        <f t="shared" si="10"/>
        <v>77.988161010260455</v>
      </c>
      <c r="Q171" t="str">
        <f t="shared" si="11"/>
        <v>film &amp; video</v>
      </c>
      <c r="R171" t="str">
        <f t="shared" si="12"/>
        <v>shorts</v>
      </c>
      <c r="S171" s="10">
        <f t="shared" si="13"/>
        <v>41077.208333333336</v>
      </c>
      <c r="T171" s="10">
        <f t="shared" si="14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4">
        <f t="shared" si="10"/>
        <v>82.507462686567166</v>
      </c>
      <c r="Q172" t="str">
        <f t="shared" si="11"/>
        <v>music</v>
      </c>
      <c r="R172" t="str">
        <f t="shared" si="12"/>
        <v>indie rock</v>
      </c>
      <c r="S172" s="10">
        <f t="shared" si="13"/>
        <v>42950.208333333328</v>
      </c>
      <c r="T172" s="10">
        <f t="shared" si="14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4">
        <f t="shared" si="10"/>
        <v>104.2</v>
      </c>
      <c r="Q173" t="str">
        <f t="shared" si="11"/>
        <v>publishing</v>
      </c>
      <c r="R173" t="str">
        <f t="shared" si="12"/>
        <v>translations</v>
      </c>
      <c r="S173" s="10">
        <f t="shared" si="13"/>
        <v>41718.208333333336</v>
      </c>
      <c r="T173" s="10">
        <f t="shared" si="14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4">
        <f t="shared" si="10"/>
        <v>25.5</v>
      </c>
      <c r="Q174" t="str">
        <f t="shared" si="11"/>
        <v>film &amp; video</v>
      </c>
      <c r="R174" t="str">
        <f t="shared" si="12"/>
        <v>documentary</v>
      </c>
      <c r="S174" s="10">
        <f t="shared" si="13"/>
        <v>41839.208333333336</v>
      </c>
      <c r="T174" s="10">
        <f t="shared" si="14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4">
        <f t="shared" si="10"/>
        <v>100.98334401024984</v>
      </c>
      <c r="Q175" t="str">
        <f t="shared" si="11"/>
        <v>theater</v>
      </c>
      <c r="R175" t="str">
        <f t="shared" si="12"/>
        <v>plays</v>
      </c>
      <c r="S175" s="10">
        <f t="shared" si="13"/>
        <v>41412.208333333336</v>
      </c>
      <c r="T175" s="10">
        <f t="shared" si="14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4">
        <f t="shared" si="10"/>
        <v>111.83333333333333</v>
      </c>
      <c r="Q176" t="str">
        <f t="shared" si="11"/>
        <v>technology</v>
      </c>
      <c r="R176" t="str">
        <f t="shared" si="12"/>
        <v>wearables</v>
      </c>
      <c r="S176" s="10">
        <f t="shared" si="13"/>
        <v>42282.208333333328</v>
      </c>
      <c r="T176" s="10">
        <f t="shared" si="14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4">
        <f t="shared" si="10"/>
        <v>41.999115044247787</v>
      </c>
      <c r="Q177" t="str">
        <f t="shared" si="11"/>
        <v>theater</v>
      </c>
      <c r="R177" t="str">
        <f t="shared" si="12"/>
        <v>plays</v>
      </c>
      <c r="S177" s="10">
        <f t="shared" si="13"/>
        <v>42613.208333333328</v>
      </c>
      <c r="T177" s="10">
        <f t="shared" si="14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4">
        <f t="shared" si="10"/>
        <v>110.05115089514067</v>
      </c>
      <c r="Q178" t="str">
        <f t="shared" si="11"/>
        <v>theater</v>
      </c>
      <c r="R178" t="str">
        <f t="shared" si="12"/>
        <v>plays</v>
      </c>
      <c r="S178" s="10">
        <f t="shared" si="13"/>
        <v>42616.208333333328</v>
      </c>
      <c r="T178" s="10">
        <f t="shared" si="14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4">
        <f t="shared" si="10"/>
        <v>58.997079225994888</v>
      </c>
      <c r="Q179" t="str">
        <f t="shared" si="11"/>
        <v>theater</v>
      </c>
      <c r="R179" t="str">
        <f t="shared" si="12"/>
        <v>plays</v>
      </c>
      <c r="S179" s="10">
        <f t="shared" si="13"/>
        <v>40497.25</v>
      </c>
      <c r="T179" s="10">
        <f t="shared" si="14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4">
        <f t="shared" si="10"/>
        <v>32.985714285714288</v>
      </c>
      <c r="Q180" t="str">
        <f t="shared" si="11"/>
        <v>food</v>
      </c>
      <c r="R180" t="str">
        <f t="shared" si="12"/>
        <v>food trucks</v>
      </c>
      <c r="S180" s="10">
        <f t="shared" si="13"/>
        <v>42999.208333333328</v>
      </c>
      <c r="T180" s="10">
        <f t="shared" si="14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4">
        <f t="shared" si="10"/>
        <v>45.005654509471306</v>
      </c>
      <c r="Q181" t="str">
        <f t="shared" si="11"/>
        <v>theater</v>
      </c>
      <c r="R181" t="str">
        <f t="shared" si="12"/>
        <v>plays</v>
      </c>
      <c r="S181" s="10">
        <f t="shared" si="13"/>
        <v>41350.208333333336</v>
      </c>
      <c r="T181" s="10">
        <f t="shared" si="14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4">
        <f t="shared" si="10"/>
        <v>81.98196487897485</v>
      </c>
      <c r="Q182" t="str">
        <f t="shared" si="11"/>
        <v>technology</v>
      </c>
      <c r="R182" t="str">
        <f t="shared" si="12"/>
        <v>wearables</v>
      </c>
      <c r="S182" s="10">
        <f t="shared" si="13"/>
        <v>40259.208333333336</v>
      </c>
      <c r="T182" s="10">
        <f t="shared" si="14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4">
        <f t="shared" si="10"/>
        <v>39.080882352941174</v>
      </c>
      <c r="Q183" t="str">
        <f t="shared" si="11"/>
        <v>technology</v>
      </c>
      <c r="R183" t="str">
        <f t="shared" si="12"/>
        <v>web</v>
      </c>
      <c r="S183" s="10">
        <f t="shared" si="13"/>
        <v>43012.208333333328</v>
      </c>
      <c r="T183" s="10">
        <f t="shared" si="14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4">
        <f t="shared" si="10"/>
        <v>58.996383363471971</v>
      </c>
      <c r="Q184" t="str">
        <f t="shared" si="11"/>
        <v>theater</v>
      </c>
      <c r="R184" t="str">
        <f t="shared" si="12"/>
        <v>plays</v>
      </c>
      <c r="S184" s="10">
        <f t="shared" si="13"/>
        <v>43631.208333333328</v>
      </c>
      <c r="T184" s="10">
        <f t="shared" si="14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4">
        <f t="shared" si="10"/>
        <v>40.988372093023258</v>
      </c>
      <c r="Q185" t="str">
        <f t="shared" si="11"/>
        <v>music</v>
      </c>
      <c r="R185" t="str">
        <f t="shared" si="12"/>
        <v>rock</v>
      </c>
      <c r="S185" s="10">
        <f t="shared" si="13"/>
        <v>40430.208333333336</v>
      </c>
      <c r="T185" s="10">
        <f t="shared" si="14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4">
        <f t="shared" si="10"/>
        <v>31.029411764705884</v>
      </c>
      <c r="Q186" t="str">
        <f t="shared" si="11"/>
        <v>theater</v>
      </c>
      <c r="R186" t="str">
        <f t="shared" si="12"/>
        <v>plays</v>
      </c>
      <c r="S186" s="10">
        <f t="shared" si="13"/>
        <v>43588.208333333328</v>
      </c>
      <c r="T186" s="10">
        <f t="shared" si="14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4">
        <f t="shared" si="10"/>
        <v>37.789473684210527</v>
      </c>
      <c r="Q187" t="str">
        <f t="shared" si="11"/>
        <v>film &amp; video</v>
      </c>
      <c r="R187" t="str">
        <f t="shared" si="12"/>
        <v>television</v>
      </c>
      <c r="S187" s="10">
        <f t="shared" si="13"/>
        <v>43233.208333333328</v>
      </c>
      <c r="T187" s="10">
        <f t="shared" si="14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4">
        <f t="shared" si="10"/>
        <v>32.006772009029348</v>
      </c>
      <c r="Q188" t="str">
        <f t="shared" si="11"/>
        <v>theater</v>
      </c>
      <c r="R188" t="str">
        <f t="shared" si="12"/>
        <v>plays</v>
      </c>
      <c r="S188" s="10">
        <f t="shared" si="13"/>
        <v>41782.208333333336</v>
      </c>
      <c r="T188" s="10">
        <f t="shared" si="14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4">
        <f t="shared" si="10"/>
        <v>95.966712898751737</v>
      </c>
      <c r="Q189" t="str">
        <f t="shared" si="11"/>
        <v>film &amp; video</v>
      </c>
      <c r="R189" t="str">
        <f t="shared" si="12"/>
        <v>shorts</v>
      </c>
      <c r="S189" s="10">
        <f t="shared" si="13"/>
        <v>41328.25</v>
      </c>
      <c r="T189" s="10">
        <f t="shared" si="14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4">
        <f t="shared" si="10"/>
        <v>75</v>
      </c>
      <c r="Q190" t="str">
        <f t="shared" si="11"/>
        <v>theater</v>
      </c>
      <c r="R190" t="str">
        <f t="shared" si="12"/>
        <v>plays</v>
      </c>
      <c r="S190" s="10">
        <f t="shared" si="13"/>
        <v>41975.25</v>
      </c>
      <c r="T190" s="10">
        <f t="shared" si="14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4">
        <f t="shared" si="10"/>
        <v>102.0498866213152</v>
      </c>
      <c r="Q191" t="str">
        <f t="shared" si="11"/>
        <v>theater</v>
      </c>
      <c r="R191" t="str">
        <f t="shared" si="12"/>
        <v>plays</v>
      </c>
      <c r="S191" s="10">
        <f t="shared" si="13"/>
        <v>42433.25</v>
      </c>
      <c r="T191" s="10">
        <f t="shared" si="14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4">
        <f t="shared" si="10"/>
        <v>105.75</v>
      </c>
      <c r="Q192" t="str">
        <f t="shared" si="11"/>
        <v>theater</v>
      </c>
      <c r="R192" t="str">
        <f t="shared" si="12"/>
        <v>plays</v>
      </c>
      <c r="S192" s="10">
        <f t="shared" si="13"/>
        <v>41429.208333333336</v>
      </c>
      <c r="T192" s="10">
        <f t="shared" si="14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4">
        <f t="shared" si="10"/>
        <v>37.069767441860463</v>
      </c>
      <c r="Q193" t="str">
        <f t="shared" si="11"/>
        <v>theater</v>
      </c>
      <c r="R193" t="str">
        <f t="shared" si="12"/>
        <v>plays</v>
      </c>
      <c r="S193" s="10">
        <f t="shared" si="13"/>
        <v>43536.208333333328</v>
      </c>
      <c r="T193" s="10">
        <f t="shared" si="14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4">
        <f t="shared" si="10"/>
        <v>35.049382716049379</v>
      </c>
      <c r="Q194" t="str">
        <f t="shared" si="11"/>
        <v>music</v>
      </c>
      <c r="R194" t="str">
        <f t="shared" si="12"/>
        <v>rock</v>
      </c>
      <c r="S194" s="10">
        <f t="shared" si="13"/>
        <v>41817.208333333336</v>
      </c>
      <c r="T194" s="10">
        <f t="shared" si="14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4">
        <f t="shared" ref="P195:P258" si="15">IF(ISERR(E195/H195),0,E195/H195)</f>
        <v>46.338461538461537</v>
      </c>
      <c r="Q195" t="str">
        <f t="shared" ref="Q195:Q258" si="16">_xlfn.TEXTBEFORE(O195,"/")</f>
        <v>music</v>
      </c>
      <c r="R195" t="str">
        <f t="shared" ref="R195:R258" si="17">_xlfn.TEXTAFTER(O195,"/")</f>
        <v>indie rock</v>
      </c>
      <c r="S195" s="10">
        <f t="shared" ref="S195:S258" si="18">(((K195/60)/60)/24)+DATE(1970,1,1)</f>
        <v>43198.208333333328</v>
      </c>
      <c r="T195" s="10">
        <f t="shared" ref="T195:T258" si="19"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4">
        <f t="shared" si="15"/>
        <v>69.174603174603178</v>
      </c>
      <c r="Q196" t="str">
        <f t="shared" si="16"/>
        <v>music</v>
      </c>
      <c r="R196" t="str">
        <f t="shared" si="17"/>
        <v>metal</v>
      </c>
      <c r="S196" s="10">
        <f t="shared" si="18"/>
        <v>42261.208333333328</v>
      </c>
      <c r="T196" s="10">
        <f t="shared" si="19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4">
        <f t="shared" si="15"/>
        <v>109.07824427480917</v>
      </c>
      <c r="Q197" t="str">
        <f t="shared" si="16"/>
        <v>music</v>
      </c>
      <c r="R197" t="str">
        <f t="shared" si="17"/>
        <v>electric music</v>
      </c>
      <c r="S197" s="10">
        <f t="shared" si="18"/>
        <v>43310.208333333328</v>
      </c>
      <c r="T197" s="10">
        <f t="shared" si="19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4">
        <f t="shared" si="15"/>
        <v>51.78</v>
      </c>
      <c r="Q198" t="str">
        <f t="shared" si="16"/>
        <v>technology</v>
      </c>
      <c r="R198" t="str">
        <f t="shared" si="17"/>
        <v>wearables</v>
      </c>
      <c r="S198" s="10">
        <f t="shared" si="18"/>
        <v>42616.208333333328</v>
      </c>
      <c r="T198" s="10">
        <f t="shared" si="19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4">
        <f t="shared" si="15"/>
        <v>82.010055304172951</v>
      </c>
      <c r="Q199" t="str">
        <f t="shared" si="16"/>
        <v>film &amp; video</v>
      </c>
      <c r="R199" t="str">
        <f t="shared" si="17"/>
        <v>drama</v>
      </c>
      <c r="S199" s="10">
        <f t="shared" si="18"/>
        <v>42909.208333333328</v>
      </c>
      <c r="T199" s="10">
        <f t="shared" si="19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4">
        <f t="shared" si="15"/>
        <v>35.958333333333336</v>
      </c>
      <c r="Q200" t="str">
        <f t="shared" si="16"/>
        <v>music</v>
      </c>
      <c r="R200" t="str">
        <f t="shared" si="17"/>
        <v>electric music</v>
      </c>
      <c r="S200" s="10">
        <f t="shared" si="18"/>
        <v>40396.208333333336</v>
      </c>
      <c r="T200" s="10">
        <f t="shared" si="19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4">
        <f t="shared" si="15"/>
        <v>74.461538461538467</v>
      </c>
      <c r="Q201" t="str">
        <f t="shared" si="16"/>
        <v>music</v>
      </c>
      <c r="R201" t="str">
        <f t="shared" si="17"/>
        <v>rock</v>
      </c>
      <c r="S201" s="10">
        <f t="shared" si="18"/>
        <v>42192.208333333328</v>
      </c>
      <c r="T201" s="10">
        <f t="shared" si="19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4">
        <f t="shared" si="15"/>
        <v>2</v>
      </c>
      <c r="Q202" t="str">
        <f t="shared" si="16"/>
        <v>theater</v>
      </c>
      <c r="R202" t="str">
        <f t="shared" si="17"/>
        <v>plays</v>
      </c>
      <c r="S202" s="10">
        <f t="shared" si="18"/>
        <v>40262.208333333336</v>
      </c>
      <c r="T202" s="10">
        <f t="shared" si="19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4">
        <f t="shared" si="15"/>
        <v>91.114649681528661</v>
      </c>
      <c r="Q203" t="str">
        <f t="shared" si="16"/>
        <v>technology</v>
      </c>
      <c r="R203" t="str">
        <f t="shared" si="17"/>
        <v>web</v>
      </c>
      <c r="S203" s="10">
        <f t="shared" si="18"/>
        <v>41845.208333333336</v>
      </c>
      <c r="T203" s="10">
        <f t="shared" si="19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4">
        <f t="shared" si="15"/>
        <v>79.792682926829272</v>
      </c>
      <c r="Q204" t="str">
        <f t="shared" si="16"/>
        <v>food</v>
      </c>
      <c r="R204" t="str">
        <f t="shared" si="17"/>
        <v>food trucks</v>
      </c>
      <c r="S204" s="10">
        <f t="shared" si="18"/>
        <v>40818.208333333336</v>
      </c>
      <c r="T204" s="10">
        <f t="shared" si="19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4">
        <f t="shared" si="15"/>
        <v>42.999777678968428</v>
      </c>
      <c r="Q205" t="str">
        <f t="shared" si="16"/>
        <v>theater</v>
      </c>
      <c r="R205" t="str">
        <f t="shared" si="17"/>
        <v>plays</v>
      </c>
      <c r="S205" s="10">
        <f t="shared" si="18"/>
        <v>42752.25</v>
      </c>
      <c r="T205" s="10">
        <f t="shared" si="19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4">
        <f t="shared" si="15"/>
        <v>63.225000000000001</v>
      </c>
      <c r="Q206" t="str">
        <f t="shared" si="16"/>
        <v>music</v>
      </c>
      <c r="R206" t="str">
        <f t="shared" si="17"/>
        <v>jazz</v>
      </c>
      <c r="S206" s="10">
        <f t="shared" si="18"/>
        <v>40636.208333333336</v>
      </c>
      <c r="T206" s="10">
        <f t="shared" si="19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4">
        <f t="shared" si="15"/>
        <v>70.174999999999997</v>
      </c>
      <c r="Q207" t="str">
        <f t="shared" si="16"/>
        <v>theater</v>
      </c>
      <c r="R207" t="str">
        <f t="shared" si="17"/>
        <v>plays</v>
      </c>
      <c r="S207" s="10">
        <f t="shared" si="18"/>
        <v>43390.208333333328</v>
      </c>
      <c r="T207" s="10">
        <f t="shared" si="19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4">
        <f t="shared" si="15"/>
        <v>61.333333333333336</v>
      </c>
      <c r="Q208" t="str">
        <f t="shared" si="16"/>
        <v>publishing</v>
      </c>
      <c r="R208" t="str">
        <f t="shared" si="17"/>
        <v>fiction</v>
      </c>
      <c r="S208" s="10">
        <f t="shared" si="18"/>
        <v>40236.25</v>
      </c>
      <c r="T208" s="10">
        <f t="shared" si="19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4">
        <f t="shared" si="15"/>
        <v>99</v>
      </c>
      <c r="Q209" t="str">
        <f t="shared" si="16"/>
        <v>music</v>
      </c>
      <c r="R209" t="str">
        <f t="shared" si="17"/>
        <v>rock</v>
      </c>
      <c r="S209" s="10">
        <f t="shared" si="18"/>
        <v>43340.208333333328</v>
      </c>
      <c r="T209" s="10">
        <f t="shared" si="19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4">
        <f t="shared" si="15"/>
        <v>96.984900146127615</v>
      </c>
      <c r="Q210" t="str">
        <f t="shared" si="16"/>
        <v>film &amp; video</v>
      </c>
      <c r="R210" t="str">
        <f t="shared" si="17"/>
        <v>documentary</v>
      </c>
      <c r="S210" s="10">
        <f t="shared" si="18"/>
        <v>43048.25</v>
      </c>
      <c r="T210" s="10">
        <f t="shared" si="19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4">
        <f t="shared" si="15"/>
        <v>51.004950495049506</v>
      </c>
      <c r="Q211" t="str">
        <f t="shared" si="16"/>
        <v>film &amp; video</v>
      </c>
      <c r="R211" t="str">
        <f t="shared" si="17"/>
        <v>documentary</v>
      </c>
      <c r="S211" s="10">
        <f t="shared" si="18"/>
        <v>42496.208333333328</v>
      </c>
      <c r="T211" s="10">
        <f t="shared" si="19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4">
        <f t="shared" si="15"/>
        <v>28.044247787610619</v>
      </c>
      <c r="Q212" t="str">
        <f t="shared" si="16"/>
        <v>film &amp; video</v>
      </c>
      <c r="R212" t="str">
        <f t="shared" si="17"/>
        <v>science fiction</v>
      </c>
      <c r="S212" s="10">
        <f t="shared" si="18"/>
        <v>42797.25</v>
      </c>
      <c r="T212" s="10">
        <f t="shared" si="19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4">
        <f t="shared" si="15"/>
        <v>60.984615384615381</v>
      </c>
      <c r="Q213" t="str">
        <f t="shared" si="16"/>
        <v>theater</v>
      </c>
      <c r="R213" t="str">
        <f t="shared" si="17"/>
        <v>plays</v>
      </c>
      <c r="S213" s="10">
        <f t="shared" si="18"/>
        <v>41513.208333333336</v>
      </c>
      <c r="T213" s="10">
        <f t="shared" si="19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4">
        <f t="shared" si="15"/>
        <v>73.214285714285708</v>
      </c>
      <c r="Q214" t="str">
        <f t="shared" si="16"/>
        <v>theater</v>
      </c>
      <c r="R214" t="str">
        <f t="shared" si="17"/>
        <v>plays</v>
      </c>
      <c r="S214" s="10">
        <f t="shared" si="18"/>
        <v>43814.25</v>
      </c>
      <c r="T214" s="10">
        <f t="shared" si="19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4">
        <f t="shared" si="15"/>
        <v>39.997435299603637</v>
      </c>
      <c r="Q215" t="str">
        <f t="shared" si="16"/>
        <v>music</v>
      </c>
      <c r="R215" t="str">
        <f t="shared" si="17"/>
        <v>indie rock</v>
      </c>
      <c r="S215" s="10">
        <f t="shared" si="18"/>
        <v>40488.208333333336</v>
      </c>
      <c r="T215" s="10">
        <f t="shared" si="19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4">
        <f t="shared" si="15"/>
        <v>86.812121212121212</v>
      </c>
      <c r="Q216" t="str">
        <f t="shared" si="16"/>
        <v>music</v>
      </c>
      <c r="R216" t="str">
        <f t="shared" si="17"/>
        <v>rock</v>
      </c>
      <c r="S216" s="10">
        <f t="shared" si="18"/>
        <v>40409.208333333336</v>
      </c>
      <c r="T216" s="10">
        <f t="shared" si="19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4">
        <f t="shared" si="15"/>
        <v>42.125874125874127</v>
      </c>
      <c r="Q217" t="str">
        <f t="shared" si="16"/>
        <v>theater</v>
      </c>
      <c r="R217" t="str">
        <f t="shared" si="17"/>
        <v>plays</v>
      </c>
      <c r="S217" s="10">
        <f t="shared" si="18"/>
        <v>43509.25</v>
      </c>
      <c r="T217" s="10">
        <f t="shared" si="19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4">
        <f t="shared" si="15"/>
        <v>103.97851239669421</v>
      </c>
      <c r="Q218" t="str">
        <f t="shared" si="16"/>
        <v>theater</v>
      </c>
      <c r="R218" t="str">
        <f t="shared" si="17"/>
        <v>plays</v>
      </c>
      <c r="S218" s="10">
        <f t="shared" si="18"/>
        <v>40869.25</v>
      </c>
      <c r="T218" s="10">
        <f t="shared" si="19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4">
        <f t="shared" si="15"/>
        <v>62.003211991434689</v>
      </c>
      <c r="Q219" t="str">
        <f t="shared" si="16"/>
        <v>film &amp; video</v>
      </c>
      <c r="R219" t="str">
        <f t="shared" si="17"/>
        <v>science fiction</v>
      </c>
      <c r="S219" s="10">
        <f t="shared" si="18"/>
        <v>43583.208333333328</v>
      </c>
      <c r="T219" s="10">
        <f t="shared" si="19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4">
        <f t="shared" si="15"/>
        <v>31.005037783375315</v>
      </c>
      <c r="Q220" t="str">
        <f t="shared" si="16"/>
        <v>film &amp; video</v>
      </c>
      <c r="R220" t="str">
        <f t="shared" si="17"/>
        <v>shorts</v>
      </c>
      <c r="S220" s="10">
        <f t="shared" si="18"/>
        <v>40858.25</v>
      </c>
      <c r="T220" s="10">
        <f t="shared" si="19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4">
        <f t="shared" si="15"/>
        <v>89.991552956465242</v>
      </c>
      <c r="Q221" t="str">
        <f t="shared" si="16"/>
        <v>film &amp; video</v>
      </c>
      <c r="R221" t="str">
        <f t="shared" si="17"/>
        <v>animation</v>
      </c>
      <c r="S221" s="10">
        <f t="shared" si="18"/>
        <v>41137.208333333336</v>
      </c>
      <c r="T221" s="10">
        <f t="shared" si="19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4">
        <f t="shared" si="15"/>
        <v>39.235294117647058</v>
      </c>
      <c r="Q222" t="str">
        <f t="shared" si="16"/>
        <v>theater</v>
      </c>
      <c r="R222" t="str">
        <f t="shared" si="17"/>
        <v>plays</v>
      </c>
      <c r="S222" s="10">
        <f t="shared" si="18"/>
        <v>40725.208333333336</v>
      </c>
      <c r="T222" s="10">
        <f t="shared" si="19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4">
        <f t="shared" si="15"/>
        <v>54.993116108306566</v>
      </c>
      <c r="Q223" t="str">
        <f t="shared" si="16"/>
        <v>food</v>
      </c>
      <c r="R223" t="str">
        <f t="shared" si="17"/>
        <v>food trucks</v>
      </c>
      <c r="S223" s="10">
        <f t="shared" si="18"/>
        <v>41081.208333333336</v>
      </c>
      <c r="T223" s="10">
        <f t="shared" si="19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4">
        <f t="shared" si="15"/>
        <v>47.992753623188406</v>
      </c>
      <c r="Q224" t="str">
        <f t="shared" si="16"/>
        <v>photography</v>
      </c>
      <c r="R224" t="str">
        <f t="shared" si="17"/>
        <v>photography books</v>
      </c>
      <c r="S224" s="10">
        <f t="shared" si="18"/>
        <v>41914.208333333336</v>
      </c>
      <c r="T224" s="10">
        <f t="shared" si="19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4">
        <f t="shared" si="15"/>
        <v>87.966702470461868</v>
      </c>
      <c r="Q225" t="str">
        <f t="shared" si="16"/>
        <v>theater</v>
      </c>
      <c r="R225" t="str">
        <f t="shared" si="17"/>
        <v>plays</v>
      </c>
      <c r="S225" s="10">
        <f t="shared" si="18"/>
        <v>42445.208333333328</v>
      </c>
      <c r="T225" s="10">
        <f t="shared" si="19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4">
        <f t="shared" si="15"/>
        <v>51.999165275459099</v>
      </c>
      <c r="Q226" t="str">
        <f t="shared" si="16"/>
        <v>film &amp; video</v>
      </c>
      <c r="R226" t="str">
        <f t="shared" si="17"/>
        <v>science fiction</v>
      </c>
      <c r="S226" s="10">
        <f t="shared" si="18"/>
        <v>41906.208333333336</v>
      </c>
      <c r="T226" s="10">
        <f t="shared" si="19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4">
        <f t="shared" si="15"/>
        <v>29.999659863945578</v>
      </c>
      <c r="Q227" t="str">
        <f t="shared" si="16"/>
        <v>music</v>
      </c>
      <c r="R227" t="str">
        <f t="shared" si="17"/>
        <v>rock</v>
      </c>
      <c r="S227" s="10">
        <f t="shared" si="18"/>
        <v>41762.208333333336</v>
      </c>
      <c r="T227" s="10">
        <f t="shared" si="19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4">
        <f t="shared" si="15"/>
        <v>98.205357142857139</v>
      </c>
      <c r="Q228" t="str">
        <f t="shared" si="16"/>
        <v>photography</v>
      </c>
      <c r="R228" t="str">
        <f t="shared" si="17"/>
        <v>photography books</v>
      </c>
      <c r="S228" s="10">
        <f t="shared" si="18"/>
        <v>40276.208333333336</v>
      </c>
      <c r="T228" s="10">
        <f t="shared" si="19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4">
        <f t="shared" si="15"/>
        <v>108.96182396606575</v>
      </c>
      <c r="Q229" t="str">
        <f t="shared" si="16"/>
        <v>games</v>
      </c>
      <c r="R229" t="str">
        <f t="shared" si="17"/>
        <v>mobile games</v>
      </c>
      <c r="S229" s="10">
        <f t="shared" si="18"/>
        <v>42139.208333333328</v>
      </c>
      <c r="T229" s="10">
        <f t="shared" si="19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4">
        <f t="shared" si="15"/>
        <v>66.998379254457049</v>
      </c>
      <c r="Q230" t="str">
        <f t="shared" si="16"/>
        <v>film &amp; video</v>
      </c>
      <c r="R230" t="str">
        <f t="shared" si="17"/>
        <v>animation</v>
      </c>
      <c r="S230" s="10">
        <f t="shared" si="18"/>
        <v>42613.208333333328</v>
      </c>
      <c r="T230" s="10">
        <f t="shared" si="19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4">
        <f t="shared" si="15"/>
        <v>64.99333594668758</v>
      </c>
      <c r="Q231" t="str">
        <f t="shared" si="16"/>
        <v>games</v>
      </c>
      <c r="R231" t="str">
        <f t="shared" si="17"/>
        <v>mobile games</v>
      </c>
      <c r="S231" s="10">
        <f t="shared" si="18"/>
        <v>42887.208333333328</v>
      </c>
      <c r="T231" s="10">
        <f t="shared" si="19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4">
        <f t="shared" si="15"/>
        <v>99.841584158415841</v>
      </c>
      <c r="Q232" t="str">
        <f t="shared" si="16"/>
        <v>games</v>
      </c>
      <c r="R232" t="str">
        <f t="shared" si="17"/>
        <v>video games</v>
      </c>
      <c r="S232" s="10">
        <f t="shared" si="18"/>
        <v>43805.25</v>
      </c>
      <c r="T232" s="10">
        <f t="shared" si="19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4">
        <f t="shared" si="15"/>
        <v>82.432835820895519</v>
      </c>
      <c r="Q233" t="str">
        <f t="shared" si="16"/>
        <v>theater</v>
      </c>
      <c r="R233" t="str">
        <f t="shared" si="17"/>
        <v>plays</v>
      </c>
      <c r="S233" s="10">
        <f t="shared" si="18"/>
        <v>41415.208333333336</v>
      </c>
      <c r="T233" s="10">
        <f t="shared" si="19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4">
        <f t="shared" si="15"/>
        <v>63.293478260869563</v>
      </c>
      <c r="Q234" t="str">
        <f t="shared" si="16"/>
        <v>theater</v>
      </c>
      <c r="R234" t="str">
        <f t="shared" si="17"/>
        <v>plays</v>
      </c>
      <c r="S234" s="10">
        <f t="shared" si="18"/>
        <v>42576.208333333328</v>
      </c>
      <c r="T234" s="10">
        <f t="shared" si="19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4">
        <f t="shared" si="15"/>
        <v>96.774193548387103</v>
      </c>
      <c r="Q235" t="str">
        <f t="shared" si="16"/>
        <v>film &amp; video</v>
      </c>
      <c r="R235" t="str">
        <f t="shared" si="17"/>
        <v>animation</v>
      </c>
      <c r="S235" s="10">
        <f t="shared" si="18"/>
        <v>40706.208333333336</v>
      </c>
      <c r="T235" s="10">
        <f t="shared" si="19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4">
        <f t="shared" si="15"/>
        <v>54.906040268456373</v>
      </c>
      <c r="Q236" t="str">
        <f t="shared" si="16"/>
        <v>games</v>
      </c>
      <c r="R236" t="str">
        <f t="shared" si="17"/>
        <v>video games</v>
      </c>
      <c r="S236" s="10">
        <f t="shared" si="18"/>
        <v>42969.208333333328</v>
      </c>
      <c r="T236" s="10">
        <f t="shared" si="19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4">
        <f t="shared" si="15"/>
        <v>39.010869565217391</v>
      </c>
      <c r="Q237" t="str">
        <f t="shared" si="16"/>
        <v>film &amp; video</v>
      </c>
      <c r="R237" t="str">
        <f t="shared" si="17"/>
        <v>animation</v>
      </c>
      <c r="S237" s="10">
        <f t="shared" si="18"/>
        <v>42779.25</v>
      </c>
      <c r="T237" s="10">
        <f t="shared" si="19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4">
        <f t="shared" si="15"/>
        <v>75.84210526315789</v>
      </c>
      <c r="Q238" t="str">
        <f t="shared" si="16"/>
        <v>music</v>
      </c>
      <c r="R238" t="str">
        <f t="shared" si="17"/>
        <v>rock</v>
      </c>
      <c r="S238" s="10">
        <f t="shared" si="18"/>
        <v>43641.208333333328</v>
      </c>
      <c r="T238" s="10">
        <f t="shared" si="19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4">
        <f t="shared" si="15"/>
        <v>45.051671732522799</v>
      </c>
      <c r="Q239" t="str">
        <f t="shared" si="16"/>
        <v>film &amp; video</v>
      </c>
      <c r="R239" t="str">
        <f t="shared" si="17"/>
        <v>animation</v>
      </c>
      <c r="S239" s="10">
        <f t="shared" si="18"/>
        <v>41754.208333333336</v>
      </c>
      <c r="T239" s="10">
        <f t="shared" si="19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4">
        <f t="shared" si="15"/>
        <v>104.51546391752578</v>
      </c>
      <c r="Q240" t="str">
        <f t="shared" si="16"/>
        <v>theater</v>
      </c>
      <c r="R240" t="str">
        <f t="shared" si="17"/>
        <v>plays</v>
      </c>
      <c r="S240" s="10">
        <f t="shared" si="18"/>
        <v>43083.25</v>
      </c>
      <c r="T240" s="10">
        <f t="shared" si="19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4">
        <f t="shared" si="15"/>
        <v>76.268292682926827</v>
      </c>
      <c r="Q241" t="str">
        <f t="shared" si="16"/>
        <v>technology</v>
      </c>
      <c r="R241" t="str">
        <f t="shared" si="17"/>
        <v>wearables</v>
      </c>
      <c r="S241" s="10">
        <f t="shared" si="18"/>
        <v>42245.208333333328</v>
      </c>
      <c r="T241" s="10">
        <f t="shared" si="19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4">
        <f t="shared" si="15"/>
        <v>69.015695067264573</v>
      </c>
      <c r="Q242" t="str">
        <f t="shared" si="16"/>
        <v>theater</v>
      </c>
      <c r="R242" t="str">
        <f t="shared" si="17"/>
        <v>plays</v>
      </c>
      <c r="S242" s="10">
        <f t="shared" si="18"/>
        <v>40396.208333333336</v>
      </c>
      <c r="T242" s="10">
        <f t="shared" si="19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4">
        <f t="shared" si="15"/>
        <v>101.97684085510689</v>
      </c>
      <c r="Q243" t="str">
        <f t="shared" si="16"/>
        <v>publishing</v>
      </c>
      <c r="R243" t="str">
        <f t="shared" si="17"/>
        <v>nonfiction</v>
      </c>
      <c r="S243" s="10">
        <f t="shared" si="18"/>
        <v>41742.208333333336</v>
      </c>
      <c r="T243" s="10">
        <f t="shared" si="19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4">
        <f t="shared" si="15"/>
        <v>42.915999999999997</v>
      </c>
      <c r="Q244" t="str">
        <f t="shared" si="16"/>
        <v>music</v>
      </c>
      <c r="R244" t="str">
        <f t="shared" si="17"/>
        <v>rock</v>
      </c>
      <c r="S244" s="10">
        <f t="shared" si="18"/>
        <v>42865.208333333328</v>
      </c>
      <c r="T244" s="10">
        <f t="shared" si="19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4">
        <f t="shared" si="15"/>
        <v>43.025210084033617</v>
      </c>
      <c r="Q245" t="str">
        <f t="shared" si="16"/>
        <v>theater</v>
      </c>
      <c r="R245" t="str">
        <f t="shared" si="17"/>
        <v>plays</v>
      </c>
      <c r="S245" s="10">
        <f t="shared" si="18"/>
        <v>43163.25</v>
      </c>
      <c r="T245" s="10">
        <f t="shared" si="19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4">
        <f t="shared" si="15"/>
        <v>75.245283018867923</v>
      </c>
      <c r="Q246" t="str">
        <f t="shared" si="16"/>
        <v>theater</v>
      </c>
      <c r="R246" t="str">
        <f t="shared" si="17"/>
        <v>plays</v>
      </c>
      <c r="S246" s="10">
        <f t="shared" si="18"/>
        <v>41834.208333333336</v>
      </c>
      <c r="T246" s="10">
        <f t="shared" si="19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4">
        <f t="shared" si="15"/>
        <v>69.023364485981304</v>
      </c>
      <c r="Q247" t="str">
        <f t="shared" si="16"/>
        <v>theater</v>
      </c>
      <c r="R247" t="str">
        <f t="shared" si="17"/>
        <v>plays</v>
      </c>
      <c r="S247" s="10">
        <f t="shared" si="18"/>
        <v>41736.208333333336</v>
      </c>
      <c r="T247" s="10">
        <f t="shared" si="19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4">
        <f t="shared" si="15"/>
        <v>65.986486486486484</v>
      </c>
      <c r="Q248" t="str">
        <f t="shared" si="16"/>
        <v>technology</v>
      </c>
      <c r="R248" t="str">
        <f t="shared" si="17"/>
        <v>web</v>
      </c>
      <c r="S248" s="10">
        <f t="shared" si="18"/>
        <v>41491.208333333336</v>
      </c>
      <c r="T248" s="10">
        <f t="shared" si="19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4">
        <f t="shared" si="15"/>
        <v>98.013800424628457</v>
      </c>
      <c r="Q249" t="str">
        <f t="shared" si="16"/>
        <v>publishing</v>
      </c>
      <c r="R249" t="str">
        <f t="shared" si="17"/>
        <v>fiction</v>
      </c>
      <c r="S249" s="10">
        <f t="shared" si="18"/>
        <v>42726.25</v>
      </c>
      <c r="T249" s="10">
        <f t="shared" si="19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4">
        <f t="shared" si="15"/>
        <v>60.105504587155963</v>
      </c>
      <c r="Q250" t="str">
        <f t="shared" si="16"/>
        <v>games</v>
      </c>
      <c r="R250" t="str">
        <f t="shared" si="17"/>
        <v>mobile games</v>
      </c>
      <c r="S250" s="10">
        <f t="shared" si="18"/>
        <v>42004.25</v>
      </c>
      <c r="T250" s="10">
        <f t="shared" si="19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4">
        <f t="shared" si="15"/>
        <v>26.000773395204948</v>
      </c>
      <c r="Q251" t="str">
        <f t="shared" si="16"/>
        <v>publishing</v>
      </c>
      <c r="R251" t="str">
        <f t="shared" si="17"/>
        <v>translations</v>
      </c>
      <c r="S251" s="10">
        <f t="shared" si="18"/>
        <v>42006.25</v>
      </c>
      <c r="T251" s="10">
        <f t="shared" si="19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4">
        <f t="shared" si="15"/>
        <v>3</v>
      </c>
      <c r="Q252" t="str">
        <f t="shared" si="16"/>
        <v>music</v>
      </c>
      <c r="R252" t="str">
        <f t="shared" si="17"/>
        <v>rock</v>
      </c>
      <c r="S252" s="10">
        <f t="shared" si="18"/>
        <v>40203.25</v>
      </c>
      <c r="T252" s="10">
        <f t="shared" si="19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4">
        <f t="shared" si="15"/>
        <v>38.019801980198018</v>
      </c>
      <c r="Q253" t="str">
        <f t="shared" si="16"/>
        <v>theater</v>
      </c>
      <c r="R253" t="str">
        <f t="shared" si="17"/>
        <v>plays</v>
      </c>
      <c r="S253" s="10">
        <f t="shared" si="18"/>
        <v>41252.25</v>
      </c>
      <c r="T253" s="10">
        <f t="shared" si="19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4">
        <f t="shared" si="15"/>
        <v>106.15254237288136</v>
      </c>
      <c r="Q254" t="str">
        <f t="shared" si="16"/>
        <v>theater</v>
      </c>
      <c r="R254" t="str">
        <f t="shared" si="17"/>
        <v>plays</v>
      </c>
      <c r="S254" s="10">
        <f t="shared" si="18"/>
        <v>41572.208333333336</v>
      </c>
      <c r="T254" s="10">
        <f t="shared" si="19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4">
        <f t="shared" si="15"/>
        <v>81.019475655430711</v>
      </c>
      <c r="Q255" t="str">
        <f t="shared" si="16"/>
        <v>film &amp; video</v>
      </c>
      <c r="R255" t="str">
        <f t="shared" si="17"/>
        <v>drama</v>
      </c>
      <c r="S255" s="10">
        <f t="shared" si="18"/>
        <v>40641.208333333336</v>
      </c>
      <c r="T255" s="10">
        <f t="shared" si="19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4">
        <f t="shared" si="15"/>
        <v>96.647727272727266</v>
      </c>
      <c r="Q256" t="str">
        <f t="shared" si="16"/>
        <v>publishing</v>
      </c>
      <c r="R256" t="str">
        <f t="shared" si="17"/>
        <v>nonfiction</v>
      </c>
      <c r="S256" s="10">
        <f t="shared" si="18"/>
        <v>42787.25</v>
      </c>
      <c r="T256" s="10">
        <f t="shared" si="19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4">
        <f t="shared" si="15"/>
        <v>57.003535651149086</v>
      </c>
      <c r="Q257" t="str">
        <f t="shared" si="16"/>
        <v>music</v>
      </c>
      <c r="R257" t="str">
        <f t="shared" si="17"/>
        <v>rock</v>
      </c>
      <c r="S257" s="10">
        <f t="shared" si="18"/>
        <v>40590.25</v>
      </c>
      <c r="T257" s="10">
        <f t="shared" si="19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4">
        <f t="shared" si="15"/>
        <v>63.93333333333333</v>
      </c>
      <c r="Q258" t="str">
        <f t="shared" si="16"/>
        <v>music</v>
      </c>
      <c r="R258" t="str">
        <f t="shared" si="17"/>
        <v>rock</v>
      </c>
      <c r="S258" s="10">
        <f t="shared" si="18"/>
        <v>42393.25</v>
      </c>
      <c r="T258" s="10">
        <f t="shared" si="19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4">
        <f t="shared" ref="P259:P322" si="20">IF(ISERR(E259/H259),0,E259/H259)</f>
        <v>90.456521739130437</v>
      </c>
      <c r="Q259" t="str">
        <f t="shared" ref="Q259:Q322" si="21">_xlfn.TEXTBEFORE(O259,"/")</f>
        <v>theater</v>
      </c>
      <c r="R259" t="str">
        <f t="shared" ref="R259:R322" si="22">_xlfn.TEXTAFTER(O259,"/")</f>
        <v>plays</v>
      </c>
      <c r="S259" s="10">
        <f t="shared" ref="S259:S322" si="23">(((K259/60)/60)/24)+DATE(1970,1,1)</f>
        <v>41338.25</v>
      </c>
      <c r="T259" s="10">
        <f t="shared" ref="T259:T322" si="24"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4">
        <f t="shared" si="20"/>
        <v>72.172043010752688</v>
      </c>
      <c r="Q260" t="str">
        <f t="shared" si="21"/>
        <v>theater</v>
      </c>
      <c r="R260" t="str">
        <f t="shared" si="22"/>
        <v>plays</v>
      </c>
      <c r="S260" s="10">
        <f t="shared" si="23"/>
        <v>42712.25</v>
      </c>
      <c r="T260" s="10">
        <f t="shared" si="24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4">
        <f t="shared" si="20"/>
        <v>77.934782608695656</v>
      </c>
      <c r="Q261" t="str">
        <f t="shared" si="21"/>
        <v>photography</v>
      </c>
      <c r="R261" t="str">
        <f t="shared" si="22"/>
        <v>photography books</v>
      </c>
      <c r="S261" s="10">
        <f t="shared" si="23"/>
        <v>41251.25</v>
      </c>
      <c r="T261" s="10">
        <f t="shared" si="24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4">
        <f t="shared" si="20"/>
        <v>38.065134099616856</v>
      </c>
      <c r="Q262" t="str">
        <f t="shared" si="21"/>
        <v>music</v>
      </c>
      <c r="R262" t="str">
        <f t="shared" si="22"/>
        <v>rock</v>
      </c>
      <c r="S262" s="10">
        <f t="shared" si="23"/>
        <v>41180.208333333336</v>
      </c>
      <c r="T262" s="10">
        <f t="shared" si="24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4">
        <f t="shared" si="20"/>
        <v>57.936123348017624</v>
      </c>
      <c r="Q263" t="str">
        <f t="shared" si="21"/>
        <v>music</v>
      </c>
      <c r="R263" t="str">
        <f t="shared" si="22"/>
        <v>rock</v>
      </c>
      <c r="S263" s="10">
        <f t="shared" si="23"/>
        <v>40415.208333333336</v>
      </c>
      <c r="T263" s="10">
        <f t="shared" si="24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4">
        <f t="shared" si="20"/>
        <v>49.794392523364486</v>
      </c>
      <c r="Q264" t="str">
        <f t="shared" si="21"/>
        <v>music</v>
      </c>
      <c r="R264" t="str">
        <f t="shared" si="22"/>
        <v>indie rock</v>
      </c>
      <c r="S264" s="10">
        <f t="shared" si="23"/>
        <v>40638.208333333336</v>
      </c>
      <c r="T264" s="10">
        <f t="shared" si="24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4">
        <f t="shared" si="20"/>
        <v>54.050251256281406</v>
      </c>
      <c r="Q265" t="str">
        <f t="shared" si="21"/>
        <v>photography</v>
      </c>
      <c r="R265" t="str">
        <f t="shared" si="22"/>
        <v>photography books</v>
      </c>
      <c r="S265" s="10">
        <f t="shared" si="23"/>
        <v>40187.25</v>
      </c>
      <c r="T265" s="10">
        <f t="shared" si="24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4">
        <f t="shared" si="20"/>
        <v>30.002721335268504</v>
      </c>
      <c r="Q266" t="str">
        <f t="shared" si="21"/>
        <v>theater</v>
      </c>
      <c r="R266" t="str">
        <f t="shared" si="22"/>
        <v>plays</v>
      </c>
      <c r="S266" s="10">
        <f t="shared" si="23"/>
        <v>41317.25</v>
      </c>
      <c r="T266" s="10">
        <f t="shared" si="24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4">
        <f t="shared" si="20"/>
        <v>70.127906976744185</v>
      </c>
      <c r="Q267" t="str">
        <f t="shared" si="21"/>
        <v>theater</v>
      </c>
      <c r="R267" t="str">
        <f t="shared" si="22"/>
        <v>plays</v>
      </c>
      <c r="S267" s="10">
        <f t="shared" si="23"/>
        <v>42372.25</v>
      </c>
      <c r="T267" s="10">
        <f t="shared" si="24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4">
        <f t="shared" si="20"/>
        <v>26.996228786926462</v>
      </c>
      <c r="Q268" t="str">
        <f t="shared" si="21"/>
        <v>music</v>
      </c>
      <c r="R268" t="str">
        <f t="shared" si="22"/>
        <v>jazz</v>
      </c>
      <c r="S268" s="10">
        <f t="shared" si="23"/>
        <v>41950.25</v>
      </c>
      <c r="T268" s="10">
        <f t="shared" si="24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4">
        <f t="shared" si="20"/>
        <v>51.990606936416185</v>
      </c>
      <c r="Q269" t="str">
        <f t="shared" si="21"/>
        <v>theater</v>
      </c>
      <c r="R269" t="str">
        <f t="shared" si="22"/>
        <v>plays</v>
      </c>
      <c r="S269" s="10">
        <f t="shared" si="23"/>
        <v>41206.208333333336</v>
      </c>
      <c r="T269" s="10">
        <f t="shared" si="24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4">
        <f t="shared" si="20"/>
        <v>56.416666666666664</v>
      </c>
      <c r="Q270" t="str">
        <f t="shared" si="21"/>
        <v>film &amp; video</v>
      </c>
      <c r="R270" t="str">
        <f t="shared" si="22"/>
        <v>documentary</v>
      </c>
      <c r="S270" s="10">
        <f t="shared" si="23"/>
        <v>41186.208333333336</v>
      </c>
      <c r="T270" s="10">
        <f t="shared" si="24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4">
        <f t="shared" si="20"/>
        <v>101.63218390804597</v>
      </c>
      <c r="Q271" t="str">
        <f t="shared" si="21"/>
        <v>film &amp; video</v>
      </c>
      <c r="R271" t="str">
        <f t="shared" si="22"/>
        <v>television</v>
      </c>
      <c r="S271" s="10">
        <f t="shared" si="23"/>
        <v>43496.25</v>
      </c>
      <c r="T271" s="10">
        <f t="shared" si="24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4">
        <f t="shared" si="20"/>
        <v>25.005291005291006</v>
      </c>
      <c r="Q272" t="str">
        <f t="shared" si="21"/>
        <v>games</v>
      </c>
      <c r="R272" t="str">
        <f t="shared" si="22"/>
        <v>video games</v>
      </c>
      <c r="S272" s="10">
        <f t="shared" si="23"/>
        <v>40514.25</v>
      </c>
      <c r="T272" s="10">
        <f t="shared" si="24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4">
        <f t="shared" si="20"/>
        <v>32.016393442622949</v>
      </c>
      <c r="Q273" t="str">
        <f t="shared" si="21"/>
        <v>photography</v>
      </c>
      <c r="R273" t="str">
        <f t="shared" si="22"/>
        <v>photography books</v>
      </c>
      <c r="S273" s="10">
        <f t="shared" si="23"/>
        <v>42345.25</v>
      </c>
      <c r="T273" s="10">
        <f t="shared" si="24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4">
        <f t="shared" si="20"/>
        <v>82.021647307286173</v>
      </c>
      <c r="Q274" t="str">
        <f t="shared" si="21"/>
        <v>theater</v>
      </c>
      <c r="R274" t="str">
        <f t="shared" si="22"/>
        <v>plays</v>
      </c>
      <c r="S274" s="10">
        <f t="shared" si="23"/>
        <v>43656.208333333328</v>
      </c>
      <c r="T274" s="10">
        <f t="shared" si="24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4">
        <f t="shared" si="20"/>
        <v>37.957446808510639</v>
      </c>
      <c r="Q275" t="str">
        <f t="shared" si="21"/>
        <v>theater</v>
      </c>
      <c r="R275" t="str">
        <f t="shared" si="22"/>
        <v>plays</v>
      </c>
      <c r="S275" s="10">
        <f t="shared" si="23"/>
        <v>42995.208333333328</v>
      </c>
      <c r="T275" s="10">
        <f t="shared" si="24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4">
        <f t="shared" si="20"/>
        <v>51.533333333333331</v>
      </c>
      <c r="Q276" t="str">
        <f t="shared" si="21"/>
        <v>theater</v>
      </c>
      <c r="R276" t="str">
        <f t="shared" si="22"/>
        <v>plays</v>
      </c>
      <c r="S276" s="10">
        <f t="shared" si="23"/>
        <v>43045.25</v>
      </c>
      <c r="T276" s="10">
        <f t="shared" si="24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4">
        <f t="shared" si="20"/>
        <v>81.198275862068968</v>
      </c>
      <c r="Q277" t="str">
        <f t="shared" si="21"/>
        <v>publishing</v>
      </c>
      <c r="R277" t="str">
        <f t="shared" si="22"/>
        <v>translations</v>
      </c>
      <c r="S277" s="10">
        <f t="shared" si="23"/>
        <v>43561.208333333328</v>
      </c>
      <c r="T277" s="10">
        <f t="shared" si="24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4">
        <f t="shared" si="20"/>
        <v>40.030075187969928</v>
      </c>
      <c r="Q278" t="str">
        <f t="shared" si="21"/>
        <v>games</v>
      </c>
      <c r="R278" t="str">
        <f t="shared" si="22"/>
        <v>video games</v>
      </c>
      <c r="S278" s="10">
        <f t="shared" si="23"/>
        <v>41018.208333333336</v>
      </c>
      <c r="T278" s="10">
        <f t="shared" si="24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4">
        <f t="shared" si="20"/>
        <v>89.939759036144579</v>
      </c>
      <c r="Q279" t="str">
        <f t="shared" si="21"/>
        <v>theater</v>
      </c>
      <c r="R279" t="str">
        <f t="shared" si="22"/>
        <v>plays</v>
      </c>
      <c r="S279" s="10">
        <f t="shared" si="23"/>
        <v>40378.208333333336</v>
      </c>
      <c r="T279" s="10">
        <f t="shared" si="24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4">
        <f t="shared" si="20"/>
        <v>96.692307692307693</v>
      </c>
      <c r="Q280" t="str">
        <f t="shared" si="21"/>
        <v>technology</v>
      </c>
      <c r="R280" t="str">
        <f t="shared" si="22"/>
        <v>web</v>
      </c>
      <c r="S280" s="10">
        <f t="shared" si="23"/>
        <v>41239.25</v>
      </c>
      <c r="T280" s="10">
        <f t="shared" si="24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4">
        <f t="shared" si="20"/>
        <v>25.010989010989011</v>
      </c>
      <c r="Q281" t="str">
        <f t="shared" si="21"/>
        <v>theater</v>
      </c>
      <c r="R281" t="str">
        <f t="shared" si="22"/>
        <v>plays</v>
      </c>
      <c r="S281" s="10">
        <f t="shared" si="23"/>
        <v>43346.208333333328</v>
      </c>
      <c r="T281" s="10">
        <f t="shared" si="24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4">
        <f t="shared" si="20"/>
        <v>36.987277353689571</v>
      </c>
      <c r="Q282" t="str">
        <f t="shared" si="21"/>
        <v>film &amp; video</v>
      </c>
      <c r="R282" t="str">
        <f t="shared" si="22"/>
        <v>animation</v>
      </c>
      <c r="S282" s="10">
        <f t="shared" si="23"/>
        <v>43060.25</v>
      </c>
      <c r="T282" s="10">
        <f t="shared" si="24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4">
        <f t="shared" si="20"/>
        <v>73.012609117361791</v>
      </c>
      <c r="Q283" t="str">
        <f t="shared" si="21"/>
        <v>theater</v>
      </c>
      <c r="R283" t="str">
        <f t="shared" si="22"/>
        <v>plays</v>
      </c>
      <c r="S283" s="10">
        <f t="shared" si="23"/>
        <v>40979.25</v>
      </c>
      <c r="T283" s="10">
        <f t="shared" si="24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4">
        <f t="shared" si="20"/>
        <v>68.240601503759393</v>
      </c>
      <c r="Q284" t="str">
        <f t="shared" si="21"/>
        <v>film &amp; video</v>
      </c>
      <c r="R284" t="str">
        <f t="shared" si="22"/>
        <v>television</v>
      </c>
      <c r="S284" s="10">
        <f t="shared" si="23"/>
        <v>42701.25</v>
      </c>
      <c r="T284" s="10">
        <f t="shared" si="24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4">
        <f t="shared" si="20"/>
        <v>52.310344827586206</v>
      </c>
      <c r="Q285" t="str">
        <f t="shared" si="21"/>
        <v>music</v>
      </c>
      <c r="R285" t="str">
        <f t="shared" si="22"/>
        <v>rock</v>
      </c>
      <c r="S285" s="10">
        <f t="shared" si="23"/>
        <v>42520.208333333328</v>
      </c>
      <c r="T285" s="10">
        <f t="shared" si="24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4">
        <f t="shared" si="20"/>
        <v>61.765151515151516</v>
      </c>
      <c r="Q286" t="str">
        <f t="shared" si="21"/>
        <v>technology</v>
      </c>
      <c r="R286" t="str">
        <f t="shared" si="22"/>
        <v>web</v>
      </c>
      <c r="S286" s="10">
        <f t="shared" si="23"/>
        <v>41030.208333333336</v>
      </c>
      <c r="T286" s="10">
        <f t="shared" si="24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4">
        <f t="shared" si="20"/>
        <v>25.027559055118111</v>
      </c>
      <c r="Q287" t="str">
        <f t="shared" si="21"/>
        <v>theater</v>
      </c>
      <c r="R287" t="str">
        <f t="shared" si="22"/>
        <v>plays</v>
      </c>
      <c r="S287" s="10">
        <f t="shared" si="23"/>
        <v>42623.208333333328</v>
      </c>
      <c r="T287" s="10">
        <f t="shared" si="24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4">
        <f t="shared" si="20"/>
        <v>106.28804347826087</v>
      </c>
      <c r="Q288" t="str">
        <f t="shared" si="21"/>
        <v>theater</v>
      </c>
      <c r="R288" t="str">
        <f t="shared" si="22"/>
        <v>plays</v>
      </c>
      <c r="S288" s="10">
        <f t="shared" si="23"/>
        <v>42697.25</v>
      </c>
      <c r="T288" s="10">
        <f t="shared" si="24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4">
        <f t="shared" si="20"/>
        <v>75.07386363636364</v>
      </c>
      <c r="Q289" t="str">
        <f t="shared" si="21"/>
        <v>music</v>
      </c>
      <c r="R289" t="str">
        <f t="shared" si="22"/>
        <v>electric music</v>
      </c>
      <c r="S289" s="10">
        <f t="shared" si="23"/>
        <v>42122.208333333328</v>
      </c>
      <c r="T289" s="10">
        <f t="shared" si="24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4">
        <f t="shared" si="20"/>
        <v>39.970802919708028</v>
      </c>
      <c r="Q290" t="str">
        <f t="shared" si="21"/>
        <v>music</v>
      </c>
      <c r="R290" t="str">
        <f t="shared" si="22"/>
        <v>metal</v>
      </c>
      <c r="S290" s="10">
        <f t="shared" si="23"/>
        <v>40982.208333333336</v>
      </c>
      <c r="T290" s="10">
        <f t="shared" si="24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4">
        <f t="shared" si="20"/>
        <v>39.982195845697326</v>
      </c>
      <c r="Q291" t="str">
        <f t="shared" si="21"/>
        <v>theater</v>
      </c>
      <c r="R291" t="str">
        <f t="shared" si="22"/>
        <v>plays</v>
      </c>
      <c r="S291" s="10">
        <f t="shared" si="23"/>
        <v>42219.208333333328</v>
      </c>
      <c r="T291" s="10">
        <f t="shared" si="24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4">
        <f t="shared" si="20"/>
        <v>101.01541850220265</v>
      </c>
      <c r="Q292" t="str">
        <f t="shared" si="21"/>
        <v>film &amp; video</v>
      </c>
      <c r="R292" t="str">
        <f t="shared" si="22"/>
        <v>documentary</v>
      </c>
      <c r="S292" s="10">
        <f t="shared" si="23"/>
        <v>41404.208333333336</v>
      </c>
      <c r="T292" s="10">
        <f t="shared" si="24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4">
        <f t="shared" si="20"/>
        <v>76.813084112149539</v>
      </c>
      <c r="Q293" t="str">
        <f t="shared" si="21"/>
        <v>technology</v>
      </c>
      <c r="R293" t="str">
        <f t="shared" si="22"/>
        <v>web</v>
      </c>
      <c r="S293" s="10">
        <f t="shared" si="23"/>
        <v>40831.208333333336</v>
      </c>
      <c r="T293" s="10">
        <f t="shared" si="24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4">
        <f t="shared" si="20"/>
        <v>71.7</v>
      </c>
      <c r="Q294" t="str">
        <f t="shared" si="21"/>
        <v>food</v>
      </c>
      <c r="R294" t="str">
        <f t="shared" si="22"/>
        <v>food trucks</v>
      </c>
      <c r="S294" s="10">
        <f t="shared" si="23"/>
        <v>40984.208333333336</v>
      </c>
      <c r="T294" s="10">
        <f t="shared" si="24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4">
        <f t="shared" si="20"/>
        <v>33.28125</v>
      </c>
      <c r="Q295" t="str">
        <f t="shared" si="21"/>
        <v>theater</v>
      </c>
      <c r="R295" t="str">
        <f t="shared" si="22"/>
        <v>plays</v>
      </c>
      <c r="S295" s="10">
        <f t="shared" si="23"/>
        <v>40456.208333333336</v>
      </c>
      <c r="T295" s="10">
        <f t="shared" si="24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4">
        <f t="shared" si="20"/>
        <v>43.923497267759565</v>
      </c>
      <c r="Q296" t="str">
        <f t="shared" si="21"/>
        <v>theater</v>
      </c>
      <c r="R296" t="str">
        <f t="shared" si="22"/>
        <v>plays</v>
      </c>
      <c r="S296" s="10">
        <f t="shared" si="23"/>
        <v>43399.208333333328</v>
      </c>
      <c r="T296" s="10">
        <f t="shared" si="24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4">
        <f t="shared" si="20"/>
        <v>36.004712041884815</v>
      </c>
      <c r="Q297" t="str">
        <f t="shared" si="21"/>
        <v>theater</v>
      </c>
      <c r="R297" t="str">
        <f t="shared" si="22"/>
        <v>plays</v>
      </c>
      <c r="S297" s="10">
        <f t="shared" si="23"/>
        <v>41562.208333333336</v>
      </c>
      <c r="T297" s="10">
        <f t="shared" si="24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4">
        <f t="shared" si="20"/>
        <v>88.21052631578948</v>
      </c>
      <c r="Q298" t="str">
        <f t="shared" si="21"/>
        <v>theater</v>
      </c>
      <c r="R298" t="str">
        <f t="shared" si="22"/>
        <v>plays</v>
      </c>
      <c r="S298" s="10">
        <f t="shared" si="23"/>
        <v>43493.25</v>
      </c>
      <c r="T298" s="10">
        <f t="shared" si="24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4">
        <f t="shared" si="20"/>
        <v>65.240384615384613</v>
      </c>
      <c r="Q299" t="str">
        <f t="shared" si="21"/>
        <v>theater</v>
      </c>
      <c r="R299" t="str">
        <f t="shared" si="22"/>
        <v>plays</v>
      </c>
      <c r="S299" s="10">
        <f t="shared" si="23"/>
        <v>41653.25</v>
      </c>
      <c r="T299" s="10">
        <f t="shared" si="24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4">
        <f t="shared" si="20"/>
        <v>69.958333333333329</v>
      </c>
      <c r="Q300" t="str">
        <f t="shared" si="21"/>
        <v>music</v>
      </c>
      <c r="R300" t="str">
        <f t="shared" si="22"/>
        <v>rock</v>
      </c>
      <c r="S300" s="10">
        <f t="shared" si="23"/>
        <v>42426.25</v>
      </c>
      <c r="T300" s="10">
        <f t="shared" si="24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4">
        <f t="shared" si="20"/>
        <v>39.877551020408163</v>
      </c>
      <c r="Q301" t="str">
        <f t="shared" si="21"/>
        <v>food</v>
      </c>
      <c r="R301" t="str">
        <f t="shared" si="22"/>
        <v>food trucks</v>
      </c>
      <c r="S301" s="10">
        <f t="shared" si="23"/>
        <v>42432.25</v>
      </c>
      <c r="T301" s="10">
        <f t="shared" si="24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4">
        <f t="shared" si="20"/>
        <v>5</v>
      </c>
      <c r="Q302" t="str">
        <f t="shared" si="21"/>
        <v>publishing</v>
      </c>
      <c r="R302" t="str">
        <f t="shared" si="22"/>
        <v>nonfiction</v>
      </c>
      <c r="S302" s="10">
        <f t="shared" si="23"/>
        <v>42977.208333333328</v>
      </c>
      <c r="T302" s="10">
        <f t="shared" si="24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4">
        <f t="shared" si="20"/>
        <v>41.023728813559323</v>
      </c>
      <c r="Q303" t="str">
        <f t="shared" si="21"/>
        <v>film &amp; video</v>
      </c>
      <c r="R303" t="str">
        <f t="shared" si="22"/>
        <v>documentary</v>
      </c>
      <c r="S303" s="10">
        <f t="shared" si="23"/>
        <v>42061.25</v>
      </c>
      <c r="T303" s="10">
        <f t="shared" si="24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4">
        <f t="shared" si="20"/>
        <v>98.914285714285711</v>
      </c>
      <c r="Q304" t="str">
        <f t="shared" si="21"/>
        <v>theater</v>
      </c>
      <c r="R304" t="str">
        <f t="shared" si="22"/>
        <v>plays</v>
      </c>
      <c r="S304" s="10">
        <f t="shared" si="23"/>
        <v>43345.208333333328</v>
      </c>
      <c r="T304" s="10">
        <f t="shared" si="24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4">
        <f t="shared" si="20"/>
        <v>87.78125</v>
      </c>
      <c r="Q305" t="str">
        <f t="shared" si="21"/>
        <v>music</v>
      </c>
      <c r="R305" t="str">
        <f t="shared" si="22"/>
        <v>indie rock</v>
      </c>
      <c r="S305" s="10">
        <f t="shared" si="23"/>
        <v>42376.25</v>
      </c>
      <c r="T305" s="10">
        <f t="shared" si="24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4">
        <f t="shared" si="20"/>
        <v>80.767605633802816</v>
      </c>
      <c r="Q306" t="str">
        <f t="shared" si="21"/>
        <v>film &amp; video</v>
      </c>
      <c r="R306" t="str">
        <f t="shared" si="22"/>
        <v>documentary</v>
      </c>
      <c r="S306" s="10">
        <f t="shared" si="23"/>
        <v>42589.208333333328</v>
      </c>
      <c r="T306" s="10">
        <f t="shared" si="24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4">
        <f t="shared" si="20"/>
        <v>94.28235294117647</v>
      </c>
      <c r="Q307" t="str">
        <f t="shared" si="21"/>
        <v>theater</v>
      </c>
      <c r="R307" t="str">
        <f t="shared" si="22"/>
        <v>plays</v>
      </c>
      <c r="S307" s="10">
        <f t="shared" si="23"/>
        <v>42448.208333333328</v>
      </c>
      <c r="T307" s="10">
        <f t="shared" si="24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4">
        <f t="shared" si="20"/>
        <v>73.428571428571431</v>
      </c>
      <c r="Q308" t="str">
        <f t="shared" si="21"/>
        <v>theater</v>
      </c>
      <c r="R308" t="str">
        <f t="shared" si="22"/>
        <v>plays</v>
      </c>
      <c r="S308" s="10">
        <f t="shared" si="23"/>
        <v>42930.208333333328</v>
      </c>
      <c r="T308" s="10">
        <f t="shared" si="24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4">
        <f t="shared" si="20"/>
        <v>65.968133535660087</v>
      </c>
      <c r="Q309" t="str">
        <f t="shared" si="21"/>
        <v>publishing</v>
      </c>
      <c r="R309" t="str">
        <f t="shared" si="22"/>
        <v>fiction</v>
      </c>
      <c r="S309" s="10">
        <f t="shared" si="23"/>
        <v>41066.208333333336</v>
      </c>
      <c r="T309" s="10">
        <f t="shared" si="24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4">
        <f t="shared" si="20"/>
        <v>109.04109589041096</v>
      </c>
      <c r="Q310" t="str">
        <f t="shared" si="21"/>
        <v>theater</v>
      </c>
      <c r="R310" t="str">
        <f t="shared" si="22"/>
        <v>plays</v>
      </c>
      <c r="S310" s="10">
        <f t="shared" si="23"/>
        <v>40651.208333333336</v>
      </c>
      <c r="T310" s="10">
        <f t="shared" si="24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4">
        <f t="shared" si="20"/>
        <v>41.16</v>
      </c>
      <c r="Q311" t="str">
        <f t="shared" si="21"/>
        <v>music</v>
      </c>
      <c r="R311" t="str">
        <f t="shared" si="22"/>
        <v>indie rock</v>
      </c>
      <c r="S311" s="10">
        <f t="shared" si="23"/>
        <v>40807.208333333336</v>
      </c>
      <c r="T311" s="10">
        <f t="shared" si="24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4">
        <f t="shared" si="20"/>
        <v>99.125</v>
      </c>
      <c r="Q312" t="str">
        <f t="shared" si="21"/>
        <v>games</v>
      </c>
      <c r="R312" t="str">
        <f t="shared" si="22"/>
        <v>video games</v>
      </c>
      <c r="S312" s="10">
        <f t="shared" si="23"/>
        <v>40277.208333333336</v>
      </c>
      <c r="T312" s="10">
        <f t="shared" si="24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4">
        <f t="shared" si="20"/>
        <v>105.88429752066116</v>
      </c>
      <c r="Q313" t="str">
        <f t="shared" si="21"/>
        <v>theater</v>
      </c>
      <c r="R313" t="str">
        <f t="shared" si="22"/>
        <v>plays</v>
      </c>
      <c r="S313" s="10">
        <f t="shared" si="23"/>
        <v>40590.25</v>
      </c>
      <c r="T313" s="10">
        <f t="shared" si="24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4">
        <f t="shared" si="20"/>
        <v>48.996525921966864</v>
      </c>
      <c r="Q314" t="str">
        <f t="shared" si="21"/>
        <v>theater</v>
      </c>
      <c r="R314" t="str">
        <f t="shared" si="22"/>
        <v>plays</v>
      </c>
      <c r="S314" s="10">
        <f t="shared" si="23"/>
        <v>41572.208333333336</v>
      </c>
      <c r="T314" s="10">
        <f t="shared" si="24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4">
        <f t="shared" si="20"/>
        <v>39</v>
      </c>
      <c r="Q315" t="str">
        <f t="shared" si="21"/>
        <v>music</v>
      </c>
      <c r="R315" t="str">
        <f t="shared" si="22"/>
        <v>rock</v>
      </c>
      <c r="S315" s="10">
        <f t="shared" si="23"/>
        <v>40966.25</v>
      </c>
      <c r="T315" s="10">
        <f t="shared" si="24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4">
        <f t="shared" si="20"/>
        <v>31.022556390977442</v>
      </c>
      <c r="Q316" t="str">
        <f t="shared" si="21"/>
        <v>film &amp; video</v>
      </c>
      <c r="R316" t="str">
        <f t="shared" si="22"/>
        <v>documentary</v>
      </c>
      <c r="S316" s="10">
        <f t="shared" si="23"/>
        <v>43536.208333333328</v>
      </c>
      <c r="T316" s="10">
        <f t="shared" si="24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4">
        <f t="shared" si="20"/>
        <v>103.87096774193549</v>
      </c>
      <c r="Q317" t="str">
        <f t="shared" si="21"/>
        <v>theater</v>
      </c>
      <c r="R317" t="str">
        <f t="shared" si="22"/>
        <v>plays</v>
      </c>
      <c r="S317" s="10">
        <f t="shared" si="23"/>
        <v>41783.208333333336</v>
      </c>
      <c r="T317" s="10">
        <f t="shared" si="24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4">
        <f t="shared" si="20"/>
        <v>59.268518518518519</v>
      </c>
      <c r="Q318" t="str">
        <f t="shared" si="21"/>
        <v>food</v>
      </c>
      <c r="R318" t="str">
        <f t="shared" si="22"/>
        <v>food trucks</v>
      </c>
      <c r="S318" s="10">
        <f t="shared" si="23"/>
        <v>43788.25</v>
      </c>
      <c r="T318" s="10">
        <f t="shared" si="24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4">
        <f t="shared" si="20"/>
        <v>42.3</v>
      </c>
      <c r="Q319" t="str">
        <f t="shared" si="21"/>
        <v>theater</v>
      </c>
      <c r="R319" t="str">
        <f t="shared" si="22"/>
        <v>plays</v>
      </c>
      <c r="S319" s="10">
        <f t="shared" si="23"/>
        <v>42869.208333333328</v>
      </c>
      <c r="T319" s="10">
        <f t="shared" si="24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4">
        <f t="shared" si="20"/>
        <v>53.117647058823529</v>
      </c>
      <c r="Q320" t="str">
        <f t="shared" si="21"/>
        <v>music</v>
      </c>
      <c r="R320" t="str">
        <f t="shared" si="22"/>
        <v>rock</v>
      </c>
      <c r="S320" s="10">
        <f t="shared" si="23"/>
        <v>41684.25</v>
      </c>
      <c r="T320" s="10">
        <f t="shared" si="24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4">
        <f t="shared" si="20"/>
        <v>50.796875</v>
      </c>
      <c r="Q321" t="str">
        <f t="shared" si="21"/>
        <v>technology</v>
      </c>
      <c r="R321" t="str">
        <f t="shared" si="22"/>
        <v>web</v>
      </c>
      <c r="S321" s="10">
        <f t="shared" si="23"/>
        <v>40402.208333333336</v>
      </c>
      <c r="T321" s="10">
        <f t="shared" si="24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4">
        <f t="shared" si="20"/>
        <v>101.15</v>
      </c>
      <c r="Q322" t="str">
        <f t="shared" si="21"/>
        <v>publishing</v>
      </c>
      <c r="R322" t="str">
        <f t="shared" si="22"/>
        <v>fiction</v>
      </c>
      <c r="S322" s="10">
        <f t="shared" si="23"/>
        <v>40673.208333333336</v>
      </c>
      <c r="T322" s="10">
        <f t="shared" si="24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4">
        <f t="shared" ref="P323:P386" si="25">IF(ISERR(E323/H323),0,E323/H323)</f>
        <v>65.000810372771468</v>
      </c>
      <c r="Q323" t="str">
        <f t="shared" ref="Q323:Q386" si="26">_xlfn.TEXTBEFORE(O323,"/")</f>
        <v>film &amp; video</v>
      </c>
      <c r="R323" t="str">
        <f t="shared" ref="R323:R386" si="27">_xlfn.TEXTAFTER(O323,"/")</f>
        <v>shorts</v>
      </c>
      <c r="S323" s="10">
        <f t="shared" ref="S323:S386" si="28">(((K323/60)/60)/24)+DATE(1970,1,1)</f>
        <v>40634.208333333336</v>
      </c>
      <c r="T323" s="10">
        <f t="shared" ref="T323:T386" si="29"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4">
        <f t="shared" si="25"/>
        <v>37.998645510835914</v>
      </c>
      <c r="Q324" t="str">
        <f t="shared" si="26"/>
        <v>theater</v>
      </c>
      <c r="R324" t="str">
        <f t="shared" si="27"/>
        <v>plays</v>
      </c>
      <c r="S324" s="10">
        <f t="shared" si="28"/>
        <v>40507.25</v>
      </c>
      <c r="T324" s="10">
        <f t="shared" si="29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4">
        <f t="shared" si="25"/>
        <v>82.615384615384613</v>
      </c>
      <c r="Q325" t="str">
        <f t="shared" si="26"/>
        <v>film &amp; video</v>
      </c>
      <c r="R325" t="str">
        <f t="shared" si="27"/>
        <v>documentary</v>
      </c>
      <c r="S325" s="10">
        <f t="shared" si="28"/>
        <v>41725.208333333336</v>
      </c>
      <c r="T325" s="10">
        <f t="shared" si="29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4">
        <f t="shared" si="25"/>
        <v>37.941368078175898</v>
      </c>
      <c r="Q326" t="str">
        <f t="shared" si="26"/>
        <v>theater</v>
      </c>
      <c r="R326" t="str">
        <f t="shared" si="27"/>
        <v>plays</v>
      </c>
      <c r="S326" s="10">
        <f t="shared" si="28"/>
        <v>42176.208333333328</v>
      </c>
      <c r="T326" s="10">
        <f t="shared" si="29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4">
        <f t="shared" si="25"/>
        <v>80.780821917808225</v>
      </c>
      <c r="Q327" t="str">
        <f t="shared" si="26"/>
        <v>theater</v>
      </c>
      <c r="R327" t="str">
        <f t="shared" si="27"/>
        <v>plays</v>
      </c>
      <c r="S327" s="10">
        <f t="shared" si="28"/>
        <v>43267.208333333328</v>
      </c>
      <c r="T327" s="10">
        <f t="shared" si="29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4">
        <f t="shared" si="25"/>
        <v>25.984375</v>
      </c>
      <c r="Q328" t="str">
        <f t="shared" si="26"/>
        <v>film &amp; video</v>
      </c>
      <c r="R328" t="str">
        <f t="shared" si="27"/>
        <v>animation</v>
      </c>
      <c r="S328" s="10">
        <f t="shared" si="28"/>
        <v>42364.25</v>
      </c>
      <c r="T328" s="10">
        <f t="shared" si="29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4">
        <f t="shared" si="25"/>
        <v>30.363636363636363</v>
      </c>
      <c r="Q329" t="str">
        <f t="shared" si="26"/>
        <v>theater</v>
      </c>
      <c r="R329" t="str">
        <f t="shared" si="27"/>
        <v>plays</v>
      </c>
      <c r="S329" s="10">
        <f t="shared" si="28"/>
        <v>43705.208333333328</v>
      </c>
      <c r="T329" s="10">
        <f t="shared" si="29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4">
        <f t="shared" si="25"/>
        <v>54.004916018025398</v>
      </c>
      <c r="Q330" t="str">
        <f t="shared" si="26"/>
        <v>music</v>
      </c>
      <c r="R330" t="str">
        <f t="shared" si="27"/>
        <v>rock</v>
      </c>
      <c r="S330" s="10">
        <f t="shared" si="28"/>
        <v>43434.25</v>
      </c>
      <c r="T330" s="10">
        <f t="shared" si="29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4">
        <f t="shared" si="25"/>
        <v>101.78672985781991</v>
      </c>
      <c r="Q331" t="str">
        <f t="shared" si="26"/>
        <v>games</v>
      </c>
      <c r="R331" t="str">
        <f t="shared" si="27"/>
        <v>video games</v>
      </c>
      <c r="S331" s="10">
        <f t="shared" si="28"/>
        <v>42716.25</v>
      </c>
      <c r="T331" s="10">
        <f t="shared" si="29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4">
        <f t="shared" si="25"/>
        <v>45.003610108303249</v>
      </c>
      <c r="Q332" t="str">
        <f t="shared" si="26"/>
        <v>film &amp; video</v>
      </c>
      <c r="R332" t="str">
        <f t="shared" si="27"/>
        <v>documentary</v>
      </c>
      <c r="S332" s="10">
        <f t="shared" si="28"/>
        <v>43077.25</v>
      </c>
      <c r="T332" s="10">
        <f t="shared" si="29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4">
        <f t="shared" si="25"/>
        <v>77.068421052631578</v>
      </c>
      <c r="Q333" t="str">
        <f t="shared" si="26"/>
        <v>food</v>
      </c>
      <c r="R333" t="str">
        <f t="shared" si="27"/>
        <v>food trucks</v>
      </c>
      <c r="S333" s="10">
        <f t="shared" si="28"/>
        <v>40896.25</v>
      </c>
      <c r="T333" s="10">
        <f t="shared" si="29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4">
        <f t="shared" si="25"/>
        <v>88.076595744680844</v>
      </c>
      <c r="Q334" t="str">
        <f t="shared" si="26"/>
        <v>technology</v>
      </c>
      <c r="R334" t="str">
        <f t="shared" si="27"/>
        <v>wearables</v>
      </c>
      <c r="S334" s="10">
        <f t="shared" si="28"/>
        <v>41361.208333333336</v>
      </c>
      <c r="T334" s="10">
        <f t="shared" si="29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4">
        <f t="shared" si="25"/>
        <v>47.035573122529641</v>
      </c>
      <c r="Q335" t="str">
        <f t="shared" si="26"/>
        <v>theater</v>
      </c>
      <c r="R335" t="str">
        <f t="shared" si="27"/>
        <v>plays</v>
      </c>
      <c r="S335" s="10">
        <f t="shared" si="28"/>
        <v>43424.25</v>
      </c>
      <c r="T335" s="10">
        <f t="shared" si="29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4">
        <f t="shared" si="25"/>
        <v>110.99550763701707</v>
      </c>
      <c r="Q336" t="str">
        <f t="shared" si="26"/>
        <v>music</v>
      </c>
      <c r="R336" t="str">
        <f t="shared" si="27"/>
        <v>rock</v>
      </c>
      <c r="S336" s="10">
        <f t="shared" si="28"/>
        <v>43110.25</v>
      </c>
      <c r="T336" s="10">
        <f t="shared" si="29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4">
        <f t="shared" si="25"/>
        <v>87.003066141042481</v>
      </c>
      <c r="Q337" t="str">
        <f t="shared" si="26"/>
        <v>music</v>
      </c>
      <c r="R337" t="str">
        <f t="shared" si="27"/>
        <v>rock</v>
      </c>
      <c r="S337" s="10">
        <f t="shared" si="28"/>
        <v>43784.25</v>
      </c>
      <c r="T337" s="10">
        <f t="shared" si="29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4">
        <f t="shared" si="25"/>
        <v>63.994402985074629</v>
      </c>
      <c r="Q338" t="str">
        <f t="shared" si="26"/>
        <v>music</v>
      </c>
      <c r="R338" t="str">
        <f t="shared" si="27"/>
        <v>rock</v>
      </c>
      <c r="S338" s="10">
        <f t="shared" si="28"/>
        <v>40527.25</v>
      </c>
      <c r="T338" s="10">
        <f t="shared" si="29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4">
        <f t="shared" si="25"/>
        <v>105.9945205479452</v>
      </c>
      <c r="Q339" t="str">
        <f t="shared" si="26"/>
        <v>theater</v>
      </c>
      <c r="R339" t="str">
        <f t="shared" si="27"/>
        <v>plays</v>
      </c>
      <c r="S339" s="10">
        <f t="shared" si="28"/>
        <v>43780.25</v>
      </c>
      <c r="T339" s="10">
        <f t="shared" si="29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4">
        <f t="shared" si="25"/>
        <v>73.989349112426041</v>
      </c>
      <c r="Q340" t="str">
        <f t="shared" si="26"/>
        <v>theater</v>
      </c>
      <c r="R340" t="str">
        <f t="shared" si="27"/>
        <v>plays</v>
      </c>
      <c r="S340" s="10">
        <f t="shared" si="28"/>
        <v>40821.208333333336</v>
      </c>
      <c r="T340" s="10">
        <f t="shared" si="29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4">
        <f t="shared" si="25"/>
        <v>84.02004626060139</v>
      </c>
      <c r="Q341" t="str">
        <f t="shared" si="26"/>
        <v>theater</v>
      </c>
      <c r="R341" t="str">
        <f t="shared" si="27"/>
        <v>plays</v>
      </c>
      <c r="S341" s="10">
        <f t="shared" si="28"/>
        <v>42949.208333333328</v>
      </c>
      <c r="T341" s="10">
        <f t="shared" si="29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4">
        <f t="shared" si="25"/>
        <v>88.966921119592882</v>
      </c>
      <c r="Q342" t="str">
        <f t="shared" si="26"/>
        <v>photography</v>
      </c>
      <c r="R342" t="str">
        <f t="shared" si="27"/>
        <v>photography books</v>
      </c>
      <c r="S342" s="10">
        <f t="shared" si="28"/>
        <v>40889.25</v>
      </c>
      <c r="T342" s="10">
        <f t="shared" si="29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4">
        <f t="shared" si="25"/>
        <v>76.990453460620529</v>
      </c>
      <c r="Q343" t="str">
        <f t="shared" si="26"/>
        <v>music</v>
      </c>
      <c r="R343" t="str">
        <f t="shared" si="27"/>
        <v>indie rock</v>
      </c>
      <c r="S343" s="10">
        <f t="shared" si="28"/>
        <v>42244.208333333328</v>
      </c>
      <c r="T343" s="10">
        <f t="shared" si="29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4">
        <f t="shared" si="25"/>
        <v>97.146341463414629</v>
      </c>
      <c r="Q344" t="str">
        <f t="shared" si="26"/>
        <v>theater</v>
      </c>
      <c r="R344" t="str">
        <f t="shared" si="27"/>
        <v>plays</v>
      </c>
      <c r="S344" s="10">
        <f t="shared" si="28"/>
        <v>41475.208333333336</v>
      </c>
      <c r="T344" s="10">
        <f t="shared" si="29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4">
        <f t="shared" si="25"/>
        <v>33.013605442176868</v>
      </c>
      <c r="Q345" t="str">
        <f t="shared" si="26"/>
        <v>theater</v>
      </c>
      <c r="R345" t="str">
        <f t="shared" si="27"/>
        <v>plays</v>
      </c>
      <c r="S345" s="10">
        <f t="shared" si="28"/>
        <v>41597.25</v>
      </c>
      <c r="T345" s="10">
        <f t="shared" si="29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4">
        <f t="shared" si="25"/>
        <v>99.950602409638549</v>
      </c>
      <c r="Q346" t="str">
        <f t="shared" si="26"/>
        <v>games</v>
      </c>
      <c r="R346" t="str">
        <f t="shared" si="27"/>
        <v>video games</v>
      </c>
      <c r="S346" s="10">
        <f t="shared" si="28"/>
        <v>43122.25</v>
      </c>
      <c r="T346" s="10">
        <f t="shared" si="29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4">
        <f t="shared" si="25"/>
        <v>69.966767371601208</v>
      </c>
      <c r="Q347" t="str">
        <f t="shared" si="26"/>
        <v>film &amp; video</v>
      </c>
      <c r="R347" t="str">
        <f t="shared" si="27"/>
        <v>drama</v>
      </c>
      <c r="S347" s="10">
        <f t="shared" si="28"/>
        <v>42194.208333333328</v>
      </c>
      <c r="T347" s="10">
        <f t="shared" si="29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4">
        <f t="shared" si="25"/>
        <v>110.32</v>
      </c>
      <c r="Q348" t="str">
        <f t="shared" si="26"/>
        <v>music</v>
      </c>
      <c r="R348" t="str">
        <f t="shared" si="27"/>
        <v>indie rock</v>
      </c>
      <c r="S348" s="10">
        <f t="shared" si="28"/>
        <v>42971.208333333328</v>
      </c>
      <c r="T348" s="10">
        <f t="shared" si="29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4">
        <f t="shared" si="25"/>
        <v>66.005235602094245</v>
      </c>
      <c r="Q349" t="str">
        <f t="shared" si="26"/>
        <v>technology</v>
      </c>
      <c r="R349" t="str">
        <f t="shared" si="27"/>
        <v>web</v>
      </c>
      <c r="S349" s="10">
        <f t="shared" si="28"/>
        <v>42046.25</v>
      </c>
      <c r="T349" s="10">
        <f t="shared" si="29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4">
        <f t="shared" si="25"/>
        <v>41.005742176284812</v>
      </c>
      <c r="Q350" t="str">
        <f t="shared" si="26"/>
        <v>food</v>
      </c>
      <c r="R350" t="str">
        <f t="shared" si="27"/>
        <v>food trucks</v>
      </c>
      <c r="S350" s="10">
        <f t="shared" si="28"/>
        <v>42782.25</v>
      </c>
      <c r="T350" s="10">
        <f t="shared" si="29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4">
        <f t="shared" si="25"/>
        <v>103.96316359696641</v>
      </c>
      <c r="Q351" t="str">
        <f t="shared" si="26"/>
        <v>theater</v>
      </c>
      <c r="R351" t="str">
        <f t="shared" si="27"/>
        <v>plays</v>
      </c>
      <c r="S351" s="10">
        <f t="shared" si="28"/>
        <v>42930.208333333328</v>
      </c>
      <c r="T351" s="10">
        <f t="shared" si="29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4">
        <f t="shared" si="25"/>
        <v>5</v>
      </c>
      <c r="Q352" t="str">
        <f t="shared" si="26"/>
        <v>music</v>
      </c>
      <c r="R352" t="str">
        <f t="shared" si="27"/>
        <v>jazz</v>
      </c>
      <c r="S352" s="10">
        <f t="shared" si="28"/>
        <v>42144.208333333328</v>
      </c>
      <c r="T352" s="10">
        <f t="shared" si="29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4">
        <f t="shared" si="25"/>
        <v>47.009935419771487</v>
      </c>
      <c r="Q353" t="str">
        <f t="shared" si="26"/>
        <v>music</v>
      </c>
      <c r="R353" t="str">
        <f t="shared" si="27"/>
        <v>rock</v>
      </c>
      <c r="S353" s="10">
        <f t="shared" si="28"/>
        <v>42240.208333333328</v>
      </c>
      <c r="T353" s="10">
        <f t="shared" si="29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4">
        <f t="shared" si="25"/>
        <v>29.606060606060606</v>
      </c>
      <c r="Q354" t="str">
        <f t="shared" si="26"/>
        <v>theater</v>
      </c>
      <c r="R354" t="str">
        <f t="shared" si="27"/>
        <v>plays</v>
      </c>
      <c r="S354" s="10">
        <f t="shared" si="28"/>
        <v>42315.25</v>
      </c>
      <c r="T354" s="10">
        <f t="shared" si="29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4">
        <f t="shared" si="25"/>
        <v>81.010569583088667</v>
      </c>
      <c r="Q355" t="str">
        <f t="shared" si="26"/>
        <v>theater</v>
      </c>
      <c r="R355" t="str">
        <f t="shared" si="27"/>
        <v>plays</v>
      </c>
      <c r="S355" s="10">
        <f t="shared" si="28"/>
        <v>43651.208333333328</v>
      </c>
      <c r="T355" s="10">
        <f t="shared" si="29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4">
        <f t="shared" si="25"/>
        <v>94.35</v>
      </c>
      <c r="Q356" t="str">
        <f t="shared" si="26"/>
        <v>film &amp; video</v>
      </c>
      <c r="R356" t="str">
        <f t="shared" si="27"/>
        <v>documentary</v>
      </c>
      <c r="S356" s="10">
        <f t="shared" si="28"/>
        <v>41520.208333333336</v>
      </c>
      <c r="T356" s="10">
        <f t="shared" si="29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4">
        <f t="shared" si="25"/>
        <v>26.058139534883722</v>
      </c>
      <c r="Q357" t="str">
        <f t="shared" si="26"/>
        <v>technology</v>
      </c>
      <c r="R357" t="str">
        <f t="shared" si="27"/>
        <v>wearables</v>
      </c>
      <c r="S357" s="10">
        <f t="shared" si="28"/>
        <v>42757.25</v>
      </c>
      <c r="T357" s="10">
        <f t="shared" si="29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4">
        <f t="shared" si="25"/>
        <v>85.775000000000006</v>
      </c>
      <c r="Q358" t="str">
        <f t="shared" si="26"/>
        <v>theater</v>
      </c>
      <c r="R358" t="str">
        <f t="shared" si="27"/>
        <v>plays</v>
      </c>
      <c r="S358" s="10">
        <f t="shared" si="28"/>
        <v>40922.25</v>
      </c>
      <c r="T358" s="10">
        <f t="shared" si="29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4">
        <f t="shared" si="25"/>
        <v>103.73170731707317</v>
      </c>
      <c r="Q359" t="str">
        <f t="shared" si="26"/>
        <v>games</v>
      </c>
      <c r="R359" t="str">
        <f t="shared" si="27"/>
        <v>video games</v>
      </c>
      <c r="S359" s="10">
        <f t="shared" si="28"/>
        <v>42250.208333333328</v>
      </c>
      <c r="T359" s="10">
        <f t="shared" si="29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4">
        <f t="shared" si="25"/>
        <v>49.826086956521742</v>
      </c>
      <c r="Q360" t="str">
        <f t="shared" si="26"/>
        <v>photography</v>
      </c>
      <c r="R360" t="str">
        <f t="shared" si="27"/>
        <v>photography books</v>
      </c>
      <c r="S360" s="10">
        <f t="shared" si="28"/>
        <v>43322.208333333328</v>
      </c>
      <c r="T360" s="10">
        <f t="shared" si="29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4">
        <f t="shared" si="25"/>
        <v>63.893048128342244</v>
      </c>
      <c r="Q361" t="str">
        <f t="shared" si="26"/>
        <v>film &amp; video</v>
      </c>
      <c r="R361" t="str">
        <f t="shared" si="27"/>
        <v>animation</v>
      </c>
      <c r="S361" s="10">
        <f t="shared" si="28"/>
        <v>40782.208333333336</v>
      </c>
      <c r="T361" s="10">
        <f t="shared" si="29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4">
        <f t="shared" si="25"/>
        <v>47.002434782608695</v>
      </c>
      <c r="Q362" t="str">
        <f t="shared" si="26"/>
        <v>theater</v>
      </c>
      <c r="R362" t="str">
        <f t="shared" si="27"/>
        <v>plays</v>
      </c>
      <c r="S362" s="10">
        <f t="shared" si="28"/>
        <v>40544.25</v>
      </c>
      <c r="T362" s="10">
        <f t="shared" si="29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4">
        <f t="shared" si="25"/>
        <v>108.47727272727273</v>
      </c>
      <c r="Q363" t="str">
        <f t="shared" si="26"/>
        <v>theater</v>
      </c>
      <c r="R363" t="str">
        <f t="shared" si="27"/>
        <v>plays</v>
      </c>
      <c r="S363" s="10">
        <f t="shared" si="28"/>
        <v>43015.208333333328</v>
      </c>
      <c r="T363" s="10">
        <f t="shared" si="29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4">
        <f t="shared" si="25"/>
        <v>72.015706806282722</v>
      </c>
      <c r="Q364" t="str">
        <f t="shared" si="26"/>
        <v>music</v>
      </c>
      <c r="R364" t="str">
        <f t="shared" si="27"/>
        <v>rock</v>
      </c>
      <c r="S364" s="10">
        <f t="shared" si="28"/>
        <v>40570.25</v>
      </c>
      <c r="T364" s="10">
        <f t="shared" si="29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4">
        <f t="shared" si="25"/>
        <v>59.928057553956833</v>
      </c>
      <c r="Q365" t="str">
        <f t="shared" si="26"/>
        <v>music</v>
      </c>
      <c r="R365" t="str">
        <f t="shared" si="27"/>
        <v>rock</v>
      </c>
      <c r="S365" s="10">
        <f t="shared" si="28"/>
        <v>40904.25</v>
      </c>
      <c r="T365" s="10">
        <f t="shared" si="29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4">
        <f t="shared" si="25"/>
        <v>78.209677419354833</v>
      </c>
      <c r="Q366" t="str">
        <f t="shared" si="26"/>
        <v>music</v>
      </c>
      <c r="R366" t="str">
        <f t="shared" si="27"/>
        <v>indie rock</v>
      </c>
      <c r="S366" s="10">
        <f t="shared" si="28"/>
        <v>43164.25</v>
      </c>
      <c r="T366" s="10">
        <f t="shared" si="29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4">
        <f t="shared" si="25"/>
        <v>104.77678571428571</v>
      </c>
      <c r="Q367" t="str">
        <f t="shared" si="26"/>
        <v>theater</v>
      </c>
      <c r="R367" t="str">
        <f t="shared" si="27"/>
        <v>plays</v>
      </c>
      <c r="S367" s="10">
        <f t="shared" si="28"/>
        <v>42733.25</v>
      </c>
      <c r="T367" s="10">
        <f t="shared" si="29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4">
        <f t="shared" si="25"/>
        <v>105.52475247524752</v>
      </c>
      <c r="Q368" t="str">
        <f t="shared" si="26"/>
        <v>theater</v>
      </c>
      <c r="R368" t="str">
        <f t="shared" si="27"/>
        <v>plays</v>
      </c>
      <c r="S368" s="10">
        <f t="shared" si="28"/>
        <v>40546.25</v>
      </c>
      <c r="T368" s="10">
        <f t="shared" si="29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4">
        <f t="shared" si="25"/>
        <v>24.933333333333334</v>
      </c>
      <c r="Q369" t="str">
        <f t="shared" si="26"/>
        <v>theater</v>
      </c>
      <c r="R369" t="str">
        <f t="shared" si="27"/>
        <v>plays</v>
      </c>
      <c r="S369" s="10">
        <f t="shared" si="28"/>
        <v>41930.208333333336</v>
      </c>
      <c r="T369" s="10">
        <f t="shared" si="29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4">
        <f t="shared" si="25"/>
        <v>69.873786407766985</v>
      </c>
      <c r="Q370" t="str">
        <f t="shared" si="26"/>
        <v>film &amp; video</v>
      </c>
      <c r="R370" t="str">
        <f t="shared" si="27"/>
        <v>documentary</v>
      </c>
      <c r="S370" s="10">
        <f t="shared" si="28"/>
        <v>40464.208333333336</v>
      </c>
      <c r="T370" s="10">
        <f t="shared" si="29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4">
        <f t="shared" si="25"/>
        <v>95.733766233766232</v>
      </c>
      <c r="Q371" t="str">
        <f t="shared" si="26"/>
        <v>film &amp; video</v>
      </c>
      <c r="R371" t="str">
        <f t="shared" si="27"/>
        <v>television</v>
      </c>
      <c r="S371" s="10">
        <f t="shared" si="28"/>
        <v>41308.25</v>
      </c>
      <c r="T371" s="10">
        <f t="shared" si="29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4">
        <f t="shared" si="25"/>
        <v>29.997485752598056</v>
      </c>
      <c r="Q372" t="str">
        <f t="shared" si="26"/>
        <v>theater</v>
      </c>
      <c r="R372" t="str">
        <f t="shared" si="27"/>
        <v>plays</v>
      </c>
      <c r="S372" s="10">
        <f t="shared" si="28"/>
        <v>43570.208333333328</v>
      </c>
      <c r="T372" s="10">
        <f t="shared" si="29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4">
        <f t="shared" si="25"/>
        <v>59.011948529411768</v>
      </c>
      <c r="Q373" t="str">
        <f t="shared" si="26"/>
        <v>theater</v>
      </c>
      <c r="R373" t="str">
        <f t="shared" si="27"/>
        <v>plays</v>
      </c>
      <c r="S373" s="10">
        <f t="shared" si="28"/>
        <v>42043.25</v>
      </c>
      <c r="T373" s="10">
        <f t="shared" si="29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4">
        <f t="shared" si="25"/>
        <v>84.757396449704146</v>
      </c>
      <c r="Q374" t="str">
        <f t="shared" si="26"/>
        <v>film &amp; video</v>
      </c>
      <c r="R374" t="str">
        <f t="shared" si="27"/>
        <v>documentary</v>
      </c>
      <c r="S374" s="10">
        <f t="shared" si="28"/>
        <v>42012.25</v>
      </c>
      <c r="T374" s="10">
        <f t="shared" si="29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4">
        <f t="shared" si="25"/>
        <v>78.010921177587846</v>
      </c>
      <c r="Q375" t="str">
        <f t="shared" si="26"/>
        <v>theater</v>
      </c>
      <c r="R375" t="str">
        <f t="shared" si="27"/>
        <v>plays</v>
      </c>
      <c r="S375" s="10">
        <f t="shared" si="28"/>
        <v>42964.208333333328</v>
      </c>
      <c r="T375" s="10">
        <f t="shared" si="29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4">
        <f t="shared" si="25"/>
        <v>50.05215419501134</v>
      </c>
      <c r="Q376" t="str">
        <f t="shared" si="26"/>
        <v>film &amp; video</v>
      </c>
      <c r="R376" t="str">
        <f t="shared" si="27"/>
        <v>documentary</v>
      </c>
      <c r="S376" s="10">
        <f t="shared" si="28"/>
        <v>43476.25</v>
      </c>
      <c r="T376" s="10">
        <f t="shared" si="29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4">
        <f t="shared" si="25"/>
        <v>59.16</v>
      </c>
      <c r="Q377" t="str">
        <f t="shared" si="26"/>
        <v>music</v>
      </c>
      <c r="R377" t="str">
        <f t="shared" si="27"/>
        <v>indie rock</v>
      </c>
      <c r="S377" s="10">
        <f t="shared" si="28"/>
        <v>42293.208333333328</v>
      </c>
      <c r="T377" s="10">
        <f t="shared" si="29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4">
        <f t="shared" si="25"/>
        <v>93.702290076335885</v>
      </c>
      <c r="Q378" t="str">
        <f t="shared" si="26"/>
        <v>music</v>
      </c>
      <c r="R378" t="str">
        <f t="shared" si="27"/>
        <v>rock</v>
      </c>
      <c r="S378" s="10">
        <f t="shared" si="28"/>
        <v>41826.208333333336</v>
      </c>
      <c r="T378" s="10">
        <f t="shared" si="29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4">
        <f t="shared" si="25"/>
        <v>40.14173228346457</v>
      </c>
      <c r="Q379" t="str">
        <f t="shared" si="26"/>
        <v>theater</v>
      </c>
      <c r="R379" t="str">
        <f t="shared" si="27"/>
        <v>plays</v>
      </c>
      <c r="S379" s="10">
        <f t="shared" si="28"/>
        <v>43760.208333333328</v>
      </c>
      <c r="T379" s="10">
        <f t="shared" si="29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4">
        <f t="shared" si="25"/>
        <v>70.090140845070422</v>
      </c>
      <c r="Q380" t="str">
        <f t="shared" si="26"/>
        <v>film &amp; video</v>
      </c>
      <c r="R380" t="str">
        <f t="shared" si="27"/>
        <v>documentary</v>
      </c>
      <c r="S380" s="10">
        <f t="shared" si="28"/>
        <v>43241.208333333328</v>
      </c>
      <c r="T380" s="10">
        <f t="shared" si="29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4">
        <f t="shared" si="25"/>
        <v>66.181818181818187</v>
      </c>
      <c r="Q381" t="str">
        <f t="shared" si="26"/>
        <v>theater</v>
      </c>
      <c r="R381" t="str">
        <f t="shared" si="27"/>
        <v>plays</v>
      </c>
      <c r="S381" s="10">
        <f t="shared" si="28"/>
        <v>40843.208333333336</v>
      </c>
      <c r="T381" s="10">
        <f t="shared" si="29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4">
        <f t="shared" si="25"/>
        <v>47.714285714285715</v>
      </c>
      <c r="Q382" t="str">
        <f t="shared" si="26"/>
        <v>theater</v>
      </c>
      <c r="R382" t="str">
        <f t="shared" si="27"/>
        <v>plays</v>
      </c>
      <c r="S382" s="10">
        <f t="shared" si="28"/>
        <v>41448.208333333336</v>
      </c>
      <c r="T382" s="10">
        <f t="shared" si="29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4">
        <f t="shared" si="25"/>
        <v>62.896774193548389</v>
      </c>
      <c r="Q383" t="str">
        <f t="shared" si="26"/>
        <v>theater</v>
      </c>
      <c r="R383" t="str">
        <f t="shared" si="27"/>
        <v>plays</v>
      </c>
      <c r="S383" s="10">
        <f t="shared" si="28"/>
        <v>42163.208333333328</v>
      </c>
      <c r="T383" s="10">
        <f t="shared" si="29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4">
        <f t="shared" si="25"/>
        <v>86.611940298507463</v>
      </c>
      <c r="Q384" t="str">
        <f t="shared" si="26"/>
        <v>photography</v>
      </c>
      <c r="R384" t="str">
        <f t="shared" si="27"/>
        <v>photography books</v>
      </c>
      <c r="S384" s="10">
        <f t="shared" si="28"/>
        <v>43024.208333333328</v>
      </c>
      <c r="T384" s="10">
        <f t="shared" si="29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4">
        <f t="shared" si="25"/>
        <v>75.126984126984127</v>
      </c>
      <c r="Q385" t="str">
        <f t="shared" si="26"/>
        <v>food</v>
      </c>
      <c r="R385" t="str">
        <f t="shared" si="27"/>
        <v>food trucks</v>
      </c>
      <c r="S385" s="10">
        <f t="shared" si="28"/>
        <v>43509.25</v>
      </c>
      <c r="T385" s="10">
        <f t="shared" si="29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4">
        <f t="shared" si="25"/>
        <v>41.004167534903104</v>
      </c>
      <c r="Q386" t="str">
        <f t="shared" si="26"/>
        <v>film &amp; video</v>
      </c>
      <c r="R386" t="str">
        <f t="shared" si="27"/>
        <v>documentary</v>
      </c>
      <c r="S386" s="10">
        <f t="shared" si="28"/>
        <v>42776.25</v>
      </c>
      <c r="T386" s="10">
        <f t="shared" si="29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4">
        <f t="shared" ref="P387:P450" si="30">IF(ISERR(E387/H387),0,E387/H387)</f>
        <v>50.007915567282325</v>
      </c>
      <c r="Q387" t="str">
        <f t="shared" ref="Q387:Q450" si="31">_xlfn.TEXTBEFORE(O387,"/")</f>
        <v>publishing</v>
      </c>
      <c r="R387" t="str">
        <f t="shared" ref="R387:R450" si="32">_xlfn.TEXTAFTER(O387,"/")</f>
        <v>nonfiction</v>
      </c>
      <c r="S387" s="10">
        <f t="shared" ref="S387:S450" si="33">(((K387/60)/60)/24)+DATE(1970,1,1)</f>
        <v>43553.208333333328</v>
      </c>
      <c r="T387" s="10">
        <f t="shared" ref="T387:T450" si="34"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4">
        <f t="shared" si="30"/>
        <v>96.960674157303373</v>
      </c>
      <c r="Q388" t="str">
        <f t="shared" si="31"/>
        <v>theater</v>
      </c>
      <c r="R388" t="str">
        <f t="shared" si="32"/>
        <v>plays</v>
      </c>
      <c r="S388" s="10">
        <f t="shared" si="33"/>
        <v>40355.208333333336</v>
      </c>
      <c r="T388" s="10">
        <f t="shared" si="34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4">
        <f t="shared" si="30"/>
        <v>100.93160377358491</v>
      </c>
      <c r="Q389" t="str">
        <f t="shared" si="31"/>
        <v>technology</v>
      </c>
      <c r="R389" t="str">
        <f t="shared" si="32"/>
        <v>wearables</v>
      </c>
      <c r="S389" s="10">
        <f t="shared" si="33"/>
        <v>41072.208333333336</v>
      </c>
      <c r="T389" s="10">
        <f t="shared" si="34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4">
        <f t="shared" si="30"/>
        <v>89.227586206896547</v>
      </c>
      <c r="Q390" t="str">
        <f t="shared" si="31"/>
        <v>music</v>
      </c>
      <c r="R390" t="str">
        <f t="shared" si="32"/>
        <v>indie rock</v>
      </c>
      <c r="S390" s="10">
        <f t="shared" si="33"/>
        <v>40912.25</v>
      </c>
      <c r="T390" s="10">
        <f t="shared" si="34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4">
        <f t="shared" si="30"/>
        <v>87.979166666666671</v>
      </c>
      <c r="Q391" t="str">
        <f t="shared" si="31"/>
        <v>theater</v>
      </c>
      <c r="R391" t="str">
        <f t="shared" si="32"/>
        <v>plays</v>
      </c>
      <c r="S391" s="10">
        <f t="shared" si="33"/>
        <v>40479.208333333336</v>
      </c>
      <c r="T391" s="10">
        <f t="shared" si="34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4">
        <f t="shared" si="30"/>
        <v>89.54</v>
      </c>
      <c r="Q392" t="str">
        <f t="shared" si="31"/>
        <v>photography</v>
      </c>
      <c r="R392" t="str">
        <f t="shared" si="32"/>
        <v>photography books</v>
      </c>
      <c r="S392" s="10">
        <f t="shared" si="33"/>
        <v>41530.208333333336</v>
      </c>
      <c r="T392" s="10">
        <f t="shared" si="34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4">
        <f t="shared" si="30"/>
        <v>29.09271523178808</v>
      </c>
      <c r="Q393" t="str">
        <f t="shared" si="31"/>
        <v>publishing</v>
      </c>
      <c r="R393" t="str">
        <f t="shared" si="32"/>
        <v>nonfiction</v>
      </c>
      <c r="S393" s="10">
        <f t="shared" si="33"/>
        <v>41653.25</v>
      </c>
      <c r="T393" s="10">
        <f t="shared" si="34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4">
        <f t="shared" si="30"/>
        <v>42.006218905472636</v>
      </c>
      <c r="Q394" t="str">
        <f t="shared" si="31"/>
        <v>technology</v>
      </c>
      <c r="R394" t="str">
        <f t="shared" si="32"/>
        <v>wearables</v>
      </c>
      <c r="S394" s="10">
        <f t="shared" si="33"/>
        <v>40549.25</v>
      </c>
      <c r="T394" s="10">
        <f t="shared" si="34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4">
        <f t="shared" si="30"/>
        <v>47.004903563255965</v>
      </c>
      <c r="Q395" t="str">
        <f t="shared" si="31"/>
        <v>music</v>
      </c>
      <c r="R395" t="str">
        <f t="shared" si="32"/>
        <v>jazz</v>
      </c>
      <c r="S395" s="10">
        <f t="shared" si="33"/>
        <v>42933.208333333328</v>
      </c>
      <c r="T395" s="10">
        <f t="shared" si="34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4">
        <f t="shared" si="30"/>
        <v>110.44117647058823</v>
      </c>
      <c r="Q396" t="str">
        <f t="shared" si="31"/>
        <v>film &amp; video</v>
      </c>
      <c r="R396" t="str">
        <f t="shared" si="32"/>
        <v>documentary</v>
      </c>
      <c r="S396" s="10">
        <f t="shared" si="33"/>
        <v>41484.208333333336</v>
      </c>
      <c r="T396" s="10">
        <f t="shared" si="34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4">
        <f t="shared" si="30"/>
        <v>41.990909090909092</v>
      </c>
      <c r="Q397" t="str">
        <f t="shared" si="31"/>
        <v>theater</v>
      </c>
      <c r="R397" t="str">
        <f t="shared" si="32"/>
        <v>plays</v>
      </c>
      <c r="S397" s="10">
        <f t="shared" si="33"/>
        <v>40885.25</v>
      </c>
      <c r="T397" s="10">
        <f t="shared" si="34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4">
        <f t="shared" si="30"/>
        <v>48.012468827930178</v>
      </c>
      <c r="Q398" t="str">
        <f t="shared" si="31"/>
        <v>film &amp; video</v>
      </c>
      <c r="R398" t="str">
        <f t="shared" si="32"/>
        <v>drama</v>
      </c>
      <c r="S398" s="10">
        <f t="shared" si="33"/>
        <v>43378.208333333328</v>
      </c>
      <c r="T398" s="10">
        <f t="shared" si="34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4">
        <f t="shared" si="30"/>
        <v>31.019823788546255</v>
      </c>
      <c r="Q399" t="str">
        <f t="shared" si="31"/>
        <v>music</v>
      </c>
      <c r="R399" t="str">
        <f t="shared" si="32"/>
        <v>rock</v>
      </c>
      <c r="S399" s="10">
        <f t="shared" si="33"/>
        <v>41417.208333333336</v>
      </c>
      <c r="T399" s="10">
        <f t="shared" si="34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4">
        <f t="shared" si="30"/>
        <v>99.203252032520325</v>
      </c>
      <c r="Q400" t="str">
        <f t="shared" si="31"/>
        <v>film &amp; video</v>
      </c>
      <c r="R400" t="str">
        <f t="shared" si="32"/>
        <v>animation</v>
      </c>
      <c r="S400" s="10">
        <f t="shared" si="33"/>
        <v>43228.208333333328</v>
      </c>
      <c r="T400" s="10">
        <f t="shared" si="34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4">
        <f t="shared" si="30"/>
        <v>66.022316684378325</v>
      </c>
      <c r="Q401" t="str">
        <f t="shared" si="31"/>
        <v>music</v>
      </c>
      <c r="R401" t="str">
        <f t="shared" si="32"/>
        <v>indie rock</v>
      </c>
      <c r="S401" s="10">
        <f t="shared" si="33"/>
        <v>40576.25</v>
      </c>
      <c r="T401" s="10">
        <f t="shared" si="34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4">
        <f t="shared" si="30"/>
        <v>2</v>
      </c>
      <c r="Q402" t="str">
        <f t="shared" si="31"/>
        <v>photography</v>
      </c>
      <c r="R402" t="str">
        <f t="shared" si="32"/>
        <v>photography books</v>
      </c>
      <c r="S402" s="10">
        <f t="shared" si="33"/>
        <v>41502.208333333336</v>
      </c>
      <c r="T402" s="10">
        <f t="shared" si="34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4">
        <f t="shared" si="30"/>
        <v>46.060200668896321</v>
      </c>
      <c r="Q403" t="str">
        <f t="shared" si="31"/>
        <v>theater</v>
      </c>
      <c r="R403" t="str">
        <f t="shared" si="32"/>
        <v>plays</v>
      </c>
      <c r="S403" s="10">
        <f t="shared" si="33"/>
        <v>43765.208333333328</v>
      </c>
      <c r="T403" s="10">
        <f t="shared" si="34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4">
        <f t="shared" si="30"/>
        <v>73.650000000000006</v>
      </c>
      <c r="Q404" t="str">
        <f t="shared" si="31"/>
        <v>film &amp; video</v>
      </c>
      <c r="R404" t="str">
        <f t="shared" si="32"/>
        <v>shorts</v>
      </c>
      <c r="S404" s="10">
        <f t="shared" si="33"/>
        <v>40914.25</v>
      </c>
      <c r="T404" s="10">
        <f t="shared" si="34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4">
        <f t="shared" si="30"/>
        <v>55.99336650082919</v>
      </c>
      <c r="Q405" t="str">
        <f t="shared" si="31"/>
        <v>theater</v>
      </c>
      <c r="R405" t="str">
        <f t="shared" si="32"/>
        <v>plays</v>
      </c>
      <c r="S405" s="10">
        <f t="shared" si="33"/>
        <v>40310.208333333336</v>
      </c>
      <c r="T405" s="10">
        <f t="shared" si="34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4">
        <f t="shared" si="30"/>
        <v>68.985695127402778</v>
      </c>
      <c r="Q406" t="str">
        <f t="shared" si="31"/>
        <v>theater</v>
      </c>
      <c r="R406" t="str">
        <f t="shared" si="32"/>
        <v>plays</v>
      </c>
      <c r="S406" s="10">
        <f t="shared" si="33"/>
        <v>43053.25</v>
      </c>
      <c r="T406" s="10">
        <f t="shared" si="34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4">
        <f t="shared" si="30"/>
        <v>60.981609195402299</v>
      </c>
      <c r="Q407" t="str">
        <f t="shared" si="31"/>
        <v>theater</v>
      </c>
      <c r="R407" t="str">
        <f t="shared" si="32"/>
        <v>plays</v>
      </c>
      <c r="S407" s="10">
        <f t="shared" si="33"/>
        <v>43255.208333333328</v>
      </c>
      <c r="T407" s="10">
        <f t="shared" si="34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4">
        <f t="shared" si="30"/>
        <v>110.98139534883721</v>
      </c>
      <c r="Q408" t="str">
        <f t="shared" si="31"/>
        <v>film &amp; video</v>
      </c>
      <c r="R408" t="str">
        <f t="shared" si="32"/>
        <v>documentary</v>
      </c>
      <c r="S408" s="10">
        <f t="shared" si="33"/>
        <v>41304.25</v>
      </c>
      <c r="T408" s="10">
        <f t="shared" si="34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4">
        <f t="shared" si="30"/>
        <v>25</v>
      </c>
      <c r="Q409" t="str">
        <f t="shared" si="31"/>
        <v>theater</v>
      </c>
      <c r="R409" t="str">
        <f t="shared" si="32"/>
        <v>plays</v>
      </c>
      <c r="S409" s="10">
        <f t="shared" si="33"/>
        <v>43751.208333333328</v>
      </c>
      <c r="T409" s="10">
        <f t="shared" si="34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4">
        <f t="shared" si="30"/>
        <v>78.759740259740255</v>
      </c>
      <c r="Q410" t="str">
        <f t="shared" si="31"/>
        <v>film &amp; video</v>
      </c>
      <c r="R410" t="str">
        <f t="shared" si="32"/>
        <v>documentary</v>
      </c>
      <c r="S410" s="10">
        <f t="shared" si="33"/>
        <v>42541.208333333328</v>
      </c>
      <c r="T410" s="10">
        <f t="shared" si="34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4">
        <f t="shared" si="30"/>
        <v>87.960784313725483</v>
      </c>
      <c r="Q411" t="str">
        <f t="shared" si="31"/>
        <v>music</v>
      </c>
      <c r="R411" t="str">
        <f t="shared" si="32"/>
        <v>rock</v>
      </c>
      <c r="S411" s="10">
        <f t="shared" si="33"/>
        <v>42843.208333333328</v>
      </c>
      <c r="T411" s="10">
        <f t="shared" si="34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4">
        <f t="shared" si="30"/>
        <v>49.987398739873989</v>
      </c>
      <c r="Q412" t="str">
        <f t="shared" si="31"/>
        <v>games</v>
      </c>
      <c r="R412" t="str">
        <f t="shared" si="32"/>
        <v>mobile games</v>
      </c>
      <c r="S412" s="10">
        <f t="shared" si="33"/>
        <v>42122.208333333328</v>
      </c>
      <c r="T412" s="10">
        <f t="shared" si="34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4">
        <f t="shared" si="30"/>
        <v>99.524390243902445</v>
      </c>
      <c r="Q413" t="str">
        <f t="shared" si="31"/>
        <v>theater</v>
      </c>
      <c r="R413" t="str">
        <f t="shared" si="32"/>
        <v>plays</v>
      </c>
      <c r="S413" s="10">
        <f t="shared" si="33"/>
        <v>42884.208333333328</v>
      </c>
      <c r="T413" s="10">
        <f t="shared" si="34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4">
        <f t="shared" si="30"/>
        <v>104.82089552238806</v>
      </c>
      <c r="Q414" t="str">
        <f t="shared" si="31"/>
        <v>publishing</v>
      </c>
      <c r="R414" t="str">
        <f t="shared" si="32"/>
        <v>fiction</v>
      </c>
      <c r="S414" s="10">
        <f t="shared" si="33"/>
        <v>41642.25</v>
      </c>
      <c r="T414" s="10">
        <f t="shared" si="34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4">
        <f t="shared" si="30"/>
        <v>108.01469237832875</v>
      </c>
      <c r="Q415" t="str">
        <f t="shared" si="31"/>
        <v>film &amp; video</v>
      </c>
      <c r="R415" t="str">
        <f t="shared" si="32"/>
        <v>animation</v>
      </c>
      <c r="S415" s="10">
        <f t="shared" si="33"/>
        <v>43431.25</v>
      </c>
      <c r="T415" s="10">
        <f t="shared" si="34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4">
        <f t="shared" si="30"/>
        <v>28.998544660724033</v>
      </c>
      <c r="Q416" t="str">
        <f t="shared" si="31"/>
        <v>food</v>
      </c>
      <c r="R416" t="str">
        <f t="shared" si="32"/>
        <v>food trucks</v>
      </c>
      <c r="S416" s="10">
        <f t="shared" si="33"/>
        <v>40288.208333333336</v>
      </c>
      <c r="T416" s="10">
        <f t="shared" si="34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4">
        <f t="shared" si="30"/>
        <v>30.028708133971293</v>
      </c>
      <c r="Q417" t="str">
        <f t="shared" si="31"/>
        <v>theater</v>
      </c>
      <c r="R417" t="str">
        <f t="shared" si="32"/>
        <v>plays</v>
      </c>
      <c r="S417" s="10">
        <f t="shared" si="33"/>
        <v>40921.25</v>
      </c>
      <c r="T417" s="10">
        <f t="shared" si="34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4">
        <f t="shared" si="30"/>
        <v>41.005559416261292</v>
      </c>
      <c r="Q418" t="str">
        <f t="shared" si="31"/>
        <v>film &amp; video</v>
      </c>
      <c r="R418" t="str">
        <f t="shared" si="32"/>
        <v>documentary</v>
      </c>
      <c r="S418" s="10">
        <f t="shared" si="33"/>
        <v>40560.25</v>
      </c>
      <c r="T418" s="10">
        <f t="shared" si="34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4">
        <f t="shared" si="30"/>
        <v>62.866666666666667</v>
      </c>
      <c r="Q419" t="str">
        <f t="shared" si="31"/>
        <v>theater</v>
      </c>
      <c r="R419" t="str">
        <f t="shared" si="32"/>
        <v>plays</v>
      </c>
      <c r="S419" s="10">
        <f t="shared" si="33"/>
        <v>43407.208333333328</v>
      </c>
      <c r="T419" s="10">
        <f t="shared" si="34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4">
        <f t="shared" si="30"/>
        <v>47.005002501250623</v>
      </c>
      <c r="Q420" t="str">
        <f t="shared" si="31"/>
        <v>film &amp; video</v>
      </c>
      <c r="R420" t="str">
        <f t="shared" si="32"/>
        <v>documentary</v>
      </c>
      <c r="S420" s="10">
        <f t="shared" si="33"/>
        <v>41035.208333333336</v>
      </c>
      <c r="T420" s="10">
        <f t="shared" si="34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4">
        <f t="shared" si="30"/>
        <v>26.997693638285604</v>
      </c>
      <c r="Q421" t="str">
        <f t="shared" si="31"/>
        <v>technology</v>
      </c>
      <c r="R421" t="str">
        <f t="shared" si="32"/>
        <v>web</v>
      </c>
      <c r="S421" s="10">
        <f t="shared" si="33"/>
        <v>40899.25</v>
      </c>
      <c r="T421" s="10">
        <f t="shared" si="34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4">
        <f t="shared" si="30"/>
        <v>68.329787234042556</v>
      </c>
      <c r="Q422" t="str">
        <f t="shared" si="31"/>
        <v>theater</v>
      </c>
      <c r="R422" t="str">
        <f t="shared" si="32"/>
        <v>plays</v>
      </c>
      <c r="S422" s="10">
        <f t="shared" si="33"/>
        <v>42911.208333333328</v>
      </c>
      <c r="T422" s="10">
        <f t="shared" si="34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4">
        <f t="shared" si="30"/>
        <v>50.974576271186443</v>
      </c>
      <c r="Q423" t="str">
        <f t="shared" si="31"/>
        <v>technology</v>
      </c>
      <c r="R423" t="str">
        <f t="shared" si="32"/>
        <v>wearables</v>
      </c>
      <c r="S423" s="10">
        <f t="shared" si="33"/>
        <v>42915.208333333328</v>
      </c>
      <c r="T423" s="10">
        <f t="shared" si="34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4">
        <f t="shared" si="30"/>
        <v>54.024390243902438</v>
      </c>
      <c r="Q424" t="str">
        <f t="shared" si="31"/>
        <v>theater</v>
      </c>
      <c r="R424" t="str">
        <f t="shared" si="32"/>
        <v>plays</v>
      </c>
      <c r="S424" s="10">
        <f t="shared" si="33"/>
        <v>40285.208333333336</v>
      </c>
      <c r="T424" s="10">
        <f t="shared" si="34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4">
        <f t="shared" si="30"/>
        <v>97.055555555555557</v>
      </c>
      <c r="Q425" t="str">
        <f t="shared" si="31"/>
        <v>food</v>
      </c>
      <c r="R425" t="str">
        <f t="shared" si="32"/>
        <v>food trucks</v>
      </c>
      <c r="S425" s="10">
        <f t="shared" si="33"/>
        <v>40808.208333333336</v>
      </c>
      <c r="T425" s="10">
        <f t="shared" si="34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4">
        <f t="shared" si="30"/>
        <v>24.867469879518072</v>
      </c>
      <c r="Q426" t="str">
        <f t="shared" si="31"/>
        <v>music</v>
      </c>
      <c r="R426" t="str">
        <f t="shared" si="32"/>
        <v>indie rock</v>
      </c>
      <c r="S426" s="10">
        <f t="shared" si="33"/>
        <v>43208.208333333328</v>
      </c>
      <c r="T426" s="10">
        <f t="shared" si="34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4">
        <f t="shared" si="30"/>
        <v>84.423913043478265</v>
      </c>
      <c r="Q427" t="str">
        <f t="shared" si="31"/>
        <v>photography</v>
      </c>
      <c r="R427" t="str">
        <f t="shared" si="32"/>
        <v>photography books</v>
      </c>
      <c r="S427" s="10">
        <f t="shared" si="33"/>
        <v>42213.208333333328</v>
      </c>
      <c r="T427" s="10">
        <f t="shared" si="34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4">
        <f t="shared" si="30"/>
        <v>47.091324200913242</v>
      </c>
      <c r="Q428" t="str">
        <f t="shared" si="31"/>
        <v>theater</v>
      </c>
      <c r="R428" t="str">
        <f t="shared" si="32"/>
        <v>plays</v>
      </c>
      <c r="S428" s="10">
        <f t="shared" si="33"/>
        <v>41332.25</v>
      </c>
      <c r="T428" s="10">
        <f t="shared" si="34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4">
        <f t="shared" si="30"/>
        <v>77.996041171813147</v>
      </c>
      <c r="Q429" t="str">
        <f t="shared" si="31"/>
        <v>theater</v>
      </c>
      <c r="R429" t="str">
        <f t="shared" si="32"/>
        <v>plays</v>
      </c>
      <c r="S429" s="10">
        <f t="shared" si="33"/>
        <v>41895.208333333336</v>
      </c>
      <c r="T429" s="10">
        <f t="shared" si="34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4">
        <f t="shared" si="30"/>
        <v>62.967871485943775</v>
      </c>
      <c r="Q430" t="str">
        <f t="shared" si="31"/>
        <v>film &amp; video</v>
      </c>
      <c r="R430" t="str">
        <f t="shared" si="32"/>
        <v>animation</v>
      </c>
      <c r="S430" s="10">
        <f t="shared" si="33"/>
        <v>40585.25</v>
      </c>
      <c r="T430" s="10">
        <f t="shared" si="34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4">
        <f t="shared" si="30"/>
        <v>81.006080449017773</v>
      </c>
      <c r="Q431" t="str">
        <f t="shared" si="31"/>
        <v>photography</v>
      </c>
      <c r="R431" t="str">
        <f t="shared" si="32"/>
        <v>photography books</v>
      </c>
      <c r="S431" s="10">
        <f t="shared" si="33"/>
        <v>41680.25</v>
      </c>
      <c r="T431" s="10">
        <f t="shared" si="34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4">
        <f t="shared" si="30"/>
        <v>65.321428571428569</v>
      </c>
      <c r="Q432" t="str">
        <f t="shared" si="31"/>
        <v>theater</v>
      </c>
      <c r="R432" t="str">
        <f t="shared" si="32"/>
        <v>plays</v>
      </c>
      <c r="S432" s="10">
        <f t="shared" si="33"/>
        <v>43737.208333333328</v>
      </c>
      <c r="T432" s="10">
        <f t="shared" si="34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4">
        <f t="shared" si="30"/>
        <v>104.43617021276596</v>
      </c>
      <c r="Q433" t="str">
        <f t="shared" si="31"/>
        <v>theater</v>
      </c>
      <c r="R433" t="str">
        <f t="shared" si="32"/>
        <v>plays</v>
      </c>
      <c r="S433" s="10">
        <f t="shared" si="33"/>
        <v>43273.208333333328</v>
      </c>
      <c r="T433" s="10">
        <f t="shared" si="34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4">
        <f t="shared" si="30"/>
        <v>69.989010989010993</v>
      </c>
      <c r="Q434" t="str">
        <f t="shared" si="31"/>
        <v>theater</v>
      </c>
      <c r="R434" t="str">
        <f t="shared" si="32"/>
        <v>plays</v>
      </c>
      <c r="S434" s="10">
        <f t="shared" si="33"/>
        <v>41761.208333333336</v>
      </c>
      <c r="T434" s="10">
        <f t="shared" si="34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4">
        <f t="shared" si="30"/>
        <v>83.023989898989896</v>
      </c>
      <c r="Q435" t="str">
        <f t="shared" si="31"/>
        <v>film &amp; video</v>
      </c>
      <c r="R435" t="str">
        <f t="shared" si="32"/>
        <v>documentary</v>
      </c>
      <c r="S435" s="10">
        <f t="shared" si="33"/>
        <v>41603.25</v>
      </c>
      <c r="T435" s="10">
        <f t="shared" si="34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4">
        <f t="shared" si="30"/>
        <v>90.3</v>
      </c>
      <c r="Q436" t="str">
        <f t="shared" si="31"/>
        <v>theater</v>
      </c>
      <c r="R436" t="str">
        <f t="shared" si="32"/>
        <v>plays</v>
      </c>
      <c r="S436" s="10">
        <f t="shared" si="33"/>
        <v>42705.25</v>
      </c>
      <c r="T436" s="10">
        <f t="shared" si="34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4">
        <f t="shared" si="30"/>
        <v>103.98131932282546</v>
      </c>
      <c r="Q437" t="str">
        <f t="shared" si="31"/>
        <v>theater</v>
      </c>
      <c r="R437" t="str">
        <f t="shared" si="32"/>
        <v>plays</v>
      </c>
      <c r="S437" s="10">
        <f t="shared" si="33"/>
        <v>41988.25</v>
      </c>
      <c r="T437" s="10">
        <f t="shared" si="34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4">
        <f t="shared" si="30"/>
        <v>54.931726907630519</v>
      </c>
      <c r="Q438" t="str">
        <f t="shared" si="31"/>
        <v>music</v>
      </c>
      <c r="R438" t="str">
        <f t="shared" si="32"/>
        <v>jazz</v>
      </c>
      <c r="S438" s="10">
        <f t="shared" si="33"/>
        <v>43575.208333333328</v>
      </c>
      <c r="T438" s="10">
        <f t="shared" si="34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4">
        <f t="shared" si="30"/>
        <v>51.921875</v>
      </c>
      <c r="Q439" t="str">
        <f t="shared" si="31"/>
        <v>film &amp; video</v>
      </c>
      <c r="R439" t="str">
        <f t="shared" si="32"/>
        <v>animation</v>
      </c>
      <c r="S439" s="10">
        <f t="shared" si="33"/>
        <v>42260.208333333328</v>
      </c>
      <c r="T439" s="10">
        <f t="shared" si="34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4">
        <f t="shared" si="30"/>
        <v>60.02834008097166</v>
      </c>
      <c r="Q440" t="str">
        <f t="shared" si="31"/>
        <v>theater</v>
      </c>
      <c r="R440" t="str">
        <f t="shared" si="32"/>
        <v>plays</v>
      </c>
      <c r="S440" s="10">
        <f t="shared" si="33"/>
        <v>41337.25</v>
      </c>
      <c r="T440" s="10">
        <f t="shared" si="34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4">
        <f t="shared" si="30"/>
        <v>44.003488879197555</v>
      </c>
      <c r="Q441" t="str">
        <f t="shared" si="31"/>
        <v>film &amp; video</v>
      </c>
      <c r="R441" t="str">
        <f t="shared" si="32"/>
        <v>science fiction</v>
      </c>
      <c r="S441" s="10">
        <f t="shared" si="33"/>
        <v>42680.208333333328</v>
      </c>
      <c r="T441" s="10">
        <f t="shared" si="34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4">
        <f t="shared" si="30"/>
        <v>53.003513254551258</v>
      </c>
      <c r="Q442" t="str">
        <f t="shared" si="31"/>
        <v>film &amp; video</v>
      </c>
      <c r="R442" t="str">
        <f t="shared" si="32"/>
        <v>television</v>
      </c>
      <c r="S442" s="10">
        <f t="shared" si="33"/>
        <v>42916.208333333328</v>
      </c>
      <c r="T442" s="10">
        <f t="shared" si="34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4">
        <f t="shared" si="30"/>
        <v>54.5</v>
      </c>
      <c r="Q443" t="str">
        <f t="shared" si="31"/>
        <v>technology</v>
      </c>
      <c r="R443" t="str">
        <f t="shared" si="32"/>
        <v>wearables</v>
      </c>
      <c r="S443" s="10">
        <f t="shared" si="33"/>
        <v>41025.208333333336</v>
      </c>
      <c r="T443" s="10">
        <f t="shared" si="34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4">
        <f t="shared" si="30"/>
        <v>75.04195804195804</v>
      </c>
      <c r="Q444" t="str">
        <f t="shared" si="31"/>
        <v>theater</v>
      </c>
      <c r="R444" t="str">
        <f t="shared" si="32"/>
        <v>plays</v>
      </c>
      <c r="S444" s="10">
        <f t="shared" si="33"/>
        <v>42980.208333333328</v>
      </c>
      <c r="T444" s="10">
        <f t="shared" si="34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4">
        <f t="shared" si="30"/>
        <v>35.911111111111111</v>
      </c>
      <c r="Q445" t="str">
        <f t="shared" si="31"/>
        <v>theater</v>
      </c>
      <c r="R445" t="str">
        <f t="shared" si="32"/>
        <v>plays</v>
      </c>
      <c r="S445" s="10">
        <f t="shared" si="33"/>
        <v>40451.208333333336</v>
      </c>
      <c r="T445" s="10">
        <f t="shared" si="34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4">
        <f t="shared" si="30"/>
        <v>36.952702702702702</v>
      </c>
      <c r="Q446" t="str">
        <f t="shared" si="31"/>
        <v>music</v>
      </c>
      <c r="R446" t="str">
        <f t="shared" si="32"/>
        <v>indie rock</v>
      </c>
      <c r="S446" s="10">
        <f t="shared" si="33"/>
        <v>40748.208333333336</v>
      </c>
      <c r="T446" s="10">
        <f t="shared" si="34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4">
        <f t="shared" si="30"/>
        <v>63.170588235294119</v>
      </c>
      <c r="Q447" t="str">
        <f t="shared" si="31"/>
        <v>theater</v>
      </c>
      <c r="R447" t="str">
        <f t="shared" si="32"/>
        <v>plays</v>
      </c>
      <c r="S447" s="10">
        <f t="shared" si="33"/>
        <v>40515.25</v>
      </c>
      <c r="T447" s="10">
        <f t="shared" si="34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4">
        <f t="shared" si="30"/>
        <v>29.99462365591398</v>
      </c>
      <c r="Q448" t="str">
        <f t="shared" si="31"/>
        <v>technology</v>
      </c>
      <c r="R448" t="str">
        <f t="shared" si="32"/>
        <v>wearables</v>
      </c>
      <c r="S448" s="10">
        <f t="shared" si="33"/>
        <v>41261.25</v>
      </c>
      <c r="T448" s="10">
        <f t="shared" si="34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4">
        <f t="shared" si="30"/>
        <v>86</v>
      </c>
      <c r="Q449" t="str">
        <f t="shared" si="31"/>
        <v>film &amp; video</v>
      </c>
      <c r="R449" t="str">
        <f t="shared" si="32"/>
        <v>television</v>
      </c>
      <c r="S449" s="10">
        <f t="shared" si="33"/>
        <v>43088.25</v>
      </c>
      <c r="T449" s="10">
        <f t="shared" si="34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4">
        <f t="shared" si="30"/>
        <v>75.014876033057845</v>
      </c>
      <c r="Q450" t="str">
        <f t="shared" si="31"/>
        <v>games</v>
      </c>
      <c r="R450" t="str">
        <f t="shared" si="32"/>
        <v>video games</v>
      </c>
      <c r="S450" s="10">
        <f t="shared" si="33"/>
        <v>41378.208333333336</v>
      </c>
      <c r="T450" s="10">
        <f t="shared" si="34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4">
        <f t="shared" ref="P451:P514" si="35">IF(ISERR(E451/H451),0,E451/H451)</f>
        <v>101.19767441860465</v>
      </c>
      <c r="Q451" t="str">
        <f t="shared" ref="Q451:Q514" si="36">_xlfn.TEXTBEFORE(O451,"/")</f>
        <v>games</v>
      </c>
      <c r="R451" t="str">
        <f t="shared" ref="R451:R514" si="37">_xlfn.TEXTAFTER(O451,"/")</f>
        <v>video games</v>
      </c>
      <c r="S451" s="10">
        <f t="shared" ref="S451:S514" si="38">(((K451/60)/60)/24)+DATE(1970,1,1)</f>
        <v>43530.25</v>
      </c>
      <c r="T451" s="10">
        <f t="shared" ref="T451:T514" si="39"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4">
        <f t="shared" si="35"/>
        <v>4</v>
      </c>
      <c r="Q452" t="str">
        <f t="shared" si="36"/>
        <v>film &amp; video</v>
      </c>
      <c r="R452" t="str">
        <f t="shared" si="37"/>
        <v>animation</v>
      </c>
      <c r="S452" s="10">
        <f t="shared" si="38"/>
        <v>43394.208333333328</v>
      </c>
      <c r="T452" s="10">
        <f t="shared" si="3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4">
        <f t="shared" si="35"/>
        <v>29.001272669424118</v>
      </c>
      <c r="Q453" t="str">
        <f t="shared" si="36"/>
        <v>music</v>
      </c>
      <c r="R453" t="str">
        <f t="shared" si="37"/>
        <v>rock</v>
      </c>
      <c r="S453" s="10">
        <f t="shared" si="38"/>
        <v>42935.208333333328</v>
      </c>
      <c r="T453" s="10">
        <f t="shared" si="3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4">
        <f t="shared" si="35"/>
        <v>98.225806451612897</v>
      </c>
      <c r="Q454" t="str">
        <f t="shared" si="36"/>
        <v>film &amp; video</v>
      </c>
      <c r="R454" t="str">
        <f t="shared" si="37"/>
        <v>drama</v>
      </c>
      <c r="S454" s="10">
        <f t="shared" si="38"/>
        <v>40365.208333333336</v>
      </c>
      <c r="T454" s="10">
        <f t="shared" si="3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4">
        <f t="shared" si="35"/>
        <v>87.001693480101608</v>
      </c>
      <c r="Q455" t="str">
        <f t="shared" si="36"/>
        <v>film &amp; video</v>
      </c>
      <c r="R455" t="str">
        <f t="shared" si="37"/>
        <v>science fiction</v>
      </c>
      <c r="S455" s="10">
        <f t="shared" si="38"/>
        <v>42705.25</v>
      </c>
      <c r="T455" s="10">
        <f t="shared" si="3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4">
        <f t="shared" si="35"/>
        <v>45.205128205128204</v>
      </c>
      <c r="Q456" t="str">
        <f t="shared" si="36"/>
        <v>film &amp; video</v>
      </c>
      <c r="R456" t="str">
        <f t="shared" si="37"/>
        <v>drama</v>
      </c>
      <c r="S456" s="10">
        <f t="shared" si="38"/>
        <v>41568.208333333336</v>
      </c>
      <c r="T456" s="10">
        <f t="shared" si="3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4">
        <f t="shared" si="35"/>
        <v>37.001341561577675</v>
      </c>
      <c r="Q457" t="str">
        <f t="shared" si="36"/>
        <v>theater</v>
      </c>
      <c r="R457" t="str">
        <f t="shared" si="37"/>
        <v>plays</v>
      </c>
      <c r="S457" s="10">
        <f t="shared" si="38"/>
        <v>40809.208333333336</v>
      </c>
      <c r="T457" s="10">
        <f t="shared" si="3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4">
        <f t="shared" si="35"/>
        <v>94.976947040498445</v>
      </c>
      <c r="Q458" t="str">
        <f t="shared" si="36"/>
        <v>music</v>
      </c>
      <c r="R458" t="str">
        <f t="shared" si="37"/>
        <v>indie rock</v>
      </c>
      <c r="S458" s="10">
        <f t="shared" si="38"/>
        <v>43141.25</v>
      </c>
      <c r="T458" s="10">
        <f t="shared" si="3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4">
        <f t="shared" si="35"/>
        <v>28.956521739130434</v>
      </c>
      <c r="Q459" t="str">
        <f t="shared" si="36"/>
        <v>theater</v>
      </c>
      <c r="R459" t="str">
        <f t="shared" si="37"/>
        <v>plays</v>
      </c>
      <c r="S459" s="10">
        <f t="shared" si="38"/>
        <v>42657.208333333328</v>
      </c>
      <c r="T459" s="10">
        <f t="shared" si="3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4">
        <f t="shared" si="35"/>
        <v>55.993396226415094</v>
      </c>
      <c r="Q460" t="str">
        <f t="shared" si="36"/>
        <v>theater</v>
      </c>
      <c r="R460" t="str">
        <f t="shared" si="37"/>
        <v>plays</v>
      </c>
      <c r="S460" s="10">
        <f t="shared" si="38"/>
        <v>40265.208333333336</v>
      </c>
      <c r="T460" s="10">
        <f t="shared" si="3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4">
        <f t="shared" si="35"/>
        <v>54.038095238095238</v>
      </c>
      <c r="Q461" t="str">
        <f t="shared" si="36"/>
        <v>film &amp; video</v>
      </c>
      <c r="R461" t="str">
        <f t="shared" si="37"/>
        <v>documentary</v>
      </c>
      <c r="S461" s="10">
        <f t="shared" si="38"/>
        <v>42001.25</v>
      </c>
      <c r="T461" s="10">
        <f t="shared" si="3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4">
        <f t="shared" si="35"/>
        <v>82.38</v>
      </c>
      <c r="Q462" t="str">
        <f t="shared" si="36"/>
        <v>theater</v>
      </c>
      <c r="R462" t="str">
        <f t="shared" si="37"/>
        <v>plays</v>
      </c>
      <c r="S462" s="10">
        <f t="shared" si="38"/>
        <v>40399.208333333336</v>
      </c>
      <c r="T462" s="10">
        <f t="shared" si="3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4">
        <f t="shared" si="35"/>
        <v>66.997115384615384</v>
      </c>
      <c r="Q463" t="str">
        <f t="shared" si="36"/>
        <v>film &amp; video</v>
      </c>
      <c r="R463" t="str">
        <f t="shared" si="37"/>
        <v>drama</v>
      </c>
      <c r="S463" s="10">
        <f t="shared" si="38"/>
        <v>41757.208333333336</v>
      </c>
      <c r="T463" s="10">
        <f t="shared" si="3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4">
        <f t="shared" si="35"/>
        <v>107.91401869158878</v>
      </c>
      <c r="Q464" t="str">
        <f t="shared" si="36"/>
        <v>games</v>
      </c>
      <c r="R464" t="str">
        <f t="shared" si="37"/>
        <v>mobile games</v>
      </c>
      <c r="S464" s="10">
        <f t="shared" si="38"/>
        <v>41304.25</v>
      </c>
      <c r="T464" s="10">
        <f t="shared" si="3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4">
        <f t="shared" si="35"/>
        <v>69.009501187648453</v>
      </c>
      <c r="Q465" t="str">
        <f t="shared" si="36"/>
        <v>film &amp; video</v>
      </c>
      <c r="R465" t="str">
        <f t="shared" si="37"/>
        <v>animation</v>
      </c>
      <c r="S465" s="10">
        <f t="shared" si="38"/>
        <v>41639.25</v>
      </c>
      <c r="T465" s="10">
        <f t="shared" si="3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4">
        <f t="shared" si="35"/>
        <v>39.006568144499177</v>
      </c>
      <c r="Q466" t="str">
        <f t="shared" si="36"/>
        <v>theater</v>
      </c>
      <c r="R466" t="str">
        <f t="shared" si="37"/>
        <v>plays</v>
      </c>
      <c r="S466" s="10">
        <f t="shared" si="38"/>
        <v>43142.25</v>
      </c>
      <c r="T466" s="10">
        <f t="shared" si="3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4">
        <f t="shared" si="35"/>
        <v>110.3625</v>
      </c>
      <c r="Q467" t="str">
        <f t="shared" si="36"/>
        <v>publishing</v>
      </c>
      <c r="R467" t="str">
        <f t="shared" si="37"/>
        <v>translations</v>
      </c>
      <c r="S467" s="10">
        <f t="shared" si="38"/>
        <v>43127.25</v>
      </c>
      <c r="T467" s="10">
        <f t="shared" si="3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4">
        <f t="shared" si="35"/>
        <v>94.857142857142861</v>
      </c>
      <c r="Q468" t="str">
        <f t="shared" si="36"/>
        <v>technology</v>
      </c>
      <c r="R468" t="str">
        <f t="shared" si="37"/>
        <v>wearables</v>
      </c>
      <c r="S468" s="10">
        <f t="shared" si="38"/>
        <v>41409.208333333336</v>
      </c>
      <c r="T468" s="10">
        <f t="shared" si="3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4">
        <f t="shared" si="35"/>
        <v>57.935251798561154</v>
      </c>
      <c r="Q469" t="str">
        <f t="shared" si="36"/>
        <v>technology</v>
      </c>
      <c r="R469" t="str">
        <f t="shared" si="37"/>
        <v>web</v>
      </c>
      <c r="S469" s="10">
        <f t="shared" si="38"/>
        <v>42331.25</v>
      </c>
      <c r="T469" s="10">
        <f t="shared" si="3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4">
        <f t="shared" si="35"/>
        <v>101.25</v>
      </c>
      <c r="Q470" t="str">
        <f t="shared" si="36"/>
        <v>theater</v>
      </c>
      <c r="R470" t="str">
        <f t="shared" si="37"/>
        <v>plays</v>
      </c>
      <c r="S470" s="10">
        <f t="shared" si="38"/>
        <v>43569.208333333328</v>
      </c>
      <c r="T470" s="10">
        <f t="shared" si="3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4">
        <f t="shared" si="35"/>
        <v>64.95597484276729</v>
      </c>
      <c r="Q471" t="str">
        <f t="shared" si="36"/>
        <v>film &amp; video</v>
      </c>
      <c r="R471" t="str">
        <f t="shared" si="37"/>
        <v>drama</v>
      </c>
      <c r="S471" s="10">
        <f t="shared" si="38"/>
        <v>42142.208333333328</v>
      </c>
      <c r="T471" s="10">
        <f t="shared" si="3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4">
        <f t="shared" si="35"/>
        <v>27.00524934383202</v>
      </c>
      <c r="Q472" t="str">
        <f t="shared" si="36"/>
        <v>technology</v>
      </c>
      <c r="R472" t="str">
        <f t="shared" si="37"/>
        <v>wearables</v>
      </c>
      <c r="S472" s="10">
        <f t="shared" si="38"/>
        <v>42716.25</v>
      </c>
      <c r="T472" s="10">
        <f t="shared" si="3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4">
        <f t="shared" si="35"/>
        <v>50.97422680412371</v>
      </c>
      <c r="Q473" t="str">
        <f t="shared" si="36"/>
        <v>food</v>
      </c>
      <c r="R473" t="str">
        <f t="shared" si="37"/>
        <v>food trucks</v>
      </c>
      <c r="S473" s="10">
        <f t="shared" si="38"/>
        <v>41031.208333333336</v>
      </c>
      <c r="T473" s="10">
        <f t="shared" si="3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4">
        <f t="shared" si="35"/>
        <v>104.94260869565217</v>
      </c>
      <c r="Q474" t="str">
        <f t="shared" si="36"/>
        <v>music</v>
      </c>
      <c r="R474" t="str">
        <f t="shared" si="37"/>
        <v>rock</v>
      </c>
      <c r="S474" s="10">
        <f t="shared" si="38"/>
        <v>43535.208333333328</v>
      </c>
      <c r="T474" s="10">
        <f t="shared" si="3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4">
        <f t="shared" si="35"/>
        <v>84.028301886792448</v>
      </c>
      <c r="Q475" t="str">
        <f t="shared" si="36"/>
        <v>music</v>
      </c>
      <c r="R475" t="str">
        <f t="shared" si="37"/>
        <v>electric music</v>
      </c>
      <c r="S475" s="10">
        <f t="shared" si="38"/>
        <v>43277.208333333328</v>
      </c>
      <c r="T475" s="10">
        <f t="shared" si="3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4">
        <f t="shared" si="35"/>
        <v>102.85915492957747</v>
      </c>
      <c r="Q476" t="str">
        <f t="shared" si="36"/>
        <v>film &amp; video</v>
      </c>
      <c r="R476" t="str">
        <f t="shared" si="37"/>
        <v>television</v>
      </c>
      <c r="S476" s="10">
        <f t="shared" si="38"/>
        <v>41989.25</v>
      </c>
      <c r="T476" s="10">
        <f t="shared" si="3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4">
        <f t="shared" si="35"/>
        <v>39.962085308056871</v>
      </c>
      <c r="Q477" t="str">
        <f t="shared" si="36"/>
        <v>publishing</v>
      </c>
      <c r="R477" t="str">
        <f t="shared" si="37"/>
        <v>translations</v>
      </c>
      <c r="S477" s="10">
        <f t="shared" si="38"/>
        <v>41450.208333333336</v>
      </c>
      <c r="T477" s="10">
        <f t="shared" si="3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4">
        <f t="shared" si="35"/>
        <v>51.001785714285717</v>
      </c>
      <c r="Q478" t="str">
        <f t="shared" si="36"/>
        <v>publishing</v>
      </c>
      <c r="R478" t="str">
        <f t="shared" si="37"/>
        <v>fiction</v>
      </c>
      <c r="S478" s="10">
        <f t="shared" si="38"/>
        <v>43322.208333333328</v>
      </c>
      <c r="T478" s="10">
        <f t="shared" si="3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4">
        <f t="shared" si="35"/>
        <v>40.823008849557525</v>
      </c>
      <c r="Q479" t="str">
        <f t="shared" si="36"/>
        <v>film &amp; video</v>
      </c>
      <c r="R479" t="str">
        <f t="shared" si="37"/>
        <v>science fiction</v>
      </c>
      <c r="S479" s="10">
        <f t="shared" si="38"/>
        <v>40720.208333333336</v>
      </c>
      <c r="T479" s="10">
        <f t="shared" si="3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4">
        <f t="shared" si="35"/>
        <v>58.999637155297535</v>
      </c>
      <c r="Q480" t="str">
        <f t="shared" si="36"/>
        <v>technology</v>
      </c>
      <c r="R480" t="str">
        <f t="shared" si="37"/>
        <v>wearables</v>
      </c>
      <c r="S480" s="10">
        <f t="shared" si="38"/>
        <v>42072.208333333328</v>
      </c>
      <c r="T480" s="10">
        <f t="shared" si="3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4">
        <f t="shared" si="35"/>
        <v>71.156069364161851</v>
      </c>
      <c r="Q481" t="str">
        <f t="shared" si="36"/>
        <v>food</v>
      </c>
      <c r="R481" t="str">
        <f t="shared" si="37"/>
        <v>food trucks</v>
      </c>
      <c r="S481" s="10">
        <f t="shared" si="38"/>
        <v>42945.208333333328</v>
      </c>
      <c r="T481" s="10">
        <f t="shared" si="3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4">
        <f t="shared" si="35"/>
        <v>99.494252873563212</v>
      </c>
      <c r="Q482" t="str">
        <f t="shared" si="36"/>
        <v>photography</v>
      </c>
      <c r="R482" t="str">
        <f t="shared" si="37"/>
        <v>photography books</v>
      </c>
      <c r="S482" s="10">
        <f t="shared" si="38"/>
        <v>40248.25</v>
      </c>
      <c r="T482" s="10">
        <f t="shared" si="3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4">
        <f t="shared" si="35"/>
        <v>103.98634590377114</v>
      </c>
      <c r="Q483" t="str">
        <f t="shared" si="36"/>
        <v>theater</v>
      </c>
      <c r="R483" t="str">
        <f t="shared" si="37"/>
        <v>plays</v>
      </c>
      <c r="S483" s="10">
        <f t="shared" si="38"/>
        <v>41913.208333333336</v>
      </c>
      <c r="T483" s="10">
        <f t="shared" si="3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4">
        <f t="shared" si="35"/>
        <v>76.555555555555557</v>
      </c>
      <c r="Q484" t="str">
        <f t="shared" si="36"/>
        <v>publishing</v>
      </c>
      <c r="R484" t="str">
        <f t="shared" si="37"/>
        <v>fiction</v>
      </c>
      <c r="S484" s="10">
        <f t="shared" si="38"/>
        <v>40963.25</v>
      </c>
      <c r="T484" s="10">
        <f t="shared" si="3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4">
        <f t="shared" si="35"/>
        <v>87.068592057761734</v>
      </c>
      <c r="Q485" t="str">
        <f t="shared" si="36"/>
        <v>theater</v>
      </c>
      <c r="R485" t="str">
        <f t="shared" si="37"/>
        <v>plays</v>
      </c>
      <c r="S485" s="10">
        <f t="shared" si="38"/>
        <v>43811.25</v>
      </c>
      <c r="T485" s="10">
        <f t="shared" si="3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4">
        <f t="shared" si="35"/>
        <v>48.99554707379135</v>
      </c>
      <c r="Q486" t="str">
        <f t="shared" si="36"/>
        <v>food</v>
      </c>
      <c r="R486" t="str">
        <f t="shared" si="37"/>
        <v>food trucks</v>
      </c>
      <c r="S486" s="10">
        <f t="shared" si="38"/>
        <v>41855.208333333336</v>
      </c>
      <c r="T486" s="10">
        <f t="shared" si="3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4">
        <f t="shared" si="35"/>
        <v>42.969135802469133</v>
      </c>
      <c r="Q487" t="str">
        <f t="shared" si="36"/>
        <v>theater</v>
      </c>
      <c r="R487" t="str">
        <f t="shared" si="37"/>
        <v>plays</v>
      </c>
      <c r="S487" s="10">
        <f t="shared" si="38"/>
        <v>43626.208333333328</v>
      </c>
      <c r="T487" s="10">
        <f t="shared" si="3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4">
        <f t="shared" si="35"/>
        <v>33.428571428571431</v>
      </c>
      <c r="Q488" t="str">
        <f t="shared" si="36"/>
        <v>publishing</v>
      </c>
      <c r="R488" t="str">
        <f t="shared" si="37"/>
        <v>translations</v>
      </c>
      <c r="S488" s="10">
        <f t="shared" si="38"/>
        <v>43168.25</v>
      </c>
      <c r="T488" s="10">
        <f t="shared" si="3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4">
        <f t="shared" si="35"/>
        <v>83.982949701619773</v>
      </c>
      <c r="Q489" t="str">
        <f t="shared" si="36"/>
        <v>theater</v>
      </c>
      <c r="R489" t="str">
        <f t="shared" si="37"/>
        <v>plays</v>
      </c>
      <c r="S489" s="10">
        <f t="shared" si="38"/>
        <v>42845.208333333328</v>
      </c>
      <c r="T489" s="10">
        <f t="shared" si="3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4">
        <f t="shared" si="35"/>
        <v>101.41739130434783</v>
      </c>
      <c r="Q490" t="str">
        <f t="shared" si="36"/>
        <v>theater</v>
      </c>
      <c r="R490" t="str">
        <f t="shared" si="37"/>
        <v>plays</v>
      </c>
      <c r="S490" s="10">
        <f t="shared" si="38"/>
        <v>42403.25</v>
      </c>
      <c r="T490" s="10">
        <f t="shared" si="3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4">
        <f t="shared" si="35"/>
        <v>109.87058823529412</v>
      </c>
      <c r="Q491" t="str">
        <f t="shared" si="36"/>
        <v>technology</v>
      </c>
      <c r="R491" t="str">
        <f t="shared" si="37"/>
        <v>wearables</v>
      </c>
      <c r="S491" s="10">
        <f t="shared" si="38"/>
        <v>40406.208333333336</v>
      </c>
      <c r="T491" s="10">
        <f t="shared" si="3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4">
        <f t="shared" si="35"/>
        <v>31.916666666666668</v>
      </c>
      <c r="Q492" t="str">
        <f t="shared" si="36"/>
        <v>journalism</v>
      </c>
      <c r="R492" t="str">
        <f t="shared" si="37"/>
        <v>audio</v>
      </c>
      <c r="S492" s="10">
        <f t="shared" si="38"/>
        <v>43786.25</v>
      </c>
      <c r="T492" s="10">
        <f t="shared" si="3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4">
        <f t="shared" si="35"/>
        <v>70.993450675399103</v>
      </c>
      <c r="Q493" t="str">
        <f t="shared" si="36"/>
        <v>food</v>
      </c>
      <c r="R493" t="str">
        <f t="shared" si="37"/>
        <v>food trucks</v>
      </c>
      <c r="S493" s="10">
        <f t="shared" si="38"/>
        <v>41456.208333333336</v>
      </c>
      <c r="T493" s="10">
        <f t="shared" si="3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4">
        <f t="shared" si="35"/>
        <v>77.026890756302521</v>
      </c>
      <c r="Q494" t="str">
        <f t="shared" si="36"/>
        <v>film &amp; video</v>
      </c>
      <c r="R494" t="str">
        <f t="shared" si="37"/>
        <v>shorts</v>
      </c>
      <c r="S494" s="10">
        <f t="shared" si="38"/>
        <v>40336.208333333336</v>
      </c>
      <c r="T494" s="10">
        <f t="shared" si="3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4">
        <f t="shared" si="35"/>
        <v>101.78125</v>
      </c>
      <c r="Q495" t="str">
        <f t="shared" si="36"/>
        <v>photography</v>
      </c>
      <c r="R495" t="str">
        <f t="shared" si="37"/>
        <v>photography books</v>
      </c>
      <c r="S495" s="10">
        <f t="shared" si="38"/>
        <v>43645.208333333328</v>
      </c>
      <c r="T495" s="10">
        <f t="shared" si="3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4">
        <f t="shared" si="35"/>
        <v>51.059701492537314</v>
      </c>
      <c r="Q496" t="str">
        <f t="shared" si="36"/>
        <v>technology</v>
      </c>
      <c r="R496" t="str">
        <f t="shared" si="37"/>
        <v>wearables</v>
      </c>
      <c r="S496" s="10">
        <f t="shared" si="38"/>
        <v>40990.208333333336</v>
      </c>
      <c r="T496" s="10">
        <f t="shared" si="3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4">
        <f t="shared" si="35"/>
        <v>68.02051282051282</v>
      </c>
      <c r="Q497" t="str">
        <f t="shared" si="36"/>
        <v>theater</v>
      </c>
      <c r="R497" t="str">
        <f t="shared" si="37"/>
        <v>plays</v>
      </c>
      <c r="S497" s="10">
        <f t="shared" si="38"/>
        <v>41800.208333333336</v>
      </c>
      <c r="T497" s="10">
        <f t="shared" si="3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4">
        <f t="shared" si="35"/>
        <v>30.87037037037037</v>
      </c>
      <c r="Q498" t="str">
        <f t="shared" si="36"/>
        <v>film &amp; video</v>
      </c>
      <c r="R498" t="str">
        <f t="shared" si="37"/>
        <v>animation</v>
      </c>
      <c r="S498" s="10">
        <f t="shared" si="38"/>
        <v>42876.208333333328</v>
      </c>
      <c r="T498" s="10">
        <f t="shared" si="3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4">
        <f t="shared" si="35"/>
        <v>27.908333333333335</v>
      </c>
      <c r="Q499" t="str">
        <f t="shared" si="36"/>
        <v>technology</v>
      </c>
      <c r="R499" t="str">
        <f t="shared" si="37"/>
        <v>wearables</v>
      </c>
      <c r="S499" s="10">
        <f t="shared" si="38"/>
        <v>42724.25</v>
      </c>
      <c r="T499" s="10">
        <f t="shared" si="3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4">
        <f t="shared" si="35"/>
        <v>79.994818652849744</v>
      </c>
      <c r="Q500" t="str">
        <f t="shared" si="36"/>
        <v>technology</v>
      </c>
      <c r="R500" t="str">
        <f t="shared" si="37"/>
        <v>web</v>
      </c>
      <c r="S500" s="10">
        <f t="shared" si="38"/>
        <v>42005.25</v>
      </c>
      <c r="T500" s="10">
        <f t="shared" si="3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4">
        <f t="shared" si="35"/>
        <v>38.003378378378379</v>
      </c>
      <c r="Q501" t="str">
        <f t="shared" si="36"/>
        <v>film &amp; video</v>
      </c>
      <c r="R501" t="str">
        <f t="shared" si="37"/>
        <v>documentary</v>
      </c>
      <c r="S501" s="10">
        <f t="shared" si="38"/>
        <v>42444.208333333328</v>
      </c>
      <c r="T501" s="10">
        <f t="shared" si="3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4">
        <f t="shared" si="35"/>
        <v>0</v>
      </c>
      <c r="Q502" t="str">
        <f t="shared" si="36"/>
        <v>theater</v>
      </c>
      <c r="R502" t="str">
        <f t="shared" si="37"/>
        <v>plays</v>
      </c>
      <c r="S502" s="10">
        <f t="shared" si="38"/>
        <v>41395.208333333336</v>
      </c>
      <c r="T502" s="10">
        <f t="shared" si="3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4">
        <f t="shared" si="35"/>
        <v>59.990534521158132</v>
      </c>
      <c r="Q503" t="str">
        <f t="shared" si="36"/>
        <v>film &amp; video</v>
      </c>
      <c r="R503" t="str">
        <f t="shared" si="37"/>
        <v>documentary</v>
      </c>
      <c r="S503" s="10">
        <f t="shared" si="38"/>
        <v>41345.208333333336</v>
      </c>
      <c r="T503" s="10">
        <f t="shared" si="3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4">
        <f t="shared" si="35"/>
        <v>37.037634408602152</v>
      </c>
      <c r="Q504" t="str">
        <f t="shared" si="36"/>
        <v>games</v>
      </c>
      <c r="R504" t="str">
        <f t="shared" si="37"/>
        <v>video games</v>
      </c>
      <c r="S504" s="10">
        <f t="shared" si="38"/>
        <v>41117.208333333336</v>
      </c>
      <c r="T504" s="10">
        <f t="shared" si="3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4">
        <f t="shared" si="35"/>
        <v>99.963043478260872</v>
      </c>
      <c r="Q505" t="str">
        <f t="shared" si="36"/>
        <v>film &amp; video</v>
      </c>
      <c r="R505" t="str">
        <f t="shared" si="37"/>
        <v>drama</v>
      </c>
      <c r="S505" s="10">
        <f t="shared" si="38"/>
        <v>42186.208333333328</v>
      </c>
      <c r="T505" s="10">
        <f t="shared" si="3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4">
        <f t="shared" si="35"/>
        <v>111.6774193548387</v>
      </c>
      <c r="Q506" t="str">
        <f t="shared" si="36"/>
        <v>music</v>
      </c>
      <c r="R506" t="str">
        <f t="shared" si="37"/>
        <v>rock</v>
      </c>
      <c r="S506" s="10">
        <f t="shared" si="38"/>
        <v>42142.208333333328</v>
      </c>
      <c r="T506" s="10">
        <f t="shared" si="3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4">
        <f t="shared" si="35"/>
        <v>36.014409221902014</v>
      </c>
      <c r="Q507" t="str">
        <f t="shared" si="36"/>
        <v>publishing</v>
      </c>
      <c r="R507" t="str">
        <f t="shared" si="37"/>
        <v>radio &amp; podcasts</v>
      </c>
      <c r="S507" s="10">
        <f t="shared" si="38"/>
        <v>41341.25</v>
      </c>
      <c r="T507" s="10">
        <f t="shared" si="3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4">
        <f t="shared" si="35"/>
        <v>66.010284810126578</v>
      </c>
      <c r="Q508" t="str">
        <f t="shared" si="36"/>
        <v>theater</v>
      </c>
      <c r="R508" t="str">
        <f t="shared" si="37"/>
        <v>plays</v>
      </c>
      <c r="S508" s="10">
        <f t="shared" si="38"/>
        <v>43062.25</v>
      </c>
      <c r="T508" s="10">
        <f t="shared" si="3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4">
        <f t="shared" si="35"/>
        <v>44.05263157894737</v>
      </c>
      <c r="Q509" t="str">
        <f t="shared" si="36"/>
        <v>technology</v>
      </c>
      <c r="R509" t="str">
        <f t="shared" si="37"/>
        <v>web</v>
      </c>
      <c r="S509" s="10">
        <f t="shared" si="38"/>
        <v>41373.208333333336</v>
      </c>
      <c r="T509" s="10">
        <f t="shared" si="3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4">
        <f t="shared" si="35"/>
        <v>52.999726551818434</v>
      </c>
      <c r="Q510" t="str">
        <f t="shared" si="36"/>
        <v>theater</v>
      </c>
      <c r="R510" t="str">
        <f t="shared" si="37"/>
        <v>plays</v>
      </c>
      <c r="S510" s="10">
        <f t="shared" si="38"/>
        <v>43310.208333333328</v>
      </c>
      <c r="T510" s="10">
        <f t="shared" si="3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4">
        <f t="shared" si="35"/>
        <v>95</v>
      </c>
      <c r="Q511" t="str">
        <f t="shared" si="36"/>
        <v>theater</v>
      </c>
      <c r="R511" t="str">
        <f t="shared" si="37"/>
        <v>plays</v>
      </c>
      <c r="S511" s="10">
        <f t="shared" si="38"/>
        <v>41034.208333333336</v>
      </c>
      <c r="T511" s="10">
        <f t="shared" si="3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4">
        <f t="shared" si="35"/>
        <v>70.908396946564892</v>
      </c>
      <c r="Q512" t="str">
        <f t="shared" si="36"/>
        <v>film &amp; video</v>
      </c>
      <c r="R512" t="str">
        <f t="shared" si="37"/>
        <v>drama</v>
      </c>
      <c r="S512" s="10">
        <f t="shared" si="38"/>
        <v>43251.208333333328</v>
      </c>
      <c r="T512" s="10">
        <f t="shared" si="3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4">
        <f t="shared" si="35"/>
        <v>98.060773480662988</v>
      </c>
      <c r="Q513" t="str">
        <f t="shared" si="36"/>
        <v>theater</v>
      </c>
      <c r="R513" t="str">
        <f t="shared" si="37"/>
        <v>plays</v>
      </c>
      <c r="S513" s="10">
        <f t="shared" si="38"/>
        <v>43671.208333333328</v>
      </c>
      <c r="T513" s="10">
        <f t="shared" si="3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4">
        <f t="shared" si="35"/>
        <v>53.046025104602514</v>
      </c>
      <c r="Q514" t="str">
        <f t="shared" si="36"/>
        <v>games</v>
      </c>
      <c r="R514" t="str">
        <f t="shared" si="37"/>
        <v>video games</v>
      </c>
      <c r="S514" s="10">
        <f t="shared" si="38"/>
        <v>41825.208333333336</v>
      </c>
      <c r="T514" s="10">
        <f t="shared" si="39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4">
        <f t="shared" ref="P515:P578" si="40">IF(ISERR(E515/H515),0,E515/H515)</f>
        <v>93.142857142857139</v>
      </c>
      <c r="Q515" t="str">
        <f t="shared" ref="Q515:Q578" si="41">_xlfn.TEXTBEFORE(O515,"/")</f>
        <v>film &amp; video</v>
      </c>
      <c r="R515" t="str">
        <f t="shared" ref="R515:R578" si="42">_xlfn.TEXTAFTER(O515,"/")</f>
        <v>television</v>
      </c>
      <c r="S515" s="10">
        <f t="shared" ref="S515:S578" si="43">(((K515/60)/60)/24)+DATE(1970,1,1)</f>
        <v>40430.208333333336</v>
      </c>
      <c r="T515" s="10">
        <f t="shared" ref="T515:T578" si="44"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4">
        <f t="shared" si="40"/>
        <v>58.945075757575758</v>
      </c>
      <c r="Q516" t="str">
        <f t="shared" si="41"/>
        <v>music</v>
      </c>
      <c r="R516" t="str">
        <f t="shared" si="42"/>
        <v>rock</v>
      </c>
      <c r="S516" s="10">
        <f t="shared" si="43"/>
        <v>41614.25</v>
      </c>
      <c r="T516" s="10">
        <f t="shared" si="4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4">
        <f t="shared" si="40"/>
        <v>36.067669172932334</v>
      </c>
      <c r="Q517" t="str">
        <f t="shared" si="41"/>
        <v>theater</v>
      </c>
      <c r="R517" t="str">
        <f t="shared" si="42"/>
        <v>plays</v>
      </c>
      <c r="S517" s="10">
        <f t="shared" si="43"/>
        <v>40900.25</v>
      </c>
      <c r="T517" s="10">
        <f t="shared" si="4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4">
        <f t="shared" si="40"/>
        <v>63.030732860520096</v>
      </c>
      <c r="Q518" t="str">
        <f t="shared" si="41"/>
        <v>publishing</v>
      </c>
      <c r="R518" t="str">
        <f t="shared" si="42"/>
        <v>nonfiction</v>
      </c>
      <c r="S518" s="10">
        <f t="shared" si="43"/>
        <v>40396.208333333336</v>
      </c>
      <c r="T518" s="10">
        <f t="shared" si="4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4">
        <f t="shared" si="40"/>
        <v>84.717948717948715</v>
      </c>
      <c r="Q519" t="str">
        <f t="shared" si="41"/>
        <v>food</v>
      </c>
      <c r="R519" t="str">
        <f t="shared" si="42"/>
        <v>food trucks</v>
      </c>
      <c r="S519" s="10">
        <f t="shared" si="43"/>
        <v>42860.208333333328</v>
      </c>
      <c r="T519" s="10">
        <f t="shared" si="4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4">
        <f t="shared" si="40"/>
        <v>62.2</v>
      </c>
      <c r="Q520" t="str">
        <f t="shared" si="41"/>
        <v>film &amp; video</v>
      </c>
      <c r="R520" t="str">
        <f t="shared" si="42"/>
        <v>animation</v>
      </c>
      <c r="S520" s="10">
        <f t="shared" si="43"/>
        <v>43154.25</v>
      </c>
      <c r="T520" s="10">
        <f t="shared" si="4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4">
        <f t="shared" si="40"/>
        <v>101.97518330513255</v>
      </c>
      <c r="Q521" t="str">
        <f t="shared" si="41"/>
        <v>music</v>
      </c>
      <c r="R521" t="str">
        <f t="shared" si="42"/>
        <v>rock</v>
      </c>
      <c r="S521" s="10">
        <f t="shared" si="43"/>
        <v>42012.25</v>
      </c>
      <c r="T521" s="10">
        <f t="shared" si="4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4">
        <f t="shared" si="40"/>
        <v>106.4375</v>
      </c>
      <c r="Q522" t="str">
        <f t="shared" si="41"/>
        <v>theater</v>
      </c>
      <c r="R522" t="str">
        <f t="shared" si="42"/>
        <v>plays</v>
      </c>
      <c r="S522" s="10">
        <f t="shared" si="43"/>
        <v>43574.208333333328</v>
      </c>
      <c r="T522" s="10">
        <f t="shared" si="4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4">
        <f t="shared" si="40"/>
        <v>29.975609756097562</v>
      </c>
      <c r="Q523" t="str">
        <f t="shared" si="41"/>
        <v>film &amp; video</v>
      </c>
      <c r="R523" t="str">
        <f t="shared" si="42"/>
        <v>drama</v>
      </c>
      <c r="S523" s="10">
        <f t="shared" si="43"/>
        <v>42605.208333333328</v>
      </c>
      <c r="T523" s="10">
        <f t="shared" si="4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4">
        <f t="shared" si="40"/>
        <v>85.806282722513089</v>
      </c>
      <c r="Q524" t="str">
        <f t="shared" si="41"/>
        <v>film &amp; video</v>
      </c>
      <c r="R524" t="str">
        <f t="shared" si="42"/>
        <v>shorts</v>
      </c>
      <c r="S524" s="10">
        <f t="shared" si="43"/>
        <v>41093.208333333336</v>
      </c>
      <c r="T524" s="10">
        <f t="shared" si="4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4">
        <f t="shared" si="40"/>
        <v>70.82022471910112</v>
      </c>
      <c r="Q525" t="str">
        <f t="shared" si="41"/>
        <v>film &amp; video</v>
      </c>
      <c r="R525" t="str">
        <f t="shared" si="42"/>
        <v>shorts</v>
      </c>
      <c r="S525" s="10">
        <f t="shared" si="43"/>
        <v>40241.25</v>
      </c>
      <c r="T525" s="10">
        <f t="shared" si="4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4">
        <f t="shared" si="40"/>
        <v>40.998484082870135</v>
      </c>
      <c r="Q526" t="str">
        <f t="shared" si="41"/>
        <v>theater</v>
      </c>
      <c r="R526" t="str">
        <f t="shared" si="42"/>
        <v>plays</v>
      </c>
      <c r="S526" s="10">
        <f t="shared" si="43"/>
        <v>40294.208333333336</v>
      </c>
      <c r="T526" s="10">
        <f t="shared" si="4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4">
        <f t="shared" si="40"/>
        <v>28.063492063492063</v>
      </c>
      <c r="Q527" t="str">
        <f t="shared" si="41"/>
        <v>technology</v>
      </c>
      <c r="R527" t="str">
        <f t="shared" si="42"/>
        <v>wearables</v>
      </c>
      <c r="S527" s="10">
        <f t="shared" si="43"/>
        <v>40505.25</v>
      </c>
      <c r="T527" s="10">
        <f t="shared" si="4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4">
        <f t="shared" si="40"/>
        <v>88.054421768707485</v>
      </c>
      <c r="Q528" t="str">
        <f t="shared" si="41"/>
        <v>theater</v>
      </c>
      <c r="R528" t="str">
        <f t="shared" si="42"/>
        <v>plays</v>
      </c>
      <c r="S528" s="10">
        <f t="shared" si="43"/>
        <v>42364.25</v>
      </c>
      <c r="T528" s="10">
        <f t="shared" si="4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4">
        <f t="shared" si="40"/>
        <v>31</v>
      </c>
      <c r="Q529" t="str">
        <f t="shared" si="41"/>
        <v>film &amp; video</v>
      </c>
      <c r="R529" t="str">
        <f t="shared" si="42"/>
        <v>animation</v>
      </c>
      <c r="S529" s="10">
        <f t="shared" si="43"/>
        <v>42405.25</v>
      </c>
      <c r="T529" s="10">
        <f t="shared" si="4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4">
        <f t="shared" si="40"/>
        <v>90.337500000000006</v>
      </c>
      <c r="Q530" t="str">
        <f t="shared" si="41"/>
        <v>music</v>
      </c>
      <c r="R530" t="str">
        <f t="shared" si="42"/>
        <v>indie rock</v>
      </c>
      <c r="S530" s="10">
        <f t="shared" si="43"/>
        <v>41601.25</v>
      </c>
      <c r="T530" s="10">
        <f t="shared" si="4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4">
        <f t="shared" si="40"/>
        <v>63.777777777777779</v>
      </c>
      <c r="Q531" t="str">
        <f t="shared" si="41"/>
        <v>games</v>
      </c>
      <c r="R531" t="str">
        <f t="shared" si="42"/>
        <v>video games</v>
      </c>
      <c r="S531" s="10">
        <f t="shared" si="43"/>
        <v>41769.208333333336</v>
      </c>
      <c r="T531" s="10">
        <f t="shared" si="4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4">
        <f t="shared" si="40"/>
        <v>53.995515695067262</v>
      </c>
      <c r="Q532" t="str">
        <f t="shared" si="41"/>
        <v>publishing</v>
      </c>
      <c r="R532" t="str">
        <f t="shared" si="42"/>
        <v>fiction</v>
      </c>
      <c r="S532" s="10">
        <f t="shared" si="43"/>
        <v>40421.208333333336</v>
      </c>
      <c r="T532" s="10">
        <f t="shared" si="4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4">
        <f t="shared" si="40"/>
        <v>48.993956043956047</v>
      </c>
      <c r="Q533" t="str">
        <f t="shared" si="41"/>
        <v>games</v>
      </c>
      <c r="R533" t="str">
        <f t="shared" si="42"/>
        <v>video games</v>
      </c>
      <c r="S533" s="10">
        <f t="shared" si="43"/>
        <v>41589.25</v>
      </c>
      <c r="T533" s="10">
        <f t="shared" si="4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4">
        <f t="shared" si="40"/>
        <v>63.857142857142854</v>
      </c>
      <c r="Q534" t="str">
        <f t="shared" si="41"/>
        <v>theater</v>
      </c>
      <c r="R534" t="str">
        <f t="shared" si="42"/>
        <v>plays</v>
      </c>
      <c r="S534" s="10">
        <f t="shared" si="43"/>
        <v>43125.25</v>
      </c>
      <c r="T534" s="10">
        <f t="shared" si="4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4">
        <f t="shared" si="40"/>
        <v>82.996393146979258</v>
      </c>
      <c r="Q535" t="str">
        <f t="shared" si="41"/>
        <v>music</v>
      </c>
      <c r="R535" t="str">
        <f t="shared" si="42"/>
        <v>indie rock</v>
      </c>
      <c r="S535" s="10">
        <f t="shared" si="43"/>
        <v>41479.208333333336</v>
      </c>
      <c r="T535" s="10">
        <f t="shared" si="4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4">
        <f t="shared" si="40"/>
        <v>55.08230452674897</v>
      </c>
      <c r="Q536" t="str">
        <f t="shared" si="41"/>
        <v>film &amp; video</v>
      </c>
      <c r="R536" t="str">
        <f t="shared" si="42"/>
        <v>drama</v>
      </c>
      <c r="S536" s="10">
        <f t="shared" si="43"/>
        <v>43329.208333333328</v>
      </c>
      <c r="T536" s="10">
        <f t="shared" si="4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4">
        <f t="shared" si="40"/>
        <v>62.044554455445542</v>
      </c>
      <c r="Q537" t="str">
        <f t="shared" si="41"/>
        <v>theater</v>
      </c>
      <c r="R537" t="str">
        <f t="shared" si="42"/>
        <v>plays</v>
      </c>
      <c r="S537" s="10">
        <f t="shared" si="43"/>
        <v>43259.208333333328</v>
      </c>
      <c r="T537" s="10">
        <f t="shared" si="4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4">
        <f t="shared" si="40"/>
        <v>104.97857142857143</v>
      </c>
      <c r="Q538" t="str">
        <f t="shared" si="41"/>
        <v>publishing</v>
      </c>
      <c r="R538" t="str">
        <f t="shared" si="42"/>
        <v>fiction</v>
      </c>
      <c r="S538" s="10">
        <f t="shared" si="43"/>
        <v>40414.208333333336</v>
      </c>
      <c r="T538" s="10">
        <f t="shared" si="4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4">
        <f t="shared" si="40"/>
        <v>94.044676806083643</v>
      </c>
      <c r="Q539" t="str">
        <f t="shared" si="41"/>
        <v>film &amp; video</v>
      </c>
      <c r="R539" t="str">
        <f t="shared" si="42"/>
        <v>documentary</v>
      </c>
      <c r="S539" s="10">
        <f t="shared" si="43"/>
        <v>43342.208333333328</v>
      </c>
      <c r="T539" s="10">
        <f t="shared" si="4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4">
        <f t="shared" si="40"/>
        <v>44.007716049382715</v>
      </c>
      <c r="Q540" t="str">
        <f t="shared" si="41"/>
        <v>games</v>
      </c>
      <c r="R540" t="str">
        <f t="shared" si="42"/>
        <v>mobile games</v>
      </c>
      <c r="S540" s="10">
        <f t="shared" si="43"/>
        <v>41539.208333333336</v>
      </c>
      <c r="T540" s="10">
        <f t="shared" si="4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4">
        <f t="shared" si="40"/>
        <v>92.467532467532465</v>
      </c>
      <c r="Q541" t="str">
        <f t="shared" si="41"/>
        <v>food</v>
      </c>
      <c r="R541" t="str">
        <f t="shared" si="42"/>
        <v>food trucks</v>
      </c>
      <c r="S541" s="10">
        <f t="shared" si="43"/>
        <v>43647.208333333328</v>
      </c>
      <c r="T541" s="10">
        <f t="shared" si="4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4">
        <f t="shared" si="40"/>
        <v>57.072874493927124</v>
      </c>
      <c r="Q542" t="str">
        <f t="shared" si="41"/>
        <v>photography</v>
      </c>
      <c r="R542" t="str">
        <f t="shared" si="42"/>
        <v>photography books</v>
      </c>
      <c r="S542" s="10">
        <f t="shared" si="43"/>
        <v>43225.208333333328</v>
      </c>
      <c r="T542" s="10">
        <f t="shared" si="4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4">
        <f t="shared" si="40"/>
        <v>109.07848101265823</v>
      </c>
      <c r="Q543" t="str">
        <f t="shared" si="41"/>
        <v>games</v>
      </c>
      <c r="R543" t="str">
        <f t="shared" si="42"/>
        <v>mobile games</v>
      </c>
      <c r="S543" s="10">
        <f t="shared" si="43"/>
        <v>42165.208333333328</v>
      </c>
      <c r="T543" s="10">
        <f t="shared" si="4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4">
        <f t="shared" si="40"/>
        <v>39.387755102040813</v>
      </c>
      <c r="Q544" t="str">
        <f t="shared" si="41"/>
        <v>music</v>
      </c>
      <c r="R544" t="str">
        <f t="shared" si="42"/>
        <v>indie rock</v>
      </c>
      <c r="S544" s="10">
        <f t="shared" si="43"/>
        <v>42391.25</v>
      </c>
      <c r="T544" s="10">
        <f t="shared" si="4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4">
        <f t="shared" si="40"/>
        <v>77.022222222222226</v>
      </c>
      <c r="Q545" t="str">
        <f t="shared" si="41"/>
        <v>games</v>
      </c>
      <c r="R545" t="str">
        <f t="shared" si="42"/>
        <v>video games</v>
      </c>
      <c r="S545" s="10">
        <f t="shared" si="43"/>
        <v>41528.208333333336</v>
      </c>
      <c r="T545" s="10">
        <f t="shared" si="4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4">
        <f t="shared" si="40"/>
        <v>92.166666666666671</v>
      </c>
      <c r="Q546" t="str">
        <f t="shared" si="41"/>
        <v>music</v>
      </c>
      <c r="R546" t="str">
        <f t="shared" si="42"/>
        <v>rock</v>
      </c>
      <c r="S546" s="10">
        <f t="shared" si="43"/>
        <v>42377.25</v>
      </c>
      <c r="T546" s="10">
        <f t="shared" si="4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4">
        <f t="shared" si="40"/>
        <v>61.007063197026021</v>
      </c>
      <c r="Q547" t="str">
        <f t="shared" si="41"/>
        <v>theater</v>
      </c>
      <c r="R547" t="str">
        <f t="shared" si="42"/>
        <v>plays</v>
      </c>
      <c r="S547" s="10">
        <f t="shared" si="43"/>
        <v>43824.25</v>
      </c>
      <c r="T547" s="10">
        <f t="shared" si="4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4">
        <f t="shared" si="40"/>
        <v>78.068181818181813</v>
      </c>
      <c r="Q548" t="str">
        <f t="shared" si="41"/>
        <v>theater</v>
      </c>
      <c r="R548" t="str">
        <f t="shared" si="42"/>
        <v>plays</v>
      </c>
      <c r="S548" s="10">
        <f t="shared" si="43"/>
        <v>43360.208333333328</v>
      </c>
      <c r="T548" s="10">
        <f t="shared" si="4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4">
        <f t="shared" si="40"/>
        <v>80.75</v>
      </c>
      <c r="Q549" t="str">
        <f t="shared" si="41"/>
        <v>film &amp; video</v>
      </c>
      <c r="R549" t="str">
        <f t="shared" si="42"/>
        <v>drama</v>
      </c>
      <c r="S549" s="10">
        <f t="shared" si="43"/>
        <v>42029.25</v>
      </c>
      <c r="T549" s="10">
        <f t="shared" si="4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4">
        <f t="shared" si="40"/>
        <v>59.991289782244557</v>
      </c>
      <c r="Q550" t="str">
        <f t="shared" si="41"/>
        <v>theater</v>
      </c>
      <c r="R550" t="str">
        <f t="shared" si="42"/>
        <v>plays</v>
      </c>
      <c r="S550" s="10">
        <f t="shared" si="43"/>
        <v>42461.208333333328</v>
      </c>
      <c r="T550" s="10">
        <f t="shared" si="4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4">
        <f t="shared" si="40"/>
        <v>110.03018372703411</v>
      </c>
      <c r="Q551" t="str">
        <f t="shared" si="41"/>
        <v>technology</v>
      </c>
      <c r="R551" t="str">
        <f t="shared" si="42"/>
        <v>wearables</v>
      </c>
      <c r="S551" s="10">
        <f t="shared" si="43"/>
        <v>41422.208333333336</v>
      </c>
      <c r="T551" s="10">
        <f t="shared" si="4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4">
        <f t="shared" si="40"/>
        <v>4</v>
      </c>
      <c r="Q552" t="str">
        <f t="shared" si="41"/>
        <v>music</v>
      </c>
      <c r="R552" t="str">
        <f t="shared" si="42"/>
        <v>indie rock</v>
      </c>
      <c r="S552" s="10">
        <f t="shared" si="43"/>
        <v>40968.25</v>
      </c>
      <c r="T552" s="10">
        <f t="shared" si="4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4">
        <f t="shared" si="40"/>
        <v>37.99856063332134</v>
      </c>
      <c r="Q553" t="str">
        <f t="shared" si="41"/>
        <v>technology</v>
      </c>
      <c r="R553" t="str">
        <f t="shared" si="42"/>
        <v>web</v>
      </c>
      <c r="S553" s="10">
        <f t="shared" si="43"/>
        <v>41993.25</v>
      </c>
      <c r="T553" s="10">
        <f t="shared" si="4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4">
        <f t="shared" si="40"/>
        <v>96.369565217391298</v>
      </c>
      <c r="Q554" t="str">
        <f t="shared" si="41"/>
        <v>theater</v>
      </c>
      <c r="R554" t="str">
        <f t="shared" si="42"/>
        <v>plays</v>
      </c>
      <c r="S554" s="10">
        <f t="shared" si="43"/>
        <v>42700.25</v>
      </c>
      <c r="T554" s="10">
        <f t="shared" si="4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4">
        <f t="shared" si="40"/>
        <v>72.978599221789878</v>
      </c>
      <c r="Q555" t="str">
        <f t="shared" si="41"/>
        <v>music</v>
      </c>
      <c r="R555" t="str">
        <f t="shared" si="42"/>
        <v>rock</v>
      </c>
      <c r="S555" s="10">
        <f t="shared" si="43"/>
        <v>40545.25</v>
      </c>
      <c r="T555" s="10">
        <f t="shared" si="4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4">
        <f t="shared" si="40"/>
        <v>26.007220216606498</v>
      </c>
      <c r="Q556" t="str">
        <f t="shared" si="41"/>
        <v>music</v>
      </c>
      <c r="R556" t="str">
        <f t="shared" si="42"/>
        <v>indie rock</v>
      </c>
      <c r="S556" s="10">
        <f t="shared" si="43"/>
        <v>42723.25</v>
      </c>
      <c r="T556" s="10">
        <f t="shared" si="4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4">
        <f t="shared" si="40"/>
        <v>104.36296296296297</v>
      </c>
      <c r="Q557" t="str">
        <f t="shared" si="41"/>
        <v>music</v>
      </c>
      <c r="R557" t="str">
        <f t="shared" si="42"/>
        <v>rock</v>
      </c>
      <c r="S557" s="10">
        <f t="shared" si="43"/>
        <v>41731.208333333336</v>
      </c>
      <c r="T557" s="10">
        <f t="shared" si="4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4">
        <f t="shared" si="40"/>
        <v>102.18852459016394</v>
      </c>
      <c r="Q558" t="str">
        <f t="shared" si="41"/>
        <v>publishing</v>
      </c>
      <c r="R558" t="str">
        <f t="shared" si="42"/>
        <v>translations</v>
      </c>
      <c r="S558" s="10">
        <f t="shared" si="43"/>
        <v>40792.208333333336</v>
      </c>
      <c r="T558" s="10">
        <f t="shared" si="4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4">
        <f t="shared" si="40"/>
        <v>54.117647058823529</v>
      </c>
      <c r="Q559" t="str">
        <f t="shared" si="41"/>
        <v>film &amp; video</v>
      </c>
      <c r="R559" t="str">
        <f t="shared" si="42"/>
        <v>science fiction</v>
      </c>
      <c r="S559" s="10">
        <f t="shared" si="43"/>
        <v>42279.208333333328</v>
      </c>
      <c r="T559" s="10">
        <f t="shared" si="4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4">
        <f t="shared" si="40"/>
        <v>63.222222222222221</v>
      </c>
      <c r="Q560" t="str">
        <f t="shared" si="41"/>
        <v>theater</v>
      </c>
      <c r="R560" t="str">
        <f t="shared" si="42"/>
        <v>plays</v>
      </c>
      <c r="S560" s="10">
        <f t="shared" si="43"/>
        <v>42424.25</v>
      </c>
      <c r="T560" s="10">
        <f t="shared" si="4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4">
        <f t="shared" si="40"/>
        <v>104.03228962818004</v>
      </c>
      <c r="Q561" t="str">
        <f t="shared" si="41"/>
        <v>theater</v>
      </c>
      <c r="R561" t="str">
        <f t="shared" si="42"/>
        <v>plays</v>
      </c>
      <c r="S561" s="10">
        <f t="shared" si="43"/>
        <v>42584.208333333328</v>
      </c>
      <c r="T561" s="10">
        <f t="shared" si="4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4">
        <f t="shared" si="40"/>
        <v>49.994334277620396</v>
      </c>
      <c r="Q562" t="str">
        <f t="shared" si="41"/>
        <v>film &amp; video</v>
      </c>
      <c r="R562" t="str">
        <f t="shared" si="42"/>
        <v>animation</v>
      </c>
      <c r="S562" s="10">
        <f t="shared" si="43"/>
        <v>40865.25</v>
      </c>
      <c r="T562" s="10">
        <f t="shared" si="4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4">
        <f t="shared" si="40"/>
        <v>56.015151515151516</v>
      </c>
      <c r="Q563" t="str">
        <f t="shared" si="41"/>
        <v>theater</v>
      </c>
      <c r="R563" t="str">
        <f t="shared" si="42"/>
        <v>plays</v>
      </c>
      <c r="S563" s="10">
        <f t="shared" si="43"/>
        <v>40833.208333333336</v>
      </c>
      <c r="T563" s="10">
        <f t="shared" si="4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4">
        <f t="shared" si="40"/>
        <v>48.807692307692307</v>
      </c>
      <c r="Q564" t="str">
        <f t="shared" si="41"/>
        <v>music</v>
      </c>
      <c r="R564" t="str">
        <f t="shared" si="42"/>
        <v>rock</v>
      </c>
      <c r="S564" s="10">
        <f t="shared" si="43"/>
        <v>43536.208333333328</v>
      </c>
      <c r="T564" s="10">
        <f t="shared" si="4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4">
        <f t="shared" si="40"/>
        <v>60.082352941176474</v>
      </c>
      <c r="Q565" t="str">
        <f t="shared" si="41"/>
        <v>film &amp; video</v>
      </c>
      <c r="R565" t="str">
        <f t="shared" si="42"/>
        <v>documentary</v>
      </c>
      <c r="S565" s="10">
        <f t="shared" si="43"/>
        <v>43417.25</v>
      </c>
      <c r="T565" s="10">
        <f t="shared" si="4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4">
        <f t="shared" si="40"/>
        <v>78.990502793296088</v>
      </c>
      <c r="Q566" t="str">
        <f t="shared" si="41"/>
        <v>theater</v>
      </c>
      <c r="R566" t="str">
        <f t="shared" si="42"/>
        <v>plays</v>
      </c>
      <c r="S566" s="10">
        <f t="shared" si="43"/>
        <v>42078.208333333328</v>
      </c>
      <c r="T566" s="10">
        <f t="shared" si="4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4">
        <f t="shared" si="40"/>
        <v>53.99499443826474</v>
      </c>
      <c r="Q567" t="str">
        <f t="shared" si="41"/>
        <v>theater</v>
      </c>
      <c r="R567" t="str">
        <f t="shared" si="42"/>
        <v>plays</v>
      </c>
      <c r="S567" s="10">
        <f t="shared" si="43"/>
        <v>40862.25</v>
      </c>
      <c r="T567" s="10">
        <f t="shared" si="4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4">
        <f t="shared" si="40"/>
        <v>111.45945945945945</v>
      </c>
      <c r="Q568" t="str">
        <f t="shared" si="41"/>
        <v>music</v>
      </c>
      <c r="R568" t="str">
        <f t="shared" si="42"/>
        <v>electric music</v>
      </c>
      <c r="S568" s="10">
        <f t="shared" si="43"/>
        <v>42424.25</v>
      </c>
      <c r="T568" s="10">
        <f t="shared" si="4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4">
        <f t="shared" si="40"/>
        <v>60.922131147540981</v>
      </c>
      <c r="Q569" t="str">
        <f t="shared" si="41"/>
        <v>music</v>
      </c>
      <c r="R569" t="str">
        <f t="shared" si="42"/>
        <v>rock</v>
      </c>
      <c r="S569" s="10">
        <f t="shared" si="43"/>
        <v>41830.208333333336</v>
      </c>
      <c r="T569" s="10">
        <f t="shared" si="4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4">
        <f t="shared" si="40"/>
        <v>26.0015444015444</v>
      </c>
      <c r="Q570" t="str">
        <f t="shared" si="41"/>
        <v>theater</v>
      </c>
      <c r="R570" t="str">
        <f t="shared" si="42"/>
        <v>plays</v>
      </c>
      <c r="S570" s="10">
        <f t="shared" si="43"/>
        <v>40374.208333333336</v>
      </c>
      <c r="T570" s="10">
        <f t="shared" si="4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4">
        <f t="shared" si="40"/>
        <v>80.993208828522924</v>
      </c>
      <c r="Q571" t="str">
        <f t="shared" si="41"/>
        <v>film &amp; video</v>
      </c>
      <c r="R571" t="str">
        <f t="shared" si="42"/>
        <v>animation</v>
      </c>
      <c r="S571" s="10">
        <f t="shared" si="43"/>
        <v>40554.25</v>
      </c>
      <c r="T571" s="10">
        <f t="shared" si="4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4">
        <f t="shared" si="40"/>
        <v>34.995963302752294</v>
      </c>
      <c r="Q572" t="str">
        <f t="shared" si="41"/>
        <v>music</v>
      </c>
      <c r="R572" t="str">
        <f t="shared" si="42"/>
        <v>rock</v>
      </c>
      <c r="S572" s="10">
        <f t="shared" si="43"/>
        <v>41993.25</v>
      </c>
      <c r="T572" s="10">
        <f t="shared" si="4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4">
        <f t="shared" si="40"/>
        <v>94.142857142857139</v>
      </c>
      <c r="Q573" t="str">
        <f t="shared" si="41"/>
        <v>film &amp; video</v>
      </c>
      <c r="R573" t="str">
        <f t="shared" si="42"/>
        <v>shorts</v>
      </c>
      <c r="S573" s="10">
        <f t="shared" si="43"/>
        <v>42174.208333333328</v>
      </c>
      <c r="T573" s="10">
        <f t="shared" si="4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4">
        <f t="shared" si="40"/>
        <v>52.085106382978722</v>
      </c>
      <c r="Q574" t="str">
        <f t="shared" si="41"/>
        <v>music</v>
      </c>
      <c r="R574" t="str">
        <f t="shared" si="42"/>
        <v>rock</v>
      </c>
      <c r="S574" s="10">
        <f t="shared" si="43"/>
        <v>42275.208333333328</v>
      </c>
      <c r="T574" s="10">
        <f t="shared" si="4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4">
        <f t="shared" si="40"/>
        <v>24.986666666666668</v>
      </c>
      <c r="Q575" t="str">
        <f t="shared" si="41"/>
        <v>journalism</v>
      </c>
      <c r="R575" t="str">
        <f t="shared" si="42"/>
        <v>audio</v>
      </c>
      <c r="S575" s="10">
        <f t="shared" si="43"/>
        <v>41761.208333333336</v>
      </c>
      <c r="T575" s="10">
        <f t="shared" si="4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4">
        <f t="shared" si="40"/>
        <v>69.215277777777771</v>
      </c>
      <c r="Q576" t="str">
        <f t="shared" si="41"/>
        <v>food</v>
      </c>
      <c r="R576" t="str">
        <f t="shared" si="42"/>
        <v>food trucks</v>
      </c>
      <c r="S576" s="10">
        <f t="shared" si="43"/>
        <v>43806.25</v>
      </c>
      <c r="T576" s="10">
        <f t="shared" si="4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4">
        <f t="shared" si="40"/>
        <v>93.944444444444443</v>
      </c>
      <c r="Q577" t="str">
        <f t="shared" si="41"/>
        <v>theater</v>
      </c>
      <c r="R577" t="str">
        <f t="shared" si="42"/>
        <v>plays</v>
      </c>
      <c r="S577" s="10">
        <f t="shared" si="43"/>
        <v>41779.208333333336</v>
      </c>
      <c r="T577" s="10">
        <f t="shared" si="4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4">
        <f t="shared" si="40"/>
        <v>98.40625</v>
      </c>
      <c r="Q578" t="str">
        <f t="shared" si="41"/>
        <v>theater</v>
      </c>
      <c r="R578" t="str">
        <f t="shared" si="42"/>
        <v>plays</v>
      </c>
      <c r="S578" s="10">
        <f t="shared" si="43"/>
        <v>43040.208333333328</v>
      </c>
      <c r="T578" s="10">
        <f t="shared" si="4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4">
        <f t="shared" ref="P579:P642" si="45">IF(ISERR(E579/H579),0,E579/H579)</f>
        <v>41.783783783783782</v>
      </c>
      <c r="Q579" t="str">
        <f t="shared" ref="Q579:Q642" si="46">_xlfn.TEXTBEFORE(O579,"/")</f>
        <v>music</v>
      </c>
      <c r="R579" t="str">
        <f t="shared" ref="R579:R642" si="47">_xlfn.TEXTAFTER(O579,"/")</f>
        <v>jazz</v>
      </c>
      <c r="S579" s="10">
        <f t="shared" ref="S579:S642" si="48">(((K579/60)/60)/24)+DATE(1970,1,1)</f>
        <v>40613.25</v>
      </c>
      <c r="T579" s="10">
        <f t="shared" ref="T579:T642" si="49"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4">
        <f t="shared" si="45"/>
        <v>65.991836734693877</v>
      </c>
      <c r="Q580" t="str">
        <f t="shared" si="46"/>
        <v>film &amp; video</v>
      </c>
      <c r="R580" t="str">
        <f t="shared" si="47"/>
        <v>science fiction</v>
      </c>
      <c r="S580" s="10">
        <f t="shared" si="48"/>
        <v>40878.25</v>
      </c>
      <c r="T580" s="10">
        <f t="shared" si="4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4">
        <f t="shared" si="45"/>
        <v>72.05747126436782</v>
      </c>
      <c r="Q581" t="str">
        <f t="shared" si="46"/>
        <v>music</v>
      </c>
      <c r="R581" t="str">
        <f t="shared" si="47"/>
        <v>jazz</v>
      </c>
      <c r="S581" s="10">
        <f t="shared" si="48"/>
        <v>40762.208333333336</v>
      </c>
      <c r="T581" s="10">
        <f t="shared" si="4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4">
        <f t="shared" si="45"/>
        <v>48.003209242618745</v>
      </c>
      <c r="Q582" t="str">
        <f t="shared" si="46"/>
        <v>theater</v>
      </c>
      <c r="R582" t="str">
        <f t="shared" si="47"/>
        <v>plays</v>
      </c>
      <c r="S582" s="10">
        <f t="shared" si="48"/>
        <v>41696.25</v>
      </c>
      <c r="T582" s="10">
        <f t="shared" si="4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4">
        <f t="shared" si="45"/>
        <v>54.098591549295776</v>
      </c>
      <c r="Q583" t="str">
        <f t="shared" si="46"/>
        <v>technology</v>
      </c>
      <c r="R583" t="str">
        <f t="shared" si="47"/>
        <v>web</v>
      </c>
      <c r="S583" s="10">
        <f t="shared" si="48"/>
        <v>40662.208333333336</v>
      </c>
      <c r="T583" s="10">
        <f t="shared" si="4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4">
        <f t="shared" si="45"/>
        <v>107.88095238095238</v>
      </c>
      <c r="Q584" t="str">
        <f t="shared" si="46"/>
        <v>games</v>
      </c>
      <c r="R584" t="str">
        <f t="shared" si="47"/>
        <v>video games</v>
      </c>
      <c r="S584" s="10">
        <f t="shared" si="48"/>
        <v>42165.208333333328</v>
      </c>
      <c r="T584" s="10">
        <f t="shared" si="4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4">
        <f t="shared" si="45"/>
        <v>67.034103410341032</v>
      </c>
      <c r="Q585" t="str">
        <f t="shared" si="46"/>
        <v>film &amp; video</v>
      </c>
      <c r="R585" t="str">
        <f t="shared" si="47"/>
        <v>documentary</v>
      </c>
      <c r="S585" s="10">
        <f t="shared" si="48"/>
        <v>40959.25</v>
      </c>
      <c r="T585" s="10">
        <f t="shared" si="4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4">
        <f t="shared" si="45"/>
        <v>64.01425914445133</v>
      </c>
      <c r="Q586" t="str">
        <f t="shared" si="46"/>
        <v>technology</v>
      </c>
      <c r="R586" t="str">
        <f t="shared" si="47"/>
        <v>web</v>
      </c>
      <c r="S586" s="10">
        <f t="shared" si="48"/>
        <v>41024.208333333336</v>
      </c>
      <c r="T586" s="10">
        <f t="shared" si="4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4">
        <f t="shared" si="45"/>
        <v>96.066176470588232</v>
      </c>
      <c r="Q587" t="str">
        <f t="shared" si="46"/>
        <v>publishing</v>
      </c>
      <c r="R587" t="str">
        <f t="shared" si="47"/>
        <v>translations</v>
      </c>
      <c r="S587" s="10">
        <f t="shared" si="48"/>
        <v>40255.208333333336</v>
      </c>
      <c r="T587" s="10">
        <f t="shared" si="4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4">
        <f t="shared" si="45"/>
        <v>51.184615384615384</v>
      </c>
      <c r="Q588" t="str">
        <f t="shared" si="46"/>
        <v>music</v>
      </c>
      <c r="R588" t="str">
        <f t="shared" si="47"/>
        <v>rock</v>
      </c>
      <c r="S588" s="10">
        <f t="shared" si="48"/>
        <v>40499.25</v>
      </c>
      <c r="T588" s="10">
        <f t="shared" si="4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4">
        <f t="shared" si="45"/>
        <v>43.92307692307692</v>
      </c>
      <c r="Q589" t="str">
        <f t="shared" si="46"/>
        <v>food</v>
      </c>
      <c r="R589" t="str">
        <f t="shared" si="47"/>
        <v>food trucks</v>
      </c>
      <c r="S589" s="10">
        <f t="shared" si="48"/>
        <v>43484.25</v>
      </c>
      <c r="T589" s="10">
        <f t="shared" si="4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4">
        <f t="shared" si="45"/>
        <v>91.021198830409361</v>
      </c>
      <c r="Q590" t="str">
        <f t="shared" si="46"/>
        <v>theater</v>
      </c>
      <c r="R590" t="str">
        <f t="shared" si="47"/>
        <v>plays</v>
      </c>
      <c r="S590" s="10">
        <f t="shared" si="48"/>
        <v>40262.208333333336</v>
      </c>
      <c r="T590" s="10">
        <f t="shared" si="4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4">
        <f t="shared" si="45"/>
        <v>50.127450980392155</v>
      </c>
      <c r="Q591" t="str">
        <f t="shared" si="46"/>
        <v>film &amp; video</v>
      </c>
      <c r="R591" t="str">
        <f t="shared" si="47"/>
        <v>documentary</v>
      </c>
      <c r="S591" s="10">
        <f t="shared" si="48"/>
        <v>42190.208333333328</v>
      </c>
      <c r="T591" s="10">
        <f t="shared" si="4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4">
        <f t="shared" si="45"/>
        <v>67.720930232558146</v>
      </c>
      <c r="Q592" t="str">
        <f t="shared" si="46"/>
        <v>publishing</v>
      </c>
      <c r="R592" t="str">
        <f t="shared" si="47"/>
        <v>radio &amp; podcasts</v>
      </c>
      <c r="S592" s="10">
        <f t="shared" si="48"/>
        <v>41994.25</v>
      </c>
      <c r="T592" s="10">
        <f t="shared" si="4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4">
        <f t="shared" si="45"/>
        <v>61.03921568627451</v>
      </c>
      <c r="Q593" t="str">
        <f t="shared" si="46"/>
        <v>games</v>
      </c>
      <c r="R593" t="str">
        <f t="shared" si="47"/>
        <v>video games</v>
      </c>
      <c r="S593" s="10">
        <f t="shared" si="48"/>
        <v>40373.208333333336</v>
      </c>
      <c r="T593" s="10">
        <f t="shared" si="4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4">
        <f t="shared" si="45"/>
        <v>80.011857707509876</v>
      </c>
      <c r="Q594" t="str">
        <f t="shared" si="46"/>
        <v>theater</v>
      </c>
      <c r="R594" t="str">
        <f t="shared" si="47"/>
        <v>plays</v>
      </c>
      <c r="S594" s="10">
        <f t="shared" si="48"/>
        <v>41789.208333333336</v>
      </c>
      <c r="T594" s="10">
        <f t="shared" si="4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4">
        <f t="shared" si="45"/>
        <v>47.001497753369947</v>
      </c>
      <c r="Q595" t="str">
        <f t="shared" si="46"/>
        <v>film &amp; video</v>
      </c>
      <c r="R595" t="str">
        <f t="shared" si="47"/>
        <v>animation</v>
      </c>
      <c r="S595" s="10">
        <f t="shared" si="48"/>
        <v>41724.208333333336</v>
      </c>
      <c r="T595" s="10">
        <f t="shared" si="4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4">
        <f t="shared" si="45"/>
        <v>71.127388535031841</v>
      </c>
      <c r="Q596" t="str">
        <f t="shared" si="46"/>
        <v>theater</v>
      </c>
      <c r="R596" t="str">
        <f t="shared" si="47"/>
        <v>plays</v>
      </c>
      <c r="S596" s="10">
        <f t="shared" si="48"/>
        <v>42548.208333333328</v>
      </c>
      <c r="T596" s="10">
        <f t="shared" si="4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4">
        <f t="shared" si="45"/>
        <v>89.99079189686924</v>
      </c>
      <c r="Q597" t="str">
        <f t="shared" si="46"/>
        <v>theater</v>
      </c>
      <c r="R597" t="str">
        <f t="shared" si="47"/>
        <v>plays</v>
      </c>
      <c r="S597" s="10">
        <f t="shared" si="48"/>
        <v>40253.208333333336</v>
      </c>
      <c r="T597" s="10">
        <f t="shared" si="4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4">
        <f t="shared" si="45"/>
        <v>43.032786885245905</v>
      </c>
      <c r="Q598" t="str">
        <f t="shared" si="46"/>
        <v>film &amp; video</v>
      </c>
      <c r="R598" t="str">
        <f t="shared" si="47"/>
        <v>drama</v>
      </c>
      <c r="S598" s="10">
        <f t="shared" si="48"/>
        <v>42434.25</v>
      </c>
      <c r="T598" s="10">
        <f t="shared" si="4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4">
        <f t="shared" si="45"/>
        <v>67.997714808043881</v>
      </c>
      <c r="Q599" t="str">
        <f t="shared" si="46"/>
        <v>theater</v>
      </c>
      <c r="R599" t="str">
        <f t="shared" si="47"/>
        <v>plays</v>
      </c>
      <c r="S599" s="10">
        <f t="shared" si="48"/>
        <v>43786.25</v>
      </c>
      <c r="T599" s="10">
        <f t="shared" si="4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4">
        <f t="shared" si="45"/>
        <v>73.004566210045667</v>
      </c>
      <c r="Q600" t="str">
        <f t="shared" si="46"/>
        <v>music</v>
      </c>
      <c r="R600" t="str">
        <f t="shared" si="47"/>
        <v>rock</v>
      </c>
      <c r="S600" s="10">
        <f t="shared" si="48"/>
        <v>40344.208333333336</v>
      </c>
      <c r="T600" s="10">
        <f t="shared" si="4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4">
        <f t="shared" si="45"/>
        <v>62.341463414634148</v>
      </c>
      <c r="Q601" t="str">
        <f t="shared" si="46"/>
        <v>film &amp; video</v>
      </c>
      <c r="R601" t="str">
        <f t="shared" si="47"/>
        <v>documentary</v>
      </c>
      <c r="S601" s="10">
        <f t="shared" si="48"/>
        <v>42047.25</v>
      </c>
      <c r="T601" s="10">
        <f t="shared" si="4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4">
        <f t="shared" si="45"/>
        <v>5</v>
      </c>
      <c r="Q602" t="str">
        <f t="shared" si="46"/>
        <v>food</v>
      </c>
      <c r="R602" t="str">
        <f t="shared" si="47"/>
        <v>food trucks</v>
      </c>
      <c r="S602" s="10">
        <f t="shared" si="48"/>
        <v>41485.208333333336</v>
      </c>
      <c r="T602" s="10">
        <f t="shared" si="4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4">
        <f t="shared" si="45"/>
        <v>67.103092783505161</v>
      </c>
      <c r="Q603" t="str">
        <f t="shared" si="46"/>
        <v>technology</v>
      </c>
      <c r="R603" t="str">
        <f t="shared" si="47"/>
        <v>wearables</v>
      </c>
      <c r="S603" s="10">
        <f t="shared" si="48"/>
        <v>41789.208333333336</v>
      </c>
      <c r="T603" s="10">
        <f t="shared" si="4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4">
        <f t="shared" si="45"/>
        <v>79.978947368421046</v>
      </c>
      <c r="Q604" t="str">
        <f t="shared" si="46"/>
        <v>theater</v>
      </c>
      <c r="R604" t="str">
        <f t="shared" si="47"/>
        <v>plays</v>
      </c>
      <c r="S604" s="10">
        <f t="shared" si="48"/>
        <v>42160.208333333328</v>
      </c>
      <c r="T604" s="10">
        <f t="shared" si="4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4">
        <f t="shared" si="45"/>
        <v>62.176470588235297</v>
      </c>
      <c r="Q605" t="str">
        <f t="shared" si="46"/>
        <v>theater</v>
      </c>
      <c r="R605" t="str">
        <f t="shared" si="47"/>
        <v>plays</v>
      </c>
      <c r="S605" s="10">
        <f t="shared" si="48"/>
        <v>43573.208333333328</v>
      </c>
      <c r="T605" s="10">
        <f t="shared" si="4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4">
        <f t="shared" si="45"/>
        <v>53.005950297514879</v>
      </c>
      <c r="Q606" t="str">
        <f t="shared" si="46"/>
        <v>theater</v>
      </c>
      <c r="R606" t="str">
        <f t="shared" si="47"/>
        <v>plays</v>
      </c>
      <c r="S606" s="10">
        <f t="shared" si="48"/>
        <v>40565.25</v>
      </c>
      <c r="T606" s="10">
        <f t="shared" si="4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4">
        <f t="shared" si="45"/>
        <v>57.738317757009348</v>
      </c>
      <c r="Q607" t="str">
        <f t="shared" si="46"/>
        <v>publishing</v>
      </c>
      <c r="R607" t="str">
        <f t="shared" si="47"/>
        <v>nonfiction</v>
      </c>
      <c r="S607" s="10">
        <f t="shared" si="48"/>
        <v>42280.208333333328</v>
      </c>
      <c r="T607" s="10">
        <f t="shared" si="4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4">
        <f t="shared" si="45"/>
        <v>40.03125</v>
      </c>
      <c r="Q608" t="str">
        <f t="shared" si="46"/>
        <v>music</v>
      </c>
      <c r="R608" t="str">
        <f t="shared" si="47"/>
        <v>rock</v>
      </c>
      <c r="S608" s="10">
        <f t="shared" si="48"/>
        <v>42436.25</v>
      </c>
      <c r="T608" s="10">
        <f t="shared" si="4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4">
        <f t="shared" si="45"/>
        <v>81.016591928251117</v>
      </c>
      <c r="Q609" t="str">
        <f t="shared" si="46"/>
        <v>food</v>
      </c>
      <c r="R609" t="str">
        <f t="shared" si="47"/>
        <v>food trucks</v>
      </c>
      <c r="S609" s="10">
        <f t="shared" si="48"/>
        <v>41721.208333333336</v>
      </c>
      <c r="T609" s="10">
        <f t="shared" si="4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4">
        <f t="shared" si="45"/>
        <v>35.047468354430379</v>
      </c>
      <c r="Q610" t="str">
        <f t="shared" si="46"/>
        <v>music</v>
      </c>
      <c r="R610" t="str">
        <f t="shared" si="47"/>
        <v>jazz</v>
      </c>
      <c r="S610" s="10">
        <f t="shared" si="48"/>
        <v>43530.25</v>
      </c>
      <c r="T610" s="10">
        <f t="shared" si="4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4">
        <f t="shared" si="45"/>
        <v>102.92307692307692</v>
      </c>
      <c r="Q611" t="str">
        <f t="shared" si="46"/>
        <v>film &amp; video</v>
      </c>
      <c r="R611" t="str">
        <f t="shared" si="47"/>
        <v>science fiction</v>
      </c>
      <c r="S611" s="10">
        <f t="shared" si="48"/>
        <v>43481.25</v>
      </c>
      <c r="T611" s="10">
        <f t="shared" si="4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4">
        <f t="shared" si="45"/>
        <v>27.998126756166094</v>
      </c>
      <c r="Q612" t="str">
        <f t="shared" si="46"/>
        <v>theater</v>
      </c>
      <c r="R612" t="str">
        <f t="shared" si="47"/>
        <v>plays</v>
      </c>
      <c r="S612" s="10">
        <f t="shared" si="48"/>
        <v>41259.25</v>
      </c>
      <c r="T612" s="10">
        <f t="shared" si="4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4">
        <f t="shared" si="45"/>
        <v>75.733333333333334</v>
      </c>
      <c r="Q613" t="str">
        <f t="shared" si="46"/>
        <v>theater</v>
      </c>
      <c r="R613" t="str">
        <f t="shared" si="47"/>
        <v>plays</v>
      </c>
      <c r="S613" s="10">
        <f t="shared" si="48"/>
        <v>41480.208333333336</v>
      </c>
      <c r="T613" s="10">
        <f t="shared" si="4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4">
        <f t="shared" si="45"/>
        <v>45.026041666666664</v>
      </c>
      <c r="Q614" t="str">
        <f t="shared" si="46"/>
        <v>music</v>
      </c>
      <c r="R614" t="str">
        <f t="shared" si="47"/>
        <v>electric music</v>
      </c>
      <c r="S614" s="10">
        <f t="shared" si="48"/>
        <v>40474.208333333336</v>
      </c>
      <c r="T614" s="10">
        <f t="shared" si="4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4">
        <f t="shared" si="45"/>
        <v>73.615384615384613</v>
      </c>
      <c r="Q615" t="str">
        <f t="shared" si="46"/>
        <v>theater</v>
      </c>
      <c r="R615" t="str">
        <f t="shared" si="47"/>
        <v>plays</v>
      </c>
      <c r="S615" s="10">
        <f t="shared" si="48"/>
        <v>42973.208333333328</v>
      </c>
      <c r="T615" s="10">
        <f t="shared" si="4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4">
        <f t="shared" si="45"/>
        <v>56.991701244813278</v>
      </c>
      <c r="Q616" t="str">
        <f t="shared" si="46"/>
        <v>theater</v>
      </c>
      <c r="R616" t="str">
        <f t="shared" si="47"/>
        <v>plays</v>
      </c>
      <c r="S616" s="10">
        <f t="shared" si="48"/>
        <v>42746.25</v>
      </c>
      <c r="T616" s="10">
        <f t="shared" si="4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4">
        <f t="shared" si="45"/>
        <v>85.223529411764702</v>
      </c>
      <c r="Q617" t="str">
        <f t="shared" si="46"/>
        <v>theater</v>
      </c>
      <c r="R617" t="str">
        <f t="shared" si="47"/>
        <v>plays</v>
      </c>
      <c r="S617" s="10">
        <f t="shared" si="48"/>
        <v>42489.208333333328</v>
      </c>
      <c r="T617" s="10">
        <f t="shared" si="4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4">
        <f t="shared" si="45"/>
        <v>50.962184873949582</v>
      </c>
      <c r="Q618" t="str">
        <f t="shared" si="46"/>
        <v>music</v>
      </c>
      <c r="R618" t="str">
        <f t="shared" si="47"/>
        <v>indie rock</v>
      </c>
      <c r="S618" s="10">
        <f t="shared" si="48"/>
        <v>41537.208333333336</v>
      </c>
      <c r="T618" s="10">
        <f t="shared" si="4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4">
        <f t="shared" si="45"/>
        <v>63.563636363636363</v>
      </c>
      <c r="Q619" t="str">
        <f t="shared" si="46"/>
        <v>theater</v>
      </c>
      <c r="R619" t="str">
        <f t="shared" si="47"/>
        <v>plays</v>
      </c>
      <c r="S619" s="10">
        <f t="shared" si="48"/>
        <v>41794.208333333336</v>
      </c>
      <c r="T619" s="10">
        <f t="shared" si="4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4">
        <f t="shared" si="45"/>
        <v>80.999165275459092</v>
      </c>
      <c r="Q620" t="str">
        <f t="shared" si="46"/>
        <v>publishing</v>
      </c>
      <c r="R620" t="str">
        <f t="shared" si="47"/>
        <v>nonfiction</v>
      </c>
      <c r="S620" s="10">
        <f t="shared" si="48"/>
        <v>41396.208333333336</v>
      </c>
      <c r="T620" s="10">
        <f t="shared" si="4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4">
        <f t="shared" si="45"/>
        <v>86.044753086419746</v>
      </c>
      <c r="Q621" t="str">
        <f t="shared" si="46"/>
        <v>theater</v>
      </c>
      <c r="R621" t="str">
        <f t="shared" si="47"/>
        <v>plays</v>
      </c>
      <c r="S621" s="10">
        <f t="shared" si="48"/>
        <v>40669.208333333336</v>
      </c>
      <c r="T621" s="10">
        <f t="shared" si="4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4">
        <f t="shared" si="45"/>
        <v>90.0390625</v>
      </c>
      <c r="Q622" t="str">
        <f t="shared" si="46"/>
        <v>photography</v>
      </c>
      <c r="R622" t="str">
        <f t="shared" si="47"/>
        <v>photography books</v>
      </c>
      <c r="S622" s="10">
        <f t="shared" si="48"/>
        <v>42559.208333333328</v>
      </c>
      <c r="T622" s="10">
        <f t="shared" si="4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4">
        <f t="shared" si="45"/>
        <v>74.006063432835816</v>
      </c>
      <c r="Q623" t="str">
        <f t="shared" si="46"/>
        <v>theater</v>
      </c>
      <c r="R623" t="str">
        <f t="shared" si="47"/>
        <v>plays</v>
      </c>
      <c r="S623" s="10">
        <f t="shared" si="48"/>
        <v>42626.208333333328</v>
      </c>
      <c r="T623" s="10">
        <f t="shared" si="4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4">
        <f t="shared" si="45"/>
        <v>92.4375</v>
      </c>
      <c r="Q624" t="str">
        <f t="shared" si="46"/>
        <v>music</v>
      </c>
      <c r="R624" t="str">
        <f t="shared" si="47"/>
        <v>indie rock</v>
      </c>
      <c r="S624" s="10">
        <f t="shared" si="48"/>
        <v>43205.208333333328</v>
      </c>
      <c r="T624" s="10">
        <f t="shared" si="4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4">
        <f t="shared" si="45"/>
        <v>55.999257333828446</v>
      </c>
      <c r="Q625" t="str">
        <f t="shared" si="46"/>
        <v>theater</v>
      </c>
      <c r="R625" t="str">
        <f t="shared" si="47"/>
        <v>plays</v>
      </c>
      <c r="S625" s="10">
        <f t="shared" si="48"/>
        <v>42201.208333333328</v>
      </c>
      <c r="T625" s="10">
        <f t="shared" si="4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4">
        <f t="shared" si="45"/>
        <v>32.983796296296298</v>
      </c>
      <c r="Q626" t="str">
        <f t="shared" si="46"/>
        <v>photography</v>
      </c>
      <c r="R626" t="str">
        <f t="shared" si="47"/>
        <v>photography books</v>
      </c>
      <c r="S626" s="10">
        <f t="shared" si="48"/>
        <v>42029.25</v>
      </c>
      <c r="T626" s="10">
        <f t="shared" si="4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4">
        <f t="shared" si="45"/>
        <v>93.596774193548384</v>
      </c>
      <c r="Q627" t="str">
        <f t="shared" si="46"/>
        <v>theater</v>
      </c>
      <c r="R627" t="str">
        <f t="shared" si="47"/>
        <v>plays</v>
      </c>
      <c r="S627" s="10">
        <f t="shared" si="48"/>
        <v>43857.25</v>
      </c>
      <c r="T627" s="10">
        <f t="shared" si="4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4">
        <f t="shared" si="45"/>
        <v>69.867724867724874</v>
      </c>
      <c r="Q628" t="str">
        <f t="shared" si="46"/>
        <v>theater</v>
      </c>
      <c r="R628" t="str">
        <f t="shared" si="47"/>
        <v>plays</v>
      </c>
      <c r="S628" s="10">
        <f t="shared" si="48"/>
        <v>40449.208333333336</v>
      </c>
      <c r="T628" s="10">
        <f t="shared" si="4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4">
        <f t="shared" si="45"/>
        <v>72.129870129870127</v>
      </c>
      <c r="Q629" t="str">
        <f t="shared" si="46"/>
        <v>food</v>
      </c>
      <c r="R629" t="str">
        <f t="shared" si="47"/>
        <v>food trucks</v>
      </c>
      <c r="S629" s="10">
        <f t="shared" si="48"/>
        <v>40345.208333333336</v>
      </c>
      <c r="T629" s="10">
        <f t="shared" si="4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4">
        <f t="shared" si="45"/>
        <v>30.041666666666668</v>
      </c>
      <c r="Q630" t="str">
        <f t="shared" si="46"/>
        <v>music</v>
      </c>
      <c r="R630" t="str">
        <f t="shared" si="47"/>
        <v>indie rock</v>
      </c>
      <c r="S630" s="10">
        <f t="shared" si="48"/>
        <v>40455.208333333336</v>
      </c>
      <c r="T630" s="10">
        <f t="shared" si="4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4">
        <f t="shared" si="45"/>
        <v>73.968000000000004</v>
      </c>
      <c r="Q631" t="str">
        <f t="shared" si="46"/>
        <v>theater</v>
      </c>
      <c r="R631" t="str">
        <f t="shared" si="47"/>
        <v>plays</v>
      </c>
      <c r="S631" s="10">
        <f t="shared" si="48"/>
        <v>42557.208333333328</v>
      </c>
      <c r="T631" s="10">
        <f t="shared" si="4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4">
        <f t="shared" si="45"/>
        <v>68.65517241379311</v>
      </c>
      <c r="Q632" t="str">
        <f t="shared" si="46"/>
        <v>theater</v>
      </c>
      <c r="R632" t="str">
        <f t="shared" si="47"/>
        <v>plays</v>
      </c>
      <c r="S632" s="10">
        <f t="shared" si="48"/>
        <v>43586.208333333328</v>
      </c>
      <c r="T632" s="10">
        <f t="shared" si="4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4">
        <f t="shared" si="45"/>
        <v>59.992164544564154</v>
      </c>
      <c r="Q633" t="str">
        <f t="shared" si="46"/>
        <v>theater</v>
      </c>
      <c r="R633" t="str">
        <f t="shared" si="47"/>
        <v>plays</v>
      </c>
      <c r="S633" s="10">
        <f t="shared" si="48"/>
        <v>43550.208333333328</v>
      </c>
      <c r="T633" s="10">
        <f t="shared" si="4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4">
        <f t="shared" si="45"/>
        <v>111.15827338129496</v>
      </c>
      <c r="Q634" t="str">
        <f t="shared" si="46"/>
        <v>theater</v>
      </c>
      <c r="R634" t="str">
        <f t="shared" si="47"/>
        <v>plays</v>
      </c>
      <c r="S634" s="10">
        <f t="shared" si="48"/>
        <v>41945.208333333336</v>
      </c>
      <c r="T634" s="10">
        <f t="shared" si="4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4">
        <f t="shared" si="45"/>
        <v>53.038095238095238</v>
      </c>
      <c r="Q635" t="str">
        <f t="shared" si="46"/>
        <v>film &amp; video</v>
      </c>
      <c r="R635" t="str">
        <f t="shared" si="47"/>
        <v>animation</v>
      </c>
      <c r="S635" s="10">
        <f t="shared" si="48"/>
        <v>42315.25</v>
      </c>
      <c r="T635" s="10">
        <f t="shared" si="4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4">
        <f t="shared" si="45"/>
        <v>55.985524728588658</v>
      </c>
      <c r="Q636" t="str">
        <f t="shared" si="46"/>
        <v>film &amp; video</v>
      </c>
      <c r="R636" t="str">
        <f t="shared" si="47"/>
        <v>television</v>
      </c>
      <c r="S636" s="10">
        <f t="shared" si="48"/>
        <v>42819.208333333328</v>
      </c>
      <c r="T636" s="10">
        <f t="shared" si="4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4">
        <f t="shared" si="45"/>
        <v>69.986760812003524</v>
      </c>
      <c r="Q637" t="str">
        <f t="shared" si="46"/>
        <v>film &amp; video</v>
      </c>
      <c r="R637" t="str">
        <f t="shared" si="47"/>
        <v>television</v>
      </c>
      <c r="S637" s="10">
        <f t="shared" si="48"/>
        <v>41314.25</v>
      </c>
      <c r="T637" s="10">
        <f t="shared" si="4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4">
        <f t="shared" si="45"/>
        <v>48.998079877112133</v>
      </c>
      <c r="Q638" t="str">
        <f t="shared" si="46"/>
        <v>film &amp; video</v>
      </c>
      <c r="R638" t="str">
        <f t="shared" si="47"/>
        <v>animation</v>
      </c>
      <c r="S638" s="10">
        <f t="shared" si="48"/>
        <v>40926.25</v>
      </c>
      <c r="T638" s="10">
        <f t="shared" si="4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4">
        <f t="shared" si="45"/>
        <v>103.84615384615384</v>
      </c>
      <c r="Q639" t="str">
        <f t="shared" si="46"/>
        <v>theater</v>
      </c>
      <c r="R639" t="str">
        <f t="shared" si="47"/>
        <v>plays</v>
      </c>
      <c r="S639" s="10">
        <f t="shared" si="48"/>
        <v>42688.25</v>
      </c>
      <c r="T639" s="10">
        <f t="shared" si="4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4">
        <f t="shared" si="45"/>
        <v>99.127659574468083</v>
      </c>
      <c r="Q640" t="str">
        <f t="shared" si="46"/>
        <v>theater</v>
      </c>
      <c r="R640" t="str">
        <f t="shared" si="47"/>
        <v>plays</v>
      </c>
      <c r="S640" s="10">
        <f t="shared" si="48"/>
        <v>40386.208333333336</v>
      </c>
      <c r="T640" s="10">
        <f t="shared" si="4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4">
        <f t="shared" si="45"/>
        <v>107.37777777777778</v>
      </c>
      <c r="Q641" t="str">
        <f t="shared" si="46"/>
        <v>film &amp; video</v>
      </c>
      <c r="R641" t="str">
        <f t="shared" si="47"/>
        <v>drama</v>
      </c>
      <c r="S641" s="10">
        <f t="shared" si="48"/>
        <v>43309.208333333328</v>
      </c>
      <c r="T641" s="10">
        <f t="shared" si="4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4">
        <f t="shared" si="45"/>
        <v>76.922178988326849</v>
      </c>
      <c r="Q642" t="str">
        <f t="shared" si="46"/>
        <v>theater</v>
      </c>
      <c r="R642" t="str">
        <f t="shared" si="47"/>
        <v>plays</v>
      </c>
      <c r="S642" s="10">
        <f t="shared" si="48"/>
        <v>42387.25</v>
      </c>
      <c r="T642" s="10">
        <f t="shared" si="4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4">
        <f t="shared" ref="P643:P706" si="50">IF(ISERR(E643/H643),0,E643/H643)</f>
        <v>58.128865979381445</v>
      </c>
      <c r="Q643" t="str">
        <f t="shared" ref="Q643:Q706" si="51">_xlfn.TEXTBEFORE(O643,"/")</f>
        <v>theater</v>
      </c>
      <c r="R643" t="str">
        <f t="shared" ref="R643:R706" si="52">_xlfn.TEXTAFTER(O643,"/")</f>
        <v>plays</v>
      </c>
      <c r="S643" s="10">
        <f t="shared" ref="S643:S706" si="53">(((K643/60)/60)/24)+DATE(1970,1,1)</f>
        <v>42786.25</v>
      </c>
      <c r="T643" s="10">
        <f t="shared" ref="T643:T706" si="54"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4">
        <f t="shared" si="50"/>
        <v>103.73643410852713</v>
      </c>
      <c r="Q644" t="str">
        <f t="shared" si="51"/>
        <v>technology</v>
      </c>
      <c r="R644" t="str">
        <f t="shared" si="52"/>
        <v>wearables</v>
      </c>
      <c r="S644" s="10">
        <f t="shared" si="53"/>
        <v>43451.25</v>
      </c>
      <c r="T644" s="10">
        <f t="shared" si="5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4">
        <f t="shared" si="50"/>
        <v>87.962666666666664</v>
      </c>
      <c r="Q645" t="str">
        <f t="shared" si="51"/>
        <v>theater</v>
      </c>
      <c r="R645" t="str">
        <f t="shared" si="52"/>
        <v>plays</v>
      </c>
      <c r="S645" s="10">
        <f t="shared" si="53"/>
        <v>42795.25</v>
      </c>
      <c r="T645" s="10">
        <f t="shared" si="5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4">
        <f t="shared" si="50"/>
        <v>28</v>
      </c>
      <c r="Q646" t="str">
        <f t="shared" si="51"/>
        <v>theater</v>
      </c>
      <c r="R646" t="str">
        <f t="shared" si="52"/>
        <v>plays</v>
      </c>
      <c r="S646" s="10">
        <f t="shared" si="53"/>
        <v>43452.25</v>
      </c>
      <c r="T646" s="10">
        <f t="shared" si="5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4">
        <f t="shared" si="50"/>
        <v>37.999361294443261</v>
      </c>
      <c r="Q647" t="str">
        <f t="shared" si="51"/>
        <v>music</v>
      </c>
      <c r="R647" t="str">
        <f t="shared" si="52"/>
        <v>rock</v>
      </c>
      <c r="S647" s="10">
        <f t="shared" si="53"/>
        <v>43369.208333333328</v>
      </c>
      <c r="T647" s="10">
        <f t="shared" si="5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4">
        <f t="shared" si="50"/>
        <v>29.999313893653515</v>
      </c>
      <c r="Q648" t="str">
        <f t="shared" si="51"/>
        <v>games</v>
      </c>
      <c r="R648" t="str">
        <f t="shared" si="52"/>
        <v>video games</v>
      </c>
      <c r="S648" s="10">
        <f t="shared" si="53"/>
        <v>41346.208333333336</v>
      </c>
      <c r="T648" s="10">
        <f t="shared" si="5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4">
        <f t="shared" si="50"/>
        <v>103.5</v>
      </c>
      <c r="Q649" t="str">
        <f t="shared" si="51"/>
        <v>publishing</v>
      </c>
      <c r="R649" t="str">
        <f t="shared" si="52"/>
        <v>translations</v>
      </c>
      <c r="S649" s="10">
        <f t="shared" si="53"/>
        <v>43199.208333333328</v>
      </c>
      <c r="T649" s="10">
        <f t="shared" si="5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4">
        <f t="shared" si="50"/>
        <v>85.994467496542185</v>
      </c>
      <c r="Q650" t="str">
        <f t="shared" si="51"/>
        <v>food</v>
      </c>
      <c r="R650" t="str">
        <f t="shared" si="52"/>
        <v>food trucks</v>
      </c>
      <c r="S650" s="10">
        <f t="shared" si="53"/>
        <v>42922.208333333328</v>
      </c>
      <c r="T650" s="10">
        <f t="shared" si="5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4">
        <f t="shared" si="50"/>
        <v>98.011627906976742</v>
      </c>
      <c r="Q651" t="str">
        <f t="shared" si="51"/>
        <v>theater</v>
      </c>
      <c r="R651" t="str">
        <f t="shared" si="52"/>
        <v>plays</v>
      </c>
      <c r="S651" s="10">
        <f t="shared" si="53"/>
        <v>40471.208333333336</v>
      </c>
      <c r="T651" s="10">
        <f t="shared" si="5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4">
        <f t="shared" si="50"/>
        <v>2</v>
      </c>
      <c r="Q652" t="str">
        <f t="shared" si="51"/>
        <v>music</v>
      </c>
      <c r="R652" t="str">
        <f t="shared" si="52"/>
        <v>jazz</v>
      </c>
      <c r="S652" s="10">
        <f t="shared" si="53"/>
        <v>41828.208333333336</v>
      </c>
      <c r="T652" s="10">
        <f t="shared" si="5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4">
        <f t="shared" si="50"/>
        <v>44.994570837642193</v>
      </c>
      <c r="Q653" t="str">
        <f t="shared" si="51"/>
        <v>film &amp; video</v>
      </c>
      <c r="R653" t="str">
        <f t="shared" si="52"/>
        <v>shorts</v>
      </c>
      <c r="S653" s="10">
        <f t="shared" si="53"/>
        <v>41692.25</v>
      </c>
      <c r="T653" s="10">
        <f t="shared" si="5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4">
        <f t="shared" si="50"/>
        <v>31.012224938875306</v>
      </c>
      <c r="Q654" t="str">
        <f t="shared" si="51"/>
        <v>technology</v>
      </c>
      <c r="R654" t="str">
        <f t="shared" si="52"/>
        <v>web</v>
      </c>
      <c r="S654" s="10">
        <f t="shared" si="53"/>
        <v>42587.208333333328</v>
      </c>
      <c r="T654" s="10">
        <f t="shared" si="5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4">
        <f t="shared" si="50"/>
        <v>59.970085470085472</v>
      </c>
      <c r="Q655" t="str">
        <f t="shared" si="51"/>
        <v>technology</v>
      </c>
      <c r="R655" t="str">
        <f t="shared" si="52"/>
        <v>web</v>
      </c>
      <c r="S655" s="10">
        <f t="shared" si="53"/>
        <v>42468.208333333328</v>
      </c>
      <c r="T655" s="10">
        <f t="shared" si="5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4">
        <f t="shared" si="50"/>
        <v>58.9973474801061</v>
      </c>
      <c r="Q656" t="str">
        <f t="shared" si="51"/>
        <v>music</v>
      </c>
      <c r="R656" t="str">
        <f t="shared" si="52"/>
        <v>metal</v>
      </c>
      <c r="S656" s="10">
        <f t="shared" si="53"/>
        <v>42240.208333333328</v>
      </c>
      <c r="T656" s="10">
        <f t="shared" si="5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4">
        <f t="shared" si="50"/>
        <v>50.045454545454547</v>
      </c>
      <c r="Q657" t="str">
        <f t="shared" si="51"/>
        <v>photography</v>
      </c>
      <c r="R657" t="str">
        <f t="shared" si="52"/>
        <v>photography books</v>
      </c>
      <c r="S657" s="10">
        <f t="shared" si="53"/>
        <v>42796.25</v>
      </c>
      <c r="T657" s="10">
        <f t="shared" si="5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4">
        <f t="shared" si="50"/>
        <v>98.966269841269835</v>
      </c>
      <c r="Q658" t="str">
        <f t="shared" si="51"/>
        <v>food</v>
      </c>
      <c r="R658" t="str">
        <f t="shared" si="52"/>
        <v>food trucks</v>
      </c>
      <c r="S658" s="10">
        <f t="shared" si="53"/>
        <v>43097.25</v>
      </c>
      <c r="T658" s="10">
        <f t="shared" si="5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4">
        <f t="shared" si="50"/>
        <v>58.857142857142854</v>
      </c>
      <c r="Q659" t="str">
        <f t="shared" si="51"/>
        <v>film &amp; video</v>
      </c>
      <c r="R659" t="str">
        <f t="shared" si="52"/>
        <v>science fiction</v>
      </c>
      <c r="S659" s="10">
        <f t="shared" si="53"/>
        <v>43096.25</v>
      </c>
      <c r="T659" s="10">
        <f t="shared" si="5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4">
        <f t="shared" si="50"/>
        <v>81.010256410256417</v>
      </c>
      <c r="Q660" t="str">
        <f t="shared" si="51"/>
        <v>music</v>
      </c>
      <c r="R660" t="str">
        <f t="shared" si="52"/>
        <v>rock</v>
      </c>
      <c r="S660" s="10">
        <f t="shared" si="53"/>
        <v>42246.208333333328</v>
      </c>
      <c r="T660" s="10">
        <f t="shared" si="5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4">
        <f t="shared" si="50"/>
        <v>76.013333333333335</v>
      </c>
      <c r="Q661" t="str">
        <f t="shared" si="51"/>
        <v>film &amp; video</v>
      </c>
      <c r="R661" t="str">
        <f t="shared" si="52"/>
        <v>documentary</v>
      </c>
      <c r="S661" s="10">
        <f t="shared" si="53"/>
        <v>40570.25</v>
      </c>
      <c r="T661" s="10">
        <f t="shared" si="5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4">
        <f t="shared" si="50"/>
        <v>96.597402597402592</v>
      </c>
      <c r="Q662" t="str">
        <f t="shared" si="51"/>
        <v>theater</v>
      </c>
      <c r="R662" t="str">
        <f t="shared" si="52"/>
        <v>plays</v>
      </c>
      <c r="S662" s="10">
        <f t="shared" si="53"/>
        <v>42237.208333333328</v>
      </c>
      <c r="T662" s="10">
        <f t="shared" si="5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4">
        <f t="shared" si="50"/>
        <v>76.957446808510639</v>
      </c>
      <c r="Q663" t="str">
        <f t="shared" si="51"/>
        <v>music</v>
      </c>
      <c r="R663" t="str">
        <f t="shared" si="52"/>
        <v>jazz</v>
      </c>
      <c r="S663" s="10">
        <f t="shared" si="53"/>
        <v>40996.208333333336</v>
      </c>
      <c r="T663" s="10">
        <f t="shared" si="5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4">
        <f t="shared" si="50"/>
        <v>67.984732824427482</v>
      </c>
      <c r="Q664" t="str">
        <f t="shared" si="51"/>
        <v>theater</v>
      </c>
      <c r="R664" t="str">
        <f t="shared" si="52"/>
        <v>plays</v>
      </c>
      <c r="S664" s="10">
        <f t="shared" si="53"/>
        <v>43443.25</v>
      </c>
      <c r="T664" s="10">
        <f t="shared" si="5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4">
        <f t="shared" si="50"/>
        <v>88.781609195402297</v>
      </c>
      <c r="Q665" t="str">
        <f t="shared" si="51"/>
        <v>theater</v>
      </c>
      <c r="R665" t="str">
        <f t="shared" si="52"/>
        <v>plays</v>
      </c>
      <c r="S665" s="10">
        <f t="shared" si="53"/>
        <v>40458.208333333336</v>
      </c>
      <c r="T665" s="10">
        <f t="shared" si="5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4">
        <f t="shared" si="50"/>
        <v>24.99623706491063</v>
      </c>
      <c r="Q666" t="str">
        <f t="shared" si="51"/>
        <v>music</v>
      </c>
      <c r="R666" t="str">
        <f t="shared" si="52"/>
        <v>jazz</v>
      </c>
      <c r="S666" s="10">
        <f t="shared" si="53"/>
        <v>40959.25</v>
      </c>
      <c r="T666" s="10">
        <f t="shared" si="5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4">
        <f t="shared" si="50"/>
        <v>44.922794117647058</v>
      </c>
      <c r="Q667" t="str">
        <f t="shared" si="51"/>
        <v>film &amp; video</v>
      </c>
      <c r="R667" t="str">
        <f t="shared" si="52"/>
        <v>documentary</v>
      </c>
      <c r="S667" s="10">
        <f t="shared" si="53"/>
        <v>40733.208333333336</v>
      </c>
      <c r="T667" s="10">
        <f t="shared" si="5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4">
        <f t="shared" si="50"/>
        <v>79.400000000000006</v>
      </c>
      <c r="Q668" t="str">
        <f t="shared" si="51"/>
        <v>theater</v>
      </c>
      <c r="R668" t="str">
        <f t="shared" si="52"/>
        <v>plays</v>
      </c>
      <c r="S668" s="10">
        <f t="shared" si="53"/>
        <v>41516.208333333336</v>
      </c>
      <c r="T668" s="10">
        <f t="shared" si="5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4">
        <f t="shared" si="50"/>
        <v>29.009546539379475</v>
      </c>
      <c r="Q669" t="str">
        <f t="shared" si="51"/>
        <v>journalism</v>
      </c>
      <c r="R669" t="str">
        <f t="shared" si="52"/>
        <v>audio</v>
      </c>
      <c r="S669" s="10">
        <f t="shared" si="53"/>
        <v>41892.208333333336</v>
      </c>
      <c r="T669" s="10">
        <f t="shared" si="5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4">
        <f t="shared" si="50"/>
        <v>73.59210526315789</v>
      </c>
      <c r="Q670" t="str">
        <f t="shared" si="51"/>
        <v>theater</v>
      </c>
      <c r="R670" t="str">
        <f t="shared" si="52"/>
        <v>plays</v>
      </c>
      <c r="S670" s="10">
        <f t="shared" si="53"/>
        <v>41122.208333333336</v>
      </c>
      <c r="T670" s="10">
        <f t="shared" si="5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4">
        <f t="shared" si="50"/>
        <v>107.97038864898211</v>
      </c>
      <c r="Q671" t="str">
        <f t="shared" si="51"/>
        <v>theater</v>
      </c>
      <c r="R671" t="str">
        <f t="shared" si="52"/>
        <v>plays</v>
      </c>
      <c r="S671" s="10">
        <f t="shared" si="53"/>
        <v>42912.208333333328</v>
      </c>
      <c r="T671" s="10">
        <f t="shared" si="5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4">
        <f t="shared" si="50"/>
        <v>68.987284287011803</v>
      </c>
      <c r="Q672" t="str">
        <f t="shared" si="51"/>
        <v>music</v>
      </c>
      <c r="R672" t="str">
        <f t="shared" si="52"/>
        <v>indie rock</v>
      </c>
      <c r="S672" s="10">
        <f t="shared" si="53"/>
        <v>42425.25</v>
      </c>
      <c r="T672" s="10">
        <f t="shared" si="5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4">
        <f t="shared" si="50"/>
        <v>111.02236719478098</v>
      </c>
      <c r="Q673" t="str">
        <f t="shared" si="51"/>
        <v>theater</v>
      </c>
      <c r="R673" t="str">
        <f t="shared" si="52"/>
        <v>plays</v>
      </c>
      <c r="S673" s="10">
        <f t="shared" si="53"/>
        <v>40390.208333333336</v>
      </c>
      <c r="T673" s="10">
        <f t="shared" si="5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4">
        <f t="shared" si="50"/>
        <v>24.997515808491418</v>
      </c>
      <c r="Q674" t="str">
        <f t="shared" si="51"/>
        <v>theater</v>
      </c>
      <c r="R674" t="str">
        <f t="shared" si="52"/>
        <v>plays</v>
      </c>
      <c r="S674" s="10">
        <f t="shared" si="53"/>
        <v>43180.208333333328</v>
      </c>
      <c r="T674" s="10">
        <f t="shared" si="5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4">
        <f t="shared" si="50"/>
        <v>42.155172413793103</v>
      </c>
      <c r="Q675" t="str">
        <f t="shared" si="51"/>
        <v>music</v>
      </c>
      <c r="R675" t="str">
        <f t="shared" si="52"/>
        <v>indie rock</v>
      </c>
      <c r="S675" s="10">
        <f t="shared" si="53"/>
        <v>42475.208333333328</v>
      </c>
      <c r="T675" s="10">
        <f t="shared" si="5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4">
        <f t="shared" si="50"/>
        <v>47.003284072249592</v>
      </c>
      <c r="Q676" t="str">
        <f t="shared" si="51"/>
        <v>photography</v>
      </c>
      <c r="R676" t="str">
        <f t="shared" si="52"/>
        <v>photography books</v>
      </c>
      <c r="S676" s="10">
        <f t="shared" si="53"/>
        <v>40774.208333333336</v>
      </c>
      <c r="T676" s="10">
        <f t="shared" si="5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4">
        <f t="shared" si="50"/>
        <v>36.0392749244713</v>
      </c>
      <c r="Q677" t="str">
        <f t="shared" si="51"/>
        <v>journalism</v>
      </c>
      <c r="R677" t="str">
        <f t="shared" si="52"/>
        <v>audio</v>
      </c>
      <c r="S677" s="10">
        <f t="shared" si="53"/>
        <v>43719.208333333328</v>
      </c>
      <c r="T677" s="10">
        <f t="shared" si="5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4">
        <f t="shared" si="50"/>
        <v>101.03760683760684</v>
      </c>
      <c r="Q678" t="str">
        <f t="shared" si="51"/>
        <v>photography</v>
      </c>
      <c r="R678" t="str">
        <f t="shared" si="52"/>
        <v>photography books</v>
      </c>
      <c r="S678" s="10">
        <f t="shared" si="53"/>
        <v>41178.208333333336</v>
      </c>
      <c r="T678" s="10">
        <f t="shared" si="5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4">
        <f t="shared" si="50"/>
        <v>39.927927927927925</v>
      </c>
      <c r="Q679" t="str">
        <f t="shared" si="51"/>
        <v>publishing</v>
      </c>
      <c r="R679" t="str">
        <f t="shared" si="52"/>
        <v>fiction</v>
      </c>
      <c r="S679" s="10">
        <f t="shared" si="53"/>
        <v>42561.208333333328</v>
      </c>
      <c r="T679" s="10">
        <f t="shared" si="5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4">
        <f t="shared" si="50"/>
        <v>83.158139534883716</v>
      </c>
      <c r="Q680" t="str">
        <f t="shared" si="51"/>
        <v>film &amp; video</v>
      </c>
      <c r="R680" t="str">
        <f t="shared" si="52"/>
        <v>drama</v>
      </c>
      <c r="S680" s="10">
        <f t="shared" si="53"/>
        <v>43484.25</v>
      </c>
      <c r="T680" s="10">
        <f t="shared" si="5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4">
        <f t="shared" si="50"/>
        <v>39.97520661157025</v>
      </c>
      <c r="Q681" t="str">
        <f t="shared" si="51"/>
        <v>food</v>
      </c>
      <c r="R681" t="str">
        <f t="shared" si="52"/>
        <v>food trucks</v>
      </c>
      <c r="S681" s="10">
        <f t="shared" si="53"/>
        <v>43756.208333333328</v>
      </c>
      <c r="T681" s="10">
        <f t="shared" si="5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4">
        <f t="shared" si="50"/>
        <v>47.993908629441627</v>
      </c>
      <c r="Q682" t="str">
        <f t="shared" si="51"/>
        <v>games</v>
      </c>
      <c r="R682" t="str">
        <f t="shared" si="52"/>
        <v>mobile games</v>
      </c>
      <c r="S682" s="10">
        <f t="shared" si="53"/>
        <v>43813.25</v>
      </c>
      <c r="T682" s="10">
        <f t="shared" si="5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4">
        <f t="shared" si="50"/>
        <v>95.978877489438744</v>
      </c>
      <c r="Q683" t="str">
        <f t="shared" si="51"/>
        <v>theater</v>
      </c>
      <c r="R683" t="str">
        <f t="shared" si="52"/>
        <v>plays</v>
      </c>
      <c r="S683" s="10">
        <f t="shared" si="53"/>
        <v>40898.25</v>
      </c>
      <c r="T683" s="10">
        <f t="shared" si="5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4">
        <f t="shared" si="50"/>
        <v>78.728155339805824</v>
      </c>
      <c r="Q684" t="str">
        <f t="shared" si="51"/>
        <v>theater</v>
      </c>
      <c r="R684" t="str">
        <f t="shared" si="52"/>
        <v>plays</v>
      </c>
      <c r="S684" s="10">
        <f t="shared" si="53"/>
        <v>41619.25</v>
      </c>
      <c r="T684" s="10">
        <f t="shared" si="5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4">
        <f t="shared" si="50"/>
        <v>56.081632653061227</v>
      </c>
      <c r="Q685" t="str">
        <f t="shared" si="51"/>
        <v>theater</v>
      </c>
      <c r="R685" t="str">
        <f t="shared" si="52"/>
        <v>plays</v>
      </c>
      <c r="S685" s="10">
        <f t="shared" si="53"/>
        <v>43359.208333333328</v>
      </c>
      <c r="T685" s="10">
        <f t="shared" si="5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4">
        <f t="shared" si="50"/>
        <v>69.090909090909093</v>
      </c>
      <c r="Q686" t="str">
        <f t="shared" si="51"/>
        <v>publishing</v>
      </c>
      <c r="R686" t="str">
        <f t="shared" si="52"/>
        <v>nonfiction</v>
      </c>
      <c r="S686" s="10">
        <f t="shared" si="53"/>
        <v>40358.208333333336</v>
      </c>
      <c r="T686" s="10">
        <f t="shared" si="5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4">
        <f t="shared" si="50"/>
        <v>102.05291576673866</v>
      </c>
      <c r="Q687" t="str">
        <f t="shared" si="51"/>
        <v>theater</v>
      </c>
      <c r="R687" t="str">
        <f t="shared" si="52"/>
        <v>plays</v>
      </c>
      <c r="S687" s="10">
        <f t="shared" si="53"/>
        <v>42239.208333333328</v>
      </c>
      <c r="T687" s="10">
        <f t="shared" si="5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4">
        <f t="shared" si="50"/>
        <v>107.32089552238806</v>
      </c>
      <c r="Q688" t="str">
        <f t="shared" si="51"/>
        <v>technology</v>
      </c>
      <c r="R688" t="str">
        <f t="shared" si="52"/>
        <v>wearables</v>
      </c>
      <c r="S688" s="10">
        <f t="shared" si="53"/>
        <v>43186.208333333328</v>
      </c>
      <c r="T688" s="10">
        <f t="shared" si="5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4">
        <f t="shared" si="50"/>
        <v>51.970260223048328</v>
      </c>
      <c r="Q689" t="str">
        <f t="shared" si="51"/>
        <v>theater</v>
      </c>
      <c r="R689" t="str">
        <f t="shared" si="52"/>
        <v>plays</v>
      </c>
      <c r="S689" s="10">
        <f t="shared" si="53"/>
        <v>42806.25</v>
      </c>
      <c r="T689" s="10">
        <f t="shared" si="5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4">
        <f t="shared" si="50"/>
        <v>71.137142857142862</v>
      </c>
      <c r="Q690" t="str">
        <f t="shared" si="51"/>
        <v>film &amp; video</v>
      </c>
      <c r="R690" t="str">
        <f t="shared" si="52"/>
        <v>television</v>
      </c>
      <c r="S690" s="10">
        <f t="shared" si="53"/>
        <v>43475.25</v>
      </c>
      <c r="T690" s="10">
        <f t="shared" si="5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4">
        <f t="shared" si="50"/>
        <v>106.49275362318841</v>
      </c>
      <c r="Q691" t="str">
        <f t="shared" si="51"/>
        <v>technology</v>
      </c>
      <c r="R691" t="str">
        <f t="shared" si="52"/>
        <v>web</v>
      </c>
      <c r="S691" s="10">
        <f t="shared" si="53"/>
        <v>41576.208333333336</v>
      </c>
      <c r="T691" s="10">
        <f t="shared" si="5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4">
        <f t="shared" si="50"/>
        <v>42.93684210526316</v>
      </c>
      <c r="Q692" t="str">
        <f t="shared" si="51"/>
        <v>film &amp; video</v>
      </c>
      <c r="R692" t="str">
        <f t="shared" si="52"/>
        <v>documentary</v>
      </c>
      <c r="S692" s="10">
        <f t="shared" si="53"/>
        <v>40874.25</v>
      </c>
      <c r="T692" s="10">
        <f t="shared" si="5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4">
        <f t="shared" si="50"/>
        <v>30.037974683544302</v>
      </c>
      <c r="Q693" t="str">
        <f t="shared" si="51"/>
        <v>film &amp; video</v>
      </c>
      <c r="R693" t="str">
        <f t="shared" si="52"/>
        <v>documentary</v>
      </c>
      <c r="S693" s="10">
        <f t="shared" si="53"/>
        <v>41185.208333333336</v>
      </c>
      <c r="T693" s="10">
        <f t="shared" si="5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4">
        <f t="shared" si="50"/>
        <v>70.623376623376629</v>
      </c>
      <c r="Q694" t="str">
        <f t="shared" si="51"/>
        <v>music</v>
      </c>
      <c r="R694" t="str">
        <f t="shared" si="52"/>
        <v>rock</v>
      </c>
      <c r="S694" s="10">
        <f t="shared" si="53"/>
        <v>43655.208333333328</v>
      </c>
      <c r="T694" s="10">
        <f t="shared" si="5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4">
        <f t="shared" si="50"/>
        <v>66.016018306636155</v>
      </c>
      <c r="Q695" t="str">
        <f t="shared" si="51"/>
        <v>theater</v>
      </c>
      <c r="R695" t="str">
        <f t="shared" si="52"/>
        <v>plays</v>
      </c>
      <c r="S695" s="10">
        <f t="shared" si="53"/>
        <v>43025.208333333328</v>
      </c>
      <c r="T695" s="10">
        <f t="shared" si="5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4">
        <f t="shared" si="50"/>
        <v>96.911392405063296</v>
      </c>
      <c r="Q696" t="str">
        <f t="shared" si="51"/>
        <v>theater</v>
      </c>
      <c r="R696" t="str">
        <f t="shared" si="52"/>
        <v>plays</v>
      </c>
      <c r="S696" s="10">
        <f t="shared" si="53"/>
        <v>43066.25</v>
      </c>
      <c r="T696" s="10">
        <f t="shared" si="5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4">
        <f t="shared" si="50"/>
        <v>62.867346938775512</v>
      </c>
      <c r="Q697" t="str">
        <f t="shared" si="51"/>
        <v>music</v>
      </c>
      <c r="R697" t="str">
        <f t="shared" si="52"/>
        <v>rock</v>
      </c>
      <c r="S697" s="10">
        <f t="shared" si="53"/>
        <v>42322.25</v>
      </c>
      <c r="T697" s="10">
        <f t="shared" si="5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4">
        <f t="shared" si="50"/>
        <v>108.98537682789652</v>
      </c>
      <c r="Q698" t="str">
        <f t="shared" si="51"/>
        <v>theater</v>
      </c>
      <c r="R698" t="str">
        <f t="shared" si="52"/>
        <v>plays</v>
      </c>
      <c r="S698" s="10">
        <f t="shared" si="53"/>
        <v>42114.208333333328</v>
      </c>
      <c r="T698" s="10">
        <f t="shared" si="5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4">
        <f t="shared" si="50"/>
        <v>26.999314599040439</v>
      </c>
      <c r="Q699" t="str">
        <f t="shared" si="51"/>
        <v>music</v>
      </c>
      <c r="R699" t="str">
        <f t="shared" si="52"/>
        <v>electric music</v>
      </c>
      <c r="S699" s="10">
        <f t="shared" si="53"/>
        <v>43190.208333333328</v>
      </c>
      <c r="T699" s="10">
        <f t="shared" si="5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4">
        <f t="shared" si="50"/>
        <v>65.004147943311438</v>
      </c>
      <c r="Q700" t="str">
        <f t="shared" si="51"/>
        <v>technology</v>
      </c>
      <c r="R700" t="str">
        <f t="shared" si="52"/>
        <v>wearables</v>
      </c>
      <c r="S700" s="10">
        <f t="shared" si="53"/>
        <v>40871.25</v>
      </c>
      <c r="T700" s="10">
        <f t="shared" si="5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4">
        <f t="shared" si="50"/>
        <v>111.51785714285714</v>
      </c>
      <c r="Q701" t="str">
        <f t="shared" si="51"/>
        <v>film &amp; video</v>
      </c>
      <c r="R701" t="str">
        <f t="shared" si="52"/>
        <v>drama</v>
      </c>
      <c r="S701" s="10">
        <f t="shared" si="53"/>
        <v>43641.208333333328</v>
      </c>
      <c r="T701" s="10">
        <f t="shared" si="5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4">
        <f t="shared" si="50"/>
        <v>3</v>
      </c>
      <c r="Q702" t="str">
        <f t="shared" si="51"/>
        <v>technology</v>
      </c>
      <c r="R702" t="str">
        <f t="shared" si="52"/>
        <v>wearables</v>
      </c>
      <c r="S702" s="10">
        <f t="shared" si="53"/>
        <v>40203.25</v>
      </c>
      <c r="T702" s="10">
        <f t="shared" si="5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4">
        <f t="shared" si="50"/>
        <v>110.99268292682927</v>
      </c>
      <c r="Q703" t="str">
        <f t="shared" si="51"/>
        <v>theater</v>
      </c>
      <c r="R703" t="str">
        <f t="shared" si="52"/>
        <v>plays</v>
      </c>
      <c r="S703" s="10">
        <f t="shared" si="53"/>
        <v>40629.208333333336</v>
      </c>
      <c r="T703" s="10">
        <f t="shared" si="5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4">
        <f t="shared" si="50"/>
        <v>56.746987951807228</v>
      </c>
      <c r="Q704" t="str">
        <f t="shared" si="51"/>
        <v>technology</v>
      </c>
      <c r="R704" t="str">
        <f t="shared" si="52"/>
        <v>wearables</v>
      </c>
      <c r="S704" s="10">
        <f t="shared" si="53"/>
        <v>41477.208333333336</v>
      </c>
      <c r="T704" s="10">
        <f t="shared" si="5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4">
        <f t="shared" si="50"/>
        <v>97.020608439646708</v>
      </c>
      <c r="Q705" t="str">
        <f t="shared" si="51"/>
        <v>publishing</v>
      </c>
      <c r="R705" t="str">
        <f t="shared" si="52"/>
        <v>translations</v>
      </c>
      <c r="S705" s="10">
        <f t="shared" si="53"/>
        <v>41020.208333333336</v>
      </c>
      <c r="T705" s="10">
        <f t="shared" si="5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4">
        <f t="shared" si="50"/>
        <v>92.08620689655173</v>
      </c>
      <c r="Q706" t="str">
        <f t="shared" si="51"/>
        <v>film &amp; video</v>
      </c>
      <c r="R706" t="str">
        <f t="shared" si="52"/>
        <v>animation</v>
      </c>
      <c r="S706" s="10">
        <f t="shared" si="53"/>
        <v>42555.208333333328</v>
      </c>
      <c r="T706" s="10">
        <f t="shared" si="5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4">
        <f t="shared" ref="P707:P770" si="55">IF(ISERR(E707/H707),0,E707/H707)</f>
        <v>82.986666666666665</v>
      </c>
      <c r="Q707" t="str">
        <f t="shared" ref="Q707:Q770" si="56">_xlfn.TEXTBEFORE(O707,"/")</f>
        <v>publishing</v>
      </c>
      <c r="R707" t="str">
        <f t="shared" ref="R707:R770" si="57">_xlfn.TEXTAFTER(O707,"/")</f>
        <v>nonfiction</v>
      </c>
      <c r="S707" s="10">
        <f t="shared" ref="S707:S770" si="58">(((K707/60)/60)/24)+DATE(1970,1,1)</f>
        <v>41619.25</v>
      </c>
      <c r="T707" s="10">
        <f t="shared" ref="T707:T770" si="59"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4">
        <f t="shared" si="55"/>
        <v>103.03791821561339</v>
      </c>
      <c r="Q708" t="str">
        <f t="shared" si="56"/>
        <v>technology</v>
      </c>
      <c r="R708" t="str">
        <f t="shared" si="57"/>
        <v>web</v>
      </c>
      <c r="S708" s="10">
        <f t="shared" si="58"/>
        <v>43471.25</v>
      </c>
      <c r="T708" s="10">
        <f t="shared" si="5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4">
        <f t="shared" si="55"/>
        <v>68.922619047619051</v>
      </c>
      <c r="Q709" t="str">
        <f t="shared" si="56"/>
        <v>film &amp; video</v>
      </c>
      <c r="R709" t="str">
        <f t="shared" si="57"/>
        <v>drama</v>
      </c>
      <c r="S709" s="10">
        <f t="shared" si="58"/>
        <v>43442.25</v>
      </c>
      <c r="T709" s="10">
        <f t="shared" si="5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4">
        <f t="shared" si="55"/>
        <v>87.737226277372258</v>
      </c>
      <c r="Q710" t="str">
        <f t="shared" si="56"/>
        <v>theater</v>
      </c>
      <c r="R710" t="str">
        <f t="shared" si="57"/>
        <v>plays</v>
      </c>
      <c r="S710" s="10">
        <f t="shared" si="58"/>
        <v>42877.208333333328</v>
      </c>
      <c r="T710" s="10">
        <f t="shared" si="5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4">
        <f t="shared" si="55"/>
        <v>75.021505376344081</v>
      </c>
      <c r="Q711" t="str">
        <f t="shared" si="56"/>
        <v>theater</v>
      </c>
      <c r="R711" t="str">
        <f t="shared" si="57"/>
        <v>plays</v>
      </c>
      <c r="S711" s="10">
        <f t="shared" si="58"/>
        <v>41018.208333333336</v>
      </c>
      <c r="T711" s="10">
        <f t="shared" si="5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4">
        <f t="shared" si="55"/>
        <v>50.863999999999997</v>
      </c>
      <c r="Q712" t="str">
        <f t="shared" si="56"/>
        <v>theater</v>
      </c>
      <c r="R712" t="str">
        <f t="shared" si="57"/>
        <v>plays</v>
      </c>
      <c r="S712" s="10">
        <f t="shared" si="58"/>
        <v>43295.208333333328</v>
      </c>
      <c r="T712" s="10">
        <f t="shared" si="5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4">
        <f t="shared" si="55"/>
        <v>90</v>
      </c>
      <c r="Q713" t="str">
        <f t="shared" si="56"/>
        <v>theater</v>
      </c>
      <c r="R713" t="str">
        <f t="shared" si="57"/>
        <v>plays</v>
      </c>
      <c r="S713" s="10">
        <f t="shared" si="58"/>
        <v>42393.25</v>
      </c>
      <c r="T713" s="10">
        <f t="shared" si="5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4">
        <f t="shared" si="55"/>
        <v>72.896039603960389</v>
      </c>
      <c r="Q714" t="str">
        <f t="shared" si="56"/>
        <v>theater</v>
      </c>
      <c r="R714" t="str">
        <f t="shared" si="57"/>
        <v>plays</v>
      </c>
      <c r="S714" s="10">
        <f t="shared" si="58"/>
        <v>42559.208333333328</v>
      </c>
      <c r="T714" s="10">
        <f t="shared" si="5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4">
        <f t="shared" si="55"/>
        <v>108.48543689320388</v>
      </c>
      <c r="Q715" t="str">
        <f t="shared" si="56"/>
        <v>publishing</v>
      </c>
      <c r="R715" t="str">
        <f t="shared" si="57"/>
        <v>radio &amp; podcasts</v>
      </c>
      <c r="S715" s="10">
        <f t="shared" si="58"/>
        <v>42604.208333333328</v>
      </c>
      <c r="T715" s="10">
        <f t="shared" si="5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4">
        <f t="shared" si="55"/>
        <v>101.98095238095237</v>
      </c>
      <c r="Q716" t="str">
        <f t="shared" si="56"/>
        <v>music</v>
      </c>
      <c r="R716" t="str">
        <f t="shared" si="57"/>
        <v>rock</v>
      </c>
      <c r="S716" s="10">
        <f t="shared" si="58"/>
        <v>41870.208333333336</v>
      </c>
      <c r="T716" s="10">
        <f t="shared" si="5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4">
        <f t="shared" si="55"/>
        <v>44.009146341463413</v>
      </c>
      <c r="Q717" t="str">
        <f t="shared" si="56"/>
        <v>games</v>
      </c>
      <c r="R717" t="str">
        <f t="shared" si="57"/>
        <v>mobile games</v>
      </c>
      <c r="S717" s="10">
        <f t="shared" si="58"/>
        <v>40397.208333333336</v>
      </c>
      <c r="T717" s="10">
        <f t="shared" si="5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4">
        <f t="shared" si="55"/>
        <v>65.942675159235662</v>
      </c>
      <c r="Q718" t="str">
        <f t="shared" si="56"/>
        <v>theater</v>
      </c>
      <c r="R718" t="str">
        <f t="shared" si="57"/>
        <v>plays</v>
      </c>
      <c r="S718" s="10">
        <f t="shared" si="58"/>
        <v>41465.208333333336</v>
      </c>
      <c r="T718" s="10">
        <f t="shared" si="5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4">
        <f t="shared" si="55"/>
        <v>24.987387387387386</v>
      </c>
      <c r="Q719" t="str">
        <f t="shared" si="56"/>
        <v>film &amp; video</v>
      </c>
      <c r="R719" t="str">
        <f t="shared" si="57"/>
        <v>documentary</v>
      </c>
      <c r="S719" s="10">
        <f t="shared" si="58"/>
        <v>40777.208333333336</v>
      </c>
      <c r="T719" s="10">
        <f t="shared" si="5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4">
        <f t="shared" si="55"/>
        <v>28.003367003367003</v>
      </c>
      <c r="Q720" t="str">
        <f t="shared" si="56"/>
        <v>technology</v>
      </c>
      <c r="R720" t="str">
        <f t="shared" si="57"/>
        <v>wearables</v>
      </c>
      <c r="S720" s="10">
        <f t="shared" si="58"/>
        <v>41442.208333333336</v>
      </c>
      <c r="T720" s="10">
        <f t="shared" si="5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4">
        <f t="shared" si="55"/>
        <v>85.829268292682926</v>
      </c>
      <c r="Q721" t="str">
        <f t="shared" si="56"/>
        <v>publishing</v>
      </c>
      <c r="R721" t="str">
        <f t="shared" si="57"/>
        <v>fiction</v>
      </c>
      <c r="S721" s="10">
        <f t="shared" si="58"/>
        <v>41058.208333333336</v>
      </c>
      <c r="T721" s="10">
        <f t="shared" si="5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4">
        <f t="shared" si="55"/>
        <v>84.921052631578945</v>
      </c>
      <c r="Q722" t="str">
        <f t="shared" si="56"/>
        <v>theater</v>
      </c>
      <c r="R722" t="str">
        <f t="shared" si="57"/>
        <v>plays</v>
      </c>
      <c r="S722" s="10">
        <f t="shared" si="58"/>
        <v>43152.25</v>
      </c>
      <c r="T722" s="10">
        <f t="shared" si="5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4">
        <f t="shared" si="55"/>
        <v>90.483333333333334</v>
      </c>
      <c r="Q723" t="str">
        <f t="shared" si="56"/>
        <v>music</v>
      </c>
      <c r="R723" t="str">
        <f t="shared" si="57"/>
        <v>rock</v>
      </c>
      <c r="S723" s="10">
        <f t="shared" si="58"/>
        <v>43194.208333333328</v>
      </c>
      <c r="T723" s="10">
        <f t="shared" si="5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4">
        <f t="shared" si="55"/>
        <v>25.00197628458498</v>
      </c>
      <c r="Q724" t="str">
        <f t="shared" si="56"/>
        <v>film &amp; video</v>
      </c>
      <c r="R724" t="str">
        <f t="shared" si="57"/>
        <v>documentary</v>
      </c>
      <c r="S724" s="10">
        <f t="shared" si="58"/>
        <v>43045.25</v>
      </c>
      <c r="T724" s="10">
        <f t="shared" si="5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4">
        <f t="shared" si="55"/>
        <v>92.013888888888886</v>
      </c>
      <c r="Q725" t="str">
        <f t="shared" si="56"/>
        <v>theater</v>
      </c>
      <c r="R725" t="str">
        <f t="shared" si="57"/>
        <v>plays</v>
      </c>
      <c r="S725" s="10">
        <f t="shared" si="58"/>
        <v>42431.25</v>
      </c>
      <c r="T725" s="10">
        <f t="shared" si="5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4">
        <f t="shared" si="55"/>
        <v>93.066115702479337</v>
      </c>
      <c r="Q726" t="str">
        <f t="shared" si="56"/>
        <v>theater</v>
      </c>
      <c r="R726" t="str">
        <f t="shared" si="57"/>
        <v>plays</v>
      </c>
      <c r="S726" s="10">
        <f t="shared" si="58"/>
        <v>41934.208333333336</v>
      </c>
      <c r="T726" s="10">
        <f t="shared" si="5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4">
        <f t="shared" si="55"/>
        <v>61.008145363408524</v>
      </c>
      <c r="Q727" t="str">
        <f t="shared" si="56"/>
        <v>games</v>
      </c>
      <c r="R727" t="str">
        <f t="shared" si="57"/>
        <v>mobile games</v>
      </c>
      <c r="S727" s="10">
        <f t="shared" si="58"/>
        <v>41958.25</v>
      </c>
      <c r="T727" s="10">
        <f t="shared" si="5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4">
        <f t="shared" si="55"/>
        <v>92.036259541984734</v>
      </c>
      <c r="Q728" t="str">
        <f t="shared" si="56"/>
        <v>theater</v>
      </c>
      <c r="R728" t="str">
        <f t="shared" si="57"/>
        <v>plays</v>
      </c>
      <c r="S728" s="10">
        <f t="shared" si="58"/>
        <v>40476.208333333336</v>
      </c>
      <c r="T728" s="10">
        <f t="shared" si="5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4">
        <f t="shared" si="55"/>
        <v>81.132596685082873</v>
      </c>
      <c r="Q729" t="str">
        <f t="shared" si="56"/>
        <v>technology</v>
      </c>
      <c r="R729" t="str">
        <f t="shared" si="57"/>
        <v>web</v>
      </c>
      <c r="S729" s="10">
        <f t="shared" si="58"/>
        <v>43485.25</v>
      </c>
      <c r="T729" s="10">
        <f t="shared" si="5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4">
        <f t="shared" si="55"/>
        <v>73.5</v>
      </c>
      <c r="Q730" t="str">
        <f t="shared" si="56"/>
        <v>theater</v>
      </c>
      <c r="R730" t="str">
        <f t="shared" si="57"/>
        <v>plays</v>
      </c>
      <c r="S730" s="10">
        <f t="shared" si="58"/>
        <v>42515.208333333328</v>
      </c>
      <c r="T730" s="10">
        <f t="shared" si="5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4">
        <f t="shared" si="55"/>
        <v>85.221311475409834</v>
      </c>
      <c r="Q731" t="str">
        <f t="shared" si="56"/>
        <v>film &amp; video</v>
      </c>
      <c r="R731" t="str">
        <f t="shared" si="57"/>
        <v>drama</v>
      </c>
      <c r="S731" s="10">
        <f t="shared" si="58"/>
        <v>41309.25</v>
      </c>
      <c r="T731" s="10">
        <f t="shared" si="5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4">
        <f t="shared" si="55"/>
        <v>110.96825396825396</v>
      </c>
      <c r="Q732" t="str">
        <f t="shared" si="56"/>
        <v>technology</v>
      </c>
      <c r="R732" t="str">
        <f t="shared" si="57"/>
        <v>wearables</v>
      </c>
      <c r="S732" s="10">
        <f t="shared" si="58"/>
        <v>42147.208333333328</v>
      </c>
      <c r="T732" s="10">
        <f t="shared" si="5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4">
        <f t="shared" si="55"/>
        <v>32.968036529680369</v>
      </c>
      <c r="Q733" t="str">
        <f t="shared" si="56"/>
        <v>technology</v>
      </c>
      <c r="R733" t="str">
        <f t="shared" si="57"/>
        <v>web</v>
      </c>
      <c r="S733" s="10">
        <f t="shared" si="58"/>
        <v>42939.208333333328</v>
      </c>
      <c r="T733" s="10">
        <f t="shared" si="5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4">
        <f t="shared" si="55"/>
        <v>96.005352363960753</v>
      </c>
      <c r="Q734" t="str">
        <f t="shared" si="56"/>
        <v>music</v>
      </c>
      <c r="R734" t="str">
        <f t="shared" si="57"/>
        <v>rock</v>
      </c>
      <c r="S734" s="10">
        <f t="shared" si="58"/>
        <v>42816.208333333328</v>
      </c>
      <c r="T734" s="10">
        <f t="shared" si="5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4">
        <f t="shared" si="55"/>
        <v>84.96632653061225</v>
      </c>
      <c r="Q735" t="str">
        <f t="shared" si="56"/>
        <v>music</v>
      </c>
      <c r="R735" t="str">
        <f t="shared" si="57"/>
        <v>metal</v>
      </c>
      <c r="S735" s="10">
        <f t="shared" si="58"/>
        <v>41844.208333333336</v>
      </c>
      <c r="T735" s="10">
        <f t="shared" si="5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4">
        <f t="shared" si="55"/>
        <v>25.007462686567163</v>
      </c>
      <c r="Q736" t="str">
        <f t="shared" si="56"/>
        <v>theater</v>
      </c>
      <c r="R736" t="str">
        <f t="shared" si="57"/>
        <v>plays</v>
      </c>
      <c r="S736" s="10">
        <f t="shared" si="58"/>
        <v>42763.25</v>
      </c>
      <c r="T736" s="10">
        <f t="shared" si="5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4">
        <f t="shared" si="55"/>
        <v>65.998995479658461</v>
      </c>
      <c r="Q737" t="str">
        <f t="shared" si="56"/>
        <v>photography</v>
      </c>
      <c r="R737" t="str">
        <f t="shared" si="57"/>
        <v>photography books</v>
      </c>
      <c r="S737" s="10">
        <f t="shared" si="58"/>
        <v>42459.208333333328</v>
      </c>
      <c r="T737" s="10">
        <f t="shared" si="5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4">
        <f t="shared" si="55"/>
        <v>87.34482758620689</v>
      </c>
      <c r="Q738" t="str">
        <f t="shared" si="56"/>
        <v>publishing</v>
      </c>
      <c r="R738" t="str">
        <f t="shared" si="57"/>
        <v>nonfiction</v>
      </c>
      <c r="S738" s="10">
        <f t="shared" si="58"/>
        <v>42055.25</v>
      </c>
      <c r="T738" s="10">
        <f t="shared" si="5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4">
        <f t="shared" si="55"/>
        <v>27.933333333333334</v>
      </c>
      <c r="Q739" t="str">
        <f t="shared" si="56"/>
        <v>music</v>
      </c>
      <c r="R739" t="str">
        <f t="shared" si="57"/>
        <v>indie rock</v>
      </c>
      <c r="S739" s="10">
        <f t="shared" si="58"/>
        <v>42685.25</v>
      </c>
      <c r="T739" s="10">
        <f t="shared" si="5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4">
        <f t="shared" si="55"/>
        <v>103.8</v>
      </c>
      <c r="Q740" t="str">
        <f t="shared" si="56"/>
        <v>theater</v>
      </c>
      <c r="R740" t="str">
        <f t="shared" si="57"/>
        <v>plays</v>
      </c>
      <c r="S740" s="10">
        <f t="shared" si="58"/>
        <v>41959.25</v>
      </c>
      <c r="T740" s="10">
        <f t="shared" si="5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4">
        <f t="shared" si="55"/>
        <v>31.937172774869111</v>
      </c>
      <c r="Q741" t="str">
        <f t="shared" si="56"/>
        <v>music</v>
      </c>
      <c r="R741" t="str">
        <f t="shared" si="57"/>
        <v>indie rock</v>
      </c>
      <c r="S741" s="10">
        <f t="shared" si="58"/>
        <v>41089.208333333336</v>
      </c>
      <c r="T741" s="10">
        <f t="shared" si="5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4">
        <f t="shared" si="55"/>
        <v>99.5</v>
      </c>
      <c r="Q742" t="str">
        <f t="shared" si="56"/>
        <v>theater</v>
      </c>
      <c r="R742" t="str">
        <f t="shared" si="57"/>
        <v>plays</v>
      </c>
      <c r="S742" s="10">
        <f t="shared" si="58"/>
        <v>42769.25</v>
      </c>
      <c r="T742" s="10">
        <f t="shared" si="5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4">
        <f t="shared" si="55"/>
        <v>108.84615384615384</v>
      </c>
      <c r="Q743" t="str">
        <f t="shared" si="56"/>
        <v>theater</v>
      </c>
      <c r="R743" t="str">
        <f t="shared" si="57"/>
        <v>plays</v>
      </c>
      <c r="S743" s="10">
        <f t="shared" si="58"/>
        <v>40321.208333333336</v>
      </c>
      <c r="T743" s="10">
        <f t="shared" si="5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4">
        <f t="shared" si="55"/>
        <v>110.76229508196721</v>
      </c>
      <c r="Q744" t="str">
        <f t="shared" si="56"/>
        <v>music</v>
      </c>
      <c r="R744" t="str">
        <f t="shared" si="57"/>
        <v>electric music</v>
      </c>
      <c r="S744" s="10">
        <f t="shared" si="58"/>
        <v>40197.25</v>
      </c>
      <c r="T744" s="10">
        <f t="shared" si="5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4">
        <f t="shared" si="55"/>
        <v>29.647058823529413</v>
      </c>
      <c r="Q745" t="str">
        <f t="shared" si="56"/>
        <v>theater</v>
      </c>
      <c r="R745" t="str">
        <f t="shared" si="57"/>
        <v>plays</v>
      </c>
      <c r="S745" s="10">
        <f t="shared" si="58"/>
        <v>42298.208333333328</v>
      </c>
      <c r="T745" s="10">
        <f t="shared" si="5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4">
        <f t="shared" si="55"/>
        <v>101.71428571428571</v>
      </c>
      <c r="Q746" t="str">
        <f t="shared" si="56"/>
        <v>theater</v>
      </c>
      <c r="R746" t="str">
        <f t="shared" si="57"/>
        <v>plays</v>
      </c>
      <c r="S746" s="10">
        <f t="shared" si="58"/>
        <v>43322.208333333328</v>
      </c>
      <c r="T746" s="10">
        <f t="shared" si="5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4">
        <f t="shared" si="55"/>
        <v>61.5</v>
      </c>
      <c r="Q747" t="str">
        <f t="shared" si="56"/>
        <v>technology</v>
      </c>
      <c r="R747" t="str">
        <f t="shared" si="57"/>
        <v>wearables</v>
      </c>
      <c r="S747" s="10">
        <f t="shared" si="58"/>
        <v>40328.208333333336</v>
      </c>
      <c r="T747" s="10">
        <f t="shared" si="5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4">
        <f t="shared" si="55"/>
        <v>35</v>
      </c>
      <c r="Q748" t="str">
        <f t="shared" si="56"/>
        <v>technology</v>
      </c>
      <c r="R748" t="str">
        <f t="shared" si="57"/>
        <v>web</v>
      </c>
      <c r="S748" s="10">
        <f t="shared" si="58"/>
        <v>40825.208333333336</v>
      </c>
      <c r="T748" s="10">
        <f t="shared" si="5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4">
        <f t="shared" si="55"/>
        <v>40.049999999999997</v>
      </c>
      <c r="Q749" t="str">
        <f t="shared" si="56"/>
        <v>theater</v>
      </c>
      <c r="R749" t="str">
        <f t="shared" si="57"/>
        <v>plays</v>
      </c>
      <c r="S749" s="10">
        <f t="shared" si="58"/>
        <v>40423.208333333336</v>
      </c>
      <c r="T749" s="10">
        <f t="shared" si="5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4">
        <f t="shared" si="55"/>
        <v>110.97231270358306</v>
      </c>
      <c r="Q750" t="str">
        <f t="shared" si="56"/>
        <v>film &amp; video</v>
      </c>
      <c r="R750" t="str">
        <f t="shared" si="57"/>
        <v>animation</v>
      </c>
      <c r="S750" s="10">
        <f t="shared" si="58"/>
        <v>40238.25</v>
      </c>
      <c r="T750" s="10">
        <f t="shared" si="5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4">
        <f t="shared" si="55"/>
        <v>36.959016393442624</v>
      </c>
      <c r="Q751" t="str">
        <f t="shared" si="56"/>
        <v>technology</v>
      </c>
      <c r="R751" t="str">
        <f t="shared" si="57"/>
        <v>wearables</v>
      </c>
      <c r="S751" s="10">
        <f t="shared" si="58"/>
        <v>41920.208333333336</v>
      </c>
      <c r="T751" s="10">
        <f t="shared" si="5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4">
        <f t="shared" si="55"/>
        <v>1</v>
      </c>
      <c r="Q752" t="str">
        <f t="shared" si="56"/>
        <v>music</v>
      </c>
      <c r="R752" t="str">
        <f t="shared" si="57"/>
        <v>electric music</v>
      </c>
      <c r="S752" s="10">
        <f t="shared" si="58"/>
        <v>40360.208333333336</v>
      </c>
      <c r="T752" s="10">
        <f t="shared" si="5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4">
        <f t="shared" si="55"/>
        <v>30.974074074074075</v>
      </c>
      <c r="Q753" t="str">
        <f t="shared" si="56"/>
        <v>publishing</v>
      </c>
      <c r="R753" t="str">
        <f t="shared" si="57"/>
        <v>nonfiction</v>
      </c>
      <c r="S753" s="10">
        <f t="shared" si="58"/>
        <v>42446.208333333328</v>
      </c>
      <c r="T753" s="10">
        <f t="shared" si="5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4">
        <f t="shared" si="55"/>
        <v>47.035087719298247</v>
      </c>
      <c r="Q754" t="str">
        <f t="shared" si="56"/>
        <v>theater</v>
      </c>
      <c r="R754" t="str">
        <f t="shared" si="57"/>
        <v>plays</v>
      </c>
      <c r="S754" s="10">
        <f t="shared" si="58"/>
        <v>40395.208333333336</v>
      </c>
      <c r="T754" s="10">
        <f t="shared" si="5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4">
        <f t="shared" si="55"/>
        <v>88.065693430656935</v>
      </c>
      <c r="Q755" t="str">
        <f t="shared" si="56"/>
        <v>photography</v>
      </c>
      <c r="R755" t="str">
        <f t="shared" si="57"/>
        <v>photography books</v>
      </c>
      <c r="S755" s="10">
        <f t="shared" si="58"/>
        <v>40321.208333333336</v>
      </c>
      <c r="T755" s="10">
        <f t="shared" si="5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4">
        <f t="shared" si="55"/>
        <v>37.005616224648989</v>
      </c>
      <c r="Q756" t="str">
        <f t="shared" si="56"/>
        <v>theater</v>
      </c>
      <c r="R756" t="str">
        <f t="shared" si="57"/>
        <v>plays</v>
      </c>
      <c r="S756" s="10">
        <f t="shared" si="58"/>
        <v>41210.208333333336</v>
      </c>
      <c r="T756" s="10">
        <f t="shared" si="5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4">
        <f t="shared" si="55"/>
        <v>26.027777777777779</v>
      </c>
      <c r="Q757" t="str">
        <f t="shared" si="56"/>
        <v>theater</v>
      </c>
      <c r="R757" t="str">
        <f t="shared" si="57"/>
        <v>plays</v>
      </c>
      <c r="S757" s="10">
        <f t="shared" si="58"/>
        <v>43096.25</v>
      </c>
      <c r="T757" s="10">
        <f t="shared" si="5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4">
        <f t="shared" si="55"/>
        <v>67.817567567567565</v>
      </c>
      <c r="Q758" t="str">
        <f t="shared" si="56"/>
        <v>theater</v>
      </c>
      <c r="R758" t="str">
        <f t="shared" si="57"/>
        <v>plays</v>
      </c>
      <c r="S758" s="10">
        <f t="shared" si="58"/>
        <v>42024.25</v>
      </c>
      <c r="T758" s="10">
        <f t="shared" si="5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4">
        <f t="shared" si="55"/>
        <v>49.964912280701753</v>
      </c>
      <c r="Q759" t="str">
        <f t="shared" si="56"/>
        <v>film &amp; video</v>
      </c>
      <c r="R759" t="str">
        <f t="shared" si="57"/>
        <v>drama</v>
      </c>
      <c r="S759" s="10">
        <f t="shared" si="58"/>
        <v>40675.208333333336</v>
      </c>
      <c r="T759" s="10">
        <f t="shared" si="5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4">
        <f t="shared" si="55"/>
        <v>110.01646903820817</v>
      </c>
      <c r="Q760" t="str">
        <f t="shared" si="56"/>
        <v>music</v>
      </c>
      <c r="R760" t="str">
        <f t="shared" si="57"/>
        <v>rock</v>
      </c>
      <c r="S760" s="10">
        <f t="shared" si="58"/>
        <v>41936.208333333336</v>
      </c>
      <c r="T760" s="10">
        <f t="shared" si="5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4">
        <f t="shared" si="55"/>
        <v>89.964678178963894</v>
      </c>
      <c r="Q761" t="str">
        <f t="shared" si="56"/>
        <v>music</v>
      </c>
      <c r="R761" t="str">
        <f t="shared" si="57"/>
        <v>electric music</v>
      </c>
      <c r="S761" s="10">
        <f t="shared" si="58"/>
        <v>43136.25</v>
      </c>
      <c r="T761" s="10">
        <f t="shared" si="5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4">
        <f t="shared" si="55"/>
        <v>79.009523809523813</v>
      </c>
      <c r="Q762" t="str">
        <f t="shared" si="56"/>
        <v>games</v>
      </c>
      <c r="R762" t="str">
        <f t="shared" si="57"/>
        <v>video games</v>
      </c>
      <c r="S762" s="10">
        <f t="shared" si="58"/>
        <v>43678.208333333328</v>
      </c>
      <c r="T762" s="10">
        <f t="shared" si="5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E763/D763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4">
        <f t="shared" si="55"/>
        <v>86.867469879518069</v>
      </c>
      <c r="Q763" t="str">
        <f t="shared" si="56"/>
        <v>music</v>
      </c>
      <c r="R763" t="str">
        <f t="shared" si="57"/>
        <v>rock</v>
      </c>
      <c r="S763" s="10">
        <f t="shared" si="58"/>
        <v>42938.208333333328</v>
      </c>
      <c r="T763" s="10">
        <f t="shared" si="5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E764/D764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4">
        <f t="shared" si="55"/>
        <v>62.04</v>
      </c>
      <c r="Q764" t="str">
        <f t="shared" si="56"/>
        <v>music</v>
      </c>
      <c r="R764" t="str">
        <f t="shared" si="57"/>
        <v>jazz</v>
      </c>
      <c r="S764" s="10">
        <f t="shared" si="58"/>
        <v>41241.25</v>
      </c>
      <c r="T764" s="10">
        <f t="shared" si="5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E765/D765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4">
        <f t="shared" si="55"/>
        <v>26.970212765957445</v>
      </c>
      <c r="Q765" t="str">
        <f t="shared" si="56"/>
        <v>theater</v>
      </c>
      <c r="R765" t="str">
        <f t="shared" si="57"/>
        <v>plays</v>
      </c>
      <c r="S765" s="10">
        <f t="shared" si="58"/>
        <v>41037.208333333336</v>
      </c>
      <c r="T765" s="10">
        <f t="shared" si="5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E766/D766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4">
        <f t="shared" si="55"/>
        <v>54.121621621621621</v>
      </c>
      <c r="Q766" t="str">
        <f t="shared" si="56"/>
        <v>music</v>
      </c>
      <c r="R766" t="str">
        <f t="shared" si="57"/>
        <v>rock</v>
      </c>
      <c r="S766" s="10">
        <f t="shared" si="58"/>
        <v>40676.208333333336</v>
      </c>
      <c r="T766" s="10">
        <f t="shared" si="5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E767/D767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4">
        <f t="shared" si="55"/>
        <v>41.035353535353536</v>
      </c>
      <c r="Q767" t="str">
        <f t="shared" si="56"/>
        <v>music</v>
      </c>
      <c r="R767" t="str">
        <f t="shared" si="57"/>
        <v>indie rock</v>
      </c>
      <c r="S767" s="10">
        <f t="shared" si="58"/>
        <v>42840.208333333328</v>
      </c>
      <c r="T767" s="10">
        <f t="shared" si="5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4">
        <f t="shared" si="55"/>
        <v>55.052419354838712</v>
      </c>
      <c r="Q768" t="str">
        <f t="shared" si="56"/>
        <v>film &amp; video</v>
      </c>
      <c r="R768" t="str">
        <f t="shared" si="57"/>
        <v>science fiction</v>
      </c>
      <c r="S768" s="10">
        <f t="shared" si="58"/>
        <v>43362.208333333328</v>
      </c>
      <c r="T768" s="10">
        <f t="shared" si="5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4">
        <f t="shared" si="55"/>
        <v>107.93762183235867</v>
      </c>
      <c r="Q769" t="str">
        <f t="shared" si="56"/>
        <v>publishing</v>
      </c>
      <c r="R769" t="str">
        <f t="shared" si="57"/>
        <v>translations</v>
      </c>
      <c r="S769" s="10">
        <f t="shared" si="58"/>
        <v>42283.208333333328</v>
      </c>
      <c r="T769" s="10">
        <f t="shared" si="5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4">
        <f t="shared" si="55"/>
        <v>73.92</v>
      </c>
      <c r="Q770" t="str">
        <f t="shared" si="56"/>
        <v>theater</v>
      </c>
      <c r="R770" t="str">
        <f t="shared" si="57"/>
        <v>plays</v>
      </c>
      <c r="S770" s="10">
        <f t="shared" si="58"/>
        <v>41619.25</v>
      </c>
      <c r="T770" s="10">
        <f t="shared" si="5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4">
        <f t="shared" ref="P771:P834" si="60">IF(ISERR(E771/H771),0,E771/H771)</f>
        <v>31.995894428152493</v>
      </c>
      <c r="Q771" t="str">
        <f t="shared" ref="Q771:Q834" si="61">_xlfn.TEXTBEFORE(O771,"/")</f>
        <v>games</v>
      </c>
      <c r="R771" t="str">
        <f t="shared" ref="R771:R834" si="62">_xlfn.TEXTAFTER(O771,"/")</f>
        <v>video games</v>
      </c>
      <c r="S771" s="10">
        <f t="shared" ref="S771:S834" si="63">(((K771/60)/60)/24)+DATE(1970,1,1)</f>
        <v>41501.208333333336</v>
      </c>
      <c r="T771" s="10">
        <f t="shared" ref="T771:T834" si="64"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E772/D772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4">
        <f t="shared" si="60"/>
        <v>53.898148148148145</v>
      </c>
      <c r="Q772" t="str">
        <f t="shared" si="61"/>
        <v>theater</v>
      </c>
      <c r="R772" t="str">
        <f t="shared" si="62"/>
        <v>plays</v>
      </c>
      <c r="S772" s="10">
        <f t="shared" si="63"/>
        <v>41743.208333333336</v>
      </c>
      <c r="T772" s="10">
        <f t="shared" si="64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4">
        <f t="shared" si="60"/>
        <v>106.5</v>
      </c>
      <c r="Q773" t="str">
        <f t="shared" si="61"/>
        <v>theater</v>
      </c>
      <c r="R773" t="str">
        <f t="shared" si="62"/>
        <v>plays</v>
      </c>
      <c r="S773" s="10">
        <f t="shared" si="63"/>
        <v>43491.25</v>
      </c>
      <c r="T773" s="10">
        <f t="shared" si="64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4">
        <f t="shared" si="60"/>
        <v>32.999805409612762</v>
      </c>
      <c r="Q774" t="str">
        <f t="shared" si="61"/>
        <v>music</v>
      </c>
      <c r="R774" t="str">
        <f t="shared" si="62"/>
        <v>indie rock</v>
      </c>
      <c r="S774" s="10">
        <f t="shared" si="63"/>
        <v>43505.25</v>
      </c>
      <c r="T774" s="10">
        <f t="shared" si="64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4">
        <f t="shared" si="60"/>
        <v>43.00254993625159</v>
      </c>
      <c r="Q775" t="str">
        <f t="shared" si="61"/>
        <v>theater</v>
      </c>
      <c r="R775" t="str">
        <f t="shared" si="62"/>
        <v>plays</v>
      </c>
      <c r="S775" s="10">
        <f t="shared" si="63"/>
        <v>42838.208333333328</v>
      </c>
      <c r="T775" s="10">
        <f t="shared" si="64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E776/D776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4">
        <f t="shared" si="60"/>
        <v>86.858974358974365</v>
      </c>
      <c r="Q776" t="str">
        <f t="shared" si="61"/>
        <v>technology</v>
      </c>
      <c r="R776" t="str">
        <f t="shared" si="62"/>
        <v>web</v>
      </c>
      <c r="S776" s="10">
        <f t="shared" si="63"/>
        <v>42513.208333333328</v>
      </c>
      <c r="T776" s="10">
        <f t="shared" si="64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4">
        <f t="shared" si="60"/>
        <v>96.8</v>
      </c>
      <c r="Q777" t="str">
        <f t="shared" si="61"/>
        <v>music</v>
      </c>
      <c r="R777" t="str">
        <f t="shared" si="62"/>
        <v>rock</v>
      </c>
      <c r="S777" s="10">
        <f t="shared" si="63"/>
        <v>41949.25</v>
      </c>
      <c r="T777" s="10">
        <f t="shared" si="64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4">
        <f t="shared" si="60"/>
        <v>32.995456610631528</v>
      </c>
      <c r="Q778" t="str">
        <f t="shared" si="61"/>
        <v>theater</v>
      </c>
      <c r="R778" t="str">
        <f t="shared" si="62"/>
        <v>plays</v>
      </c>
      <c r="S778" s="10">
        <f t="shared" si="63"/>
        <v>43650.208333333328</v>
      </c>
      <c r="T778" s="10">
        <f t="shared" si="64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4">
        <f t="shared" si="60"/>
        <v>68.028106508875737</v>
      </c>
      <c r="Q779" t="str">
        <f t="shared" si="61"/>
        <v>theater</v>
      </c>
      <c r="R779" t="str">
        <f t="shared" si="62"/>
        <v>plays</v>
      </c>
      <c r="S779" s="10">
        <f t="shared" si="63"/>
        <v>40809.208333333336</v>
      </c>
      <c r="T779" s="10">
        <f t="shared" si="64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E780/D780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4">
        <f t="shared" si="60"/>
        <v>58.867816091954026</v>
      </c>
      <c r="Q780" t="str">
        <f t="shared" si="61"/>
        <v>film &amp; video</v>
      </c>
      <c r="R780" t="str">
        <f t="shared" si="62"/>
        <v>animation</v>
      </c>
      <c r="S780" s="10">
        <f t="shared" si="63"/>
        <v>40768.208333333336</v>
      </c>
      <c r="T780" s="10">
        <f t="shared" si="64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4">
        <f t="shared" si="60"/>
        <v>105.04572803850782</v>
      </c>
      <c r="Q781" t="str">
        <f t="shared" si="61"/>
        <v>theater</v>
      </c>
      <c r="R781" t="str">
        <f t="shared" si="62"/>
        <v>plays</v>
      </c>
      <c r="S781" s="10">
        <f t="shared" si="63"/>
        <v>42230.208333333328</v>
      </c>
      <c r="T781" s="10">
        <f t="shared" si="64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E782/D782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4">
        <f t="shared" si="60"/>
        <v>33.054878048780488</v>
      </c>
      <c r="Q782" t="str">
        <f t="shared" si="61"/>
        <v>film &amp; video</v>
      </c>
      <c r="R782" t="str">
        <f t="shared" si="62"/>
        <v>drama</v>
      </c>
      <c r="S782" s="10">
        <f t="shared" si="63"/>
        <v>42573.208333333328</v>
      </c>
      <c r="T782" s="10">
        <f t="shared" si="64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4">
        <f t="shared" si="60"/>
        <v>78.821428571428569</v>
      </c>
      <c r="Q783" t="str">
        <f t="shared" si="61"/>
        <v>theater</v>
      </c>
      <c r="R783" t="str">
        <f t="shared" si="62"/>
        <v>plays</v>
      </c>
      <c r="S783" s="10">
        <f t="shared" si="63"/>
        <v>40482.208333333336</v>
      </c>
      <c r="T783" s="10">
        <f t="shared" si="64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E784/D784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4">
        <f t="shared" si="60"/>
        <v>68.204968944099377</v>
      </c>
      <c r="Q784" t="str">
        <f t="shared" si="61"/>
        <v>film &amp; video</v>
      </c>
      <c r="R784" t="str">
        <f t="shared" si="62"/>
        <v>animation</v>
      </c>
      <c r="S784" s="10">
        <f t="shared" si="63"/>
        <v>40603.25</v>
      </c>
      <c r="T784" s="10">
        <f t="shared" si="64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E785/D785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4">
        <f t="shared" si="60"/>
        <v>75.731884057971016</v>
      </c>
      <c r="Q785" t="str">
        <f t="shared" si="61"/>
        <v>music</v>
      </c>
      <c r="R785" t="str">
        <f t="shared" si="62"/>
        <v>rock</v>
      </c>
      <c r="S785" s="10">
        <f t="shared" si="63"/>
        <v>41625.25</v>
      </c>
      <c r="T785" s="10">
        <f t="shared" si="64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4">
        <f t="shared" si="60"/>
        <v>30.996070133010882</v>
      </c>
      <c r="Q786" t="str">
        <f t="shared" si="61"/>
        <v>technology</v>
      </c>
      <c r="R786" t="str">
        <f t="shared" si="62"/>
        <v>web</v>
      </c>
      <c r="S786" s="10">
        <f t="shared" si="63"/>
        <v>42435.25</v>
      </c>
      <c r="T786" s="10">
        <f t="shared" si="64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E787/D787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4">
        <f t="shared" si="60"/>
        <v>101.88188976377953</v>
      </c>
      <c r="Q787" t="str">
        <f t="shared" si="61"/>
        <v>film &amp; video</v>
      </c>
      <c r="R787" t="str">
        <f t="shared" si="62"/>
        <v>animation</v>
      </c>
      <c r="S787" s="10">
        <f t="shared" si="63"/>
        <v>43582.208333333328</v>
      </c>
      <c r="T787" s="10">
        <f t="shared" si="64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E788/D788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4">
        <f t="shared" si="60"/>
        <v>52.879227053140099</v>
      </c>
      <c r="Q788" t="str">
        <f t="shared" si="61"/>
        <v>music</v>
      </c>
      <c r="R788" t="str">
        <f t="shared" si="62"/>
        <v>jazz</v>
      </c>
      <c r="S788" s="10">
        <f t="shared" si="63"/>
        <v>43186.208333333328</v>
      </c>
      <c r="T788" s="10">
        <f t="shared" si="64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4">
        <f t="shared" si="60"/>
        <v>71.005820721769496</v>
      </c>
      <c r="Q789" t="str">
        <f t="shared" si="61"/>
        <v>music</v>
      </c>
      <c r="R789" t="str">
        <f t="shared" si="62"/>
        <v>rock</v>
      </c>
      <c r="S789" s="10">
        <f t="shared" si="63"/>
        <v>40684.208333333336</v>
      </c>
      <c r="T789" s="10">
        <f t="shared" si="64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4">
        <f t="shared" si="60"/>
        <v>102.38709677419355</v>
      </c>
      <c r="Q790" t="str">
        <f t="shared" si="61"/>
        <v>film &amp; video</v>
      </c>
      <c r="R790" t="str">
        <f t="shared" si="62"/>
        <v>animation</v>
      </c>
      <c r="S790" s="10">
        <f t="shared" si="63"/>
        <v>41202.208333333336</v>
      </c>
      <c r="T790" s="10">
        <f t="shared" si="64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4">
        <f t="shared" si="60"/>
        <v>74.466666666666669</v>
      </c>
      <c r="Q791" t="str">
        <f t="shared" si="61"/>
        <v>theater</v>
      </c>
      <c r="R791" t="str">
        <f t="shared" si="62"/>
        <v>plays</v>
      </c>
      <c r="S791" s="10">
        <f t="shared" si="63"/>
        <v>41786.208333333336</v>
      </c>
      <c r="T791" s="10">
        <f t="shared" si="64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4">
        <f t="shared" si="60"/>
        <v>51.009883198562441</v>
      </c>
      <c r="Q792" t="str">
        <f t="shared" si="61"/>
        <v>theater</v>
      </c>
      <c r="R792" t="str">
        <f t="shared" si="62"/>
        <v>plays</v>
      </c>
      <c r="S792" s="10">
        <f t="shared" si="63"/>
        <v>40223.25</v>
      </c>
      <c r="T792" s="10">
        <f t="shared" si="64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4">
        <f t="shared" si="60"/>
        <v>90</v>
      </c>
      <c r="Q793" t="str">
        <f t="shared" si="61"/>
        <v>food</v>
      </c>
      <c r="R793" t="str">
        <f t="shared" si="62"/>
        <v>food trucks</v>
      </c>
      <c r="S793" s="10">
        <f t="shared" si="63"/>
        <v>42715.25</v>
      </c>
      <c r="T793" s="10">
        <f t="shared" si="64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4">
        <f t="shared" si="60"/>
        <v>97.142857142857139</v>
      </c>
      <c r="Q794" t="str">
        <f t="shared" si="61"/>
        <v>theater</v>
      </c>
      <c r="R794" t="str">
        <f t="shared" si="62"/>
        <v>plays</v>
      </c>
      <c r="S794" s="10">
        <f t="shared" si="63"/>
        <v>41451.208333333336</v>
      </c>
      <c r="T794" s="10">
        <f t="shared" si="64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E795/D795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4">
        <f t="shared" si="60"/>
        <v>72.071823204419886</v>
      </c>
      <c r="Q795" t="str">
        <f t="shared" si="61"/>
        <v>publishing</v>
      </c>
      <c r="R795" t="str">
        <f t="shared" si="62"/>
        <v>nonfiction</v>
      </c>
      <c r="S795" s="10">
        <f t="shared" si="63"/>
        <v>41450.208333333336</v>
      </c>
      <c r="T795" s="10">
        <f t="shared" si="64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E796/D796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4">
        <f t="shared" si="60"/>
        <v>75.236363636363635</v>
      </c>
      <c r="Q796" t="str">
        <f t="shared" si="61"/>
        <v>music</v>
      </c>
      <c r="R796" t="str">
        <f t="shared" si="62"/>
        <v>rock</v>
      </c>
      <c r="S796" s="10">
        <f t="shared" si="63"/>
        <v>43091.25</v>
      </c>
      <c r="T796" s="10">
        <f t="shared" si="64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4">
        <f t="shared" si="60"/>
        <v>32.967741935483872</v>
      </c>
      <c r="Q797" t="str">
        <f t="shared" si="61"/>
        <v>film &amp; video</v>
      </c>
      <c r="R797" t="str">
        <f t="shared" si="62"/>
        <v>drama</v>
      </c>
      <c r="S797" s="10">
        <f t="shared" si="63"/>
        <v>42675.208333333328</v>
      </c>
      <c r="T797" s="10">
        <f t="shared" si="64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4">
        <f t="shared" si="60"/>
        <v>54.807692307692307</v>
      </c>
      <c r="Q798" t="str">
        <f t="shared" si="61"/>
        <v>games</v>
      </c>
      <c r="R798" t="str">
        <f t="shared" si="62"/>
        <v>mobile games</v>
      </c>
      <c r="S798" s="10">
        <f t="shared" si="63"/>
        <v>41859.208333333336</v>
      </c>
      <c r="T798" s="10">
        <f t="shared" si="64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E799/D799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4">
        <f t="shared" si="60"/>
        <v>45.037837837837834</v>
      </c>
      <c r="Q799" t="str">
        <f t="shared" si="61"/>
        <v>technology</v>
      </c>
      <c r="R799" t="str">
        <f t="shared" si="62"/>
        <v>web</v>
      </c>
      <c r="S799" s="10">
        <f t="shared" si="63"/>
        <v>43464.25</v>
      </c>
      <c r="T799" s="10">
        <f t="shared" si="64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E800/D800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4">
        <f t="shared" si="60"/>
        <v>52.958677685950413</v>
      </c>
      <c r="Q800" t="str">
        <f t="shared" si="61"/>
        <v>theater</v>
      </c>
      <c r="R800" t="str">
        <f t="shared" si="62"/>
        <v>plays</v>
      </c>
      <c r="S800" s="10">
        <f t="shared" si="63"/>
        <v>41060.208333333336</v>
      </c>
      <c r="T800" s="10">
        <f t="shared" si="64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4">
        <f t="shared" si="60"/>
        <v>60.017959183673469</v>
      </c>
      <c r="Q801" t="str">
        <f t="shared" si="61"/>
        <v>theater</v>
      </c>
      <c r="R801" t="str">
        <f t="shared" si="62"/>
        <v>plays</v>
      </c>
      <c r="S801" s="10">
        <f t="shared" si="63"/>
        <v>42399.25</v>
      </c>
      <c r="T801" s="10">
        <f t="shared" si="64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4">
        <f t="shared" si="60"/>
        <v>1</v>
      </c>
      <c r="Q802" t="str">
        <f t="shared" si="61"/>
        <v>music</v>
      </c>
      <c r="R802" t="str">
        <f t="shared" si="62"/>
        <v>rock</v>
      </c>
      <c r="S802" s="10">
        <f t="shared" si="63"/>
        <v>42167.208333333328</v>
      </c>
      <c r="T802" s="10">
        <f t="shared" si="64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E803/D803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4">
        <f t="shared" si="60"/>
        <v>44.028301886792455</v>
      </c>
      <c r="Q803" t="str">
        <f t="shared" si="61"/>
        <v>photography</v>
      </c>
      <c r="R803" t="str">
        <f t="shared" si="62"/>
        <v>photography books</v>
      </c>
      <c r="S803" s="10">
        <f t="shared" si="63"/>
        <v>43830.25</v>
      </c>
      <c r="T803" s="10">
        <f t="shared" si="64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E804/D804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4">
        <f t="shared" si="60"/>
        <v>86.028169014084511</v>
      </c>
      <c r="Q804" t="str">
        <f t="shared" si="61"/>
        <v>photography</v>
      </c>
      <c r="R804" t="str">
        <f t="shared" si="62"/>
        <v>photography books</v>
      </c>
      <c r="S804" s="10">
        <f t="shared" si="63"/>
        <v>43650.208333333328</v>
      </c>
      <c r="T804" s="10">
        <f t="shared" si="64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E805/D805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4">
        <f t="shared" si="60"/>
        <v>28.012875536480685</v>
      </c>
      <c r="Q805" t="str">
        <f t="shared" si="61"/>
        <v>theater</v>
      </c>
      <c r="R805" t="str">
        <f t="shared" si="62"/>
        <v>plays</v>
      </c>
      <c r="S805" s="10">
        <f t="shared" si="63"/>
        <v>43492.25</v>
      </c>
      <c r="T805" s="10">
        <f t="shared" si="64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E806/D806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4">
        <f t="shared" si="60"/>
        <v>32.050458715596328</v>
      </c>
      <c r="Q806" t="str">
        <f t="shared" si="61"/>
        <v>music</v>
      </c>
      <c r="R806" t="str">
        <f t="shared" si="62"/>
        <v>rock</v>
      </c>
      <c r="S806" s="10">
        <f t="shared" si="63"/>
        <v>43102.25</v>
      </c>
      <c r="T806" s="10">
        <f t="shared" si="64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4">
        <f t="shared" si="60"/>
        <v>73.611940298507463</v>
      </c>
      <c r="Q807" t="str">
        <f t="shared" si="61"/>
        <v>film &amp; video</v>
      </c>
      <c r="R807" t="str">
        <f t="shared" si="62"/>
        <v>documentary</v>
      </c>
      <c r="S807" s="10">
        <f t="shared" si="63"/>
        <v>41958.25</v>
      </c>
      <c r="T807" s="10">
        <f t="shared" si="64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E808/D808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4">
        <f t="shared" si="60"/>
        <v>108.71052631578948</v>
      </c>
      <c r="Q808" t="str">
        <f t="shared" si="61"/>
        <v>film &amp; video</v>
      </c>
      <c r="R808" t="str">
        <f t="shared" si="62"/>
        <v>drama</v>
      </c>
      <c r="S808" s="10">
        <f t="shared" si="63"/>
        <v>40973.25</v>
      </c>
      <c r="T808" s="10">
        <f t="shared" si="64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E809/D809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4">
        <f t="shared" si="60"/>
        <v>42.97674418604651</v>
      </c>
      <c r="Q809" t="str">
        <f t="shared" si="61"/>
        <v>theater</v>
      </c>
      <c r="R809" t="str">
        <f t="shared" si="62"/>
        <v>plays</v>
      </c>
      <c r="S809" s="10">
        <f t="shared" si="63"/>
        <v>43753.208333333328</v>
      </c>
      <c r="T809" s="10">
        <f t="shared" si="64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4">
        <f t="shared" si="60"/>
        <v>83.315789473684205</v>
      </c>
      <c r="Q810" t="str">
        <f t="shared" si="61"/>
        <v>food</v>
      </c>
      <c r="R810" t="str">
        <f t="shared" si="62"/>
        <v>food trucks</v>
      </c>
      <c r="S810" s="10">
        <f t="shared" si="63"/>
        <v>42507.208333333328</v>
      </c>
      <c r="T810" s="10">
        <f t="shared" si="64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4">
        <f t="shared" si="60"/>
        <v>42</v>
      </c>
      <c r="Q811" t="str">
        <f t="shared" si="61"/>
        <v>film &amp; video</v>
      </c>
      <c r="R811" t="str">
        <f t="shared" si="62"/>
        <v>documentary</v>
      </c>
      <c r="S811" s="10">
        <f t="shared" si="63"/>
        <v>41135.208333333336</v>
      </c>
      <c r="T811" s="10">
        <f t="shared" si="64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E812/D812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4">
        <f t="shared" si="60"/>
        <v>55.927601809954751</v>
      </c>
      <c r="Q812" t="str">
        <f t="shared" si="61"/>
        <v>theater</v>
      </c>
      <c r="R812" t="str">
        <f t="shared" si="62"/>
        <v>plays</v>
      </c>
      <c r="S812" s="10">
        <f t="shared" si="63"/>
        <v>43067.25</v>
      </c>
      <c r="T812" s="10">
        <f t="shared" si="64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4">
        <f t="shared" si="60"/>
        <v>105.03681885125184</v>
      </c>
      <c r="Q813" t="str">
        <f t="shared" si="61"/>
        <v>games</v>
      </c>
      <c r="R813" t="str">
        <f t="shared" si="62"/>
        <v>video games</v>
      </c>
      <c r="S813" s="10">
        <f t="shared" si="63"/>
        <v>42378.25</v>
      </c>
      <c r="T813" s="10">
        <f t="shared" si="64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4">
        <f t="shared" si="60"/>
        <v>48</v>
      </c>
      <c r="Q814" t="str">
        <f t="shared" si="61"/>
        <v>publishing</v>
      </c>
      <c r="R814" t="str">
        <f t="shared" si="62"/>
        <v>nonfiction</v>
      </c>
      <c r="S814" s="10">
        <f t="shared" si="63"/>
        <v>43206.208333333328</v>
      </c>
      <c r="T814" s="10">
        <f t="shared" si="64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E815/D815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4">
        <f t="shared" si="60"/>
        <v>112.66176470588235</v>
      </c>
      <c r="Q815" t="str">
        <f t="shared" si="61"/>
        <v>games</v>
      </c>
      <c r="R815" t="str">
        <f t="shared" si="62"/>
        <v>video games</v>
      </c>
      <c r="S815" s="10">
        <f t="shared" si="63"/>
        <v>41148.208333333336</v>
      </c>
      <c r="T815" s="10">
        <f t="shared" si="64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4">
        <f t="shared" si="60"/>
        <v>81.944444444444443</v>
      </c>
      <c r="Q816" t="str">
        <f t="shared" si="61"/>
        <v>music</v>
      </c>
      <c r="R816" t="str">
        <f t="shared" si="62"/>
        <v>rock</v>
      </c>
      <c r="S816" s="10">
        <f t="shared" si="63"/>
        <v>42517.208333333328</v>
      </c>
      <c r="T816" s="10">
        <f t="shared" si="64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E817/D817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4">
        <f t="shared" si="60"/>
        <v>64.049180327868854</v>
      </c>
      <c r="Q817" t="str">
        <f t="shared" si="61"/>
        <v>music</v>
      </c>
      <c r="R817" t="str">
        <f t="shared" si="62"/>
        <v>rock</v>
      </c>
      <c r="S817" s="10">
        <f t="shared" si="63"/>
        <v>43068.25</v>
      </c>
      <c r="T817" s="10">
        <f t="shared" si="64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E818/D818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4">
        <f t="shared" si="60"/>
        <v>106.39097744360902</v>
      </c>
      <c r="Q818" t="str">
        <f t="shared" si="61"/>
        <v>theater</v>
      </c>
      <c r="R818" t="str">
        <f t="shared" si="62"/>
        <v>plays</v>
      </c>
      <c r="S818" s="10">
        <f t="shared" si="63"/>
        <v>41680.25</v>
      </c>
      <c r="T818" s="10">
        <f t="shared" si="64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4">
        <f t="shared" si="60"/>
        <v>76.011249497790274</v>
      </c>
      <c r="Q819" t="str">
        <f t="shared" si="61"/>
        <v>publishing</v>
      </c>
      <c r="R819" t="str">
        <f t="shared" si="62"/>
        <v>nonfiction</v>
      </c>
      <c r="S819" s="10">
        <f t="shared" si="63"/>
        <v>43589.208333333328</v>
      </c>
      <c r="T819" s="10">
        <f t="shared" si="64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E820/D820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4">
        <f t="shared" si="60"/>
        <v>111.07246376811594</v>
      </c>
      <c r="Q820" t="str">
        <f t="shared" si="61"/>
        <v>theater</v>
      </c>
      <c r="R820" t="str">
        <f t="shared" si="62"/>
        <v>plays</v>
      </c>
      <c r="S820" s="10">
        <f t="shared" si="63"/>
        <v>43486.25</v>
      </c>
      <c r="T820" s="10">
        <f t="shared" si="64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4">
        <f t="shared" si="60"/>
        <v>95.936170212765958</v>
      </c>
      <c r="Q821" t="str">
        <f t="shared" si="61"/>
        <v>games</v>
      </c>
      <c r="R821" t="str">
        <f t="shared" si="62"/>
        <v>video games</v>
      </c>
      <c r="S821" s="10">
        <f t="shared" si="63"/>
        <v>41237.25</v>
      </c>
      <c r="T821" s="10">
        <f t="shared" si="64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E822/D822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4">
        <f t="shared" si="60"/>
        <v>43.043010752688176</v>
      </c>
      <c r="Q822" t="str">
        <f t="shared" si="61"/>
        <v>music</v>
      </c>
      <c r="R822" t="str">
        <f t="shared" si="62"/>
        <v>rock</v>
      </c>
      <c r="S822" s="10">
        <f t="shared" si="63"/>
        <v>43310.208333333328</v>
      </c>
      <c r="T822" s="10">
        <f t="shared" si="64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E823/D823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4">
        <f t="shared" si="60"/>
        <v>67.966666666666669</v>
      </c>
      <c r="Q823" t="str">
        <f t="shared" si="61"/>
        <v>film &amp; video</v>
      </c>
      <c r="R823" t="str">
        <f t="shared" si="62"/>
        <v>documentary</v>
      </c>
      <c r="S823" s="10">
        <f t="shared" si="63"/>
        <v>42794.25</v>
      </c>
      <c r="T823" s="10">
        <f t="shared" si="64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4">
        <f t="shared" si="60"/>
        <v>89.991428571428571</v>
      </c>
      <c r="Q824" t="str">
        <f t="shared" si="61"/>
        <v>music</v>
      </c>
      <c r="R824" t="str">
        <f t="shared" si="62"/>
        <v>rock</v>
      </c>
      <c r="S824" s="10">
        <f t="shared" si="63"/>
        <v>41698.25</v>
      </c>
      <c r="T824" s="10">
        <f t="shared" si="64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E825/D825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4">
        <f t="shared" si="60"/>
        <v>58.095238095238095</v>
      </c>
      <c r="Q825" t="str">
        <f t="shared" si="61"/>
        <v>music</v>
      </c>
      <c r="R825" t="str">
        <f t="shared" si="62"/>
        <v>rock</v>
      </c>
      <c r="S825" s="10">
        <f t="shared" si="63"/>
        <v>41892.208333333336</v>
      </c>
      <c r="T825" s="10">
        <f t="shared" si="64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4">
        <f t="shared" si="60"/>
        <v>83.996875000000003</v>
      </c>
      <c r="Q826" t="str">
        <f t="shared" si="61"/>
        <v>publishing</v>
      </c>
      <c r="R826" t="str">
        <f t="shared" si="62"/>
        <v>nonfiction</v>
      </c>
      <c r="S826" s="10">
        <f t="shared" si="63"/>
        <v>40348.208333333336</v>
      </c>
      <c r="T826" s="10">
        <f t="shared" si="64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E827/D827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4">
        <f t="shared" si="60"/>
        <v>88.853503184713375</v>
      </c>
      <c r="Q827" t="str">
        <f t="shared" si="61"/>
        <v>film &amp; video</v>
      </c>
      <c r="R827" t="str">
        <f t="shared" si="62"/>
        <v>shorts</v>
      </c>
      <c r="S827" s="10">
        <f t="shared" si="63"/>
        <v>42941.208333333328</v>
      </c>
      <c r="T827" s="10">
        <f t="shared" si="64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E828/D828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4">
        <f t="shared" si="60"/>
        <v>65.963917525773198</v>
      </c>
      <c r="Q828" t="str">
        <f t="shared" si="61"/>
        <v>theater</v>
      </c>
      <c r="R828" t="str">
        <f t="shared" si="62"/>
        <v>plays</v>
      </c>
      <c r="S828" s="10">
        <f t="shared" si="63"/>
        <v>40525.25</v>
      </c>
      <c r="T828" s="10">
        <f t="shared" si="64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E829/D829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4">
        <f t="shared" si="60"/>
        <v>74.804878048780495</v>
      </c>
      <c r="Q829" t="str">
        <f t="shared" si="61"/>
        <v>film &amp; video</v>
      </c>
      <c r="R829" t="str">
        <f t="shared" si="62"/>
        <v>drama</v>
      </c>
      <c r="S829" s="10">
        <f t="shared" si="63"/>
        <v>40666.208333333336</v>
      </c>
      <c r="T829" s="10">
        <f t="shared" si="64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4">
        <f t="shared" si="60"/>
        <v>69.98571428571428</v>
      </c>
      <c r="Q830" t="str">
        <f t="shared" si="61"/>
        <v>theater</v>
      </c>
      <c r="R830" t="str">
        <f t="shared" si="62"/>
        <v>plays</v>
      </c>
      <c r="S830" s="10">
        <f t="shared" si="63"/>
        <v>43340.208333333328</v>
      </c>
      <c r="T830" s="10">
        <f t="shared" si="64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4">
        <f t="shared" si="60"/>
        <v>32.006493506493506</v>
      </c>
      <c r="Q831" t="str">
        <f t="shared" si="61"/>
        <v>theater</v>
      </c>
      <c r="R831" t="str">
        <f t="shared" si="62"/>
        <v>plays</v>
      </c>
      <c r="S831" s="10">
        <f t="shared" si="63"/>
        <v>42164.208333333328</v>
      </c>
      <c r="T831" s="10">
        <f t="shared" si="64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4">
        <f t="shared" si="60"/>
        <v>64.727272727272734</v>
      </c>
      <c r="Q832" t="str">
        <f t="shared" si="61"/>
        <v>theater</v>
      </c>
      <c r="R832" t="str">
        <f t="shared" si="62"/>
        <v>plays</v>
      </c>
      <c r="S832" s="10">
        <f t="shared" si="63"/>
        <v>43103.25</v>
      </c>
      <c r="T832" s="10">
        <f t="shared" si="64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4">
        <f t="shared" si="60"/>
        <v>24.998110087408456</v>
      </c>
      <c r="Q833" t="str">
        <f t="shared" si="61"/>
        <v>photography</v>
      </c>
      <c r="R833" t="str">
        <f t="shared" si="62"/>
        <v>photography books</v>
      </c>
      <c r="S833" s="10">
        <f t="shared" si="63"/>
        <v>40994.208333333336</v>
      </c>
      <c r="T833" s="10">
        <f t="shared" si="64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4">
        <f t="shared" si="60"/>
        <v>104.97764070932922</v>
      </c>
      <c r="Q834" t="str">
        <f t="shared" si="61"/>
        <v>publishing</v>
      </c>
      <c r="R834" t="str">
        <f t="shared" si="62"/>
        <v>translations</v>
      </c>
      <c r="S834" s="10">
        <f t="shared" si="63"/>
        <v>42299.208333333328</v>
      </c>
      <c r="T834" s="10">
        <f t="shared" si="64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4">
        <f t="shared" ref="P835:P898" si="65">IF(ISERR(E835/H835),0,E835/H835)</f>
        <v>64.987878787878785</v>
      </c>
      <c r="Q835" t="str">
        <f t="shared" ref="Q835:Q898" si="66">_xlfn.TEXTBEFORE(O835,"/")</f>
        <v>publishing</v>
      </c>
      <c r="R835" t="str">
        <f t="shared" ref="R835:R898" si="67">_xlfn.TEXTAFTER(O835,"/")</f>
        <v>translations</v>
      </c>
      <c r="S835" s="10">
        <f t="shared" ref="S835:S898" si="68">(((K835/60)/60)/24)+DATE(1970,1,1)</f>
        <v>40588.25</v>
      </c>
      <c r="T835" s="10">
        <f t="shared" ref="T835:T898" si="69"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E836/D836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4">
        <f t="shared" si="65"/>
        <v>94.352941176470594</v>
      </c>
      <c r="Q836" t="str">
        <f t="shared" si="66"/>
        <v>theater</v>
      </c>
      <c r="R836" t="str">
        <f t="shared" si="67"/>
        <v>plays</v>
      </c>
      <c r="S836" s="10">
        <f t="shared" si="68"/>
        <v>41448.208333333336</v>
      </c>
      <c r="T836" s="10">
        <f t="shared" si="69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4">
        <f t="shared" si="65"/>
        <v>44.001706484641637</v>
      </c>
      <c r="Q837" t="str">
        <f t="shared" si="66"/>
        <v>technology</v>
      </c>
      <c r="R837" t="str">
        <f t="shared" si="67"/>
        <v>web</v>
      </c>
      <c r="S837" s="10">
        <f t="shared" si="68"/>
        <v>42063.25</v>
      </c>
      <c r="T837" s="10">
        <f t="shared" si="69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4">
        <f t="shared" si="65"/>
        <v>64.744680851063833</v>
      </c>
      <c r="Q838" t="str">
        <f t="shared" si="66"/>
        <v>music</v>
      </c>
      <c r="R838" t="str">
        <f t="shared" si="67"/>
        <v>indie rock</v>
      </c>
      <c r="S838" s="10">
        <f t="shared" si="68"/>
        <v>40214.25</v>
      </c>
      <c r="T838" s="10">
        <f t="shared" si="69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E839/D839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4">
        <f t="shared" si="65"/>
        <v>84.00667779632721</v>
      </c>
      <c r="Q839" t="str">
        <f t="shared" si="66"/>
        <v>music</v>
      </c>
      <c r="R839" t="str">
        <f t="shared" si="67"/>
        <v>jazz</v>
      </c>
      <c r="S839" s="10">
        <f t="shared" si="68"/>
        <v>40629.208333333336</v>
      </c>
      <c r="T839" s="10">
        <f t="shared" si="69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E840/D840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4">
        <f t="shared" si="65"/>
        <v>34.061302681992338</v>
      </c>
      <c r="Q840" t="str">
        <f t="shared" si="66"/>
        <v>theater</v>
      </c>
      <c r="R840" t="str">
        <f t="shared" si="67"/>
        <v>plays</v>
      </c>
      <c r="S840" s="10">
        <f t="shared" si="68"/>
        <v>43370.208333333328</v>
      </c>
      <c r="T840" s="10">
        <f t="shared" si="69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E841/D841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4">
        <f t="shared" si="65"/>
        <v>93.273885350318466</v>
      </c>
      <c r="Q841" t="str">
        <f t="shared" si="66"/>
        <v>film &amp; video</v>
      </c>
      <c r="R841" t="str">
        <f t="shared" si="67"/>
        <v>documentary</v>
      </c>
      <c r="S841" s="10">
        <f t="shared" si="68"/>
        <v>41715.208333333336</v>
      </c>
      <c r="T841" s="10">
        <f t="shared" si="69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4">
        <f t="shared" si="65"/>
        <v>32.998301726577978</v>
      </c>
      <c r="Q842" t="str">
        <f t="shared" si="66"/>
        <v>theater</v>
      </c>
      <c r="R842" t="str">
        <f t="shared" si="67"/>
        <v>plays</v>
      </c>
      <c r="S842" s="10">
        <f t="shared" si="68"/>
        <v>41836.208333333336</v>
      </c>
      <c r="T842" s="10">
        <f t="shared" si="69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E843/D843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4">
        <f t="shared" si="65"/>
        <v>83.812903225806451</v>
      </c>
      <c r="Q843" t="str">
        <f t="shared" si="66"/>
        <v>technology</v>
      </c>
      <c r="R843" t="str">
        <f t="shared" si="67"/>
        <v>web</v>
      </c>
      <c r="S843" s="10">
        <f t="shared" si="68"/>
        <v>42419.25</v>
      </c>
      <c r="T843" s="10">
        <f t="shared" si="69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E844/D844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4">
        <f t="shared" si="65"/>
        <v>63.992424242424242</v>
      </c>
      <c r="Q844" t="str">
        <f t="shared" si="66"/>
        <v>technology</v>
      </c>
      <c r="R844" t="str">
        <f t="shared" si="67"/>
        <v>wearables</v>
      </c>
      <c r="S844" s="10">
        <f t="shared" si="68"/>
        <v>43266.208333333328</v>
      </c>
      <c r="T844" s="10">
        <f t="shared" si="69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4">
        <f t="shared" si="65"/>
        <v>81.909090909090907</v>
      </c>
      <c r="Q845" t="str">
        <f t="shared" si="66"/>
        <v>photography</v>
      </c>
      <c r="R845" t="str">
        <f t="shared" si="67"/>
        <v>photography books</v>
      </c>
      <c r="S845" s="10">
        <f t="shared" si="68"/>
        <v>43338.208333333328</v>
      </c>
      <c r="T845" s="10">
        <f t="shared" si="69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4">
        <f t="shared" si="65"/>
        <v>93.053191489361708</v>
      </c>
      <c r="Q846" t="str">
        <f t="shared" si="66"/>
        <v>film &amp; video</v>
      </c>
      <c r="R846" t="str">
        <f t="shared" si="67"/>
        <v>documentary</v>
      </c>
      <c r="S846" s="10">
        <f t="shared" si="68"/>
        <v>40930.25</v>
      </c>
      <c r="T846" s="10">
        <f t="shared" si="69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4">
        <f t="shared" si="65"/>
        <v>101.98449039881831</v>
      </c>
      <c r="Q847" t="str">
        <f t="shared" si="66"/>
        <v>technology</v>
      </c>
      <c r="R847" t="str">
        <f t="shared" si="67"/>
        <v>web</v>
      </c>
      <c r="S847" s="10">
        <f t="shared" si="68"/>
        <v>43235.208333333328</v>
      </c>
      <c r="T847" s="10">
        <f t="shared" si="69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E848/D848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4">
        <f t="shared" si="65"/>
        <v>105.9375</v>
      </c>
      <c r="Q848" t="str">
        <f t="shared" si="66"/>
        <v>technology</v>
      </c>
      <c r="R848" t="str">
        <f t="shared" si="67"/>
        <v>web</v>
      </c>
      <c r="S848" s="10">
        <f t="shared" si="68"/>
        <v>43302.208333333328</v>
      </c>
      <c r="T848" s="10">
        <f t="shared" si="69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E849/D849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4">
        <f t="shared" si="65"/>
        <v>101.58181818181818</v>
      </c>
      <c r="Q849" t="str">
        <f t="shared" si="66"/>
        <v>food</v>
      </c>
      <c r="R849" t="str">
        <f t="shared" si="67"/>
        <v>food trucks</v>
      </c>
      <c r="S849" s="10">
        <f t="shared" si="68"/>
        <v>43107.25</v>
      </c>
      <c r="T849" s="10">
        <f t="shared" si="69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E850/D850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4">
        <f t="shared" si="65"/>
        <v>62.970930232558139</v>
      </c>
      <c r="Q850" t="str">
        <f t="shared" si="66"/>
        <v>film &amp; video</v>
      </c>
      <c r="R850" t="str">
        <f t="shared" si="67"/>
        <v>drama</v>
      </c>
      <c r="S850" s="10">
        <f t="shared" si="68"/>
        <v>40341.208333333336</v>
      </c>
      <c r="T850" s="10">
        <f t="shared" si="69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E851/D851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4">
        <f t="shared" si="65"/>
        <v>29.045602605863191</v>
      </c>
      <c r="Q851" t="str">
        <f t="shared" si="66"/>
        <v>music</v>
      </c>
      <c r="R851" t="str">
        <f t="shared" si="67"/>
        <v>indie rock</v>
      </c>
      <c r="S851" s="10">
        <f t="shared" si="68"/>
        <v>40948.25</v>
      </c>
      <c r="T851" s="10">
        <f t="shared" si="69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4">
        <f t="shared" si="65"/>
        <v>1</v>
      </c>
      <c r="Q852" t="str">
        <f t="shared" si="66"/>
        <v>music</v>
      </c>
      <c r="R852" t="str">
        <f t="shared" si="67"/>
        <v>rock</v>
      </c>
      <c r="S852" s="10">
        <f t="shared" si="68"/>
        <v>40866.25</v>
      </c>
      <c r="T852" s="10">
        <f t="shared" si="69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E853/D853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4">
        <f t="shared" si="65"/>
        <v>77.924999999999997</v>
      </c>
      <c r="Q853" t="str">
        <f t="shared" si="66"/>
        <v>music</v>
      </c>
      <c r="R853" t="str">
        <f t="shared" si="67"/>
        <v>electric music</v>
      </c>
      <c r="S853" s="10">
        <f t="shared" si="68"/>
        <v>41031.208333333336</v>
      </c>
      <c r="T853" s="10">
        <f t="shared" si="69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4">
        <f t="shared" si="65"/>
        <v>80.806451612903231</v>
      </c>
      <c r="Q854" t="str">
        <f t="shared" si="66"/>
        <v>games</v>
      </c>
      <c r="R854" t="str">
        <f t="shared" si="67"/>
        <v>video games</v>
      </c>
      <c r="S854" s="10">
        <f t="shared" si="68"/>
        <v>40740.208333333336</v>
      </c>
      <c r="T854" s="10">
        <f t="shared" si="69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E855/D855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4">
        <f t="shared" si="65"/>
        <v>76.006816632583508</v>
      </c>
      <c r="Q855" t="str">
        <f t="shared" si="66"/>
        <v>music</v>
      </c>
      <c r="R855" t="str">
        <f t="shared" si="67"/>
        <v>indie rock</v>
      </c>
      <c r="S855" s="10">
        <f t="shared" si="68"/>
        <v>40714.208333333336</v>
      </c>
      <c r="T855" s="10">
        <f t="shared" si="69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4">
        <f t="shared" si="65"/>
        <v>72.993613824192337</v>
      </c>
      <c r="Q856" t="str">
        <f t="shared" si="66"/>
        <v>publishing</v>
      </c>
      <c r="R856" t="str">
        <f t="shared" si="67"/>
        <v>fiction</v>
      </c>
      <c r="S856" s="10">
        <f t="shared" si="68"/>
        <v>43787.25</v>
      </c>
      <c r="T856" s="10">
        <f t="shared" si="69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E857/D857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4">
        <f t="shared" si="65"/>
        <v>53</v>
      </c>
      <c r="Q857" t="str">
        <f t="shared" si="66"/>
        <v>theater</v>
      </c>
      <c r="R857" t="str">
        <f t="shared" si="67"/>
        <v>plays</v>
      </c>
      <c r="S857" s="10">
        <f t="shared" si="68"/>
        <v>40712.208333333336</v>
      </c>
      <c r="T857" s="10">
        <f t="shared" si="69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4">
        <f t="shared" si="65"/>
        <v>54.164556962025316</v>
      </c>
      <c r="Q858" t="str">
        <f t="shared" si="66"/>
        <v>food</v>
      </c>
      <c r="R858" t="str">
        <f t="shared" si="67"/>
        <v>food trucks</v>
      </c>
      <c r="S858" s="10">
        <f t="shared" si="68"/>
        <v>41023.208333333336</v>
      </c>
      <c r="T858" s="10">
        <f t="shared" si="69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4">
        <f t="shared" si="65"/>
        <v>32.946666666666665</v>
      </c>
      <c r="Q859" t="str">
        <f t="shared" si="66"/>
        <v>film &amp; video</v>
      </c>
      <c r="R859" t="str">
        <f t="shared" si="67"/>
        <v>shorts</v>
      </c>
      <c r="S859" s="10">
        <f t="shared" si="68"/>
        <v>40944.25</v>
      </c>
      <c r="T859" s="10">
        <f t="shared" si="69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4">
        <f t="shared" si="65"/>
        <v>79.371428571428567</v>
      </c>
      <c r="Q860" t="str">
        <f t="shared" si="66"/>
        <v>food</v>
      </c>
      <c r="R860" t="str">
        <f t="shared" si="67"/>
        <v>food trucks</v>
      </c>
      <c r="S860" s="10">
        <f t="shared" si="68"/>
        <v>43211.208333333328</v>
      </c>
      <c r="T860" s="10">
        <f t="shared" si="69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4">
        <f t="shared" si="65"/>
        <v>41.174603174603178</v>
      </c>
      <c r="Q861" t="str">
        <f t="shared" si="66"/>
        <v>theater</v>
      </c>
      <c r="R861" t="str">
        <f t="shared" si="67"/>
        <v>plays</v>
      </c>
      <c r="S861" s="10">
        <f t="shared" si="68"/>
        <v>41334.25</v>
      </c>
      <c r="T861" s="10">
        <f t="shared" si="69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4">
        <f t="shared" si="65"/>
        <v>77.430769230769229</v>
      </c>
      <c r="Q862" t="str">
        <f t="shared" si="66"/>
        <v>technology</v>
      </c>
      <c r="R862" t="str">
        <f t="shared" si="67"/>
        <v>wearables</v>
      </c>
      <c r="S862" s="10">
        <f t="shared" si="68"/>
        <v>43515.25</v>
      </c>
      <c r="T862" s="10">
        <f t="shared" si="69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4">
        <f t="shared" si="65"/>
        <v>57.159509202453989</v>
      </c>
      <c r="Q863" t="str">
        <f t="shared" si="66"/>
        <v>theater</v>
      </c>
      <c r="R863" t="str">
        <f t="shared" si="67"/>
        <v>plays</v>
      </c>
      <c r="S863" s="10">
        <f t="shared" si="68"/>
        <v>40258.208333333336</v>
      </c>
      <c r="T863" s="10">
        <f t="shared" si="69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4">
        <f t="shared" si="65"/>
        <v>77.17647058823529</v>
      </c>
      <c r="Q864" t="str">
        <f t="shared" si="66"/>
        <v>theater</v>
      </c>
      <c r="R864" t="str">
        <f t="shared" si="67"/>
        <v>plays</v>
      </c>
      <c r="S864" s="10">
        <f t="shared" si="68"/>
        <v>40756.208333333336</v>
      </c>
      <c r="T864" s="10">
        <f t="shared" si="69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4">
        <f t="shared" si="65"/>
        <v>24.953917050691246</v>
      </c>
      <c r="Q865" t="str">
        <f t="shared" si="66"/>
        <v>film &amp; video</v>
      </c>
      <c r="R865" t="str">
        <f t="shared" si="67"/>
        <v>television</v>
      </c>
      <c r="S865" s="10">
        <f t="shared" si="68"/>
        <v>42172.208333333328</v>
      </c>
      <c r="T865" s="10">
        <f t="shared" si="69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4">
        <f t="shared" si="65"/>
        <v>97.18</v>
      </c>
      <c r="Q866" t="str">
        <f t="shared" si="66"/>
        <v>film &amp; video</v>
      </c>
      <c r="R866" t="str">
        <f t="shared" si="67"/>
        <v>shorts</v>
      </c>
      <c r="S866" s="10">
        <f t="shared" si="68"/>
        <v>42601.208333333328</v>
      </c>
      <c r="T866" s="10">
        <f t="shared" si="69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4">
        <f t="shared" si="65"/>
        <v>46.000916870415651</v>
      </c>
      <c r="Q867" t="str">
        <f t="shared" si="66"/>
        <v>theater</v>
      </c>
      <c r="R867" t="str">
        <f t="shared" si="67"/>
        <v>plays</v>
      </c>
      <c r="S867" s="10">
        <f t="shared" si="68"/>
        <v>41897.208333333336</v>
      </c>
      <c r="T867" s="10">
        <f t="shared" si="69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4">
        <f t="shared" si="65"/>
        <v>88.023385300668153</v>
      </c>
      <c r="Q868" t="str">
        <f t="shared" si="66"/>
        <v>photography</v>
      </c>
      <c r="R868" t="str">
        <f t="shared" si="67"/>
        <v>photography books</v>
      </c>
      <c r="S868" s="10">
        <f t="shared" si="68"/>
        <v>40671.208333333336</v>
      </c>
      <c r="T868" s="10">
        <f t="shared" si="69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4">
        <f t="shared" si="65"/>
        <v>25.99</v>
      </c>
      <c r="Q869" t="str">
        <f t="shared" si="66"/>
        <v>food</v>
      </c>
      <c r="R869" t="str">
        <f t="shared" si="67"/>
        <v>food trucks</v>
      </c>
      <c r="S869" s="10">
        <f t="shared" si="68"/>
        <v>43382.208333333328</v>
      </c>
      <c r="T869" s="10">
        <f t="shared" si="69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4">
        <f t="shared" si="65"/>
        <v>102.69047619047619</v>
      </c>
      <c r="Q870" t="str">
        <f t="shared" si="66"/>
        <v>theater</v>
      </c>
      <c r="R870" t="str">
        <f t="shared" si="67"/>
        <v>plays</v>
      </c>
      <c r="S870" s="10">
        <f t="shared" si="68"/>
        <v>41559.208333333336</v>
      </c>
      <c r="T870" s="10">
        <f t="shared" si="69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4">
        <f t="shared" si="65"/>
        <v>72.958174904942965</v>
      </c>
      <c r="Q871" t="str">
        <f t="shared" si="66"/>
        <v>film &amp; video</v>
      </c>
      <c r="R871" t="str">
        <f t="shared" si="67"/>
        <v>drama</v>
      </c>
      <c r="S871" s="10">
        <f t="shared" si="68"/>
        <v>40350.208333333336</v>
      </c>
      <c r="T871" s="10">
        <f t="shared" si="69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4">
        <f t="shared" si="65"/>
        <v>57.190082644628099</v>
      </c>
      <c r="Q872" t="str">
        <f t="shared" si="66"/>
        <v>theater</v>
      </c>
      <c r="R872" t="str">
        <f t="shared" si="67"/>
        <v>plays</v>
      </c>
      <c r="S872" s="10">
        <f t="shared" si="68"/>
        <v>42240.208333333328</v>
      </c>
      <c r="T872" s="10">
        <f t="shared" si="69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4">
        <f t="shared" si="65"/>
        <v>84.013793103448279</v>
      </c>
      <c r="Q873" t="str">
        <f t="shared" si="66"/>
        <v>theater</v>
      </c>
      <c r="R873" t="str">
        <f t="shared" si="67"/>
        <v>plays</v>
      </c>
      <c r="S873" s="10">
        <f t="shared" si="68"/>
        <v>43040.208333333328</v>
      </c>
      <c r="T873" s="10">
        <f t="shared" si="69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4">
        <f t="shared" si="65"/>
        <v>98.666666666666671</v>
      </c>
      <c r="Q874" t="str">
        <f t="shared" si="66"/>
        <v>film &amp; video</v>
      </c>
      <c r="R874" t="str">
        <f t="shared" si="67"/>
        <v>science fiction</v>
      </c>
      <c r="S874" s="10">
        <f t="shared" si="68"/>
        <v>43346.208333333328</v>
      </c>
      <c r="T874" s="10">
        <f t="shared" si="69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4">
        <f t="shared" si="65"/>
        <v>42.007419183889773</v>
      </c>
      <c r="Q875" t="str">
        <f t="shared" si="66"/>
        <v>photography</v>
      </c>
      <c r="R875" t="str">
        <f t="shared" si="67"/>
        <v>photography books</v>
      </c>
      <c r="S875" s="10">
        <f t="shared" si="68"/>
        <v>41647.25</v>
      </c>
      <c r="T875" s="10">
        <f t="shared" si="69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4">
        <f t="shared" si="65"/>
        <v>32.002753556677376</v>
      </c>
      <c r="Q876" t="str">
        <f t="shared" si="66"/>
        <v>photography</v>
      </c>
      <c r="R876" t="str">
        <f t="shared" si="67"/>
        <v>photography books</v>
      </c>
      <c r="S876" s="10">
        <f t="shared" si="68"/>
        <v>40291.208333333336</v>
      </c>
      <c r="T876" s="10">
        <f t="shared" si="69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4">
        <f t="shared" si="65"/>
        <v>81.567164179104481</v>
      </c>
      <c r="Q877" t="str">
        <f t="shared" si="66"/>
        <v>music</v>
      </c>
      <c r="R877" t="str">
        <f t="shared" si="67"/>
        <v>rock</v>
      </c>
      <c r="S877" s="10">
        <f t="shared" si="68"/>
        <v>40556.25</v>
      </c>
      <c r="T877" s="10">
        <f t="shared" si="69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4">
        <f t="shared" si="65"/>
        <v>37.035087719298247</v>
      </c>
      <c r="Q878" t="str">
        <f t="shared" si="66"/>
        <v>photography</v>
      </c>
      <c r="R878" t="str">
        <f t="shared" si="67"/>
        <v>photography books</v>
      </c>
      <c r="S878" s="10">
        <f t="shared" si="68"/>
        <v>43624.208333333328</v>
      </c>
      <c r="T878" s="10">
        <f t="shared" si="69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4">
        <f t="shared" si="65"/>
        <v>103.033360455655</v>
      </c>
      <c r="Q879" t="str">
        <f t="shared" si="66"/>
        <v>food</v>
      </c>
      <c r="R879" t="str">
        <f t="shared" si="67"/>
        <v>food trucks</v>
      </c>
      <c r="S879" s="10">
        <f t="shared" si="68"/>
        <v>42577.208333333328</v>
      </c>
      <c r="T879" s="10">
        <f t="shared" si="69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4">
        <f t="shared" si="65"/>
        <v>84.333333333333329</v>
      </c>
      <c r="Q880" t="str">
        <f t="shared" si="66"/>
        <v>music</v>
      </c>
      <c r="R880" t="str">
        <f t="shared" si="67"/>
        <v>metal</v>
      </c>
      <c r="S880" s="10">
        <f t="shared" si="68"/>
        <v>43845.25</v>
      </c>
      <c r="T880" s="10">
        <f t="shared" si="69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4">
        <f t="shared" si="65"/>
        <v>102.60377358490567</v>
      </c>
      <c r="Q881" t="str">
        <f t="shared" si="66"/>
        <v>publishing</v>
      </c>
      <c r="R881" t="str">
        <f t="shared" si="67"/>
        <v>nonfiction</v>
      </c>
      <c r="S881" s="10">
        <f t="shared" si="68"/>
        <v>42788.25</v>
      </c>
      <c r="T881" s="10">
        <f t="shared" si="69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4">
        <f t="shared" si="65"/>
        <v>79.992129246064621</v>
      </c>
      <c r="Q882" t="str">
        <f t="shared" si="66"/>
        <v>music</v>
      </c>
      <c r="R882" t="str">
        <f t="shared" si="67"/>
        <v>electric music</v>
      </c>
      <c r="S882" s="10">
        <f t="shared" si="68"/>
        <v>43667.208333333328</v>
      </c>
      <c r="T882" s="10">
        <f t="shared" si="69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4">
        <f t="shared" si="65"/>
        <v>70.055309734513273</v>
      </c>
      <c r="Q883" t="str">
        <f t="shared" si="66"/>
        <v>theater</v>
      </c>
      <c r="R883" t="str">
        <f t="shared" si="67"/>
        <v>plays</v>
      </c>
      <c r="S883" s="10">
        <f t="shared" si="68"/>
        <v>42194.208333333328</v>
      </c>
      <c r="T883" s="10">
        <f t="shared" si="69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4">
        <f t="shared" si="65"/>
        <v>37</v>
      </c>
      <c r="Q884" t="str">
        <f t="shared" si="66"/>
        <v>theater</v>
      </c>
      <c r="R884" t="str">
        <f t="shared" si="67"/>
        <v>plays</v>
      </c>
      <c r="S884" s="10">
        <f t="shared" si="68"/>
        <v>42025.25</v>
      </c>
      <c r="T884" s="10">
        <f t="shared" si="69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4">
        <f t="shared" si="65"/>
        <v>41.911917098445599</v>
      </c>
      <c r="Q885" t="str">
        <f t="shared" si="66"/>
        <v>film &amp; video</v>
      </c>
      <c r="R885" t="str">
        <f t="shared" si="67"/>
        <v>shorts</v>
      </c>
      <c r="S885" s="10">
        <f t="shared" si="68"/>
        <v>40323.208333333336</v>
      </c>
      <c r="T885" s="10">
        <f t="shared" si="69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4">
        <f t="shared" si="65"/>
        <v>57.992576882290564</v>
      </c>
      <c r="Q886" t="str">
        <f t="shared" si="66"/>
        <v>theater</v>
      </c>
      <c r="R886" t="str">
        <f t="shared" si="67"/>
        <v>plays</v>
      </c>
      <c r="S886" s="10">
        <f t="shared" si="68"/>
        <v>41763.208333333336</v>
      </c>
      <c r="T886" s="10">
        <f t="shared" si="69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4">
        <f t="shared" si="65"/>
        <v>40.942307692307693</v>
      </c>
      <c r="Q887" t="str">
        <f t="shared" si="66"/>
        <v>theater</v>
      </c>
      <c r="R887" t="str">
        <f t="shared" si="67"/>
        <v>plays</v>
      </c>
      <c r="S887" s="10">
        <f t="shared" si="68"/>
        <v>40335.208333333336</v>
      </c>
      <c r="T887" s="10">
        <f t="shared" si="69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4">
        <f t="shared" si="65"/>
        <v>69.9972602739726</v>
      </c>
      <c r="Q888" t="str">
        <f t="shared" si="66"/>
        <v>music</v>
      </c>
      <c r="R888" t="str">
        <f t="shared" si="67"/>
        <v>indie rock</v>
      </c>
      <c r="S888" s="10">
        <f t="shared" si="68"/>
        <v>40416.208333333336</v>
      </c>
      <c r="T888" s="10">
        <f t="shared" si="69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4">
        <f t="shared" si="65"/>
        <v>73.838709677419359</v>
      </c>
      <c r="Q889" t="str">
        <f t="shared" si="66"/>
        <v>theater</v>
      </c>
      <c r="R889" t="str">
        <f t="shared" si="67"/>
        <v>plays</v>
      </c>
      <c r="S889" s="10">
        <f t="shared" si="68"/>
        <v>42202.208333333328</v>
      </c>
      <c r="T889" s="10">
        <f t="shared" si="69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4">
        <f t="shared" si="65"/>
        <v>41.979310344827589</v>
      </c>
      <c r="Q890" t="str">
        <f t="shared" si="66"/>
        <v>theater</v>
      </c>
      <c r="R890" t="str">
        <f t="shared" si="67"/>
        <v>plays</v>
      </c>
      <c r="S890" s="10">
        <f t="shared" si="68"/>
        <v>42836.208333333328</v>
      </c>
      <c r="T890" s="10">
        <f t="shared" si="69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4">
        <f t="shared" si="65"/>
        <v>77.93442622950819</v>
      </c>
      <c r="Q891" t="str">
        <f t="shared" si="66"/>
        <v>music</v>
      </c>
      <c r="R891" t="str">
        <f t="shared" si="67"/>
        <v>electric music</v>
      </c>
      <c r="S891" s="10">
        <f t="shared" si="68"/>
        <v>41710.208333333336</v>
      </c>
      <c r="T891" s="10">
        <f t="shared" si="69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4">
        <f t="shared" si="65"/>
        <v>106.01972789115646</v>
      </c>
      <c r="Q892" t="str">
        <f t="shared" si="66"/>
        <v>music</v>
      </c>
      <c r="R892" t="str">
        <f t="shared" si="67"/>
        <v>indie rock</v>
      </c>
      <c r="S892" s="10">
        <f t="shared" si="68"/>
        <v>43640.208333333328</v>
      </c>
      <c r="T892" s="10">
        <f t="shared" si="69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4">
        <f t="shared" si="65"/>
        <v>47.018181818181816</v>
      </c>
      <c r="Q893" t="str">
        <f t="shared" si="66"/>
        <v>film &amp; video</v>
      </c>
      <c r="R893" t="str">
        <f t="shared" si="67"/>
        <v>documentary</v>
      </c>
      <c r="S893" s="10">
        <f t="shared" si="68"/>
        <v>40880.25</v>
      </c>
      <c r="T893" s="10">
        <f t="shared" si="69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4">
        <f t="shared" si="65"/>
        <v>76.016483516483518</v>
      </c>
      <c r="Q894" t="str">
        <f t="shared" si="66"/>
        <v>publishing</v>
      </c>
      <c r="R894" t="str">
        <f t="shared" si="67"/>
        <v>translations</v>
      </c>
      <c r="S894" s="10">
        <f t="shared" si="68"/>
        <v>40319.208333333336</v>
      </c>
      <c r="T894" s="10">
        <f t="shared" si="69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4">
        <f t="shared" si="65"/>
        <v>54.120603015075375</v>
      </c>
      <c r="Q895" t="str">
        <f t="shared" si="66"/>
        <v>film &amp; video</v>
      </c>
      <c r="R895" t="str">
        <f t="shared" si="67"/>
        <v>documentary</v>
      </c>
      <c r="S895" s="10">
        <f t="shared" si="68"/>
        <v>42170.208333333328</v>
      </c>
      <c r="T895" s="10">
        <f t="shared" si="69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4">
        <f t="shared" si="65"/>
        <v>57.285714285714285</v>
      </c>
      <c r="Q896" t="str">
        <f t="shared" si="66"/>
        <v>film &amp; video</v>
      </c>
      <c r="R896" t="str">
        <f t="shared" si="67"/>
        <v>television</v>
      </c>
      <c r="S896" s="10">
        <f t="shared" si="68"/>
        <v>41466.208333333336</v>
      </c>
      <c r="T896" s="10">
        <f t="shared" si="69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4">
        <f t="shared" si="65"/>
        <v>103.81308411214954</v>
      </c>
      <c r="Q897" t="str">
        <f t="shared" si="66"/>
        <v>theater</v>
      </c>
      <c r="R897" t="str">
        <f t="shared" si="67"/>
        <v>plays</v>
      </c>
      <c r="S897" s="10">
        <f t="shared" si="68"/>
        <v>43134.25</v>
      </c>
      <c r="T897" s="10">
        <f t="shared" si="69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4">
        <f t="shared" si="65"/>
        <v>105.02602739726028</v>
      </c>
      <c r="Q898" t="str">
        <f t="shared" si="66"/>
        <v>food</v>
      </c>
      <c r="R898" t="str">
        <f t="shared" si="67"/>
        <v>food trucks</v>
      </c>
      <c r="S898" s="10">
        <f t="shared" si="68"/>
        <v>40738.208333333336</v>
      </c>
      <c r="T898" s="10">
        <f t="shared" si="69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4">
        <f t="shared" ref="P899:P962" si="70">IF(ISERR(E899/H899),0,E899/H899)</f>
        <v>90.259259259259252</v>
      </c>
      <c r="Q899" t="str">
        <f t="shared" ref="Q899:Q962" si="71">_xlfn.TEXTBEFORE(O899,"/")</f>
        <v>theater</v>
      </c>
      <c r="R899" t="str">
        <f t="shared" ref="R899:R962" si="72">_xlfn.TEXTAFTER(O899,"/")</f>
        <v>plays</v>
      </c>
      <c r="S899" s="10">
        <f t="shared" ref="S899:S962" si="73">(((K899/60)/60)/24)+DATE(1970,1,1)</f>
        <v>43583.208333333328</v>
      </c>
      <c r="T899" s="10">
        <f t="shared" ref="T899:T962" si="74"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4">
        <f t="shared" si="70"/>
        <v>76.978705978705975</v>
      </c>
      <c r="Q900" t="str">
        <f t="shared" si="71"/>
        <v>film &amp; video</v>
      </c>
      <c r="R900" t="str">
        <f t="shared" si="72"/>
        <v>documentary</v>
      </c>
      <c r="S900" s="10">
        <f t="shared" si="73"/>
        <v>43815.25</v>
      </c>
      <c r="T900" s="10">
        <f t="shared" si="74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4">
        <f t="shared" si="70"/>
        <v>102.60162601626017</v>
      </c>
      <c r="Q901" t="str">
        <f t="shared" si="71"/>
        <v>music</v>
      </c>
      <c r="R901" t="str">
        <f t="shared" si="72"/>
        <v>jazz</v>
      </c>
      <c r="S901" s="10">
        <f t="shared" si="73"/>
        <v>41554.208333333336</v>
      </c>
      <c r="T901" s="10">
        <f t="shared" si="74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4">
        <f t="shared" si="70"/>
        <v>2</v>
      </c>
      <c r="Q902" t="str">
        <f t="shared" si="71"/>
        <v>technology</v>
      </c>
      <c r="R902" t="str">
        <f t="shared" si="72"/>
        <v>web</v>
      </c>
      <c r="S902" s="10">
        <f t="shared" si="73"/>
        <v>41901.208333333336</v>
      </c>
      <c r="T902" s="10">
        <f t="shared" si="74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4">
        <f t="shared" si="70"/>
        <v>55.0062893081761</v>
      </c>
      <c r="Q903" t="str">
        <f t="shared" si="71"/>
        <v>music</v>
      </c>
      <c r="R903" t="str">
        <f t="shared" si="72"/>
        <v>rock</v>
      </c>
      <c r="S903" s="10">
        <f t="shared" si="73"/>
        <v>43298.208333333328</v>
      </c>
      <c r="T903" s="10">
        <f t="shared" si="74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4">
        <f t="shared" si="70"/>
        <v>32.127272727272725</v>
      </c>
      <c r="Q904" t="str">
        <f t="shared" si="71"/>
        <v>technology</v>
      </c>
      <c r="R904" t="str">
        <f t="shared" si="72"/>
        <v>web</v>
      </c>
      <c r="S904" s="10">
        <f t="shared" si="73"/>
        <v>42399.25</v>
      </c>
      <c r="T904" s="10">
        <f t="shared" si="74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4">
        <f t="shared" si="70"/>
        <v>50.642857142857146</v>
      </c>
      <c r="Q905" t="str">
        <f t="shared" si="71"/>
        <v>publishing</v>
      </c>
      <c r="R905" t="str">
        <f t="shared" si="72"/>
        <v>nonfiction</v>
      </c>
      <c r="S905" s="10">
        <f t="shared" si="73"/>
        <v>41034.208333333336</v>
      </c>
      <c r="T905" s="10">
        <f t="shared" si="74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4">
        <f t="shared" si="70"/>
        <v>49.6875</v>
      </c>
      <c r="Q906" t="str">
        <f t="shared" si="71"/>
        <v>publishing</v>
      </c>
      <c r="R906" t="str">
        <f t="shared" si="72"/>
        <v>radio &amp; podcasts</v>
      </c>
      <c r="S906" s="10">
        <f t="shared" si="73"/>
        <v>41186.208333333336</v>
      </c>
      <c r="T906" s="10">
        <f t="shared" si="74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4">
        <f t="shared" si="70"/>
        <v>54.894067796610166</v>
      </c>
      <c r="Q907" t="str">
        <f t="shared" si="71"/>
        <v>theater</v>
      </c>
      <c r="R907" t="str">
        <f t="shared" si="72"/>
        <v>plays</v>
      </c>
      <c r="S907" s="10">
        <f t="shared" si="73"/>
        <v>41536.208333333336</v>
      </c>
      <c r="T907" s="10">
        <f t="shared" si="74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4">
        <f t="shared" si="70"/>
        <v>46.931937172774866</v>
      </c>
      <c r="Q908" t="str">
        <f t="shared" si="71"/>
        <v>film &amp; video</v>
      </c>
      <c r="R908" t="str">
        <f t="shared" si="72"/>
        <v>documentary</v>
      </c>
      <c r="S908" s="10">
        <f t="shared" si="73"/>
        <v>42868.208333333328</v>
      </c>
      <c r="T908" s="10">
        <f t="shared" si="74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4">
        <f t="shared" si="70"/>
        <v>44.951219512195124</v>
      </c>
      <c r="Q909" t="str">
        <f t="shared" si="71"/>
        <v>theater</v>
      </c>
      <c r="R909" t="str">
        <f t="shared" si="72"/>
        <v>plays</v>
      </c>
      <c r="S909" s="10">
        <f t="shared" si="73"/>
        <v>40660.208333333336</v>
      </c>
      <c r="T909" s="10">
        <f t="shared" si="74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4">
        <f t="shared" si="70"/>
        <v>30.99898322318251</v>
      </c>
      <c r="Q910" t="str">
        <f t="shared" si="71"/>
        <v>games</v>
      </c>
      <c r="R910" t="str">
        <f t="shared" si="72"/>
        <v>video games</v>
      </c>
      <c r="S910" s="10">
        <f t="shared" si="73"/>
        <v>41031.208333333336</v>
      </c>
      <c r="T910" s="10">
        <f t="shared" si="74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4">
        <f t="shared" si="70"/>
        <v>107.7625</v>
      </c>
      <c r="Q911" t="str">
        <f t="shared" si="71"/>
        <v>theater</v>
      </c>
      <c r="R911" t="str">
        <f t="shared" si="72"/>
        <v>plays</v>
      </c>
      <c r="S911" s="10">
        <f t="shared" si="73"/>
        <v>43255.208333333328</v>
      </c>
      <c r="T911" s="10">
        <f t="shared" si="74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4">
        <f t="shared" si="70"/>
        <v>102.07770270270271</v>
      </c>
      <c r="Q912" t="str">
        <f t="shared" si="71"/>
        <v>theater</v>
      </c>
      <c r="R912" t="str">
        <f t="shared" si="72"/>
        <v>plays</v>
      </c>
      <c r="S912" s="10">
        <f t="shared" si="73"/>
        <v>42026.25</v>
      </c>
      <c r="T912" s="10">
        <f t="shared" si="74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4">
        <f t="shared" si="70"/>
        <v>24.976190476190474</v>
      </c>
      <c r="Q913" t="str">
        <f t="shared" si="71"/>
        <v>technology</v>
      </c>
      <c r="R913" t="str">
        <f t="shared" si="72"/>
        <v>web</v>
      </c>
      <c r="S913" s="10">
        <f t="shared" si="73"/>
        <v>43717.208333333328</v>
      </c>
      <c r="T913" s="10">
        <f t="shared" si="74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4">
        <f t="shared" si="70"/>
        <v>79.944134078212286</v>
      </c>
      <c r="Q914" t="str">
        <f t="shared" si="71"/>
        <v>film &amp; video</v>
      </c>
      <c r="R914" t="str">
        <f t="shared" si="72"/>
        <v>drama</v>
      </c>
      <c r="S914" s="10">
        <f t="shared" si="73"/>
        <v>41157.208333333336</v>
      </c>
      <c r="T914" s="10">
        <f t="shared" si="74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4">
        <f t="shared" si="70"/>
        <v>67.946462715105156</v>
      </c>
      <c r="Q915" t="str">
        <f t="shared" si="71"/>
        <v>film &amp; video</v>
      </c>
      <c r="R915" t="str">
        <f t="shared" si="72"/>
        <v>drama</v>
      </c>
      <c r="S915" s="10">
        <f t="shared" si="73"/>
        <v>43597.208333333328</v>
      </c>
      <c r="T915" s="10">
        <f t="shared" si="74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4">
        <f t="shared" si="70"/>
        <v>26.070921985815602</v>
      </c>
      <c r="Q916" t="str">
        <f t="shared" si="71"/>
        <v>theater</v>
      </c>
      <c r="R916" t="str">
        <f t="shared" si="72"/>
        <v>plays</v>
      </c>
      <c r="S916" s="10">
        <f t="shared" si="73"/>
        <v>41490.208333333336</v>
      </c>
      <c r="T916" s="10">
        <f t="shared" si="74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4">
        <f t="shared" si="70"/>
        <v>105.0032154340836</v>
      </c>
      <c r="Q917" t="str">
        <f t="shared" si="71"/>
        <v>film &amp; video</v>
      </c>
      <c r="R917" t="str">
        <f t="shared" si="72"/>
        <v>television</v>
      </c>
      <c r="S917" s="10">
        <f t="shared" si="73"/>
        <v>42976.208333333328</v>
      </c>
      <c r="T917" s="10">
        <f t="shared" si="74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4">
        <f t="shared" si="70"/>
        <v>25.826923076923077</v>
      </c>
      <c r="Q918" t="str">
        <f t="shared" si="71"/>
        <v>photography</v>
      </c>
      <c r="R918" t="str">
        <f t="shared" si="72"/>
        <v>photography books</v>
      </c>
      <c r="S918" s="10">
        <f t="shared" si="73"/>
        <v>41991.25</v>
      </c>
      <c r="T918" s="10">
        <f t="shared" si="74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4">
        <f t="shared" si="70"/>
        <v>77.666666666666671</v>
      </c>
      <c r="Q919" t="str">
        <f t="shared" si="71"/>
        <v>film &amp; video</v>
      </c>
      <c r="R919" t="str">
        <f t="shared" si="72"/>
        <v>shorts</v>
      </c>
      <c r="S919" s="10">
        <f t="shared" si="73"/>
        <v>40722.208333333336</v>
      </c>
      <c r="T919" s="10">
        <f t="shared" si="74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4">
        <f t="shared" si="70"/>
        <v>57.82692307692308</v>
      </c>
      <c r="Q920" t="str">
        <f t="shared" si="71"/>
        <v>publishing</v>
      </c>
      <c r="R920" t="str">
        <f t="shared" si="72"/>
        <v>radio &amp; podcasts</v>
      </c>
      <c r="S920" s="10">
        <f t="shared" si="73"/>
        <v>41117.208333333336</v>
      </c>
      <c r="T920" s="10">
        <f t="shared" si="74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4">
        <f t="shared" si="70"/>
        <v>92.955555555555549</v>
      </c>
      <c r="Q921" t="str">
        <f t="shared" si="71"/>
        <v>theater</v>
      </c>
      <c r="R921" t="str">
        <f t="shared" si="72"/>
        <v>plays</v>
      </c>
      <c r="S921" s="10">
        <f t="shared" si="73"/>
        <v>43022.208333333328</v>
      </c>
      <c r="T921" s="10">
        <f t="shared" si="74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4">
        <f t="shared" si="70"/>
        <v>37.945098039215686</v>
      </c>
      <c r="Q922" t="str">
        <f t="shared" si="71"/>
        <v>film &amp; video</v>
      </c>
      <c r="R922" t="str">
        <f t="shared" si="72"/>
        <v>animation</v>
      </c>
      <c r="S922" s="10">
        <f t="shared" si="73"/>
        <v>43503.25</v>
      </c>
      <c r="T922" s="10">
        <f t="shared" si="74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4">
        <f t="shared" si="70"/>
        <v>31.842105263157894</v>
      </c>
      <c r="Q923" t="str">
        <f t="shared" si="71"/>
        <v>technology</v>
      </c>
      <c r="R923" t="str">
        <f t="shared" si="72"/>
        <v>web</v>
      </c>
      <c r="S923" s="10">
        <f t="shared" si="73"/>
        <v>40951.25</v>
      </c>
      <c r="T923" s="10">
        <f t="shared" si="74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4">
        <f t="shared" si="70"/>
        <v>40</v>
      </c>
      <c r="Q924" t="str">
        <f t="shared" si="71"/>
        <v>music</v>
      </c>
      <c r="R924" t="str">
        <f t="shared" si="72"/>
        <v>world music</v>
      </c>
      <c r="S924" s="10">
        <f t="shared" si="73"/>
        <v>43443.25</v>
      </c>
      <c r="T924" s="10">
        <f t="shared" si="74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4">
        <f t="shared" si="70"/>
        <v>101.1</v>
      </c>
      <c r="Q925" t="str">
        <f t="shared" si="71"/>
        <v>theater</v>
      </c>
      <c r="R925" t="str">
        <f t="shared" si="72"/>
        <v>plays</v>
      </c>
      <c r="S925" s="10">
        <f t="shared" si="73"/>
        <v>40373.208333333336</v>
      </c>
      <c r="T925" s="10">
        <f t="shared" si="74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4">
        <f t="shared" si="70"/>
        <v>84.006989951944078</v>
      </c>
      <c r="Q926" t="str">
        <f t="shared" si="71"/>
        <v>theater</v>
      </c>
      <c r="R926" t="str">
        <f t="shared" si="72"/>
        <v>plays</v>
      </c>
      <c r="S926" s="10">
        <f t="shared" si="73"/>
        <v>43769.208333333328</v>
      </c>
      <c r="T926" s="10">
        <f t="shared" si="74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4">
        <f t="shared" si="70"/>
        <v>103.41538461538461</v>
      </c>
      <c r="Q927" t="str">
        <f t="shared" si="71"/>
        <v>theater</v>
      </c>
      <c r="R927" t="str">
        <f t="shared" si="72"/>
        <v>plays</v>
      </c>
      <c r="S927" s="10">
        <f t="shared" si="73"/>
        <v>43000.208333333328</v>
      </c>
      <c r="T927" s="10">
        <f t="shared" si="74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4">
        <f t="shared" si="70"/>
        <v>105.13333333333334</v>
      </c>
      <c r="Q928" t="str">
        <f t="shared" si="71"/>
        <v>food</v>
      </c>
      <c r="R928" t="str">
        <f t="shared" si="72"/>
        <v>food trucks</v>
      </c>
      <c r="S928" s="10">
        <f t="shared" si="73"/>
        <v>42502.208333333328</v>
      </c>
      <c r="T928" s="10">
        <f t="shared" si="74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4">
        <f t="shared" si="70"/>
        <v>89.21621621621621</v>
      </c>
      <c r="Q929" t="str">
        <f t="shared" si="71"/>
        <v>theater</v>
      </c>
      <c r="R929" t="str">
        <f t="shared" si="72"/>
        <v>plays</v>
      </c>
      <c r="S929" s="10">
        <f t="shared" si="73"/>
        <v>41102.208333333336</v>
      </c>
      <c r="T929" s="10">
        <f t="shared" si="74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4">
        <f t="shared" si="70"/>
        <v>51.995234312946785</v>
      </c>
      <c r="Q930" t="str">
        <f t="shared" si="71"/>
        <v>technology</v>
      </c>
      <c r="R930" t="str">
        <f t="shared" si="72"/>
        <v>web</v>
      </c>
      <c r="S930" s="10">
        <f t="shared" si="73"/>
        <v>41637.25</v>
      </c>
      <c r="T930" s="10">
        <f t="shared" si="74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4">
        <f t="shared" si="70"/>
        <v>64.956521739130437</v>
      </c>
      <c r="Q931" t="str">
        <f t="shared" si="71"/>
        <v>theater</v>
      </c>
      <c r="R931" t="str">
        <f t="shared" si="72"/>
        <v>plays</v>
      </c>
      <c r="S931" s="10">
        <f t="shared" si="73"/>
        <v>42858.208333333328</v>
      </c>
      <c r="T931" s="10">
        <f t="shared" si="74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4">
        <f t="shared" si="70"/>
        <v>46.235294117647058</v>
      </c>
      <c r="Q932" t="str">
        <f t="shared" si="71"/>
        <v>theater</v>
      </c>
      <c r="R932" t="str">
        <f t="shared" si="72"/>
        <v>plays</v>
      </c>
      <c r="S932" s="10">
        <f t="shared" si="73"/>
        <v>42060.25</v>
      </c>
      <c r="T932" s="10">
        <f t="shared" si="74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4">
        <f t="shared" si="70"/>
        <v>51.151785714285715</v>
      </c>
      <c r="Q933" t="str">
        <f t="shared" si="71"/>
        <v>theater</v>
      </c>
      <c r="R933" t="str">
        <f t="shared" si="72"/>
        <v>plays</v>
      </c>
      <c r="S933" s="10">
        <f t="shared" si="73"/>
        <v>41818.208333333336</v>
      </c>
      <c r="T933" s="10">
        <f t="shared" si="74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4">
        <f t="shared" si="70"/>
        <v>33.909722222222221</v>
      </c>
      <c r="Q934" t="str">
        <f t="shared" si="71"/>
        <v>music</v>
      </c>
      <c r="R934" t="str">
        <f t="shared" si="72"/>
        <v>rock</v>
      </c>
      <c r="S934" s="10">
        <f t="shared" si="73"/>
        <v>41709.208333333336</v>
      </c>
      <c r="T934" s="10">
        <f t="shared" si="74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4">
        <f t="shared" si="70"/>
        <v>92.016298633017882</v>
      </c>
      <c r="Q935" t="str">
        <f t="shared" si="71"/>
        <v>theater</v>
      </c>
      <c r="R935" t="str">
        <f t="shared" si="72"/>
        <v>plays</v>
      </c>
      <c r="S935" s="10">
        <f t="shared" si="73"/>
        <v>41372.208333333336</v>
      </c>
      <c r="T935" s="10">
        <f t="shared" si="74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4">
        <f t="shared" si="70"/>
        <v>107.42857142857143</v>
      </c>
      <c r="Q936" t="str">
        <f t="shared" si="71"/>
        <v>theater</v>
      </c>
      <c r="R936" t="str">
        <f t="shared" si="72"/>
        <v>plays</v>
      </c>
      <c r="S936" s="10">
        <f t="shared" si="73"/>
        <v>42422.25</v>
      </c>
      <c r="T936" s="10">
        <f t="shared" si="74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4">
        <f t="shared" si="70"/>
        <v>75.848484848484844</v>
      </c>
      <c r="Q937" t="str">
        <f t="shared" si="71"/>
        <v>theater</v>
      </c>
      <c r="R937" t="str">
        <f t="shared" si="72"/>
        <v>plays</v>
      </c>
      <c r="S937" s="10">
        <f t="shared" si="73"/>
        <v>42209.208333333328</v>
      </c>
      <c r="T937" s="10">
        <f t="shared" si="74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4">
        <f t="shared" si="70"/>
        <v>80.476190476190482</v>
      </c>
      <c r="Q938" t="str">
        <f t="shared" si="71"/>
        <v>theater</v>
      </c>
      <c r="R938" t="str">
        <f t="shared" si="72"/>
        <v>plays</v>
      </c>
      <c r="S938" s="10">
        <f t="shared" si="73"/>
        <v>43668.208333333328</v>
      </c>
      <c r="T938" s="10">
        <f t="shared" si="74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4">
        <f t="shared" si="70"/>
        <v>86.978483606557376</v>
      </c>
      <c r="Q939" t="str">
        <f t="shared" si="71"/>
        <v>film &amp; video</v>
      </c>
      <c r="R939" t="str">
        <f t="shared" si="72"/>
        <v>documentary</v>
      </c>
      <c r="S939" s="10">
        <f t="shared" si="73"/>
        <v>42334.25</v>
      </c>
      <c r="T939" s="10">
        <f t="shared" si="74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4">
        <f t="shared" si="70"/>
        <v>105.13541666666667</v>
      </c>
      <c r="Q940" t="str">
        <f t="shared" si="71"/>
        <v>publishing</v>
      </c>
      <c r="R940" t="str">
        <f t="shared" si="72"/>
        <v>fiction</v>
      </c>
      <c r="S940" s="10">
        <f t="shared" si="73"/>
        <v>43263.208333333328</v>
      </c>
      <c r="T940" s="10">
        <f t="shared" si="74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4">
        <f t="shared" si="70"/>
        <v>57.298507462686565</v>
      </c>
      <c r="Q941" t="str">
        <f t="shared" si="71"/>
        <v>games</v>
      </c>
      <c r="R941" t="str">
        <f t="shared" si="72"/>
        <v>video games</v>
      </c>
      <c r="S941" s="10">
        <f t="shared" si="73"/>
        <v>40670.208333333336</v>
      </c>
      <c r="T941" s="10">
        <f t="shared" si="74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4">
        <f t="shared" si="70"/>
        <v>93.348484848484844</v>
      </c>
      <c r="Q942" t="str">
        <f t="shared" si="71"/>
        <v>technology</v>
      </c>
      <c r="R942" t="str">
        <f t="shared" si="72"/>
        <v>web</v>
      </c>
      <c r="S942" s="10">
        <f t="shared" si="73"/>
        <v>41244.25</v>
      </c>
      <c r="T942" s="10">
        <f t="shared" si="74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4">
        <f t="shared" si="70"/>
        <v>71.987179487179489</v>
      </c>
      <c r="Q943" t="str">
        <f t="shared" si="71"/>
        <v>theater</v>
      </c>
      <c r="R943" t="str">
        <f t="shared" si="72"/>
        <v>plays</v>
      </c>
      <c r="S943" s="10">
        <f t="shared" si="73"/>
        <v>40552.25</v>
      </c>
      <c r="T943" s="10">
        <f t="shared" si="74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4">
        <f t="shared" si="70"/>
        <v>92.611940298507463</v>
      </c>
      <c r="Q944" t="str">
        <f t="shared" si="71"/>
        <v>theater</v>
      </c>
      <c r="R944" t="str">
        <f t="shared" si="72"/>
        <v>plays</v>
      </c>
      <c r="S944" s="10">
        <f t="shared" si="73"/>
        <v>40568.25</v>
      </c>
      <c r="T944" s="10">
        <f t="shared" si="74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4">
        <f t="shared" si="70"/>
        <v>104.99122807017544</v>
      </c>
      <c r="Q945" t="str">
        <f t="shared" si="71"/>
        <v>food</v>
      </c>
      <c r="R945" t="str">
        <f t="shared" si="72"/>
        <v>food trucks</v>
      </c>
      <c r="S945" s="10">
        <f t="shared" si="73"/>
        <v>41906.208333333336</v>
      </c>
      <c r="T945" s="10">
        <f t="shared" si="74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4">
        <f t="shared" si="70"/>
        <v>30.958174904942965</v>
      </c>
      <c r="Q946" t="str">
        <f t="shared" si="71"/>
        <v>photography</v>
      </c>
      <c r="R946" t="str">
        <f t="shared" si="72"/>
        <v>photography books</v>
      </c>
      <c r="S946" s="10">
        <f t="shared" si="73"/>
        <v>42776.25</v>
      </c>
      <c r="T946" s="10">
        <f t="shared" si="74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4">
        <f t="shared" si="70"/>
        <v>33.001182732111175</v>
      </c>
      <c r="Q947" t="str">
        <f t="shared" si="71"/>
        <v>photography</v>
      </c>
      <c r="R947" t="str">
        <f t="shared" si="72"/>
        <v>photography books</v>
      </c>
      <c r="S947" s="10">
        <f t="shared" si="73"/>
        <v>41004.208333333336</v>
      </c>
      <c r="T947" s="10">
        <f t="shared" si="74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4">
        <f t="shared" si="70"/>
        <v>84.187845303867405</v>
      </c>
      <c r="Q948" t="str">
        <f t="shared" si="71"/>
        <v>theater</v>
      </c>
      <c r="R948" t="str">
        <f t="shared" si="72"/>
        <v>plays</v>
      </c>
      <c r="S948" s="10">
        <f t="shared" si="73"/>
        <v>40710.208333333336</v>
      </c>
      <c r="T948" s="10">
        <f t="shared" si="74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4">
        <f t="shared" si="70"/>
        <v>73.92307692307692</v>
      </c>
      <c r="Q949" t="str">
        <f t="shared" si="71"/>
        <v>theater</v>
      </c>
      <c r="R949" t="str">
        <f t="shared" si="72"/>
        <v>plays</v>
      </c>
      <c r="S949" s="10">
        <f t="shared" si="73"/>
        <v>41908.208333333336</v>
      </c>
      <c r="T949" s="10">
        <f t="shared" si="74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4">
        <f t="shared" si="70"/>
        <v>36.987499999999997</v>
      </c>
      <c r="Q950" t="str">
        <f t="shared" si="71"/>
        <v>film &amp; video</v>
      </c>
      <c r="R950" t="str">
        <f t="shared" si="72"/>
        <v>documentary</v>
      </c>
      <c r="S950" s="10">
        <f t="shared" si="73"/>
        <v>41985.25</v>
      </c>
      <c r="T950" s="10">
        <f t="shared" si="74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4">
        <f t="shared" si="70"/>
        <v>46.896551724137929</v>
      </c>
      <c r="Q951" t="str">
        <f t="shared" si="71"/>
        <v>technology</v>
      </c>
      <c r="R951" t="str">
        <f t="shared" si="72"/>
        <v>web</v>
      </c>
      <c r="S951" s="10">
        <f t="shared" si="73"/>
        <v>42112.208333333328</v>
      </c>
      <c r="T951" s="10">
        <f t="shared" si="74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4">
        <f t="shared" si="70"/>
        <v>5</v>
      </c>
      <c r="Q952" t="str">
        <f t="shared" si="71"/>
        <v>theater</v>
      </c>
      <c r="R952" t="str">
        <f t="shared" si="72"/>
        <v>plays</v>
      </c>
      <c r="S952" s="10">
        <f t="shared" si="73"/>
        <v>43571.208333333328</v>
      </c>
      <c r="T952" s="10">
        <f t="shared" si="74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4">
        <f t="shared" si="70"/>
        <v>102.02437459910199</v>
      </c>
      <c r="Q953" t="str">
        <f t="shared" si="71"/>
        <v>music</v>
      </c>
      <c r="R953" t="str">
        <f t="shared" si="72"/>
        <v>rock</v>
      </c>
      <c r="S953" s="10">
        <f t="shared" si="73"/>
        <v>42730.25</v>
      </c>
      <c r="T953" s="10">
        <f t="shared" si="74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4">
        <f t="shared" si="70"/>
        <v>45.007502206531335</v>
      </c>
      <c r="Q954" t="str">
        <f t="shared" si="71"/>
        <v>film &amp; video</v>
      </c>
      <c r="R954" t="str">
        <f t="shared" si="72"/>
        <v>documentary</v>
      </c>
      <c r="S954" s="10">
        <f t="shared" si="73"/>
        <v>42591.208333333328</v>
      </c>
      <c r="T954" s="10">
        <f t="shared" si="74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4">
        <f t="shared" si="70"/>
        <v>94.285714285714292</v>
      </c>
      <c r="Q955" t="str">
        <f t="shared" si="71"/>
        <v>film &amp; video</v>
      </c>
      <c r="R955" t="str">
        <f t="shared" si="72"/>
        <v>science fiction</v>
      </c>
      <c r="S955" s="10">
        <f t="shared" si="73"/>
        <v>42358.25</v>
      </c>
      <c r="T955" s="10">
        <f t="shared" si="74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4">
        <f t="shared" si="70"/>
        <v>101.02325581395348</v>
      </c>
      <c r="Q956" t="str">
        <f t="shared" si="71"/>
        <v>technology</v>
      </c>
      <c r="R956" t="str">
        <f t="shared" si="72"/>
        <v>web</v>
      </c>
      <c r="S956" s="10">
        <f t="shared" si="73"/>
        <v>41174.208333333336</v>
      </c>
      <c r="T956" s="10">
        <f t="shared" si="74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4">
        <f t="shared" si="70"/>
        <v>97.037499999999994</v>
      </c>
      <c r="Q957" t="str">
        <f t="shared" si="71"/>
        <v>theater</v>
      </c>
      <c r="R957" t="str">
        <f t="shared" si="72"/>
        <v>plays</v>
      </c>
      <c r="S957" s="10">
        <f t="shared" si="73"/>
        <v>41238.25</v>
      </c>
      <c r="T957" s="10">
        <f t="shared" si="74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4">
        <f t="shared" si="70"/>
        <v>43.00963855421687</v>
      </c>
      <c r="Q958" t="str">
        <f t="shared" si="71"/>
        <v>film &amp; video</v>
      </c>
      <c r="R958" t="str">
        <f t="shared" si="72"/>
        <v>science fiction</v>
      </c>
      <c r="S958" s="10">
        <f t="shared" si="73"/>
        <v>42360.25</v>
      </c>
      <c r="T958" s="10">
        <f t="shared" si="74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4">
        <f t="shared" si="70"/>
        <v>94.916030534351151</v>
      </c>
      <c r="Q959" t="str">
        <f t="shared" si="71"/>
        <v>theater</v>
      </c>
      <c r="R959" t="str">
        <f t="shared" si="72"/>
        <v>plays</v>
      </c>
      <c r="S959" s="10">
        <f t="shared" si="73"/>
        <v>40955.25</v>
      </c>
      <c r="T959" s="10">
        <f t="shared" si="74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4">
        <f t="shared" si="70"/>
        <v>72.151785714285708</v>
      </c>
      <c r="Q960" t="str">
        <f t="shared" si="71"/>
        <v>film &amp; video</v>
      </c>
      <c r="R960" t="str">
        <f t="shared" si="72"/>
        <v>animation</v>
      </c>
      <c r="S960" s="10">
        <f t="shared" si="73"/>
        <v>40350.208333333336</v>
      </c>
      <c r="T960" s="10">
        <f t="shared" si="74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4">
        <f t="shared" si="70"/>
        <v>51.007692307692309</v>
      </c>
      <c r="Q961" t="str">
        <f t="shared" si="71"/>
        <v>publishing</v>
      </c>
      <c r="R961" t="str">
        <f t="shared" si="72"/>
        <v>translations</v>
      </c>
      <c r="S961" s="10">
        <f t="shared" si="73"/>
        <v>40357.208333333336</v>
      </c>
      <c r="T961" s="10">
        <f t="shared" si="74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4">
        <f t="shared" si="70"/>
        <v>85.054545454545448</v>
      </c>
      <c r="Q962" t="str">
        <f t="shared" si="71"/>
        <v>technology</v>
      </c>
      <c r="R962" t="str">
        <f t="shared" si="72"/>
        <v>web</v>
      </c>
      <c r="S962" s="10">
        <f t="shared" si="73"/>
        <v>42408.25</v>
      </c>
      <c r="T962" s="10">
        <f t="shared" si="74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4">
        <f t="shared" ref="P963:P1001" si="75">IF(ISERR(E963/H963),0,E963/H963)</f>
        <v>43.87096774193548</v>
      </c>
      <c r="Q963" t="str">
        <f t="shared" ref="Q963:Q1001" si="76">_xlfn.TEXTBEFORE(O963,"/")</f>
        <v>publishing</v>
      </c>
      <c r="R963" t="str">
        <f t="shared" ref="R963:R1001" si="77">_xlfn.TEXTAFTER(O963,"/")</f>
        <v>translations</v>
      </c>
      <c r="S963" s="10">
        <f t="shared" ref="S963:S1001" si="78">(((K963/60)/60)/24)+DATE(1970,1,1)</f>
        <v>40591.25</v>
      </c>
      <c r="T963" s="10">
        <f t="shared" ref="T963:T1001" si="79"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4">
        <f t="shared" si="75"/>
        <v>40.063909774436091</v>
      </c>
      <c r="Q964" t="str">
        <f t="shared" si="76"/>
        <v>food</v>
      </c>
      <c r="R964" t="str">
        <f t="shared" si="77"/>
        <v>food trucks</v>
      </c>
      <c r="S964" s="10">
        <f t="shared" si="78"/>
        <v>41592.25</v>
      </c>
      <c r="T964" s="10">
        <f t="shared" si="79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4">
        <f t="shared" si="75"/>
        <v>43.833333333333336</v>
      </c>
      <c r="Q965" t="str">
        <f t="shared" si="76"/>
        <v>photography</v>
      </c>
      <c r="R965" t="str">
        <f t="shared" si="77"/>
        <v>photography books</v>
      </c>
      <c r="S965" s="10">
        <f t="shared" si="78"/>
        <v>40607.25</v>
      </c>
      <c r="T965" s="10">
        <f t="shared" si="79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4">
        <f t="shared" si="75"/>
        <v>84.92903225806451</v>
      </c>
      <c r="Q966" t="str">
        <f t="shared" si="76"/>
        <v>theater</v>
      </c>
      <c r="R966" t="str">
        <f t="shared" si="77"/>
        <v>plays</v>
      </c>
      <c r="S966" s="10">
        <f t="shared" si="78"/>
        <v>42135.208333333328</v>
      </c>
      <c r="T966" s="10">
        <f t="shared" si="79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4">
        <f t="shared" si="75"/>
        <v>41.067632850241544</v>
      </c>
      <c r="Q967" t="str">
        <f t="shared" si="76"/>
        <v>music</v>
      </c>
      <c r="R967" t="str">
        <f t="shared" si="77"/>
        <v>rock</v>
      </c>
      <c r="S967" s="10">
        <f t="shared" si="78"/>
        <v>40203.25</v>
      </c>
      <c r="T967" s="10">
        <f t="shared" si="79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4">
        <f t="shared" si="75"/>
        <v>54.971428571428568</v>
      </c>
      <c r="Q968" t="str">
        <f t="shared" si="76"/>
        <v>theater</v>
      </c>
      <c r="R968" t="str">
        <f t="shared" si="77"/>
        <v>plays</v>
      </c>
      <c r="S968" s="10">
        <f t="shared" si="78"/>
        <v>42901.208333333328</v>
      </c>
      <c r="T968" s="10">
        <f t="shared" si="79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4">
        <f t="shared" si="75"/>
        <v>77.010807374443743</v>
      </c>
      <c r="Q969" t="str">
        <f t="shared" si="76"/>
        <v>music</v>
      </c>
      <c r="R969" t="str">
        <f t="shared" si="77"/>
        <v>world music</v>
      </c>
      <c r="S969" s="10">
        <f t="shared" si="78"/>
        <v>41005.208333333336</v>
      </c>
      <c r="T969" s="10">
        <f t="shared" si="79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4">
        <f t="shared" si="75"/>
        <v>71.201754385964918</v>
      </c>
      <c r="Q970" t="str">
        <f t="shared" si="76"/>
        <v>food</v>
      </c>
      <c r="R970" t="str">
        <f t="shared" si="77"/>
        <v>food trucks</v>
      </c>
      <c r="S970" s="10">
        <f t="shared" si="78"/>
        <v>40544.25</v>
      </c>
      <c r="T970" s="10">
        <f t="shared" si="79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4">
        <f t="shared" si="75"/>
        <v>91.935483870967744</v>
      </c>
      <c r="Q971" t="str">
        <f t="shared" si="76"/>
        <v>theater</v>
      </c>
      <c r="R971" t="str">
        <f t="shared" si="77"/>
        <v>plays</v>
      </c>
      <c r="S971" s="10">
        <f t="shared" si="78"/>
        <v>43821.25</v>
      </c>
      <c r="T971" s="10">
        <f t="shared" si="79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4">
        <f t="shared" si="75"/>
        <v>97.069023569023571</v>
      </c>
      <c r="Q972" t="str">
        <f t="shared" si="76"/>
        <v>theater</v>
      </c>
      <c r="R972" t="str">
        <f t="shared" si="77"/>
        <v>plays</v>
      </c>
      <c r="S972" s="10">
        <f t="shared" si="78"/>
        <v>40672.208333333336</v>
      </c>
      <c r="T972" s="10">
        <f t="shared" si="79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4">
        <f t="shared" si="75"/>
        <v>58.916666666666664</v>
      </c>
      <c r="Q973" t="str">
        <f t="shared" si="76"/>
        <v>film &amp; video</v>
      </c>
      <c r="R973" t="str">
        <f t="shared" si="77"/>
        <v>television</v>
      </c>
      <c r="S973" s="10">
        <f t="shared" si="78"/>
        <v>41555.208333333336</v>
      </c>
      <c r="T973" s="10">
        <f t="shared" si="79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4">
        <f t="shared" si="75"/>
        <v>58.015466983938133</v>
      </c>
      <c r="Q974" t="str">
        <f t="shared" si="76"/>
        <v>technology</v>
      </c>
      <c r="R974" t="str">
        <f t="shared" si="77"/>
        <v>web</v>
      </c>
      <c r="S974" s="10">
        <f t="shared" si="78"/>
        <v>41792.208333333336</v>
      </c>
      <c r="T974" s="10">
        <f t="shared" si="79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4">
        <f t="shared" si="75"/>
        <v>103.87301587301587</v>
      </c>
      <c r="Q975" t="str">
        <f t="shared" si="76"/>
        <v>theater</v>
      </c>
      <c r="R975" t="str">
        <f t="shared" si="77"/>
        <v>plays</v>
      </c>
      <c r="S975" s="10">
        <f t="shared" si="78"/>
        <v>40522.25</v>
      </c>
      <c r="T975" s="10">
        <f t="shared" si="79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4">
        <f t="shared" si="75"/>
        <v>93.46875</v>
      </c>
      <c r="Q976" t="str">
        <f t="shared" si="76"/>
        <v>music</v>
      </c>
      <c r="R976" t="str">
        <f t="shared" si="77"/>
        <v>indie rock</v>
      </c>
      <c r="S976" s="10">
        <f t="shared" si="78"/>
        <v>41412.208333333336</v>
      </c>
      <c r="T976" s="10">
        <f t="shared" si="79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4">
        <f t="shared" si="75"/>
        <v>61.970370370370368</v>
      </c>
      <c r="Q977" t="str">
        <f t="shared" si="76"/>
        <v>theater</v>
      </c>
      <c r="R977" t="str">
        <f t="shared" si="77"/>
        <v>plays</v>
      </c>
      <c r="S977" s="10">
        <f t="shared" si="78"/>
        <v>42337.25</v>
      </c>
      <c r="T977" s="10">
        <f t="shared" si="79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4">
        <f t="shared" si="75"/>
        <v>92.042857142857144</v>
      </c>
      <c r="Q978" t="str">
        <f t="shared" si="76"/>
        <v>theater</v>
      </c>
      <c r="R978" t="str">
        <f t="shared" si="77"/>
        <v>plays</v>
      </c>
      <c r="S978" s="10">
        <f t="shared" si="78"/>
        <v>40571.25</v>
      </c>
      <c r="T978" s="10">
        <f t="shared" si="79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4">
        <f t="shared" si="75"/>
        <v>77.268656716417908</v>
      </c>
      <c r="Q979" t="str">
        <f t="shared" si="76"/>
        <v>food</v>
      </c>
      <c r="R979" t="str">
        <f t="shared" si="77"/>
        <v>food trucks</v>
      </c>
      <c r="S979" s="10">
        <f t="shared" si="78"/>
        <v>43138.25</v>
      </c>
      <c r="T979" s="10">
        <f t="shared" si="79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4">
        <f t="shared" si="75"/>
        <v>93.923913043478265</v>
      </c>
      <c r="Q980" t="str">
        <f t="shared" si="76"/>
        <v>games</v>
      </c>
      <c r="R980" t="str">
        <f t="shared" si="77"/>
        <v>video games</v>
      </c>
      <c r="S980" s="10">
        <f t="shared" si="78"/>
        <v>42686.25</v>
      </c>
      <c r="T980" s="10">
        <f t="shared" si="79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4">
        <f t="shared" si="75"/>
        <v>84.969458128078813</v>
      </c>
      <c r="Q981" t="str">
        <f t="shared" si="76"/>
        <v>theater</v>
      </c>
      <c r="R981" t="str">
        <f t="shared" si="77"/>
        <v>plays</v>
      </c>
      <c r="S981" s="10">
        <f t="shared" si="78"/>
        <v>42078.208333333328</v>
      </c>
      <c r="T981" s="10">
        <f t="shared" si="79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4">
        <f t="shared" si="75"/>
        <v>105.97035040431267</v>
      </c>
      <c r="Q982" t="str">
        <f t="shared" si="76"/>
        <v>publishing</v>
      </c>
      <c r="R982" t="str">
        <f t="shared" si="77"/>
        <v>nonfiction</v>
      </c>
      <c r="S982" s="10">
        <f t="shared" si="78"/>
        <v>42307.208333333328</v>
      </c>
      <c r="T982" s="10">
        <f t="shared" si="79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4">
        <f t="shared" si="75"/>
        <v>36.969040247678016</v>
      </c>
      <c r="Q983" t="str">
        <f t="shared" si="76"/>
        <v>technology</v>
      </c>
      <c r="R983" t="str">
        <f t="shared" si="77"/>
        <v>web</v>
      </c>
      <c r="S983" s="10">
        <f t="shared" si="78"/>
        <v>43094.25</v>
      </c>
      <c r="T983" s="10">
        <f t="shared" si="79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4">
        <f t="shared" si="75"/>
        <v>81.533333333333331</v>
      </c>
      <c r="Q984" t="str">
        <f t="shared" si="76"/>
        <v>film &amp; video</v>
      </c>
      <c r="R984" t="str">
        <f t="shared" si="77"/>
        <v>documentary</v>
      </c>
      <c r="S984" s="10">
        <f t="shared" si="78"/>
        <v>40743.208333333336</v>
      </c>
      <c r="T984" s="10">
        <f t="shared" si="79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4">
        <f t="shared" si="75"/>
        <v>80.999140154772135</v>
      </c>
      <c r="Q985" t="str">
        <f t="shared" si="76"/>
        <v>film &amp; video</v>
      </c>
      <c r="R985" t="str">
        <f t="shared" si="77"/>
        <v>documentary</v>
      </c>
      <c r="S985" s="10">
        <f t="shared" si="78"/>
        <v>43681.208333333328</v>
      </c>
      <c r="T985" s="10">
        <f t="shared" si="79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4">
        <f t="shared" si="75"/>
        <v>26.010498687664043</v>
      </c>
      <c r="Q986" t="str">
        <f t="shared" si="76"/>
        <v>theater</v>
      </c>
      <c r="R986" t="str">
        <f t="shared" si="77"/>
        <v>plays</v>
      </c>
      <c r="S986" s="10">
        <f t="shared" si="78"/>
        <v>43716.208333333328</v>
      </c>
      <c r="T986" s="10">
        <f t="shared" si="79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4">
        <f t="shared" si="75"/>
        <v>25.998410896708286</v>
      </c>
      <c r="Q987" t="str">
        <f t="shared" si="76"/>
        <v>music</v>
      </c>
      <c r="R987" t="str">
        <f t="shared" si="77"/>
        <v>rock</v>
      </c>
      <c r="S987" s="10">
        <f t="shared" si="78"/>
        <v>41614.25</v>
      </c>
      <c r="T987" s="10">
        <f t="shared" si="79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4">
        <f t="shared" si="75"/>
        <v>34.173913043478258</v>
      </c>
      <c r="Q988" t="str">
        <f t="shared" si="76"/>
        <v>music</v>
      </c>
      <c r="R988" t="str">
        <f t="shared" si="77"/>
        <v>rock</v>
      </c>
      <c r="S988" s="10">
        <f t="shared" si="78"/>
        <v>40638.208333333336</v>
      </c>
      <c r="T988" s="10">
        <f t="shared" si="79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4">
        <f t="shared" si="75"/>
        <v>28.002083333333335</v>
      </c>
      <c r="Q989" t="str">
        <f t="shared" si="76"/>
        <v>film &amp; video</v>
      </c>
      <c r="R989" t="str">
        <f t="shared" si="77"/>
        <v>documentary</v>
      </c>
      <c r="S989" s="10">
        <f t="shared" si="78"/>
        <v>42852.208333333328</v>
      </c>
      <c r="T989" s="10">
        <f t="shared" si="79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4">
        <f t="shared" si="75"/>
        <v>76.546875</v>
      </c>
      <c r="Q990" t="str">
        <f t="shared" si="76"/>
        <v>publishing</v>
      </c>
      <c r="R990" t="str">
        <f t="shared" si="77"/>
        <v>radio &amp; podcasts</v>
      </c>
      <c r="S990" s="10">
        <f t="shared" si="78"/>
        <v>42686.25</v>
      </c>
      <c r="T990" s="10">
        <f t="shared" si="79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4">
        <f t="shared" si="75"/>
        <v>53.053097345132741</v>
      </c>
      <c r="Q991" t="str">
        <f t="shared" si="76"/>
        <v>publishing</v>
      </c>
      <c r="R991" t="str">
        <f t="shared" si="77"/>
        <v>translations</v>
      </c>
      <c r="S991" s="10">
        <f t="shared" si="78"/>
        <v>43571.208333333328</v>
      </c>
      <c r="T991" s="10">
        <f t="shared" si="79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4">
        <f t="shared" si="75"/>
        <v>106.859375</v>
      </c>
      <c r="Q992" t="str">
        <f t="shared" si="76"/>
        <v>film &amp; video</v>
      </c>
      <c r="R992" t="str">
        <f t="shared" si="77"/>
        <v>drama</v>
      </c>
      <c r="S992" s="10">
        <f t="shared" si="78"/>
        <v>42432.25</v>
      </c>
      <c r="T992" s="10">
        <f t="shared" si="79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4">
        <f t="shared" si="75"/>
        <v>46.020746887966808</v>
      </c>
      <c r="Q993" t="str">
        <f t="shared" si="76"/>
        <v>music</v>
      </c>
      <c r="R993" t="str">
        <f t="shared" si="77"/>
        <v>rock</v>
      </c>
      <c r="S993" s="10">
        <f t="shared" si="78"/>
        <v>41907.208333333336</v>
      </c>
      <c r="T993" s="10">
        <f t="shared" si="79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4">
        <f t="shared" si="75"/>
        <v>100.17424242424242</v>
      </c>
      <c r="Q994" t="str">
        <f t="shared" si="76"/>
        <v>film &amp; video</v>
      </c>
      <c r="R994" t="str">
        <f t="shared" si="77"/>
        <v>drama</v>
      </c>
      <c r="S994" s="10">
        <f t="shared" si="78"/>
        <v>43227.208333333328</v>
      </c>
      <c r="T994" s="10">
        <f t="shared" si="79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4">
        <f t="shared" si="75"/>
        <v>101.44</v>
      </c>
      <c r="Q995" t="str">
        <f t="shared" si="76"/>
        <v>photography</v>
      </c>
      <c r="R995" t="str">
        <f t="shared" si="77"/>
        <v>photography books</v>
      </c>
      <c r="S995" s="10">
        <f t="shared" si="78"/>
        <v>42362.25</v>
      </c>
      <c r="T995" s="10">
        <f t="shared" si="79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4">
        <f t="shared" si="75"/>
        <v>87.972684085510693</v>
      </c>
      <c r="Q996" t="str">
        <f t="shared" si="76"/>
        <v>publishing</v>
      </c>
      <c r="R996" t="str">
        <f t="shared" si="77"/>
        <v>translations</v>
      </c>
      <c r="S996" s="10">
        <f t="shared" si="78"/>
        <v>41929.208333333336</v>
      </c>
      <c r="T996" s="10">
        <f t="shared" si="79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4">
        <f t="shared" si="75"/>
        <v>74.995594713656388</v>
      </c>
      <c r="Q997" t="str">
        <f t="shared" si="76"/>
        <v>food</v>
      </c>
      <c r="R997" t="str">
        <f t="shared" si="77"/>
        <v>food trucks</v>
      </c>
      <c r="S997" s="10">
        <f t="shared" si="78"/>
        <v>43408.208333333328</v>
      </c>
      <c r="T997" s="10">
        <f t="shared" si="79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4">
        <f t="shared" si="75"/>
        <v>42.982142857142854</v>
      </c>
      <c r="Q998" t="str">
        <f t="shared" si="76"/>
        <v>theater</v>
      </c>
      <c r="R998" t="str">
        <f t="shared" si="77"/>
        <v>plays</v>
      </c>
      <c r="S998" s="10">
        <f t="shared" si="78"/>
        <v>41276.25</v>
      </c>
      <c r="T998" s="10">
        <f t="shared" si="79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4">
        <f t="shared" si="75"/>
        <v>33.115107913669064</v>
      </c>
      <c r="Q999" t="str">
        <f t="shared" si="76"/>
        <v>theater</v>
      </c>
      <c r="R999" t="str">
        <f t="shared" si="77"/>
        <v>plays</v>
      </c>
      <c r="S999" s="10">
        <f t="shared" si="78"/>
        <v>41659.25</v>
      </c>
      <c r="T999" s="10">
        <f t="shared" si="79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4">
        <f t="shared" si="75"/>
        <v>101.13101604278074</v>
      </c>
      <c r="Q1000" t="str">
        <f t="shared" si="76"/>
        <v>music</v>
      </c>
      <c r="R1000" t="str">
        <f t="shared" si="77"/>
        <v>indie rock</v>
      </c>
      <c r="S1000" s="10">
        <f t="shared" si="78"/>
        <v>40220.25</v>
      </c>
      <c r="T1000" s="10">
        <f t="shared" si="79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4">
        <f t="shared" si="75"/>
        <v>55.98841354723708</v>
      </c>
      <c r="Q1001" t="str">
        <f t="shared" si="76"/>
        <v>food</v>
      </c>
      <c r="R1001" t="str">
        <f t="shared" si="77"/>
        <v>food trucks</v>
      </c>
      <c r="S1001" s="10">
        <f t="shared" si="78"/>
        <v>42550.208333333328</v>
      </c>
      <c r="T1001" s="10">
        <f t="shared" si="79"/>
        <v>42557.208333333328</v>
      </c>
    </row>
  </sheetData>
  <autoFilter ref="A1:R1001" xr:uid="{00000000-0001-0000-0000-000000000000}"/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DE0000"/>
        <color rgb="FF50B06A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C4AC-E53B-E744-8F9F-668491EC9713}">
  <dimension ref="A2:F20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7.83203125" bestFit="1" customWidth="1"/>
    <col min="8" max="8" width="14.1640625" bestFit="1" customWidth="1"/>
    <col min="9" max="9" width="8.6640625" bestFit="1" customWidth="1"/>
    <col min="10" max="10" width="14.6640625" bestFit="1" customWidth="1"/>
    <col min="11" max="11" width="8.5" bestFit="1" customWidth="1"/>
    <col min="12" max="12" width="12.5" bestFit="1" customWidth="1"/>
    <col min="13" max="13" width="11.33203125" bestFit="1" customWidth="1"/>
    <col min="14" max="14" width="6.5" bestFit="1" customWidth="1"/>
    <col min="15" max="15" width="8.1640625" bestFit="1" customWidth="1"/>
    <col min="16" max="16" width="15" bestFit="1" customWidth="1"/>
    <col min="17" max="17" width="11.5" bestFit="1" customWidth="1"/>
    <col min="18" max="18" width="19.1640625" bestFit="1" customWidth="1"/>
    <col min="19" max="19" width="7.6640625" bestFit="1" customWidth="1"/>
    <col min="20" max="20" width="17" bestFit="1" customWidth="1"/>
    <col min="21" max="21" width="6.83203125" bestFit="1" customWidth="1"/>
    <col min="22" max="22" width="15" bestFit="1" customWidth="1"/>
    <col min="23" max="23" width="8.33203125" bestFit="1" customWidth="1"/>
    <col min="24" max="24" width="11.33203125" bestFit="1" customWidth="1"/>
    <col min="25" max="25" width="13" bestFit="1" customWidth="1"/>
    <col min="26" max="26" width="13.83203125" bestFit="1" customWidth="1"/>
    <col min="27" max="27" width="11.83203125" bestFit="1" customWidth="1"/>
    <col min="28" max="28" width="6.83203125" bestFit="1" customWidth="1"/>
    <col min="29" max="29" width="13.33203125" bestFit="1" customWidth="1"/>
  </cols>
  <sheetData>
    <row r="2" spans="1:6" x14ac:dyDescent="0.2">
      <c r="A2" s="6" t="s">
        <v>6</v>
      </c>
      <c r="B2" t="s">
        <v>2033</v>
      </c>
    </row>
    <row r="4" spans="1:6" x14ac:dyDescent="0.2">
      <c r="A4" s="6" t="s">
        <v>2034</v>
      </c>
      <c r="B4" s="6" t="s">
        <v>2037</v>
      </c>
    </row>
    <row r="5" spans="1:6" x14ac:dyDescent="0.2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7" t="s">
        <v>2062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2063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2064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2065</v>
      </c>
      <c r="E9">
        <v>4</v>
      </c>
      <c r="F9">
        <v>4</v>
      </c>
    </row>
    <row r="10" spans="1:6" x14ac:dyDescent="0.2">
      <c r="A10" s="7" t="s">
        <v>2066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2067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2068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2069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2070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2036</v>
      </c>
      <c r="B15">
        <v>57</v>
      </c>
      <c r="C15">
        <v>364</v>
      </c>
      <c r="D15">
        <v>14</v>
      </c>
      <c r="E15">
        <v>565</v>
      </c>
      <c r="F15">
        <v>1000</v>
      </c>
    </row>
    <row r="17" customFormat="1" x14ac:dyDescent="0.2"/>
    <row r="18" customFormat="1" x14ac:dyDescent="0.2"/>
    <row r="19" customFormat="1" x14ac:dyDescent="0.2"/>
    <row r="20" customFormat="1" x14ac:dyDescent="0.2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5B2F-472B-3442-9633-829B8E40B753}">
  <dimension ref="A1:F30"/>
  <sheetViews>
    <sheetView workbookViewId="0">
      <selection sqref="A1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25" width="17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2034</v>
      </c>
      <c r="B4" s="6" t="s">
        <v>2037</v>
      </c>
    </row>
    <row r="5" spans="1:6" x14ac:dyDescent="0.2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7" t="s">
        <v>2038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2039</v>
      </c>
      <c r="E7">
        <v>4</v>
      </c>
      <c r="F7">
        <v>4</v>
      </c>
    </row>
    <row r="8" spans="1:6" x14ac:dyDescent="0.2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2043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2044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2046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2047</v>
      </c>
      <c r="C15">
        <v>3</v>
      </c>
      <c r="E15">
        <v>4</v>
      </c>
      <c r="F15">
        <v>7</v>
      </c>
    </row>
    <row r="16" spans="1:6" x14ac:dyDescent="0.2">
      <c r="A16" s="7" t="s">
        <v>2048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2051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2052</v>
      </c>
      <c r="C20">
        <v>4</v>
      </c>
      <c r="E20">
        <v>4</v>
      </c>
      <c r="F20">
        <v>8</v>
      </c>
    </row>
    <row r="21" spans="1:6" x14ac:dyDescent="0.2">
      <c r="A21" s="7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2054</v>
      </c>
      <c r="C22">
        <v>9</v>
      </c>
      <c r="E22">
        <v>5</v>
      </c>
      <c r="F22">
        <v>14</v>
      </c>
    </row>
    <row r="23" spans="1:6" x14ac:dyDescent="0.2">
      <c r="A23" s="7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2057</v>
      </c>
      <c r="C25">
        <v>7</v>
      </c>
      <c r="E25">
        <v>14</v>
      </c>
      <c r="F25">
        <v>21</v>
      </c>
    </row>
    <row r="26" spans="1:6" x14ac:dyDescent="0.2">
      <c r="A26" s="7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5AC6-537B-234D-852F-6313F692C21A}">
  <dimension ref="A1:E18"/>
  <sheetViews>
    <sheetView workbookViewId="0">
      <selection activeCell="L7" sqref="L7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3" width="5.1640625" bestFit="1" customWidth="1"/>
    <col min="14" max="14" width="10.83203125" bestFit="1" customWidth="1"/>
    <col min="15" max="15" width="4.1640625" bestFit="1" customWidth="1"/>
    <col min="16" max="16" width="9.5" bestFit="1" customWidth="1"/>
    <col min="17" max="17" width="7" bestFit="1" customWidth="1"/>
    <col min="18" max="18" width="4.5" bestFit="1" customWidth="1"/>
    <col min="19" max="19" width="4.33203125" bestFit="1" customWidth="1"/>
    <col min="20" max="20" width="9.5" bestFit="1" customWidth="1"/>
    <col min="21" max="21" width="9.83203125" bestFit="1" customWidth="1"/>
    <col min="22" max="22" width="7.33203125" bestFit="1" customWidth="1"/>
    <col min="23" max="23" width="4.1640625" bestFit="1" customWidth="1"/>
    <col min="24" max="24" width="4.5" bestFit="1" customWidth="1"/>
    <col min="25" max="25" width="9.5" bestFit="1" customWidth="1"/>
    <col min="26" max="26" width="7" bestFit="1" customWidth="1"/>
    <col min="27" max="27" width="4.83203125" bestFit="1" customWidth="1"/>
    <col min="28" max="28" width="3.83203125" bestFit="1" customWidth="1"/>
    <col min="29" max="29" width="9.5" bestFit="1" customWidth="1"/>
    <col min="30" max="30" width="7" bestFit="1" customWidth="1"/>
    <col min="31" max="31" width="4.33203125" bestFit="1" customWidth="1"/>
    <col min="32" max="32" width="4.1640625" bestFit="1" customWidth="1"/>
    <col min="33" max="33" width="9.5" bestFit="1" customWidth="1"/>
    <col min="34" max="34" width="7" bestFit="1" customWidth="1"/>
    <col min="35" max="35" width="4.5" bestFit="1" customWidth="1"/>
    <col min="36" max="36" width="4.33203125" bestFit="1" customWidth="1"/>
    <col min="37" max="37" width="9.5" bestFit="1" customWidth="1"/>
    <col min="38" max="38" width="9.83203125" bestFit="1" customWidth="1"/>
    <col min="39" max="39" width="7.33203125" bestFit="1" customWidth="1"/>
    <col min="40" max="40" width="4.1640625" bestFit="1" customWidth="1"/>
    <col min="41" max="41" width="4.5" bestFit="1" customWidth="1"/>
    <col min="42" max="42" width="9.5" bestFit="1" customWidth="1"/>
    <col min="43" max="43" width="7" bestFit="1" customWidth="1"/>
    <col min="44" max="44" width="4.83203125" bestFit="1" customWidth="1"/>
    <col min="45" max="45" width="3.83203125" bestFit="1" customWidth="1"/>
    <col min="46" max="46" width="9.5" bestFit="1" customWidth="1"/>
    <col min="47" max="47" width="7" bestFit="1" customWidth="1"/>
    <col min="48" max="48" width="4.33203125" bestFit="1" customWidth="1"/>
    <col min="49" max="49" width="4.1640625" bestFit="1" customWidth="1"/>
    <col min="50" max="50" width="9.5" bestFit="1" customWidth="1"/>
    <col min="51" max="51" width="7" bestFit="1" customWidth="1"/>
    <col min="52" max="52" width="4.5" bestFit="1" customWidth="1"/>
    <col min="53" max="53" width="4.33203125" bestFit="1" customWidth="1"/>
    <col min="54" max="54" width="9.5" bestFit="1" customWidth="1"/>
    <col min="55" max="55" width="9.83203125" bestFit="1" customWidth="1"/>
    <col min="56" max="56" width="7.33203125" bestFit="1" customWidth="1"/>
    <col min="57" max="57" width="4.1640625" bestFit="1" customWidth="1"/>
    <col min="58" max="58" width="4.5" bestFit="1" customWidth="1"/>
    <col min="59" max="59" width="9.5" bestFit="1" customWidth="1"/>
    <col min="60" max="60" width="7" bestFit="1" customWidth="1"/>
    <col min="61" max="61" width="4.83203125" bestFit="1" customWidth="1"/>
    <col min="62" max="62" width="3.83203125" bestFit="1" customWidth="1"/>
    <col min="63" max="63" width="9.5" bestFit="1" customWidth="1"/>
    <col min="64" max="64" width="7" bestFit="1" customWidth="1"/>
    <col min="65" max="65" width="4.33203125" bestFit="1" customWidth="1"/>
    <col min="66" max="66" width="4.1640625" bestFit="1" customWidth="1"/>
    <col min="67" max="67" width="9.5" bestFit="1" customWidth="1"/>
    <col min="68" max="68" width="7" bestFit="1" customWidth="1"/>
    <col min="69" max="69" width="4.5" bestFit="1" customWidth="1"/>
    <col min="70" max="70" width="4.33203125" bestFit="1" customWidth="1"/>
    <col min="71" max="71" width="9.5" bestFit="1" customWidth="1"/>
    <col min="72" max="72" width="9.83203125" bestFit="1" customWidth="1"/>
    <col min="73" max="73" width="7.33203125" bestFit="1" customWidth="1"/>
    <col min="74" max="74" width="4.1640625" bestFit="1" customWidth="1"/>
    <col min="75" max="75" width="4.5" bestFit="1" customWidth="1"/>
    <col min="76" max="76" width="9.5" bestFit="1" customWidth="1"/>
    <col min="77" max="77" width="7" bestFit="1" customWidth="1"/>
    <col min="78" max="78" width="4.83203125" bestFit="1" customWidth="1"/>
    <col min="79" max="79" width="3.83203125" bestFit="1" customWidth="1"/>
    <col min="80" max="80" width="9.5" bestFit="1" customWidth="1"/>
    <col min="81" max="81" width="7" bestFit="1" customWidth="1"/>
    <col min="82" max="82" width="4.33203125" bestFit="1" customWidth="1"/>
    <col min="83" max="83" width="4.1640625" bestFit="1" customWidth="1"/>
    <col min="84" max="84" width="9.5" bestFit="1" customWidth="1"/>
    <col min="85" max="85" width="7" bestFit="1" customWidth="1"/>
    <col min="86" max="86" width="4.5" bestFit="1" customWidth="1"/>
    <col min="87" max="87" width="4.33203125" bestFit="1" customWidth="1"/>
    <col min="88" max="88" width="9.5" bestFit="1" customWidth="1"/>
    <col min="89" max="89" width="9.83203125" bestFit="1" customWidth="1"/>
    <col min="90" max="90" width="7.33203125" bestFit="1" customWidth="1"/>
    <col min="91" max="91" width="4.1640625" bestFit="1" customWidth="1"/>
    <col min="92" max="92" width="4.5" bestFit="1" customWidth="1"/>
    <col min="93" max="93" width="9.5" bestFit="1" customWidth="1"/>
    <col min="94" max="94" width="7" bestFit="1" customWidth="1"/>
    <col min="95" max="95" width="4.83203125" bestFit="1" customWidth="1"/>
    <col min="96" max="96" width="3.83203125" bestFit="1" customWidth="1"/>
    <col min="97" max="97" width="9.5" bestFit="1" customWidth="1"/>
    <col min="98" max="98" width="7" bestFit="1" customWidth="1"/>
    <col min="99" max="99" width="4.33203125" bestFit="1" customWidth="1"/>
    <col min="100" max="100" width="4.1640625" bestFit="1" customWidth="1"/>
    <col min="101" max="101" width="9.5" bestFit="1" customWidth="1"/>
    <col min="102" max="102" width="7" bestFit="1" customWidth="1"/>
    <col min="103" max="103" width="4.5" bestFit="1" customWidth="1"/>
    <col min="104" max="104" width="4.33203125" bestFit="1" customWidth="1"/>
    <col min="105" max="105" width="9.5" bestFit="1" customWidth="1"/>
    <col min="106" max="106" width="9.83203125" bestFit="1" customWidth="1"/>
    <col min="107" max="107" width="7.33203125" bestFit="1" customWidth="1"/>
    <col min="108" max="108" width="4.1640625" bestFit="1" customWidth="1"/>
    <col min="109" max="109" width="4.5" bestFit="1" customWidth="1"/>
    <col min="110" max="110" width="9.5" bestFit="1" customWidth="1"/>
    <col min="111" max="111" width="7" bestFit="1" customWidth="1"/>
    <col min="112" max="112" width="4.83203125" bestFit="1" customWidth="1"/>
    <col min="113" max="113" width="3.83203125" bestFit="1" customWidth="1"/>
    <col min="114" max="114" width="9.5" bestFit="1" customWidth="1"/>
    <col min="115" max="115" width="7" bestFit="1" customWidth="1"/>
    <col min="116" max="116" width="4.33203125" bestFit="1" customWidth="1"/>
    <col min="117" max="117" width="4.1640625" bestFit="1" customWidth="1"/>
    <col min="118" max="118" width="9.5" bestFit="1" customWidth="1"/>
    <col min="119" max="119" width="7" bestFit="1" customWidth="1"/>
    <col min="120" max="120" width="4.5" bestFit="1" customWidth="1"/>
    <col min="121" max="121" width="4.33203125" bestFit="1" customWidth="1"/>
    <col min="122" max="122" width="9.5" bestFit="1" customWidth="1"/>
    <col min="123" max="123" width="9.83203125" bestFit="1" customWidth="1"/>
    <col min="124" max="124" width="7.33203125" bestFit="1" customWidth="1"/>
    <col min="125" max="125" width="4.1640625" bestFit="1" customWidth="1"/>
    <col min="126" max="126" width="4.5" bestFit="1" customWidth="1"/>
    <col min="127" max="127" width="9.5" bestFit="1" customWidth="1"/>
    <col min="128" max="128" width="7" bestFit="1" customWidth="1"/>
    <col min="129" max="129" width="4.83203125" bestFit="1" customWidth="1"/>
    <col min="130" max="130" width="3.83203125" bestFit="1" customWidth="1"/>
    <col min="131" max="131" width="9.5" bestFit="1" customWidth="1"/>
    <col min="132" max="132" width="7" bestFit="1" customWidth="1"/>
    <col min="133" max="133" width="4.33203125" bestFit="1" customWidth="1"/>
    <col min="134" max="134" width="4.1640625" bestFit="1" customWidth="1"/>
    <col min="135" max="135" width="9.5" bestFit="1" customWidth="1"/>
    <col min="136" max="136" width="7" bestFit="1" customWidth="1"/>
    <col min="137" max="137" width="4.5" bestFit="1" customWidth="1"/>
    <col min="138" max="138" width="4.33203125" bestFit="1" customWidth="1"/>
    <col min="139" max="139" width="9.5" bestFit="1" customWidth="1"/>
    <col min="140" max="140" width="9.83203125" bestFit="1" customWidth="1"/>
    <col min="141" max="141" width="7.33203125" bestFit="1" customWidth="1"/>
    <col min="142" max="142" width="4.1640625" bestFit="1" customWidth="1"/>
    <col min="143" max="143" width="4.5" bestFit="1" customWidth="1"/>
    <col min="144" max="144" width="9.5" bestFit="1" customWidth="1"/>
    <col min="145" max="145" width="7" bestFit="1" customWidth="1"/>
    <col min="146" max="146" width="4.83203125" bestFit="1" customWidth="1"/>
    <col min="147" max="147" width="3.83203125" bestFit="1" customWidth="1"/>
    <col min="148" max="148" width="9.5" bestFit="1" customWidth="1"/>
    <col min="149" max="149" width="7" bestFit="1" customWidth="1"/>
    <col min="150" max="150" width="4.33203125" bestFit="1" customWidth="1"/>
    <col min="151" max="151" width="4.1640625" bestFit="1" customWidth="1"/>
    <col min="152" max="152" width="9.5" bestFit="1" customWidth="1"/>
    <col min="153" max="153" width="7" bestFit="1" customWidth="1"/>
    <col min="154" max="154" width="4.5" bestFit="1" customWidth="1"/>
    <col min="155" max="155" width="4.33203125" bestFit="1" customWidth="1"/>
    <col min="156" max="156" width="9.5" bestFit="1" customWidth="1"/>
    <col min="157" max="157" width="9.83203125" bestFit="1" customWidth="1"/>
    <col min="158" max="158" width="7.33203125" bestFit="1" customWidth="1"/>
    <col min="159" max="159" width="4.1640625" bestFit="1" customWidth="1"/>
    <col min="160" max="160" width="4.5" bestFit="1" customWidth="1"/>
    <col min="161" max="161" width="9.5" bestFit="1" customWidth="1"/>
    <col min="162" max="162" width="7" bestFit="1" customWidth="1"/>
    <col min="163" max="163" width="4.83203125" bestFit="1" customWidth="1"/>
    <col min="164" max="164" width="3.83203125" bestFit="1" customWidth="1"/>
    <col min="165" max="165" width="9.5" bestFit="1" customWidth="1"/>
    <col min="166" max="166" width="7" bestFit="1" customWidth="1"/>
    <col min="167" max="167" width="4.33203125" bestFit="1" customWidth="1"/>
    <col min="168" max="168" width="4.1640625" bestFit="1" customWidth="1"/>
    <col min="169" max="169" width="9.5" bestFit="1" customWidth="1"/>
    <col min="170" max="170" width="7" bestFit="1" customWidth="1"/>
    <col min="171" max="171" width="4.5" bestFit="1" customWidth="1"/>
    <col min="172" max="172" width="4.33203125" bestFit="1" customWidth="1"/>
    <col min="173" max="173" width="9.5" bestFit="1" customWidth="1"/>
    <col min="174" max="174" width="9.83203125" bestFit="1" customWidth="1"/>
    <col min="175" max="175" width="7.33203125" bestFit="1" customWidth="1"/>
    <col min="176" max="176" width="9.5" bestFit="1" customWidth="1"/>
    <col min="177" max="177" width="9.83203125" bestFit="1" customWidth="1"/>
    <col min="178" max="178" width="10.83203125" bestFit="1" customWidth="1"/>
    <col min="179" max="181" width="12.83203125" bestFit="1" customWidth="1"/>
    <col min="182" max="184" width="11.83203125" bestFit="1" customWidth="1"/>
    <col min="185" max="190" width="12.83203125" bestFit="1" customWidth="1"/>
    <col min="193" max="196" width="11.83203125" bestFit="1" customWidth="1"/>
    <col min="199" max="204" width="11.83203125" bestFit="1" customWidth="1"/>
    <col min="207" max="213" width="11.83203125" bestFit="1" customWidth="1"/>
    <col min="216" max="220" width="11.83203125" bestFit="1" customWidth="1"/>
    <col min="226" max="227" width="11.83203125" bestFit="1" customWidth="1"/>
    <col min="229" max="232" width="11.83203125" bestFit="1" customWidth="1"/>
    <col min="234" max="237" width="11.83203125" bestFit="1" customWidth="1"/>
    <col min="239" max="242" width="11.83203125" bestFit="1" customWidth="1"/>
    <col min="245" max="249" width="11.83203125" bestFit="1" customWidth="1"/>
    <col min="250" max="257" width="12.83203125" bestFit="1" customWidth="1"/>
    <col min="258" max="260" width="11.83203125" bestFit="1" customWidth="1"/>
    <col min="261" max="262" width="12.83203125" bestFit="1" customWidth="1"/>
    <col min="265" max="265" width="11.83203125" bestFit="1" customWidth="1"/>
    <col min="269" max="272" width="11.83203125" bestFit="1" customWidth="1"/>
    <col min="278" max="281" width="11.83203125" bestFit="1" customWidth="1"/>
    <col min="285" max="285" width="11.83203125" bestFit="1" customWidth="1"/>
    <col min="288" max="293" width="11.83203125" bestFit="1" customWidth="1"/>
    <col min="295" max="299" width="11.83203125" bestFit="1" customWidth="1"/>
    <col min="301" max="308" width="11.83203125" bestFit="1" customWidth="1"/>
    <col min="312" max="315" width="11.83203125" bestFit="1" customWidth="1"/>
    <col min="317" max="323" width="11.83203125" bestFit="1" customWidth="1"/>
    <col min="324" max="335" width="12.83203125" bestFit="1" customWidth="1"/>
    <col min="336" max="336" width="11.83203125" bestFit="1" customWidth="1"/>
    <col min="337" max="341" width="12.83203125" bestFit="1" customWidth="1"/>
    <col min="344" max="361" width="11.83203125" bestFit="1" customWidth="1"/>
    <col min="364" max="367" width="11.83203125" bestFit="1" customWidth="1"/>
    <col min="371" max="376" width="11.83203125" bestFit="1" customWidth="1"/>
    <col min="381" max="385" width="11.83203125" bestFit="1" customWidth="1"/>
    <col min="389" max="395" width="11.83203125" bestFit="1" customWidth="1"/>
    <col min="398" max="399" width="11.83203125" bestFit="1" customWidth="1"/>
    <col min="401" max="411" width="11.83203125" bestFit="1" customWidth="1"/>
    <col min="412" max="415" width="12.83203125" bestFit="1" customWidth="1"/>
    <col min="416" max="418" width="11.83203125" bestFit="1" customWidth="1"/>
    <col min="419" max="422" width="12.83203125" bestFit="1" customWidth="1"/>
    <col min="423" max="423" width="11.83203125" bestFit="1" customWidth="1"/>
    <col min="424" max="431" width="12.83203125" bestFit="1" customWidth="1"/>
    <col min="435" max="440" width="11.83203125" bestFit="1" customWidth="1"/>
    <col min="443" max="449" width="11.83203125" bestFit="1" customWidth="1"/>
    <col min="451" max="451" width="11.83203125" bestFit="1" customWidth="1"/>
    <col min="453" max="458" width="11.83203125" bestFit="1" customWidth="1"/>
    <col min="460" max="464" width="11.83203125" bestFit="1" customWidth="1"/>
    <col min="468" max="474" width="11.83203125" bestFit="1" customWidth="1"/>
    <col min="479" max="483" width="11.83203125" bestFit="1" customWidth="1"/>
    <col min="485" max="492" width="11.83203125" bestFit="1" customWidth="1"/>
    <col min="494" max="503" width="11.83203125" bestFit="1" customWidth="1"/>
    <col min="504" max="507" width="12.83203125" bestFit="1" customWidth="1"/>
    <col min="508" max="508" width="11.83203125" bestFit="1" customWidth="1"/>
    <col min="509" max="514" width="12.83203125" bestFit="1" customWidth="1"/>
    <col min="515" max="516" width="11.83203125" bestFit="1" customWidth="1"/>
    <col min="517" max="520" width="12.83203125" bestFit="1" customWidth="1"/>
    <col min="526" max="529" width="11.83203125" bestFit="1" customWidth="1"/>
    <col min="533" max="537" width="11.83203125" bestFit="1" customWidth="1"/>
    <col min="544" max="549" width="11.83203125" bestFit="1" customWidth="1"/>
    <col min="552" max="553" width="11.83203125" bestFit="1" customWidth="1"/>
    <col min="555" max="565" width="11.83203125" bestFit="1" customWidth="1"/>
    <col min="569" max="573" width="11.83203125" bestFit="1" customWidth="1"/>
    <col min="579" max="583" width="11.83203125" bestFit="1" customWidth="1"/>
    <col min="585" max="586" width="11.83203125" bestFit="1" customWidth="1"/>
    <col min="587" max="587" width="12.83203125" bestFit="1" customWidth="1"/>
    <col min="588" max="590" width="11.83203125" bestFit="1" customWidth="1"/>
    <col min="591" max="596" width="12.83203125" bestFit="1" customWidth="1"/>
    <col min="597" max="598" width="11.83203125" bestFit="1" customWidth="1"/>
    <col min="599" max="605" width="12.83203125" bestFit="1" customWidth="1"/>
    <col min="606" max="609" width="11.83203125" bestFit="1" customWidth="1"/>
    <col min="611" max="618" width="11.83203125" bestFit="1" customWidth="1"/>
    <col min="622" max="632" width="11.83203125" bestFit="1" customWidth="1"/>
    <col min="635" max="641" width="11.83203125" bestFit="1" customWidth="1"/>
    <col min="643" max="649" width="11.83203125" bestFit="1" customWidth="1"/>
    <col min="651" max="658" width="11.83203125" bestFit="1" customWidth="1"/>
    <col min="662" max="667" width="11.83203125" bestFit="1" customWidth="1"/>
    <col min="670" max="677" width="11.83203125" bestFit="1" customWidth="1"/>
    <col min="678" max="681" width="12.83203125" bestFit="1" customWidth="1"/>
    <col min="682" max="684" width="11.83203125" bestFit="1" customWidth="1"/>
    <col min="685" max="691" width="12.83203125" bestFit="1" customWidth="1"/>
    <col min="692" max="692" width="11.83203125" bestFit="1" customWidth="1"/>
    <col min="693" max="698" width="12.83203125" bestFit="1" customWidth="1"/>
    <col min="702" max="706" width="11.83203125" bestFit="1" customWidth="1"/>
    <col min="710" max="714" width="11.83203125" bestFit="1" customWidth="1"/>
    <col min="718" max="721" width="11.83203125" bestFit="1" customWidth="1"/>
    <col min="726" max="730" width="11.83203125" bestFit="1" customWidth="1"/>
    <col min="734" max="738" width="11.83203125" bestFit="1" customWidth="1"/>
    <col min="741" max="745" width="11.83203125" bestFit="1" customWidth="1"/>
    <col min="747" max="760" width="11.83203125" bestFit="1" customWidth="1"/>
    <col min="764" max="771" width="11.83203125" bestFit="1" customWidth="1"/>
    <col min="772" max="774" width="12.83203125" bestFit="1" customWidth="1"/>
    <col min="775" max="776" width="11.83203125" bestFit="1" customWidth="1"/>
    <col min="777" max="780" width="12.83203125" bestFit="1" customWidth="1"/>
    <col min="781" max="782" width="11.83203125" bestFit="1" customWidth="1"/>
    <col min="783" max="786" width="12.83203125" bestFit="1" customWidth="1"/>
    <col min="788" max="798" width="11.83203125" bestFit="1" customWidth="1"/>
    <col min="801" max="804" width="11.83203125" bestFit="1" customWidth="1"/>
    <col min="807" max="812" width="11.83203125" bestFit="1" customWidth="1"/>
    <col min="816" max="823" width="11.83203125" bestFit="1" customWidth="1"/>
    <col min="827" max="829" width="11.83203125" bestFit="1" customWidth="1"/>
    <col min="831" max="836" width="11.83203125" bestFit="1" customWidth="1"/>
    <col min="841" max="844" width="11.83203125" bestFit="1" customWidth="1"/>
    <col min="847" max="848" width="11.83203125" bestFit="1" customWidth="1"/>
    <col min="851" max="854" width="11.83203125" bestFit="1" customWidth="1"/>
    <col min="855" max="868" width="12.83203125" bestFit="1" customWidth="1"/>
    <col min="869" max="870" width="11.83203125" bestFit="1" customWidth="1"/>
    <col min="871" max="878" width="12.83203125" bestFit="1" customWidth="1"/>
    <col min="879" max="880" width="11.83203125" bestFit="1" customWidth="1"/>
    <col min="881" max="881" width="7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2086</v>
      </c>
      <c r="B2" t="s">
        <v>2033</v>
      </c>
    </row>
    <row r="4" spans="1:5" x14ac:dyDescent="0.2">
      <c r="A4" s="6" t="s">
        <v>2073</v>
      </c>
      <c r="B4" s="6" t="s">
        <v>2037</v>
      </c>
    </row>
    <row r="5" spans="1:5" x14ac:dyDescent="0.2">
      <c r="A5" s="6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7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7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7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7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7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7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7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7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7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7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7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7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7" t="s">
        <v>2036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480A-9E13-5A41-A896-F56972B1F865}">
  <dimension ref="A2:H15"/>
  <sheetViews>
    <sheetView topLeftCell="A2" workbookViewId="0">
      <selection activeCell="C4" sqref="C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2" bestFit="1" customWidth="1"/>
    <col min="7" max="7" width="15.83203125" style="12" bestFit="1" customWidth="1"/>
    <col min="8" max="8" width="19.83203125" style="12" bestFit="1" customWidth="1"/>
  </cols>
  <sheetData>
    <row r="2" spans="1:8" x14ac:dyDescent="0.2">
      <c r="A2" t="s">
        <v>2087</v>
      </c>
      <c r="B2" t="s">
        <v>2088</v>
      </c>
      <c r="C2" t="s">
        <v>2089</v>
      </c>
      <c r="D2" t="s">
        <v>2090</v>
      </c>
      <c r="E2" t="s">
        <v>2091</v>
      </c>
      <c r="F2" s="12" t="s">
        <v>2092</v>
      </c>
      <c r="G2" s="12" t="s">
        <v>2093</v>
      </c>
      <c r="H2" s="12" t="s">
        <v>2094</v>
      </c>
    </row>
    <row r="4" spans="1:8" x14ac:dyDescent="0.2">
      <c r="A4" t="s">
        <v>2095</v>
      </c>
      <c r="B4" s="11">
        <f>COUNTIFS(Crowdfunding!$G:$G,"successful",Crowdfunding!$D:$D,"&lt;1000")</f>
        <v>30</v>
      </c>
      <c r="C4" s="11">
        <f>COUNTIFS(Crowdfunding!$G:$G,"failed",Crowdfunding!$D:$D,"&lt;1000")</f>
        <v>20</v>
      </c>
      <c r="D4" s="11">
        <f>COUNTIFS(Crowdfunding!$G:$G,"canceled",Crowdfunding!$D:$D,"&lt;1000")</f>
        <v>1</v>
      </c>
      <c r="E4">
        <f>SUM(B4:D4)</f>
        <v>51</v>
      </c>
      <c r="F4" s="12">
        <f>B4/E4</f>
        <v>0.58823529411764708</v>
      </c>
      <c r="G4" s="12">
        <f>C4/E4</f>
        <v>0.39215686274509803</v>
      </c>
      <c r="H4" s="12">
        <f>D4/E4</f>
        <v>1.9607843137254902E-2</v>
      </c>
    </row>
    <row r="5" spans="1:8" x14ac:dyDescent="0.2">
      <c r="A5" t="s">
        <v>2096</v>
      </c>
      <c r="B5" s="11">
        <f>COUNTIFS(Crowdfunding!$G:$G,"successful",Crowdfunding!$D:$D,"&lt;5000",Crowdfunding!$D:$D,"&gt;=1000")</f>
        <v>191</v>
      </c>
      <c r="C5" s="11">
        <f>COUNTIFS(Crowdfunding!$G:$G,"failed",Crowdfunding!$D:$D,"&lt;5000",Crowdfunding!$D:$D,"&gt;=1000")</f>
        <v>38</v>
      </c>
      <c r="D5" s="11">
        <f>COUNTIFS(Crowdfunding!$G:$G,"canceled",Crowdfunding!$D:$D,"&lt;5000",Crowdfunding!$D:$D,"&gt;=1000")</f>
        <v>2</v>
      </c>
      <c r="E5">
        <f t="shared" ref="E5:E15" si="0">SUM(B5:D5)</f>
        <v>231</v>
      </c>
      <c r="F5" s="12">
        <f t="shared" ref="F5:F15" si="1">B5/E5</f>
        <v>0.82683982683982682</v>
      </c>
      <c r="G5" s="12">
        <f t="shared" ref="G5:G15" si="2">C5/E5</f>
        <v>0.16450216450216451</v>
      </c>
      <c r="H5" s="12">
        <f t="shared" ref="H5:H15" si="3">D5/E5</f>
        <v>8.658008658008658E-3</v>
      </c>
    </row>
    <row r="6" spans="1:8" x14ac:dyDescent="0.2">
      <c r="A6" t="s">
        <v>2097</v>
      </c>
      <c r="B6" s="11">
        <f>COUNTIFS(Crowdfunding!$G:$G,"successful",Crowdfunding!$D:$D,"&lt;10000",Crowdfunding!$D:$D,"&gt;=5000")</f>
        <v>164</v>
      </c>
      <c r="C6" s="11">
        <f>COUNTIFS(Crowdfunding!$G:$G,"failed",Crowdfunding!$D:$D,"&lt;10000",Crowdfunding!$D:$D,"&gt;=5000")</f>
        <v>126</v>
      </c>
      <c r="D6" s="11">
        <f>COUNTIFS(Crowdfunding!$G:$G,"canceled",Crowdfunding!$D:$D,"&lt;10000",Crowdfunding!$D:$D,"&gt;=5000")</f>
        <v>25</v>
      </c>
      <c r="E6">
        <f t="shared" si="0"/>
        <v>315</v>
      </c>
      <c r="F6" s="12">
        <f t="shared" si="1"/>
        <v>0.52063492063492067</v>
      </c>
      <c r="G6" s="12">
        <f t="shared" si="2"/>
        <v>0.4</v>
      </c>
      <c r="H6" s="12">
        <f t="shared" si="3"/>
        <v>7.9365079365079361E-2</v>
      </c>
    </row>
    <row r="7" spans="1:8" x14ac:dyDescent="0.2">
      <c r="A7" t="s">
        <v>2098</v>
      </c>
      <c r="B7" s="11">
        <f>COUNTIFS(Crowdfunding!$G:$G,"successful",Crowdfunding!$D:$D,"&lt;15000",Crowdfunding!$D:$D,"&gt;=10000")</f>
        <v>4</v>
      </c>
      <c r="C7" s="11">
        <f>COUNTIFS(Crowdfunding!$G:$G,"failed",Crowdfunding!$D:$D,"&lt;15000",Crowdfunding!$D:$D,"&gt;=10000")</f>
        <v>5</v>
      </c>
      <c r="D7" s="11">
        <f>COUNTIFS(Crowdfunding!$G:$G,"canceled",Crowdfunding!$D:$D,"&lt;15000",Crowdfunding!$D:$D,"&gt;=10000")</f>
        <v>0</v>
      </c>
      <c r="E7">
        <f t="shared" si="0"/>
        <v>9</v>
      </c>
      <c r="F7" s="12">
        <f t="shared" si="1"/>
        <v>0.44444444444444442</v>
      </c>
      <c r="G7" s="12">
        <f t="shared" si="2"/>
        <v>0.55555555555555558</v>
      </c>
      <c r="H7" s="12">
        <f t="shared" si="3"/>
        <v>0</v>
      </c>
    </row>
    <row r="8" spans="1:8" x14ac:dyDescent="0.2">
      <c r="A8" t="s">
        <v>2099</v>
      </c>
      <c r="B8" s="11">
        <f>COUNTIFS(Crowdfunding!$G:$G,"successful",Crowdfunding!$D:$D,"&lt;20000",Crowdfunding!$D:$D,"&gt;=15000")</f>
        <v>10</v>
      </c>
      <c r="C8" s="11">
        <f>COUNTIFS(Crowdfunding!$G:$G,"failed",Crowdfunding!$D:$D,"&lt;20000",Crowdfunding!$D:$D,"&gt;=15000")</f>
        <v>0</v>
      </c>
      <c r="D8" s="11">
        <f>COUNTIFS(Crowdfunding!$G:$G,"canceled",Crowdfunding!$D:$D,"&lt;20000",Crowdfunding!$D:$D,"&gt;=15000")</f>
        <v>0</v>
      </c>
      <c r="E8">
        <f t="shared" si="0"/>
        <v>10</v>
      </c>
      <c r="F8" s="12">
        <f t="shared" si="1"/>
        <v>1</v>
      </c>
      <c r="G8" s="12">
        <f t="shared" si="2"/>
        <v>0</v>
      </c>
      <c r="H8" s="12">
        <f t="shared" si="3"/>
        <v>0</v>
      </c>
    </row>
    <row r="9" spans="1:8" x14ac:dyDescent="0.2">
      <c r="A9" t="s">
        <v>2100</v>
      </c>
      <c r="B9" s="11">
        <f>COUNTIFS(Crowdfunding!$G:$G,"successful",Crowdfunding!$D:$D,"&lt;25000",Crowdfunding!$D:$D,"&gt;=20000")</f>
        <v>7</v>
      </c>
      <c r="C9" s="11">
        <f>COUNTIFS(Crowdfunding!$G:$G,"failed",Crowdfunding!$D:$D,"&lt;25000",Crowdfunding!$D:$D,"&gt;=20000")</f>
        <v>0</v>
      </c>
      <c r="D9" s="11">
        <f>COUNTIFS(Crowdfunding!$G:$G,"canceled",Crowdfunding!$D:$D,"&lt;25000",Crowdfunding!$D:$D,"&gt;=20000")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2101</v>
      </c>
      <c r="B10" s="11">
        <f>COUNTIFS(Crowdfunding!$G:$G,"successful",Crowdfunding!$D:$D,"&lt;30000",Crowdfunding!$D:$D,"&gt;=25000")</f>
        <v>11</v>
      </c>
      <c r="C10" s="11">
        <f>COUNTIFS(Crowdfunding!$G:$G,"failed",Crowdfunding!$D:$D,"&lt;30000",Crowdfunding!$D:$D,"&gt;=25000")</f>
        <v>3</v>
      </c>
      <c r="D10" s="11">
        <f>COUNTIFS(Crowdfunding!$G:$G,"canceled",Crowdfunding!$D:$D,"&lt;30000",Crowdfunding!$D:$D,"&gt;=25000")</f>
        <v>0</v>
      </c>
      <c r="E10">
        <f t="shared" si="0"/>
        <v>14</v>
      </c>
      <c r="F10" s="12">
        <f t="shared" si="1"/>
        <v>0.7857142857142857</v>
      </c>
      <c r="G10" s="12">
        <f t="shared" si="2"/>
        <v>0.21428571428571427</v>
      </c>
      <c r="H10" s="12">
        <f t="shared" si="3"/>
        <v>0</v>
      </c>
    </row>
    <row r="11" spans="1:8" x14ac:dyDescent="0.2">
      <c r="A11" t="s">
        <v>2102</v>
      </c>
      <c r="B11" s="11">
        <f>COUNTIFS(Crowdfunding!$G:$G,"successful",Crowdfunding!$D:$D,"&lt;35000",Crowdfunding!$D:$D,"&gt;=30000")</f>
        <v>7</v>
      </c>
      <c r="C11" s="11">
        <f>COUNTIFS(Crowdfunding!$G:$G,"failed",Crowdfunding!$D:$D,"&lt;35000",Crowdfunding!$D:$D,"&gt;=30000")</f>
        <v>0</v>
      </c>
      <c r="D11" s="11">
        <f>COUNTIFS(Crowdfunding!$G:$G,"canceled",Crowdfunding!$D:$D,"&lt;35000",Crowdfunding!$D:$D,"&gt;=30000")</f>
        <v>0</v>
      </c>
      <c r="E11">
        <f t="shared" si="0"/>
        <v>7</v>
      </c>
      <c r="F11" s="12">
        <f t="shared" si="1"/>
        <v>1</v>
      </c>
      <c r="G11" s="12">
        <f t="shared" si="2"/>
        <v>0</v>
      </c>
      <c r="H11" s="12">
        <f t="shared" si="3"/>
        <v>0</v>
      </c>
    </row>
    <row r="12" spans="1:8" x14ac:dyDescent="0.2">
      <c r="A12" t="s">
        <v>2103</v>
      </c>
      <c r="B12" s="11">
        <f>COUNTIFS(Crowdfunding!$G:$G,"successful",Crowdfunding!$D:$D,"&lt;40000",Crowdfunding!$D:$D,"&gt;=35000")</f>
        <v>8</v>
      </c>
      <c r="C12" s="11">
        <f>COUNTIFS(Crowdfunding!$G:$G,"failed",Crowdfunding!$D:$D,"&lt;40000",Crowdfunding!$D:$D,"&gt;=35000")</f>
        <v>3</v>
      </c>
      <c r="D12" s="11">
        <f>COUNTIFS(Crowdfunding!$G:$G,"canceled",Crowdfunding!$D:$D,"&lt;40000",Crowdfunding!$D:$D,"&gt;=35000")</f>
        <v>1</v>
      </c>
      <c r="E12">
        <f t="shared" si="0"/>
        <v>12</v>
      </c>
      <c r="F12" s="12">
        <f t="shared" si="1"/>
        <v>0.66666666666666663</v>
      </c>
      <c r="G12" s="12">
        <f t="shared" si="2"/>
        <v>0.25</v>
      </c>
      <c r="H12" s="12">
        <f t="shared" si="3"/>
        <v>8.3333333333333329E-2</v>
      </c>
    </row>
    <row r="13" spans="1:8" x14ac:dyDescent="0.2">
      <c r="A13" t="s">
        <v>2104</v>
      </c>
      <c r="B13" s="11">
        <f>COUNTIFS(Crowdfunding!$G:$G,"successful",Crowdfunding!$D:$D,"&lt;45000",Crowdfunding!$D:$D,"&gt;=40000")</f>
        <v>11</v>
      </c>
      <c r="C13" s="11">
        <f>COUNTIFS(Crowdfunding!$G:$G,"failed",Crowdfunding!$D:$D,"&lt;45000",Crowdfunding!$D:$D,"&gt;=40000")</f>
        <v>3</v>
      </c>
      <c r="D13" s="11">
        <f>COUNTIFS(Crowdfunding!$G:$G,"canceled",Crowdfunding!$D:$D,"&lt;45000",Crowdfunding!$D:$D,"&gt;=40000")</f>
        <v>0</v>
      </c>
      <c r="E13">
        <f t="shared" si="0"/>
        <v>14</v>
      </c>
      <c r="F13" s="12">
        <f t="shared" si="1"/>
        <v>0.7857142857142857</v>
      </c>
      <c r="G13" s="12">
        <f t="shared" si="2"/>
        <v>0.21428571428571427</v>
      </c>
      <c r="H13" s="12">
        <f t="shared" si="3"/>
        <v>0</v>
      </c>
    </row>
    <row r="14" spans="1:8" x14ac:dyDescent="0.2">
      <c r="A14" t="s">
        <v>2105</v>
      </c>
      <c r="B14" s="11">
        <f>COUNTIFS(Crowdfunding!$G:$G,"successful",Crowdfunding!$D:$D,"&lt;50000",Crowdfunding!$D:$D,"&gt;=45000")</f>
        <v>8</v>
      </c>
      <c r="C14" s="11">
        <f>COUNTIFS(Crowdfunding!$G:$G,"failed",Crowdfunding!$D:$D,"&lt;50000",Crowdfunding!$D:$D,"&gt;=45000")</f>
        <v>3</v>
      </c>
      <c r="D14" s="11">
        <f>COUNTIFS(Crowdfunding!$G:$G,"canceled",Crowdfunding!$D:$D,"&lt;50000",Crowdfunding!$D:$D,"&gt;=45000")</f>
        <v>0</v>
      </c>
      <c r="E14">
        <f t="shared" si="0"/>
        <v>11</v>
      </c>
      <c r="F14" s="12">
        <f t="shared" si="1"/>
        <v>0.72727272727272729</v>
      </c>
      <c r="G14" s="12">
        <f t="shared" si="2"/>
        <v>0.27272727272727271</v>
      </c>
      <c r="H14" s="12">
        <f t="shared" si="3"/>
        <v>0</v>
      </c>
    </row>
    <row r="15" spans="1:8" x14ac:dyDescent="0.2">
      <c r="A15" t="s">
        <v>2106</v>
      </c>
      <c r="B15" s="11">
        <f>COUNTIFS(Crowdfunding!$G:$G,"successful",Crowdfunding!$D:$D,"&gt;=50000")</f>
        <v>114</v>
      </c>
      <c r="C15" s="11">
        <f>COUNTIFS(Crowdfunding!$G:$G,"failed",Crowdfunding!$D:$D,"&gt;=50000")</f>
        <v>163</v>
      </c>
      <c r="D15" s="11">
        <f>COUNTIFS(Crowdfunding!$G:$G,"canceled",Crowdfunding!$D:$D,"&gt;=50000")</f>
        <v>28</v>
      </c>
      <c r="E15">
        <f t="shared" si="0"/>
        <v>305</v>
      </c>
      <c r="F15" s="12">
        <f t="shared" si="1"/>
        <v>0.3737704918032787</v>
      </c>
      <c r="G15" s="12">
        <f t="shared" si="2"/>
        <v>0.53442622950819674</v>
      </c>
      <c r="H15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BBA4-2121-924B-8FD8-C9771945DDDC}">
  <dimension ref="F2:J1408"/>
  <sheetViews>
    <sheetView tabSelected="1" topLeftCell="A977" workbookViewId="0">
      <selection activeCell="I1" sqref="I1:I1048576"/>
    </sheetView>
  </sheetViews>
  <sheetFormatPr baseColWidth="10" defaultRowHeight="16" x14ac:dyDescent="0.2"/>
  <cols>
    <col min="8" max="8" width="20" customWidth="1"/>
    <col min="9" max="9" width="16.83203125" customWidth="1"/>
    <col min="10" max="10" width="11.33203125" customWidth="1"/>
    <col min="11" max="11" width="10.83203125" bestFit="1" customWidth="1"/>
    <col min="12" max="15" width="2.1640625" bestFit="1" customWidth="1"/>
    <col min="16" max="82" width="3.1640625" bestFit="1" customWidth="1"/>
    <col min="83" max="192" width="4.1640625" bestFit="1" customWidth="1"/>
    <col min="193" max="263" width="5.1640625" bestFit="1" customWidth="1"/>
    <col min="264" max="264" width="12.1640625" bestFit="1" customWidth="1"/>
    <col min="265" max="265" width="9.5" bestFit="1" customWidth="1"/>
    <col min="266" max="266" width="8.83203125" bestFit="1" customWidth="1"/>
    <col min="267" max="267" width="6.33203125" bestFit="1" customWidth="1"/>
    <col min="268" max="268" width="9.5" bestFit="1" customWidth="1"/>
    <col min="269" max="269" width="8.83203125" bestFit="1" customWidth="1"/>
    <col min="270" max="270" width="6.33203125" bestFit="1" customWidth="1"/>
    <col min="271" max="271" width="9.5" bestFit="1" customWidth="1"/>
    <col min="272" max="272" width="8.83203125" bestFit="1" customWidth="1"/>
    <col min="273" max="273" width="6.33203125" bestFit="1" customWidth="1"/>
    <col min="274" max="274" width="8.83203125" bestFit="1" customWidth="1"/>
    <col min="275" max="275" width="9.5" bestFit="1" customWidth="1"/>
    <col min="276" max="276" width="8.83203125" bestFit="1" customWidth="1"/>
    <col min="277" max="277" width="6.33203125" bestFit="1" customWidth="1"/>
    <col min="278" max="278" width="9.5" bestFit="1" customWidth="1"/>
    <col min="279" max="279" width="8.83203125" bestFit="1" customWidth="1"/>
    <col min="280" max="280" width="6.33203125" bestFit="1" customWidth="1"/>
    <col min="281" max="281" width="9.5" bestFit="1" customWidth="1"/>
    <col min="282" max="282" width="8.83203125" bestFit="1" customWidth="1"/>
    <col min="283" max="283" width="6.33203125" bestFit="1" customWidth="1"/>
    <col min="284" max="284" width="9.5" bestFit="1" customWidth="1"/>
    <col min="285" max="285" width="8.83203125" bestFit="1" customWidth="1"/>
    <col min="286" max="286" width="8.33203125" bestFit="1" customWidth="1"/>
    <col min="287" max="287" width="5.83203125" bestFit="1" customWidth="1"/>
    <col min="288" max="288" width="9.5" bestFit="1" customWidth="1"/>
    <col min="289" max="289" width="8.83203125" bestFit="1" customWidth="1"/>
    <col min="290" max="290" width="6.33203125" bestFit="1" customWidth="1"/>
    <col min="291" max="291" width="9.5" bestFit="1" customWidth="1"/>
    <col min="292" max="292" width="8.83203125" bestFit="1" customWidth="1"/>
    <col min="293" max="293" width="9.5" bestFit="1" customWidth="1"/>
    <col min="294" max="294" width="8.83203125" bestFit="1" customWidth="1"/>
    <col min="295" max="295" width="6.33203125" bestFit="1" customWidth="1"/>
    <col min="296" max="296" width="9.5" bestFit="1" customWidth="1"/>
    <col min="297" max="297" width="8.83203125" bestFit="1" customWidth="1"/>
    <col min="298" max="298" width="6.33203125" bestFit="1" customWidth="1"/>
    <col min="299" max="299" width="8.83203125" bestFit="1" customWidth="1"/>
    <col min="300" max="300" width="9.5" bestFit="1" customWidth="1"/>
    <col min="301" max="301" width="8.83203125" bestFit="1" customWidth="1"/>
    <col min="302" max="302" width="6.33203125" bestFit="1" customWidth="1"/>
    <col min="303" max="303" width="8.83203125" bestFit="1" customWidth="1"/>
    <col min="304" max="304" width="6.33203125" bestFit="1" customWidth="1"/>
    <col min="305" max="305" width="9.5" bestFit="1" customWidth="1"/>
    <col min="306" max="306" width="8.83203125" bestFit="1" customWidth="1"/>
    <col min="307" max="307" width="9.5" bestFit="1" customWidth="1"/>
    <col min="308" max="308" width="8.83203125" bestFit="1" customWidth="1"/>
    <col min="309" max="309" width="9.5" bestFit="1" customWidth="1"/>
    <col min="310" max="310" width="8.83203125" bestFit="1" customWidth="1"/>
    <col min="311" max="311" width="9.5" bestFit="1" customWidth="1"/>
    <col min="312" max="312" width="8.83203125" bestFit="1" customWidth="1"/>
    <col min="313" max="313" width="9.5" bestFit="1" customWidth="1"/>
    <col min="314" max="314" width="8.83203125" bestFit="1" customWidth="1"/>
    <col min="315" max="315" width="6.33203125" bestFit="1" customWidth="1"/>
    <col min="316" max="316" width="9.5" bestFit="1" customWidth="1"/>
    <col min="317" max="317" width="8.83203125" bestFit="1" customWidth="1"/>
    <col min="318" max="318" width="6.33203125" bestFit="1" customWidth="1"/>
    <col min="319" max="319" width="9.5" bestFit="1" customWidth="1"/>
    <col min="320" max="320" width="8.83203125" bestFit="1" customWidth="1"/>
    <col min="321" max="321" width="9.5" bestFit="1" customWidth="1"/>
    <col min="322" max="322" width="8.83203125" bestFit="1" customWidth="1"/>
    <col min="323" max="323" width="6.33203125" bestFit="1" customWidth="1"/>
    <col min="324" max="324" width="9.5" bestFit="1" customWidth="1"/>
    <col min="325" max="325" width="8.83203125" bestFit="1" customWidth="1"/>
    <col min="326" max="326" width="6.33203125" bestFit="1" customWidth="1"/>
    <col min="327" max="327" width="9.5" bestFit="1" customWidth="1"/>
    <col min="328" max="328" width="8.83203125" bestFit="1" customWidth="1"/>
    <col min="329" max="329" width="6.33203125" bestFit="1" customWidth="1"/>
    <col min="330" max="330" width="9.5" bestFit="1" customWidth="1"/>
    <col min="331" max="331" width="8.83203125" bestFit="1" customWidth="1"/>
    <col min="332" max="332" width="6.33203125" bestFit="1" customWidth="1"/>
    <col min="333" max="333" width="9.5" bestFit="1" customWidth="1"/>
    <col min="334" max="334" width="8.83203125" bestFit="1" customWidth="1"/>
    <col min="335" max="335" width="9.5" bestFit="1" customWidth="1"/>
    <col min="336" max="336" width="8.83203125" bestFit="1" customWidth="1"/>
    <col min="337" max="337" width="8.33203125" bestFit="1" customWidth="1"/>
    <col min="338" max="338" width="9.5" bestFit="1" customWidth="1"/>
    <col min="339" max="339" width="8.83203125" bestFit="1" customWidth="1"/>
    <col min="340" max="340" width="6.33203125" bestFit="1" customWidth="1"/>
    <col min="341" max="341" width="9.5" bestFit="1" customWidth="1"/>
    <col min="342" max="342" width="8.83203125" bestFit="1" customWidth="1"/>
    <col min="343" max="343" width="6.33203125" bestFit="1" customWidth="1"/>
    <col min="344" max="344" width="9.5" bestFit="1" customWidth="1"/>
    <col min="345" max="345" width="8.83203125" bestFit="1" customWidth="1"/>
    <col min="346" max="346" width="9.5" bestFit="1" customWidth="1"/>
    <col min="347" max="347" width="8.83203125" bestFit="1" customWidth="1"/>
    <col min="348" max="348" width="8.33203125" bestFit="1" customWidth="1"/>
    <col min="349" max="349" width="9.5" bestFit="1" customWidth="1"/>
    <col min="350" max="350" width="8.83203125" bestFit="1" customWidth="1"/>
    <col min="351" max="351" width="9.5" bestFit="1" customWidth="1"/>
    <col min="352" max="352" width="8.83203125" bestFit="1" customWidth="1"/>
    <col min="353" max="353" width="6.33203125" bestFit="1" customWidth="1"/>
    <col min="354" max="354" width="8.83203125" bestFit="1" customWidth="1"/>
    <col min="355" max="355" width="9.5" bestFit="1" customWidth="1"/>
    <col min="356" max="356" width="8.83203125" bestFit="1" customWidth="1"/>
    <col min="357" max="357" width="6.33203125" bestFit="1" customWidth="1"/>
    <col min="358" max="358" width="9.5" bestFit="1" customWidth="1"/>
    <col min="359" max="359" width="8.83203125" bestFit="1" customWidth="1"/>
    <col min="360" max="360" width="9.5" bestFit="1" customWidth="1"/>
    <col min="361" max="361" width="8.83203125" bestFit="1" customWidth="1"/>
    <col min="362" max="362" width="8.33203125" bestFit="1" customWidth="1"/>
    <col min="363" max="363" width="8.83203125" bestFit="1" customWidth="1"/>
    <col min="364" max="364" width="9.5" bestFit="1" customWidth="1"/>
    <col min="365" max="365" width="8.83203125" bestFit="1" customWidth="1"/>
    <col min="366" max="366" width="6.33203125" bestFit="1" customWidth="1"/>
    <col min="367" max="367" width="9.5" bestFit="1" customWidth="1"/>
    <col min="368" max="368" width="8.83203125" bestFit="1" customWidth="1"/>
    <col min="369" max="369" width="9.5" bestFit="1" customWidth="1"/>
    <col min="370" max="370" width="8.83203125" bestFit="1" customWidth="1"/>
    <col min="371" max="371" width="9.5" bestFit="1" customWidth="1"/>
    <col min="372" max="372" width="8.83203125" bestFit="1" customWidth="1"/>
    <col min="373" max="373" width="9.5" bestFit="1" customWidth="1"/>
    <col min="374" max="374" width="8.83203125" bestFit="1" customWidth="1"/>
    <col min="375" max="375" width="6.33203125" bestFit="1" customWidth="1"/>
    <col min="376" max="376" width="8.83203125" bestFit="1" customWidth="1"/>
    <col min="377" max="377" width="6.33203125" bestFit="1" customWidth="1"/>
    <col min="378" max="378" width="9.5" bestFit="1" customWidth="1"/>
    <col min="379" max="379" width="8.83203125" bestFit="1" customWidth="1"/>
    <col min="380" max="380" width="9.5" bestFit="1" customWidth="1"/>
    <col min="381" max="381" width="8.83203125" bestFit="1" customWidth="1"/>
    <col min="382" max="382" width="6.33203125" bestFit="1" customWidth="1"/>
    <col min="383" max="383" width="9.5" bestFit="1" customWidth="1"/>
    <col min="384" max="384" width="8.83203125" bestFit="1" customWidth="1"/>
    <col min="385" max="385" width="6.33203125" bestFit="1" customWidth="1"/>
    <col min="386" max="386" width="9.5" bestFit="1" customWidth="1"/>
    <col min="387" max="387" width="8.83203125" bestFit="1" customWidth="1"/>
    <col min="388" max="388" width="9.5" bestFit="1" customWidth="1"/>
    <col min="389" max="389" width="8.83203125" bestFit="1" customWidth="1"/>
    <col min="390" max="390" width="9.5" bestFit="1" customWidth="1"/>
    <col min="391" max="391" width="8.83203125" bestFit="1" customWidth="1"/>
    <col min="392" max="392" width="8.33203125" bestFit="1" customWidth="1"/>
    <col min="393" max="393" width="9.5" bestFit="1" customWidth="1"/>
    <col min="394" max="394" width="8.83203125" bestFit="1" customWidth="1"/>
    <col min="395" max="395" width="9.5" bestFit="1" customWidth="1"/>
    <col min="396" max="396" width="8.83203125" bestFit="1" customWidth="1"/>
    <col min="397" max="397" width="6.33203125" bestFit="1" customWidth="1"/>
    <col min="398" max="398" width="8.83203125" bestFit="1" customWidth="1"/>
    <col min="399" max="399" width="9.5" bestFit="1" customWidth="1"/>
    <col min="400" max="400" width="8.83203125" bestFit="1" customWidth="1"/>
    <col min="401" max="401" width="9.5" bestFit="1" customWidth="1"/>
    <col min="402" max="402" width="8.83203125" bestFit="1" customWidth="1"/>
    <col min="403" max="403" width="9.5" bestFit="1" customWidth="1"/>
    <col min="404" max="404" width="8.83203125" bestFit="1" customWidth="1"/>
    <col min="405" max="405" width="9.5" bestFit="1" customWidth="1"/>
    <col min="406" max="406" width="8.83203125" bestFit="1" customWidth="1"/>
    <col min="407" max="407" width="6.33203125" bestFit="1" customWidth="1"/>
    <col min="408" max="408" width="9.5" bestFit="1" customWidth="1"/>
    <col min="409" max="409" width="8.83203125" bestFit="1" customWidth="1"/>
    <col min="410" max="410" width="9.5" bestFit="1" customWidth="1"/>
    <col min="411" max="411" width="8.83203125" bestFit="1" customWidth="1"/>
    <col min="412" max="412" width="9.5" bestFit="1" customWidth="1"/>
    <col min="413" max="413" width="8.83203125" bestFit="1" customWidth="1"/>
    <col min="414" max="414" width="9.5" bestFit="1" customWidth="1"/>
    <col min="415" max="415" width="8.83203125" bestFit="1" customWidth="1"/>
    <col min="416" max="416" width="9.5" bestFit="1" customWidth="1"/>
    <col min="417" max="417" width="8.83203125" bestFit="1" customWidth="1"/>
    <col min="418" max="418" width="9.5" bestFit="1" customWidth="1"/>
    <col min="419" max="419" width="8.83203125" bestFit="1" customWidth="1"/>
    <col min="420" max="420" width="9.5" bestFit="1" customWidth="1"/>
    <col min="421" max="421" width="8.83203125" bestFit="1" customWidth="1"/>
    <col min="422" max="422" width="9.5" bestFit="1" customWidth="1"/>
    <col min="423" max="423" width="8.83203125" bestFit="1" customWidth="1"/>
    <col min="424" max="424" width="9.5" bestFit="1" customWidth="1"/>
    <col min="425" max="425" width="8.83203125" bestFit="1" customWidth="1"/>
    <col min="426" max="426" width="6.33203125" bestFit="1" customWidth="1"/>
    <col min="427" max="427" width="9.5" bestFit="1" customWidth="1"/>
    <col min="428" max="428" width="8.83203125" bestFit="1" customWidth="1"/>
    <col min="429" max="429" width="6.33203125" bestFit="1" customWidth="1"/>
    <col min="430" max="430" width="9.5" bestFit="1" customWidth="1"/>
    <col min="431" max="431" width="8.83203125" bestFit="1" customWidth="1"/>
    <col min="432" max="432" width="9.5" bestFit="1" customWidth="1"/>
    <col min="433" max="433" width="8.83203125" bestFit="1" customWidth="1"/>
    <col min="434" max="434" width="6.33203125" bestFit="1" customWidth="1"/>
    <col min="435" max="435" width="9.5" bestFit="1" customWidth="1"/>
    <col min="436" max="436" width="8.83203125" bestFit="1" customWidth="1"/>
    <col min="437" max="437" width="8.33203125" bestFit="1" customWidth="1"/>
    <col min="438" max="438" width="9.5" bestFit="1" customWidth="1"/>
    <col min="439" max="439" width="8.83203125" bestFit="1" customWidth="1"/>
    <col min="440" max="440" width="9.5" bestFit="1" customWidth="1"/>
    <col min="441" max="441" width="8.83203125" bestFit="1" customWidth="1"/>
    <col min="442" max="442" width="6.33203125" bestFit="1" customWidth="1"/>
    <col min="443" max="443" width="9.5" bestFit="1" customWidth="1"/>
    <col min="444" max="444" width="8.83203125" bestFit="1" customWidth="1"/>
    <col min="445" max="445" width="9.5" bestFit="1" customWidth="1"/>
    <col min="446" max="446" width="8.83203125" bestFit="1" customWidth="1"/>
    <col min="447" max="447" width="9.5" bestFit="1" customWidth="1"/>
    <col min="448" max="448" width="8.83203125" bestFit="1" customWidth="1"/>
    <col min="449" max="449" width="9.5" bestFit="1" customWidth="1"/>
    <col min="450" max="450" width="8.83203125" bestFit="1" customWidth="1"/>
    <col min="451" max="451" width="6.33203125" bestFit="1" customWidth="1"/>
    <col min="452" max="452" width="9.5" bestFit="1" customWidth="1"/>
    <col min="453" max="453" width="8.83203125" bestFit="1" customWidth="1"/>
    <col min="454" max="454" width="9.5" bestFit="1" customWidth="1"/>
    <col min="455" max="455" width="8.83203125" bestFit="1" customWidth="1"/>
    <col min="456" max="456" width="9.5" bestFit="1" customWidth="1"/>
    <col min="457" max="457" width="8.83203125" bestFit="1" customWidth="1"/>
    <col min="458" max="458" width="9.5" bestFit="1" customWidth="1"/>
    <col min="459" max="459" width="8.83203125" bestFit="1" customWidth="1"/>
    <col min="460" max="460" width="9.5" bestFit="1" customWidth="1"/>
    <col min="461" max="461" width="8.83203125" bestFit="1" customWidth="1"/>
    <col min="462" max="462" width="9.5" bestFit="1" customWidth="1"/>
    <col min="463" max="463" width="8.83203125" bestFit="1" customWidth="1"/>
    <col min="464" max="464" width="9.5" bestFit="1" customWidth="1"/>
    <col min="465" max="465" width="8.83203125" bestFit="1" customWidth="1"/>
    <col min="466" max="466" width="9.5" bestFit="1" customWidth="1"/>
    <col min="467" max="467" width="8.83203125" bestFit="1" customWidth="1"/>
    <col min="468" max="468" width="6.33203125" bestFit="1" customWidth="1"/>
    <col min="469" max="469" width="8.83203125" bestFit="1" customWidth="1"/>
    <col min="470" max="470" width="9.5" bestFit="1" customWidth="1"/>
    <col min="471" max="471" width="8.83203125" bestFit="1" customWidth="1"/>
    <col min="472" max="472" width="9.5" bestFit="1" customWidth="1"/>
    <col min="473" max="473" width="8.83203125" bestFit="1" customWidth="1"/>
    <col min="474" max="474" width="9.5" bestFit="1" customWidth="1"/>
    <col min="475" max="475" width="8.83203125" bestFit="1" customWidth="1"/>
    <col min="476" max="476" width="9.5" bestFit="1" customWidth="1"/>
    <col min="477" max="477" width="8.83203125" bestFit="1" customWidth="1"/>
    <col min="478" max="478" width="9.5" bestFit="1" customWidth="1"/>
    <col min="479" max="479" width="8.83203125" bestFit="1" customWidth="1"/>
    <col min="480" max="480" width="9.5" bestFit="1" customWidth="1"/>
    <col min="481" max="481" width="8.83203125" bestFit="1" customWidth="1"/>
    <col min="482" max="482" width="9.5" bestFit="1" customWidth="1"/>
    <col min="483" max="483" width="8.83203125" bestFit="1" customWidth="1"/>
    <col min="484" max="484" width="6.33203125" bestFit="1" customWidth="1"/>
    <col min="485" max="485" width="9.5" bestFit="1" customWidth="1"/>
    <col min="486" max="486" width="8.83203125" bestFit="1" customWidth="1"/>
    <col min="487" max="487" width="6.33203125" bestFit="1" customWidth="1"/>
    <col min="488" max="488" width="9.5" bestFit="1" customWidth="1"/>
    <col min="489" max="489" width="8.83203125" bestFit="1" customWidth="1"/>
    <col min="490" max="490" width="9.5" bestFit="1" customWidth="1"/>
    <col min="491" max="491" width="8.83203125" bestFit="1" customWidth="1"/>
    <col min="492" max="492" width="8.33203125" bestFit="1" customWidth="1"/>
    <col min="493" max="493" width="8.83203125" bestFit="1" customWidth="1"/>
    <col min="494" max="494" width="9.5" bestFit="1" customWidth="1"/>
    <col min="495" max="495" width="8.83203125" bestFit="1" customWidth="1"/>
    <col min="496" max="496" width="9.5" bestFit="1" customWidth="1"/>
    <col min="497" max="497" width="8.83203125" bestFit="1" customWidth="1"/>
    <col min="498" max="498" width="9.5" bestFit="1" customWidth="1"/>
    <col min="499" max="499" width="8.83203125" bestFit="1" customWidth="1"/>
    <col min="500" max="500" width="8.33203125" bestFit="1" customWidth="1"/>
    <col min="501" max="501" width="9.5" bestFit="1" customWidth="1"/>
    <col min="502" max="502" width="8.83203125" bestFit="1" customWidth="1"/>
    <col min="503" max="503" width="9.5" bestFit="1" customWidth="1"/>
    <col min="504" max="504" width="8.83203125" bestFit="1" customWidth="1"/>
    <col min="505" max="505" width="9.5" bestFit="1" customWidth="1"/>
    <col min="506" max="506" width="8.83203125" bestFit="1" customWidth="1"/>
    <col min="507" max="507" width="9.5" bestFit="1" customWidth="1"/>
    <col min="508" max="508" width="8.83203125" bestFit="1" customWidth="1"/>
    <col min="509" max="509" width="9.5" bestFit="1" customWidth="1"/>
    <col min="510" max="510" width="8.83203125" bestFit="1" customWidth="1"/>
    <col min="511" max="511" width="6.33203125" bestFit="1" customWidth="1"/>
    <col min="512" max="512" width="9.5" bestFit="1" customWidth="1"/>
    <col min="513" max="513" width="8.83203125" bestFit="1" customWidth="1"/>
    <col min="514" max="514" width="6.33203125" bestFit="1" customWidth="1"/>
    <col min="515" max="515" width="9.5" bestFit="1" customWidth="1"/>
    <col min="516" max="516" width="8.83203125" bestFit="1" customWidth="1"/>
    <col min="517" max="517" width="9.5" bestFit="1" customWidth="1"/>
    <col min="518" max="518" width="8.83203125" bestFit="1" customWidth="1"/>
    <col min="519" max="519" width="9.5" bestFit="1" customWidth="1"/>
    <col min="520" max="520" width="8.83203125" bestFit="1" customWidth="1"/>
    <col min="521" max="521" width="9.5" bestFit="1" customWidth="1"/>
    <col min="522" max="522" width="8.83203125" bestFit="1" customWidth="1"/>
    <col min="523" max="523" width="9.5" bestFit="1" customWidth="1"/>
    <col min="524" max="524" width="8.83203125" bestFit="1" customWidth="1"/>
    <col min="525" max="525" width="9.5" bestFit="1" customWidth="1"/>
    <col min="526" max="526" width="8.83203125" bestFit="1" customWidth="1"/>
    <col min="527" max="527" width="9.5" bestFit="1" customWidth="1"/>
    <col min="528" max="528" width="8.83203125" bestFit="1" customWidth="1"/>
    <col min="529" max="529" width="9.5" bestFit="1" customWidth="1"/>
    <col min="530" max="530" width="8.83203125" bestFit="1" customWidth="1"/>
    <col min="531" max="531" width="9.5" bestFit="1" customWidth="1"/>
    <col min="532" max="532" width="8.83203125" bestFit="1" customWidth="1"/>
    <col min="533" max="533" width="9.5" bestFit="1" customWidth="1"/>
    <col min="534" max="534" width="8.83203125" bestFit="1" customWidth="1"/>
    <col min="535" max="535" width="6.33203125" bestFit="1" customWidth="1"/>
    <col min="536" max="536" width="8.83203125" bestFit="1" customWidth="1"/>
    <col min="537" max="537" width="9.5" bestFit="1" customWidth="1"/>
    <col min="538" max="538" width="8.83203125" bestFit="1" customWidth="1"/>
    <col min="539" max="539" width="6.33203125" bestFit="1" customWidth="1"/>
    <col min="540" max="540" width="9.5" bestFit="1" customWidth="1"/>
    <col min="541" max="541" width="8.83203125" bestFit="1" customWidth="1"/>
    <col min="542" max="542" width="9.5" bestFit="1" customWidth="1"/>
    <col min="543" max="543" width="8.83203125" bestFit="1" customWidth="1"/>
    <col min="544" max="544" width="9.5" bestFit="1" customWidth="1"/>
    <col min="545" max="545" width="8.83203125" bestFit="1" customWidth="1"/>
    <col min="546" max="546" width="6.33203125" bestFit="1" customWidth="1"/>
    <col min="547" max="547" width="8.83203125" bestFit="1" customWidth="1"/>
    <col min="548" max="548" width="9.5" bestFit="1" customWidth="1"/>
    <col min="549" max="549" width="8.83203125" bestFit="1" customWidth="1"/>
    <col min="550" max="550" width="9.5" bestFit="1" customWidth="1"/>
    <col min="551" max="551" width="8.83203125" bestFit="1" customWidth="1"/>
    <col min="552" max="552" width="6.33203125" bestFit="1" customWidth="1"/>
    <col min="553" max="553" width="9.5" bestFit="1" customWidth="1"/>
    <col min="554" max="554" width="8.83203125" bestFit="1" customWidth="1"/>
    <col min="555" max="555" width="6.33203125" bestFit="1" customWidth="1"/>
    <col min="556" max="556" width="9.5" bestFit="1" customWidth="1"/>
    <col min="557" max="557" width="8.83203125" bestFit="1" customWidth="1"/>
    <col min="558" max="558" width="9.5" bestFit="1" customWidth="1"/>
    <col min="559" max="559" width="8.83203125" bestFit="1" customWidth="1"/>
    <col min="560" max="560" width="9.5" bestFit="1" customWidth="1"/>
    <col min="561" max="561" width="8.83203125" bestFit="1" customWidth="1"/>
    <col min="562" max="562" width="6.33203125" bestFit="1" customWidth="1"/>
    <col min="563" max="563" width="8.83203125" bestFit="1" customWidth="1"/>
    <col min="564" max="564" width="9.5" bestFit="1" customWidth="1"/>
    <col min="565" max="565" width="8.83203125" bestFit="1" customWidth="1"/>
    <col min="566" max="566" width="6.33203125" bestFit="1" customWidth="1"/>
    <col min="567" max="567" width="8.83203125" bestFit="1" customWidth="1"/>
    <col min="568" max="568" width="9.5" bestFit="1" customWidth="1"/>
    <col min="569" max="569" width="8.83203125" bestFit="1" customWidth="1"/>
    <col min="570" max="570" width="9.5" bestFit="1" customWidth="1"/>
    <col min="571" max="571" width="8.83203125" bestFit="1" customWidth="1"/>
    <col min="572" max="572" width="9.5" bestFit="1" customWidth="1"/>
    <col min="573" max="573" width="8.83203125" bestFit="1" customWidth="1"/>
    <col min="574" max="574" width="9.5" bestFit="1" customWidth="1"/>
    <col min="575" max="575" width="8.83203125" bestFit="1" customWidth="1"/>
    <col min="576" max="576" width="9.5" bestFit="1" customWidth="1"/>
    <col min="577" max="577" width="8.83203125" bestFit="1" customWidth="1"/>
    <col min="578" max="578" width="9.5" bestFit="1" customWidth="1"/>
    <col min="579" max="579" width="8.83203125" bestFit="1" customWidth="1"/>
    <col min="580" max="580" width="9.5" bestFit="1" customWidth="1"/>
    <col min="581" max="581" width="8.83203125" bestFit="1" customWidth="1"/>
    <col min="582" max="582" width="6.33203125" bestFit="1" customWidth="1"/>
    <col min="583" max="583" width="8.83203125" bestFit="1" customWidth="1"/>
    <col min="584" max="584" width="9.5" bestFit="1" customWidth="1"/>
    <col min="585" max="585" width="8.83203125" bestFit="1" customWidth="1"/>
    <col min="586" max="586" width="9.5" bestFit="1" customWidth="1"/>
    <col min="587" max="587" width="8.83203125" bestFit="1" customWidth="1"/>
    <col min="588" max="588" width="9.5" bestFit="1" customWidth="1"/>
    <col min="589" max="589" width="8.83203125" bestFit="1" customWidth="1"/>
    <col min="590" max="590" width="9.5" bestFit="1" customWidth="1"/>
    <col min="591" max="591" width="8.83203125" bestFit="1" customWidth="1"/>
    <col min="592" max="592" width="9.5" bestFit="1" customWidth="1"/>
    <col min="593" max="593" width="8.83203125" bestFit="1" customWidth="1"/>
    <col min="594" max="594" width="9.5" bestFit="1" customWidth="1"/>
    <col min="595" max="595" width="8.83203125" bestFit="1" customWidth="1"/>
    <col min="596" max="596" width="8.33203125" bestFit="1" customWidth="1"/>
    <col min="597" max="597" width="5.83203125" bestFit="1" customWidth="1"/>
    <col min="598" max="598" width="9.5" bestFit="1" customWidth="1"/>
    <col min="599" max="599" width="8.83203125" bestFit="1" customWidth="1"/>
    <col min="600" max="600" width="9.5" bestFit="1" customWidth="1"/>
    <col min="601" max="601" width="8.83203125" bestFit="1" customWidth="1"/>
    <col min="602" max="602" width="9.5" bestFit="1" customWidth="1"/>
    <col min="603" max="603" width="8.83203125" bestFit="1" customWidth="1"/>
    <col min="604" max="604" width="9.5" bestFit="1" customWidth="1"/>
    <col min="605" max="605" width="8.83203125" bestFit="1" customWidth="1"/>
    <col min="606" max="606" width="9.5" bestFit="1" customWidth="1"/>
    <col min="607" max="607" width="8.83203125" bestFit="1" customWidth="1"/>
    <col min="608" max="608" width="9.5" bestFit="1" customWidth="1"/>
    <col min="609" max="609" width="8.83203125" bestFit="1" customWidth="1"/>
    <col min="610" max="610" width="9.5" bestFit="1" customWidth="1"/>
    <col min="611" max="611" width="8.83203125" bestFit="1" customWidth="1"/>
    <col min="612" max="612" width="9.5" bestFit="1" customWidth="1"/>
    <col min="613" max="613" width="8.83203125" bestFit="1" customWidth="1"/>
    <col min="614" max="614" width="6.33203125" bestFit="1" customWidth="1"/>
    <col min="615" max="615" width="8.83203125" bestFit="1" customWidth="1"/>
    <col min="616" max="616" width="6.33203125" bestFit="1" customWidth="1"/>
    <col min="617" max="617" width="8.83203125" bestFit="1" customWidth="1"/>
    <col min="618" max="618" width="9.5" bestFit="1" customWidth="1"/>
    <col min="619" max="619" width="8.83203125" bestFit="1" customWidth="1"/>
    <col min="620" max="620" width="9.5" bestFit="1" customWidth="1"/>
    <col min="621" max="621" width="8.83203125" bestFit="1" customWidth="1"/>
    <col min="622" max="622" width="6.33203125" bestFit="1" customWidth="1"/>
    <col min="623" max="623" width="9.5" bestFit="1" customWidth="1"/>
    <col min="624" max="624" width="8.83203125" bestFit="1" customWidth="1"/>
    <col min="625" max="625" width="9.5" bestFit="1" customWidth="1"/>
    <col min="626" max="626" width="8.83203125" bestFit="1" customWidth="1"/>
    <col min="627" max="627" width="9.5" bestFit="1" customWidth="1"/>
    <col min="628" max="628" width="8.83203125" bestFit="1" customWidth="1"/>
    <col min="629" max="629" width="9.5" bestFit="1" customWidth="1"/>
    <col min="630" max="630" width="8.83203125" bestFit="1" customWidth="1"/>
    <col min="631" max="631" width="6.33203125" bestFit="1" customWidth="1"/>
    <col min="632" max="632" width="8.83203125" bestFit="1" customWidth="1"/>
    <col min="633" max="633" width="6.33203125" bestFit="1" customWidth="1"/>
    <col min="634" max="634" width="8.83203125" bestFit="1" customWidth="1"/>
    <col min="635" max="635" width="9.5" bestFit="1" customWidth="1"/>
    <col min="636" max="636" width="8.83203125" bestFit="1" customWidth="1"/>
    <col min="637" max="637" width="6.33203125" bestFit="1" customWidth="1"/>
    <col min="638" max="638" width="8.83203125" bestFit="1" customWidth="1"/>
    <col min="639" max="639" width="9.5" bestFit="1" customWidth="1"/>
    <col min="640" max="640" width="8.83203125" bestFit="1" customWidth="1"/>
    <col min="641" max="641" width="9.5" bestFit="1" customWidth="1"/>
    <col min="642" max="642" width="8.83203125" bestFit="1" customWidth="1"/>
    <col min="643" max="643" width="9.5" bestFit="1" customWidth="1"/>
    <col min="644" max="644" width="8.83203125" bestFit="1" customWidth="1"/>
    <col min="645" max="645" width="6.33203125" bestFit="1" customWidth="1"/>
    <col min="646" max="646" width="9.5" bestFit="1" customWidth="1"/>
    <col min="647" max="647" width="8.83203125" bestFit="1" customWidth="1"/>
    <col min="648" max="648" width="9.5" bestFit="1" customWidth="1"/>
    <col min="649" max="649" width="8.83203125" bestFit="1" customWidth="1"/>
    <col min="650" max="650" width="8.33203125" bestFit="1" customWidth="1"/>
    <col min="651" max="651" width="8.83203125" bestFit="1" customWidth="1"/>
    <col min="652" max="652" width="9.5" bestFit="1" customWidth="1"/>
    <col min="653" max="653" width="8.83203125" bestFit="1" customWidth="1"/>
    <col min="654" max="654" width="8.33203125" bestFit="1" customWidth="1"/>
    <col min="655" max="655" width="8.83203125" bestFit="1" customWidth="1"/>
    <col min="656" max="656" width="6.33203125" bestFit="1" customWidth="1"/>
    <col min="657" max="657" width="9.5" bestFit="1" customWidth="1"/>
    <col min="658" max="658" width="8.83203125" bestFit="1" customWidth="1"/>
    <col min="659" max="659" width="6.33203125" bestFit="1" customWidth="1"/>
    <col min="660" max="660" width="8.83203125" bestFit="1" customWidth="1"/>
    <col min="661" max="661" width="9.5" bestFit="1" customWidth="1"/>
    <col min="662" max="662" width="8.83203125" bestFit="1" customWidth="1"/>
    <col min="663" max="663" width="9.5" bestFit="1" customWidth="1"/>
    <col min="664" max="664" width="8.83203125" bestFit="1" customWidth="1"/>
    <col min="665" max="665" width="9.5" bestFit="1" customWidth="1"/>
    <col min="666" max="666" width="8.83203125" bestFit="1" customWidth="1"/>
    <col min="667" max="667" width="6.33203125" bestFit="1" customWidth="1"/>
    <col min="668" max="668" width="8.83203125" bestFit="1" customWidth="1"/>
    <col min="669" max="669" width="9.5" bestFit="1" customWidth="1"/>
    <col min="670" max="670" width="8.83203125" bestFit="1" customWidth="1"/>
    <col min="671" max="671" width="6.33203125" bestFit="1" customWidth="1"/>
    <col min="672" max="672" width="8.83203125" bestFit="1" customWidth="1"/>
    <col min="673" max="673" width="9.5" bestFit="1" customWidth="1"/>
    <col min="674" max="674" width="8.83203125" bestFit="1" customWidth="1"/>
    <col min="675" max="675" width="6.33203125" bestFit="1" customWidth="1"/>
    <col min="676" max="676" width="8.83203125" bestFit="1" customWidth="1"/>
    <col min="677" max="677" width="8.33203125" bestFit="1" customWidth="1"/>
    <col min="678" max="678" width="8.83203125" bestFit="1" customWidth="1"/>
    <col min="679" max="679" width="8.33203125" bestFit="1" customWidth="1"/>
    <col min="680" max="680" width="5.83203125" bestFit="1" customWidth="1"/>
    <col min="681" max="681" width="8.83203125" bestFit="1" customWidth="1"/>
    <col min="682" max="682" width="6.33203125" bestFit="1" customWidth="1"/>
    <col min="683" max="683" width="9.5" bestFit="1" customWidth="1"/>
    <col min="684" max="684" width="8.83203125" bestFit="1" customWidth="1"/>
    <col min="685" max="685" width="6.33203125" bestFit="1" customWidth="1"/>
    <col min="686" max="686" width="9.5" bestFit="1" customWidth="1"/>
    <col min="687" max="687" width="8.83203125" bestFit="1" customWidth="1"/>
    <col min="688" max="688" width="9.5" bestFit="1" customWidth="1"/>
    <col min="689" max="689" width="8.83203125" bestFit="1" customWidth="1"/>
    <col min="690" max="690" width="9.5" bestFit="1" customWidth="1"/>
    <col min="691" max="691" width="8.83203125" bestFit="1" customWidth="1"/>
    <col min="692" max="692" width="9.5" bestFit="1" customWidth="1"/>
    <col min="693" max="693" width="8.83203125" bestFit="1" customWidth="1"/>
    <col min="694" max="694" width="9.5" bestFit="1" customWidth="1"/>
    <col min="695" max="695" width="8.83203125" bestFit="1" customWidth="1"/>
    <col min="696" max="696" width="9.5" bestFit="1" customWidth="1"/>
    <col min="697" max="697" width="8.83203125" bestFit="1" customWidth="1"/>
    <col min="698" max="698" width="9.5" bestFit="1" customWidth="1"/>
    <col min="699" max="699" width="8.83203125" bestFit="1" customWidth="1"/>
    <col min="700" max="700" width="6.33203125" bestFit="1" customWidth="1"/>
    <col min="701" max="701" width="8.83203125" bestFit="1" customWidth="1"/>
    <col min="702" max="702" width="6.33203125" bestFit="1" customWidth="1"/>
    <col min="703" max="703" width="8.83203125" bestFit="1" customWidth="1"/>
    <col min="704" max="704" width="6.33203125" bestFit="1" customWidth="1"/>
    <col min="705" max="705" width="8.83203125" bestFit="1" customWidth="1"/>
    <col min="706" max="706" width="8.33203125" bestFit="1" customWidth="1"/>
    <col min="707" max="707" width="9.5" bestFit="1" customWidth="1"/>
    <col min="708" max="708" width="8.83203125" bestFit="1" customWidth="1"/>
    <col min="709" max="709" width="6.33203125" bestFit="1" customWidth="1"/>
    <col min="710" max="710" width="8.83203125" bestFit="1" customWidth="1"/>
    <col min="711" max="711" width="8.33203125" bestFit="1" customWidth="1"/>
    <col min="712" max="712" width="8.83203125" bestFit="1" customWidth="1"/>
    <col min="713" max="713" width="8.33203125" bestFit="1" customWidth="1"/>
    <col min="714" max="714" width="8.83203125" bestFit="1" customWidth="1"/>
    <col min="715" max="715" width="9.5" bestFit="1" customWidth="1"/>
    <col min="716" max="716" width="8.83203125" bestFit="1" customWidth="1"/>
    <col min="717" max="717" width="6.33203125" bestFit="1" customWidth="1"/>
    <col min="718" max="718" width="8.83203125" bestFit="1" customWidth="1"/>
    <col min="719" max="719" width="9.5" bestFit="1" customWidth="1"/>
    <col min="720" max="720" width="8.83203125" bestFit="1" customWidth="1"/>
    <col min="721" max="721" width="9.5" bestFit="1" customWidth="1"/>
    <col min="722" max="722" width="8.83203125" bestFit="1" customWidth="1"/>
    <col min="723" max="723" width="6.33203125" bestFit="1" customWidth="1"/>
    <col min="724" max="724" width="9.5" bestFit="1" customWidth="1"/>
    <col min="725" max="725" width="8.83203125" bestFit="1" customWidth="1"/>
    <col min="726" max="726" width="9.5" bestFit="1" customWidth="1"/>
    <col min="727" max="727" width="8.83203125" bestFit="1" customWidth="1"/>
    <col min="728" max="728" width="6.33203125" bestFit="1" customWidth="1"/>
    <col min="729" max="729" width="8.83203125" bestFit="1" customWidth="1"/>
    <col min="730" max="730" width="6.33203125" bestFit="1" customWidth="1"/>
    <col min="731" max="731" width="8.83203125" bestFit="1" customWidth="1"/>
    <col min="732" max="732" width="6.33203125" bestFit="1" customWidth="1"/>
    <col min="733" max="733" width="8.83203125" bestFit="1" customWidth="1"/>
    <col min="734" max="734" width="9.5" bestFit="1" customWidth="1"/>
    <col min="735" max="735" width="8.83203125" bestFit="1" customWidth="1"/>
    <col min="736" max="736" width="6.33203125" bestFit="1" customWidth="1"/>
    <col min="737" max="737" width="8.83203125" bestFit="1" customWidth="1"/>
    <col min="738" max="738" width="8.33203125" bestFit="1" customWidth="1"/>
    <col min="739" max="739" width="8.83203125" bestFit="1" customWidth="1"/>
    <col min="740" max="740" width="6.33203125" bestFit="1" customWidth="1"/>
    <col min="741" max="741" width="8.83203125" bestFit="1" customWidth="1"/>
    <col min="742" max="742" width="6.33203125" bestFit="1" customWidth="1"/>
    <col min="743" max="743" width="8.83203125" bestFit="1" customWidth="1"/>
    <col min="744" max="744" width="8.33203125" bestFit="1" customWidth="1"/>
    <col min="745" max="745" width="8.83203125" bestFit="1" customWidth="1"/>
    <col min="746" max="746" width="8.33203125" bestFit="1" customWidth="1"/>
    <col min="747" max="747" width="8.83203125" bestFit="1" customWidth="1"/>
    <col min="748" max="748" width="9.5" bestFit="1" customWidth="1"/>
    <col min="749" max="749" width="8.83203125" bestFit="1" customWidth="1"/>
    <col min="750" max="750" width="6.33203125" bestFit="1" customWidth="1"/>
    <col min="751" max="751" width="8.83203125" bestFit="1" customWidth="1"/>
    <col min="752" max="752" width="6.33203125" bestFit="1" customWidth="1"/>
    <col min="753" max="753" width="8.83203125" bestFit="1" customWidth="1"/>
    <col min="754" max="754" width="9.5" bestFit="1" customWidth="1"/>
    <col min="755" max="755" width="8.83203125" bestFit="1" customWidth="1"/>
    <col min="756" max="756" width="6.33203125" bestFit="1" customWidth="1"/>
    <col min="757" max="757" width="8.83203125" bestFit="1" customWidth="1"/>
    <col min="758" max="758" width="6.33203125" bestFit="1" customWidth="1"/>
    <col min="759" max="759" width="8.83203125" bestFit="1" customWidth="1"/>
    <col min="760" max="760" width="6.33203125" bestFit="1" customWidth="1"/>
    <col min="761" max="761" width="8.83203125" bestFit="1" customWidth="1"/>
    <col min="762" max="762" width="6.33203125" bestFit="1" customWidth="1"/>
    <col min="763" max="763" width="9.5" bestFit="1" customWidth="1"/>
    <col min="764" max="764" width="8.83203125" bestFit="1" customWidth="1"/>
    <col min="765" max="765" width="6.33203125" bestFit="1" customWidth="1"/>
    <col min="766" max="766" width="8.83203125" bestFit="1" customWidth="1"/>
    <col min="767" max="767" width="6.33203125" bestFit="1" customWidth="1"/>
    <col min="768" max="768" width="8.83203125" bestFit="1" customWidth="1"/>
    <col min="769" max="769" width="6.33203125" bestFit="1" customWidth="1"/>
    <col min="770" max="770" width="8.83203125" bestFit="1" customWidth="1"/>
    <col min="771" max="771" width="8.33203125" bestFit="1" customWidth="1"/>
    <col min="772" max="772" width="9.5" bestFit="1" customWidth="1"/>
    <col min="773" max="773" width="8.83203125" bestFit="1" customWidth="1"/>
    <col min="774" max="774" width="6.33203125" bestFit="1" customWidth="1"/>
    <col min="775" max="775" width="8.83203125" bestFit="1" customWidth="1"/>
    <col min="776" max="776" width="6.33203125" bestFit="1" customWidth="1"/>
    <col min="777" max="777" width="8.83203125" bestFit="1" customWidth="1"/>
    <col min="778" max="778" width="6.33203125" bestFit="1" customWidth="1"/>
    <col min="779" max="779" width="8.83203125" bestFit="1" customWidth="1"/>
    <col min="780" max="780" width="6.33203125" bestFit="1" customWidth="1"/>
    <col min="781" max="781" width="8.83203125" bestFit="1" customWidth="1"/>
    <col min="782" max="782" width="9.5" bestFit="1" customWidth="1"/>
    <col min="783" max="783" width="8.83203125" bestFit="1" customWidth="1"/>
    <col min="784" max="784" width="9.5" bestFit="1" customWidth="1"/>
    <col min="785" max="785" width="8.83203125" bestFit="1" customWidth="1"/>
    <col min="786" max="786" width="6.33203125" bestFit="1" customWidth="1"/>
    <col min="787" max="787" width="8.83203125" bestFit="1" customWidth="1"/>
    <col min="788" max="788" width="6.33203125" bestFit="1" customWidth="1"/>
    <col min="789" max="789" width="8.83203125" bestFit="1" customWidth="1"/>
    <col min="790" max="790" width="6.33203125" bestFit="1" customWidth="1"/>
    <col min="791" max="791" width="8.83203125" bestFit="1" customWidth="1"/>
    <col min="792" max="792" width="6.33203125" bestFit="1" customWidth="1"/>
    <col min="793" max="793" width="8.83203125" bestFit="1" customWidth="1"/>
    <col min="794" max="794" width="6.33203125" bestFit="1" customWidth="1"/>
    <col min="795" max="795" width="8.83203125" bestFit="1" customWidth="1"/>
    <col min="796" max="796" width="9.5" bestFit="1" customWidth="1"/>
    <col min="797" max="797" width="8.83203125" bestFit="1" customWidth="1"/>
    <col min="798" max="798" width="6.33203125" bestFit="1" customWidth="1"/>
    <col min="799" max="799" width="8.83203125" bestFit="1" customWidth="1"/>
    <col min="800" max="800" width="6.33203125" bestFit="1" customWidth="1"/>
    <col min="801" max="801" width="8.83203125" bestFit="1" customWidth="1"/>
    <col min="802" max="802" width="6.33203125" bestFit="1" customWidth="1"/>
    <col min="803" max="803" width="8.83203125" bestFit="1" customWidth="1"/>
    <col min="804" max="804" width="6.33203125" bestFit="1" customWidth="1"/>
    <col min="805" max="805" width="8.83203125" bestFit="1" customWidth="1"/>
    <col min="806" max="806" width="6.33203125" bestFit="1" customWidth="1"/>
    <col min="807" max="807" width="8.83203125" bestFit="1" customWidth="1"/>
    <col min="808" max="808" width="6.33203125" bestFit="1" customWidth="1"/>
    <col min="809" max="809" width="8.83203125" bestFit="1" customWidth="1"/>
    <col min="810" max="810" width="6.33203125" bestFit="1" customWidth="1"/>
    <col min="811" max="811" width="8.83203125" bestFit="1" customWidth="1"/>
    <col min="812" max="812" width="6.33203125" bestFit="1" customWidth="1"/>
    <col min="813" max="813" width="8.83203125" bestFit="1" customWidth="1"/>
    <col min="814" max="814" width="9.5" bestFit="1" customWidth="1"/>
    <col min="815" max="815" width="8.83203125" bestFit="1" customWidth="1"/>
    <col min="816" max="816" width="8.33203125" bestFit="1" customWidth="1"/>
    <col min="817" max="817" width="8.83203125" bestFit="1" customWidth="1"/>
    <col min="818" max="818" width="9.5" bestFit="1" customWidth="1"/>
    <col min="819" max="819" width="8.83203125" bestFit="1" customWidth="1"/>
    <col min="820" max="820" width="6.33203125" bestFit="1" customWidth="1"/>
    <col min="821" max="821" width="8.83203125" bestFit="1" customWidth="1"/>
    <col min="822" max="822" width="9.5" bestFit="1" customWidth="1"/>
    <col min="823" max="823" width="8.83203125" bestFit="1" customWidth="1"/>
    <col min="824" max="824" width="6.33203125" bestFit="1" customWidth="1"/>
    <col min="825" max="825" width="8.83203125" bestFit="1" customWidth="1"/>
    <col min="826" max="826" width="6.33203125" bestFit="1" customWidth="1"/>
    <col min="827" max="827" width="8.83203125" bestFit="1" customWidth="1"/>
    <col min="828" max="828" width="6.33203125" bestFit="1" customWidth="1"/>
    <col min="829" max="829" width="8.83203125" bestFit="1" customWidth="1"/>
    <col min="830" max="830" width="6.33203125" bestFit="1" customWidth="1"/>
    <col min="831" max="831" width="8.83203125" bestFit="1" customWidth="1"/>
    <col min="832" max="832" width="6.33203125" bestFit="1" customWidth="1"/>
    <col min="833" max="833" width="8.83203125" bestFit="1" customWidth="1"/>
    <col min="834" max="834" width="6.33203125" bestFit="1" customWidth="1"/>
    <col min="835" max="835" width="8.83203125" bestFit="1" customWidth="1"/>
    <col min="836" max="836" width="9.5" bestFit="1" customWidth="1"/>
    <col min="837" max="837" width="8.83203125" bestFit="1" customWidth="1"/>
    <col min="838" max="838" width="6.33203125" bestFit="1" customWidth="1"/>
    <col min="839" max="839" width="8.83203125" bestFit="1" customWidth="1"/>
    <col min="840" max="840" width="8.33203125" bestFit="1" customWidth="1"/>
    <col min="841" max="841" width="8.83203125" bestFit="1" customWidth="1"/>
    <col min="842" max="842" width="9.5" bestFit="1" customWidth="1"/>
    <col min="843" max="843" width="8.83203125" bestFit="1" customWidth="1"/>
    <col min="844" max="844" width="7.33203125" bestFit="1" customWidth="1"/>
    <col min="845" max="845" width="9.83203125" bestFit="1" customWidth="1"/>
    <col min="846" max="846" width="9.5" bestFit="1" customWidth="1"/>
    <col min="847" max="847" width="9.83203125" bestFit="1" customWidth="1"/>
    <col min="848" max="848" width="9.5" bestFit="1" customWidth="1"/>
    <col min="849" max="849" width="9.83203125" bestFit="1" customWidth="1"/>
    <col min="850" max="850" width="7.33203125" bestFit="1" customWidth="1"/>
    <col min="851" max="851" width="9.83203125" bestFit="1" customWidth="1"/>
    <col min="852" max="852" width="9.5" bestFit="1" customWidth="1"/>
    <col min="853" max="853" width="9.83203125" bestFit="1" customWidth="1"/>
    <col min="854" max="854" width="7.33203125" bestFit="1" customWidth="1"/>
    <col min="855" max="855" width="9.83203125" bestFit="1" customWidth="1"/>
    <col min="856" max="856" width="7.33203125" bestFit="1" customWidth="1"/>
    <col min="857" max="857" width="9.83203125" bestFit="1" customWidth="1"/>
    <col min="858" max="858" width="7.33203125" bestFit="1" customWidth="1"/>
    <col min="859" max="859" width="9.83203125" bestFit="1" customWidth="1"/>
    <col min="860" max="860" width="9.5" bestFit="1" customWidth="1"/>
    <col min="861" max="861" width="9.83203125" bestFit="1" customWidth="1"/>
    <col min="862" max="862" width="7.33203125" bestFit="1" customWidth="1"/>
    <col min="863" max="863" width="9.83203125" bestFit="1" customWidth="1"/>
    <col min="864" max="864" width="9.5" bestFit="1" customWidth="1"/>
    <col min="865" max="865" width="9.83203125" bestFit="1" customWidth="1"/>
    <col min="866" max="866" width="7.33203125" bestFit="1" customWidth="1"/>
    <col min="867" max="867" width="9.83203125" bestFit="1" customWidth="1"/>
    <col min="868" max="868" width="9.5" bestFit="1" customWidth="1"/>
    <col min="869" max="869" width="9.83203125" bestFit="1" customWidth="1"/>
    <col min="870" max="870" width="9.5" bestFit="1" customWidth="1"/>
    <col min="871" max="871" width="9.83203125" bestFit="1" customWidth="1"/>
    <col min="872" max="872" width="7.33203125" bestFit="1" customWidth="1"/>
    <col min="873" max="873" width="9.83203125" bestFit="1" customWidth="1"/>
    <col min="874" max="874" width="8.33203125" bestFit="1" customWidth="1"/>
    <col min="875" max="875" width="9.5" bestFit="1" customWidth="1"/>
    <col min="876" max="876" width="9.83203125" bestFit="1" customWidth="1"/>
    <col min="877" max="877" width="7.33203125" bestFit="1" customWidth="1"/>
    <col min="878" max="878" width="9.83203125" bestFit="1" customWidth="1"/>
    <col min="879" max="879" width="7.33203125" bestFit="1" customWidth="1"/>
    <col min="880" max="880" width="9.83203125" bestFit="1" customWidth="1"/>
    <col min="881" max="881" width="8.33203125" bestFit="1" customWidth="1"/>
    <col min="882" max="882" width="9.83203125" bestFit="1" customWidth="1"/>
    <col min="883" max="883" width="7.33203125" bestFit="1" customWidth="1"/>
    <col min="884" max="884" width="9.83203125" bestFit="1" customWidth="1"/>
    <col min="885" max="885" width="9.5" bestFit="1" customWidth="1"/>
    <col min="886" max="886" width="9.83203125" bestFit="1" customWidth="1"/>
    <col min="887" max="887" width="9.5" bestFit="1" customWidth="1"/>
    <col min="888" max="888" width="9.83203125" bestFit="1" customWidth="1"/>
    <col min="889" max="889" width="9.5" bestFit="1" customWidth="1"/>
    <col min="890" max="890" width="9.83203125" bestFit="1" customWidth="1"/>
    <col min="891" max="891" width="9.5" bestFit="1" customWidth="1"/>
    <col min="892" max="892" width="9.83203125" bestFit="1" customWidth="1"/>
    <col min="893" max="893" width="7.33203125" bestFit="1" customWidth="1"/>
    <col min="894" max="894" width="9.83203125" bestFit="1" customWidth="1"/>
    <col min="895" max="895" width="7.33203125" bestFit="1" customWidth="1"/>
    <col min="896" max="896" width="9.83203125" bestFit="1" customWidth="1"/>
    <col min="897" max="897" width="7.33203125" bestFit="1" customWidth="1"/>
    <col min="898" max="898" width="9.83203125" bestFit="1" customWidth="1"/>
    <col min="899" max="899" width="8.33203125" bestFit="1" customWidth="1"/>
    <col min="900" max="900" width="9.83203125" bestFit="1" customWidth="1"/>
    <col min="901" max="901" width="7.33203125" bestFit="1" customWidth="1"/>
    <col min="902" max="902" width="9.83203125" bestFit="1" customWidth="1"/>
    <col min="903" max="903" width="7.33203125" bestFit="1" customWidth="1"/>
    <col min="904" max="904" width="9.83203125" bestFit="1" customWidth="1"/>
    <col min="905" max="905" width="7.33203125" bestFit="1" customWidth="1"/>
    <col min="906" max="906" width="9.83203125" bestFit="1" customWidth="1"/>
    <col min="907" max="907" width="7.33203125" bestFit="1" customWidth="1"/>
    <col min="908" max="908" width="9.83203125" bestFit="1" customWidth="1"/>
    <col min="909" max="909" width="9.5" bestFit="1" customWidth="1"/>
    <col min="910" max="910" width="9.83203125" bestFit="1" customWidth="1"/>
    <col min="911" max="911" width="7.33203125" bestFit="1" customWidth="1"/>
    <col min="912" max="912" width="9.83203125" bestFit="1" customWidth="1"/>
    <col min="913" max="913" width="7.33203125" bestFit="1" customWidth="1"/>
    <col min="914" max="914" width="9.83203125" bestFit="1" customWidth="1"/>
    <col min="915" max="915" width="9.5" bestFit="1" customWidth="1"/>
    <col min="916" max="916" width="9.83203125" bestFit="1" customWidth="1"/>
    <col min="917" max="917" width="7.33203125" bestFit="1" customWidth="1"/>
    <col min="918" max="918" width="9.83203125" bestFit="1" customWidth="1"/>
    <col min="919" max="919" width="9.5" bestFit="1" customWidth="1"/>
    <col min="920" max="920" width="9.83203125" bestFit="1" customWidth="1"/>
    <col min="921" max="921" width="7.33203125" bestFit="1" customWidth="1"/>
    <col min="922" max="922" width="9.83203125" bestFit="1" customWidth="1"/>
    <col min="923" max="923" width="8.33203125" bestFit="1" customWidth="1"/>
    <col min="924" max="924" width="9.5" bestFit="1" customWidth="1"/>
    <col min="925" max="925" width="9.83203125" bestFit="1" customWidth="1"/>
    <col min="926" max="926" width="7.33203125" bestFit="1" customWidth="1"/>
    <col min="927" max="927" width="9.83203125" bestFit="1" customWidth="1"/>
    <col min="928" max="928" width="9.5" bestFit="1" customWidth="1"/>
    <col min="929" max="929" width="9.83203125" bestFit="1" customWidth="1"/>
    <col min="930" max="930" width="9.5" bestFit="1" customWidth="1"/>
    <col min="931" max="931" width="9.83203125" bestFit="1" customWidth="1"/>
    <col min="932" max="932" width="7.33203125" bestFit="1" customWidth="1"/>
    <col min="933" max="933" width="9.83203125" bestFit="1" customWidth="1"/>
    <col min="934" max="934" width="9.5" bestFit="1" customWidth="1"/>
    <col min="935" max="935" width="9.83203125" bestFit="1" customWidth="1"/>
    <col min="936" max="936" width="9.5" bestFit="1" customWidth="1"/>
    <col min="937" max="937" width="9.83203125" bestFit="1" customWidth="1"/>
    <col min="938" max="938" width="9.5" bestFit="1" customWidth="1"/>
    <col min="939" max="939" width="9.83203125" bestFit="1" customWidth="1"/>
    <col min="940" max="940" width="7.33203125" bestFit="1" customWidth="1"/>
    <col min="941" max="941" width="9.83203125" bestFit="1" customWidth="1"/>
    <col min="942" max="942" width="9.5" bestFit="1" customWidth="1"/>
    <col min="943" max="943" width="9.83203125" bestFit="1" customWidth="1"/>
    <col min="944" max="944" width="9.5" bestFit="1" customWidth="1"/>
    <col min="945" max="945" width="9.83203125" bestFit="1" customWidth="1"/>
    <col min="946" max="946" width="7.33203125" bestFit="1" customWidth="1"/>
    <col min="947" max="947" width="9.5" bestFit="1" customWidth="1"/>
    <col min="948" max="948" width="9.83203125" bestFit="1" customWidth="1"/>
    <col min="949" max="949" width="9.5" bestFit="1" customWidth="1"/>
    <col min="950" max="950" width="9.83203125" bestFit="1" customWidth="1"/>
    <col min="951" max="951" width="8.33203125" bestFit="1" customWidth="1"/>
    <col min="952" max="952" width="9.83203125" bestFit="1" customWidth="1"/>
    <col min="953" max="953" width="7.33203125" bestFit="1" customWidth="1"/>
    <col min="954" max="954" width="9.83203125" bestFit="1" customWidth="1"/>
    <col min="955" max="955" width="9.5" bestFit="1" customWidth="1"/>
    <col min="956" max="956" width="9.83203125" bestFit="1" customWidth="1"/>
    <col min="957" max="957" width="7.33203125" bestFit="1" customWidth="1"/>
    <col min="958" max="958" width="9.83203125" bestFit="1" customWidth="1"/>
    <col min="959" max="959" width="9.5" bestFit="1" customWidth="1"/>
    <col min="960" max="960" width="9.83203125" bestFit="1" customWidth="1"/>
    <col min="961" max="961" width="9.5" bestFit="1" customWidth="1"/>
    <col min="962" max="962" width="9.83203125" bestFit="1" customWidth="1"/>
    <col min="963" max="963" width="9.5" bestFit="1" customWidth="1"/>
    <col min="964" max="964" width="9.83203125" bestFit="1" customWidth="1"/>
    <col min="965" max="965" width="9.5" bestFit="1" customWidth="1"/>
    <col min="966" max="966" width="9.83203125" bestFit="1" customWidth="1"/>
    <col min="967" max="967" width="9.5" bestFit="1" customWidth="1"/>
    <col min="968" max="968" width="9.83203125" bestFit="1" customWidth="1"/>
    <col min="969" max="969" width="9.5" bestFit="1" customWidth="1"/>
    <col min="970" max="970" width="9.83203125" bestFit="1" customWidth="1"/>
    <col min="971" max="971" width="7.33203125" bestFit="1" customWidth="1"/>
    <col min="972" max="972" width="9.83203125" bestFit="1" customWidth="1"/>
    <col min="973" max="973" width="9.5" bestFit="1" customWidth="1"/>
    <col min="974" max="974" width="9.83203125" bestFit="1" customWidth="1"/>
    <col min="975" max="975" width="9.5" bestFit="1" customWidth="1"/>
    <col min="976" max="976" width="9.83203125" bestFit="1" customWidth="1"/>
    <col min="977" max="977" width="9.5" bestFit="1" customWidth="1"/>
    <col min="978" max="978" width="9.83203125" bestFit="1" customWidth="1"/>
    <col min="979" max="979" width="9.5" bestFit="1" customWidth="1"/>
    <col min="980" max="980" width="9.83203125" bestFit="1" customWidth="1"/>
    <col min="981" max="981" width="7.33203125" bestFit="1" customWidth="1"/>
    <col min="982" max="982" width="9.83203125" bestFit="1" customWidth="1"/>
    <col min="983" max="983" width="9.5" bestFit="1" customWidth="1"/>
    <col min="984" max="984" width="9.83203125" bestFit="1" customWidth="1"/>
    <col min="985" max="985" width="9.5" bestFit="1" customWidth="1"/>
    <col min="986" max="986" width="9.83203125" bestFit="1" customWidth="1"/>
    <col min="987" max="987" width="7.33203125" bestFit="1" customWidth="1"/>
    <col min="988" max="988" width="9.83203125" bestFit="1" customWidth="1"/>
    <col min="989" max="989" width="9.5" bestFit="1" customWidth="1"/>
    <col min="990" max="990" width="9.83203125" bestFit="1" customWidth="1"/>
    <col min="991" max="991" width="7.33203125" bestFit="1" customWidth="1"/>
    <col min="992" max="992" width="9.83203125" bestFit="1" customWidth="1"/>
    <col min="993" max="993" width="8.33203125" bestFit="1" customWidth="1"/>
    <col min="994" max="994" width="9.83203125" bestFit="1" customWidth="1"/>
    <col min="995" max="995" width="9.5" bestFit="1" customWidth="1"/>
    <col min="996" max="996" width="9.83203125" bestFit="1" customWidth="1"/>
    <col min="997" max="997" width="7.33203125" bestFit="1" customWidth="1"/>
    <col min="998" max="998" width="9.5" bestFit="1" customWidth="1"/>
    <col min="999" max="999" width="9.83203125" bestFit="1" customWidth="1"/>
    <col min="1000" max="1000" width="9.5" bestFit="1" customWidth="1"/>
    <col min="1001" max="1001" width="9.83203125" bestFit="1" customWidth="1"/>
    <col min="1002" max="1002" width="7.33203125" bestFit="1" customWidth="1"/>
    <col min="1003" max="1003" width="9.83203125" bestFit="1" customWidth="1"/>
    <col min="1004" max="1004" width="9.5" bestFit="1" customWidth="1"/>
    <col min="1005" max="1005" width="9.83203125" bestFit="1" customWidth="1"/>
    <col min="1006" max="1006" width="9.5" bestFit="1" customWidth="1"/>
    <col min="1007" max="1007" width="9.83203125" bestFit="1" customWidth="1"/>
    <col min="1008" max="1008" width="9.5" bestFit="1" customWidth="1"/>
    <col min="1009" max="1009" width="9.83203125" bestFit="1" customWidth="1"/>
    <col min="1010" max="1010" width="7.33203125" bestFit="1" customWidth="1"/>
    <col min="1011" max="1011" width="9.83203125" bestFit="1" customWidth="1"/>
    <col min="1012" max="1012" width="7.33203125" bestFit="1" customWidth="1"/>
    <col min="1013" max="1013" width="9.83203125" bestFit="1" customWidth="1"/>
    <col min="1014" max="1014" width="9.5" bestFit="1" customWidth="1"/>
    <col min="1015" max="1015" width="9.83203125" bestFit="1" customWidth="1"/>
    <col min="1016" max="1016" width="9.5" bestFit="1" customWidth="1"/>
    <col min="1017" max="1017" width="9.83203125" bestFit="1" customWidth="1"/>
    <col min="1018" max="1018" width="7.33203125" bestFit="1" customWidth="1"/>
    <col min="1019" max="1019" width="9.5" bestFit="1" customWidth="1"/>
    <col min="1020" max="1020" width="9.83203125" bestFit="1" customWidth="1"/>
    <col min="1021" max="1021" width="9.5" bestFit="1" customWidth="1"/>
    <col min="1022" max="1022" width="9.83203125" bestFit="1" customWidth="1"/>
    <col min="1023" max="1023" width="7.33203125" bestFit="1" customWidth="1"/>
    <col min="1024" max="1024" width="9.83203125" bestFit="1" customWidth="1"/>
    <col min="1025" max="1025" width="7.33203125" bestFit="1" customWidth="1"/>
    <col min="1026" max="1026" width="9.83203125" bestFit="1" customWidth="1"/>
    <col min="1027" max="1027" width="9.5" bestFit="1" customWidth="1"/>
    <col min="1028" max="1028" width="9.83203125" bestFit="1" customWidth="1"/>
    <col min="1029" max="1029" width="9.5" bestFit="1" customWidth="1"/>
    <col min="1030" max="1030" width="9.83203125" bestFit="1" customWidth="1"/>
    <col min="1031" max="1031" width="9.5" bestFit="1" customWidth="1"/>
    <col min="1032" max="1032" width="9.83203125" bestFit="1" customWidth="1"/>
    <col min="1033" max="1033" width="7.33203125" bestFit="1" customWidth="1"/>
    <col min="1034" max="1034" width="9.83203125" bestFit="1" customWidth="1"/>
    <col min="1035" max="1035" width="9.5" bestFit="1" customWidth="1"/>
    <col min="1036" max="1036" width="9.83203125" bestFit="1" customWidth="1"/>
    <col min="1037" max="1037" width="9.5" bestFit="1" customWidth="1"/>
    <col min="1038" max="1038" width="9.83203125" bestFit="1" customWidth="1"/>
    <col min="1039" max="1039" width="7.33203125" bestFit="1" customWidth="1"/>
    <col min="1040" max="1040" width="9.83203125" bestFit="1" customWidth="1"/>
    <col min="1041" max="1041" width="9.5" bestFit="1" customWidth="1"/>
    <col min="1042" max="1042" width="9.83203125" bestFit="1" customWidth="1"/>
    <col min="1043" max="1043" width="8.33203125" bestFit="1" customWidth="1"/>
    <col min="1044" max="1044" width="9.83203125" bestFit="1" customWidth="1"/>
    <col min="1045" max="1045" width="9.5" bestFit="1" customWidth="1"/>
    <col min="1046" max="1046" width="9.83203125" bestFit="1" customWidth="1"/>
    <col min="1047" max="1047" width="9.5" bestFit="1" customWidth="1"/>
    <col min="1048" max="1048" width="9.83203125" bestFit="1" customWidth="1"/>
    <col min="1049" max="1049" width="7.33203125" bestFit="1" customWidth="1"/>
    <col min="1050" max="1050" width="9.83203125" bestFit="1" customWidth="1"/>
    <col min="1051" max="1051" width="9.5" bestFit="1" customWidth="1"/>
    <col min="1052" max="1052" width="9.83203125" bestFit="1" customWidth="1"/>
    <col min="1053" max="1053" width="9.5" bestFit="1" customWidth="1"/>
    <col min="1054" max="1054" width="9.83203125" bestFit="1" customWidth="1"/>
    <col min="1055" max="1055" width="7.33203125" bestFit="1" customWidth="1"/>
    <col min="1056" max="1056" width="9.83203125" bestFit="1" customWidth="1"/>
    <col min="1057" max="1057" width="9.5" bestFit="1" customWidth="1"/>
    <col min="1058" max="1058" width="9.83203125" bestFit="1" customWidth="1"/>
    <col min="1059" max="1059" width="9.5" bestFit="1" customWidth="1"/>
    <col min="1060" max="1060" width="9.83203125" bestFit="1" customWidth="1"/>
    <col min="1061" max="1061" width="7.33203125" bestFit="1" customWidth="1"/>
    <col min="1062" max="1062" width="9.83203125" bestFit="1" customWidth="1"/>
    <col min="1063" max="1063" width="9.5" bestFit="1" customWidth="1"/>
    <col min="1064" max="1064" width="9.83203125" bestFit="1" customWidth="1"/>
    <col min="1065" max="1065" width="7.33203125" bestFit="1" customWidth="1"/>
    <col min="1066" max="1066" width="9.83203125" bestFit="1" customWidth="1"/>
    <col min="1067" max="1067" width="9.5" bestFit="1" customWidth="1"/>
    <col min="1068" max="1068" width="9.83203125" bestFit="1" customWidth="1"/>
    <col min="1069" max="1069" width="9.5" bestFit="1" customWidth="1"/>
    <col min="1070" max="1070" width="9.83203125" bestFit="1" customWidth="1"/>
    <col min="1071" max="1071" width="9.5" bestFit="1" customWidth="1"/>
    <col min="1072" max="1072" width="9.83203125" bestFit="1" customWidth="1"/>
    <col min="1073" max="1073" width="7.33203125" bestFit="1" customWidth="1"/>
    <col min="1074" max="1074" width="9.83203125" bestFit="1" customWidth="1"/>
    <col min="1075" max="1075" width="7.33203125" bestFit="1" customWidth="1"/>
    <col min="1076" max="1076" width="9.83203125" bestFit="1" customWidth="1"/>
    <col min="1077" max="1077" width="9.5" bestFit="1" customWidth="1"/>
    <col min="1078" max="1078" width="9.83203125" bestFit="1" customWidth="1"/>
    <col min="1079" max="1079" width="9.5" bestFit="1" customWidth="1"/>
    <col min="1080" max="1080" width="9.83203125" bestFit="1" customWidth="1"/>
    <col min="1081" max="1081" width="9.5" bestFit="1" customWidth="1"/>
    <col min="1082" max="1082" width="9.83203125" bestFit="1" customWidth="1"/>
    <col min="1083" max="1083" width="9.5" bestFit="1" customWidth="1"/>
    <col min="1084" max="1084" width="9.83203125" bestFit="1" customWidth="1"/>
    <col min="1085" max="1085" width="9.5" bestFit="1" customWidth="1"/>
    <col min="1086" max="1086" width="9.83203125" bestFit="1" customWidth="1"/>
    <col min="1087" max="1087" width="7.33203125" bestFit="1" customWidth="1"/>
    <col min="1088" max="1088" width="9.83203125" bestFit="1" customWidth="1"/>
    <col min="1089" max="1089" width="9.5" bestFit="1" customWidth="1"/>
    <col min="1090" max="1090" width="9.83203125" bestFit="1" customWidth="1"/>
    <col min="1091" max="1091" width="8.33203125" bestFit="1" customWidth="1"/>
    <col min="1092" max="1092" width="9.83203125" bestFit="1" customWidth="1"/>
    <col min="1093" max="1093" width="9.5" bestFit="1" customWidth="1"/>
    <col min="1094" max="1094" width="9.83203125" bestFit="1" customWidth="1"/>
    <col min="1095" max="1095" width="7.33203125" bestFit="1" customWidth="1"/>
    <col min="1096" max="1096" width="9.83203125" bestFit="1" customWidth="1"/>
    <col min="1097" max="1097" width="7.33203125" bestFit="1" customWidth="1"/>
    <col min="1098" max="1098" width="9.83203125" bestFit="1" customWidth="1"/>
    <col min="1099" max="1099" width="9.5" bestFit="1" customWidth="1"/>
    <col min="1100" max="1100" width="9.83203125" bestFit="1" customWidth="1"/>
    <col min="1101" max="1101" width="7.33203125" bestFit="1" customWidth="1"/>
    <col min="1102" max="1102" width="9.83203125" bestFit="1" customWidth="1"/>
    <col min="1103" max="1103" width="9.5" bestFit="1" customWidth="1"/>
    <col min="1104" max="1104" width="9.83203125" bestFit="1" customWidth="1"/>
    <col min="1105" max="1105" width="9.5" bestFit="1" customWidth="1"/>
    <col min="1106" max="1106" width="9.83203125" bestFit="1" customWidth="1"/>
    <col min="1107" max="1107" width="9.5" bestFit="1" customWidth="1"/>
    <col min="1108" max="1108" width="9.83203125" bestFit="1" customWidth="1"/>
    <col min="1109" max="1109" width="9.5" bestFit="1" customWidth="1"/>
    <col min="1110" max="1110" width="9.83203125" bestFit="1" customWidth="1"/>
    <col min="1111" max="1111" width="7.33203125" bestFit="1" customWidth="1"/>
    <col min="1112" max="1112" width="9.83203125" bestFit="1" customWidth="1"/>
    <col min="1113" max="1113" width="9.5" bestFit="1" customWidth="1"/>
    <col min="1114" max="1114" width="9.83203125" bestFit="1" customWidth="1"/>
    <col min="1115" max="1115" width="8.33203125" bestFit="1" customWidth="1"/>
    <col min="1116" max="1116" width="9.5" bestFit="1" customWidth="1"/>
    <col min="1117" max="1117" width="9.83203125" bestFit="1" customWidth="1"/>
    <col min="1118" max="1118" width="9.5" bestFit="1" customWidth="1"/>
    <col min="1119" max="1119" width="9.83203125" bestFit="1" customWidth="1"/>
    <col min="1120" max="1120" width="9.5" bestFit="1" customWidth="1"/>
    <col min="1121" max="1121" width="9.83203125" bestFit="1" customWidth="1"/>
    <col min="1122" max="1122" width="9.5" bestFit="1" customWidth="1"/>
    <col min="1123" max="1123" width="9.83203125" bestFit="1" customWidth="1"/>
    <col min="1124" max="1124" width="7.33203125" bestFit="1" customWidth="1"/>
    <col min="1125" max="1125" width="9.83203125" bestFit="1" customWidth="1"/>
    <col min="1126" max="1126" width="9.5" bestFit="1" customWidth="1"/>
    <col min="1127" max="1127" width="9.83203125" bestFit="1" customWidth="1"/>
    <col min="1128" max="1128" width="9.5" bestFit="1" customWidth="1"/>
    <col min="1129" max="1129" width="9.83203125" bestFit="1" customWidth="1"/>
    <col min="1130" max="1130" width="9.5" bestFit="1" customWidth="1"/>
    <col min="1131" max="1131" width="9.83203125" bestFit="1" customWidth="1"/>
    <col min="1132" max="1132" width="9.5" bestFit="1" customWidth="1"/>
    <col min="1133" max="1133" width="9.83203125" bestFit="1" customWidth="1"/>
    <col min="1134" max="1134" width="9.5" bestFit="1" customWidth="1"/>
    <col min="1135" max="1135" width="9.83203125" bestFit="1" customWidth="1"/>
    <col min="1136" max="1136" width="9.5" bestFit="1" customWidth="1"/>
    <col min="1137" max="1137" width="9.83203125" bestFit="1" customWidth="1"/>
    <col min="1138" max="1138" width="9.5" bestFit="1" customWidth="1"/>
    <col min="1139" max="1139" width="9.83203125" bestFit="1" customWidth="1"/>
    <col min="1140" max="1140" width="9.5" bestFit="1" customWidth="1"/>
    <col min="1141" max="1141" width="9.83203125" bestFit="1" customWidth="1"/>
    <col min="1142" max="1142" width="9.5" bestFit="1" customWidth="1"/>
    <col min="1143" max="1143" width="9.83203125" bestFit="1" customWidth="1"/>
    <col min="1144" max="1144" width="9.5" bestFit="1" customWidth="1"/>
    <col min="1145" max="1145" width="9.83203125" bestFit="1" customWidth="1"/>
    <col min="1146" max="1146" width="9.5" bestFit="1" customWidth="1"/>
    <col min="1147" max="1147" width="9.83203125" bestFit="1" customWidth="1"/>
    <col min="1148" max="1148" width="7.33203125" bestFit="1" customWidth="1"/>
    <col min="1149" max="1149" width="9.5" bestFit="1" customWidth="1"/>
    <col min="1150" max="1150" width="9.83203125" bestFit="1" customWidth="1"/>
    <col min="1151" max="1151" width="9.5" bestFit="1" customWidth="1"/>
    <col min="1152" max="1152" width="9.83203125" bestFit="1" customWidth="1"/>
    <col min="1153" max="1153" width="9.5" bestFit="1" customWidth="1"/>
    <col min="1154" max="1154" width="9.83203125" bestFit="1" customWidth="1"/>
    <col min="1155" max="1155" width="9.5" bestFit="1" customWidth="1"/>
    <col min="1156" max="1156" width="9.83203125" bestFit="1" customWidth="1"/>
    <col min="1157" max="1157" width="9.5" bestFit="1" customWidth="1"/>
    <col min="1158" max="1158" width="9.83203125" bestFit="1" customWidth="1"/>
    <col min="1159" max="1159" width="9.5" bestFit="1" customWidth="1"/>
    <col min="1160" max="1160" width="9.83203125" bestFit="1" customWidth="1"/>
    <col min="1161" max="1161" width="9.5" bestFit="1" customWidth="1"/>
    <col min="1162" max="1162" width="9.83203125" bestFit="1" customWidth="1"/>
    <col min="1163" max="1163" width="7.33203125" bestFit="1" customWidth="1"/>
    <col min="1164" max="1164" width="9.83203125" bestFit="1" customWidth="1"/>
    <col min="1165" max="1165" width="9.5" bestFit="1" customWidth="1"/>
    <col min="1166" max="1166" width="9.83203125" bestFit="1" customWidth="1"/>
    <col min="1167" max="1167" width="9.5" bestFit="1" customWidth="1"/>
    <col min="1168" max="1168" width="9.83203125" bestFit="1" customWidth="1"/>
    <col min="1169" max="1169" width="7.33203125" bestFit="1" customWidth="1"/>
    <col min="1170" max="1170" width="9.83203125" bestFit="1" customWidth="1"/>
    <col min="1171" max="1171" width="9.5" bestFit="1" customWidth="1"/>
    <col min="1172" max="1172" width="9.83203125" bestFit="1" customWidth="1"/>
    <col min="1173" max="1173" width="9.5" bestFit="1" customWidth="1"/>
    <col min="1174" max="1174" width="9.83203125" bestFit="1" customWidth="1"/>
    <col min="1175" max="1175" width="9.5" bestFit="1" customWidth="1"/>
    <col min="1176" max="1176" width="9.83203125" bestFit="1" customWidth="1"/>
    <col min="1177" max="1177" width="9.5" bestFit="1" customWidth="1"/>
    <col min="1178" max="1178" width="9.83203125" bestFit="1" customWidth="1"/>
    <col min="1179" max="1179" width="9.5" bestFit="1" customWidth="1"/>
    <col min="1180" max="1180" width="9.83203125" bestFit="1" customWidth="1"/>
    <col min="1181" max="1181" width="7.33203125" bestFit="1" customWidth="1"/>
    <col min="1182" max="1182" width="9.83203125" bestFit="1" customWidth="1"/>
    <col min="1183" max="1183" width="9.5" bestFit="1" customWidth="1"/>
    <col min="1184" max="1184" width="9.83203125" bestFit="1" customWidth="1"/>
    <col min="1185" max="1185" width="9.5" bestFit="1" customWidth="1"/>
    <col min="1186" max="1186" width="9.83203125" bestFit="1" customWidth="1"/>
    <col min="1187" max="1187" width="9.5" bestFit="1" customWidth="1"/>
    <col min="1188" max="1188" width="9.83203125" bestFit="1" customWidth="1"/>
    <col min="1189" max="1189" width="9.5" bestFit="1" customWidth="1"/>
    <col min="1190" max="1190" width="9.83203125" bestFit="1" customWidth="1"/>
    <col min="1191" max="1191" width="7.33203125" bestFit="1" customWidth="1"/>
    <col min="1192" max="1192" width="9.83203125" bestFit="1" customWidth="1"/>
    <col min="1193" max="1193" width="7.33203125" bestFit="1" customWidth="1"/>
    <col min="1194" max="1194" width="9.83203125" bestFit="1" customWidth="1"/>
    <col min="1195" max="1195" width="7.33203125" bestFit="1" customWidth="1"/>
    <col min="1196" max="1196" width="9.83203125" bestFit="1" customWidth="1"/>
    <col min="1197" max="1197" width="9.5" bestFit="1" customWidth="1"/>
    <col min="1198" max="1198" width="9.83203125" bestFit="1" customWidth="1"/>
    <col min="1199" max="1199" width="7.33203125" bestFit="1" customWidth="1"/>
    <col min="1200" max="1200" width="9.83203125" bestFit="1" customWidth="1"/>
    <col min="1201" max="1201" width="9.5" bestFit="1" customWidth="1"/>
    <col min="1202" max="1202" width="9.83203125" bestFit="1" customWidth="1"/>
    <col min="1203" max="1203" width="9.5" bestFit="1" customWidth="1"/>
    <col min="1204" max="1204" width="9.83203125" bestFit="1" customWidth="1"/>
    <col min="1205" max="1205" width="9.5" bestFit="1" customWidth="1"/>
    <col min="1206" max="1206" width="9.83203125" bestFit="1" customWidth="1"/>
    <col min="1207" max="1207" width="9.5" bestFit="1" customWidth="1"/>
    <col min="1208" max="1208" width="9.83203125" bestFit="1" customWidth="1"/>
    <col min="1209" max="1209" width="9.5" bestFit="1" customWidth="1"/>
    <col min="1210" max="1210" width="9.83203125" bestFit="1" customWidth="1"/>
    <col min="1211" max="1211" width="9.5" bestFit="1" customWidth="1"/>
    <col min="1212" max="1212" width="9.83203125" bestFit="1" customWidth="1"/>
    <col min="1213" max="1213" width="9.5" bestFit="1" customWidth="1"/>
    <col min="1214" max="1214" width="9.83203125" bestFit="1" customWidth="1"/>
    <col min="1215" max="1215" width="7.33203125" bestFit="1" customWidth="1"/>
    <col min="1216" max="1216" width="9.83203125" bestFit="1" customWidth="1"/>
    <col min="1217" max="1217" width="9.5" bestFit="1" customWidth="1"/>
    <col min="1218" max="1218" width="9.83203125" bestFit="1" customWidth="1"/>
    <col min="1219" max="1219" width="9.5" bestFit="1" customWidth="1"/>
    <col min="1220" max="1220" width="9.83203125" bestFit="1" customWidth="1"/>
    <col min="1221" max="1221" width="7.33203125" bestFit="1" customWidth="1"/>
    <col min="1222" max="1222" width="9.83203125" bestFit="1" customWidth="1"/>
    <col min="1223" max="1223" width="9.5" bestFit="1" customWidth="1"/>
    <col min="1224" max="1224" width="9.83203125" bestFit="1" customWidth="1"/>
    <col min="1225" max="1225" width="9.5" bestFit="1" customWidth="1"/>
    <col min="1226" max="1226" width="9.83203125" bestFit="1" customWidth="1"/>
    <col min="1227" max="1227" width="9.5" bestFit="1" customWidth="1"/>
    <col min="1228" max="1228" width="9.83203125" bestFit="1" customWidth="1"/>
    <col min="1229" max="1229" width="7.33203125" bestFit="1" customWidth="1"/>
    <col min="1230" max="1230" width="9.83203125" bestFit="1" customWidth="1"/>
    <col min="1231" max="1231" width="9.5" bestFit="1" customWidth="1"/>
    <col min="1232" max="1232" width="9.83203125" bestFit="1" customWidth="1"/>
    <col min="1233" max="1233" width="7.33203125" bestFit="1" customWidth="1"/>
    <col min="1234" max="1234" width="9.83203125" bestFit="1" customWidth="1"/>
    <col min="1235" max="1235" width="7.33203125" bestFit="1" customWidth="1"/>
    <col min="1236" max="1236" width="9.83203125" bestFit="1" customWidth="1"/>
    <col min="1237" max="1237" width="9.5" bestFit="1" customWidth="1"/>
    <col min="1238" max="1238" width="9.83203125" bestFit="1" customWidth="1"/>
    <col min="1239" max="1239" width="9.5" bestFit="1" customWidth="1"/>
    <col min="1240" max="1240" width="9.83203125" bestFit="1" customWidth="1"/>
    <col min="1241" max="1241" width="9.5" bestFit="1" customWidth="1"/>
    <col min="1242" max="1242" width="9.83203125" bestFit="1" customWidth="1"/>
    <col min="1243" max="1243" width="9.5" bestFit="1" customWidth="1"/>
    <col min="1244" max="1244" width="9.83203125" bestFit="1" customWidth="1"/>
    <col min="1245" max="1245" width="7.33203125" bestFit="1" customWidth="1"/>
    <col min="1246" max="1246" width="9.83203125" bestFit="1" customWidth="1"/>
    <col min="1247" max="1247" width="9.5" bestFit="1" customWidth="1"/>
    <col min="1248" max="1248" width="9.83203125" bestFit="1" customWidth="1"/>
    <col min="1249" max="1249" width="9.5" bestFit="1" customWidth="1"/>
    <col min="1250" max="1250" width="9.83203125" bestFit="1" customWidth="1"/>
    <col min="1251" max="1251" width="9.5" bestFit="1" customWidth="1"/>
    <col min="1252" max="1252" width="9.83203125" bestFit="1" customWidth="1"/>
    <col min="1253" max="1253" width="9.5" bestFit="1" customWidth="1"/>
    <col min="1254" max="1254" width="9.83203125" bestFit="1" customWidth="1"/>
    <col min="1255" max="1255" width="7.33203125" bestFit="1" customWidth="1"/>
    <col min="1256" max="1256" width="9.83203125" bestFit="1" customWidth="1"/>
    <col min="1257" max="1257" width="9.5" bestFit="1" customWidth="1"/>
    <col min="1258" max="1258" width="9.83203125" bestFit="1" customWidth="1"/>
    <col min="1259" max="1259" width="9.5" bestFit="1" customWidth="1"/>
    <col min="1260" max="1260" width="9.83203125" bestFit="1" customWidth="1"/>
    <col min="1261" max="1261" width="9.5" bestFit="1" customWidth="1"/>
    <col min="1262" max="1262" width="9.83203125" bestFit="1" customWidth="1"/>
    <col min="1263" max="1263" width="9.5" bestFit="1" customWidth="1"/>
    <col min="1264" max="1264" width="9.83203125" bestFit="1" customWidth="1"/>
    <col min="1265" max="1265" width="9.5" bestFit="1" customWidth="1"/>
    <col min="1266" max="1266" width="9.83203125" bestFit="1" customWidth="1"/>
    <col min="1267" max="1267" width="9.5" bestFit="1" customWidth="1"/>
    <col min="1268" max="1268" width="9.83203125" bestFit="1" customWidth="1"/>
    <col min="1269" max="1269" width="7.33203125" bestFit="1" customWidth="1"/>
    <col min="1270" max="1270" width="9.83203125" bestFit="1" customWidth="1"/>
    <col min="1271" max="1271" width="7.33203125" bestFit="1" customWidth="1"/>
    <col min="1272" max="1272" width="9.83203125" bestFit="1" customWidth="1"/>
    <col min="1273" max="1273" width="9.5" bestFit="1" customWidth="1"/>
    <col min="1274" max="1274" width="9.83203125" bestFit="1" customWidth="1"/>
    <col min="1275" max="1275" width="7.33203125" bestFit="1" customWidth="1"/>
    <col min="1276" max="1276" width="9.83203125" bestFit="1" customWidth="1"/>
    <col min="1277" max="1277" width="9.5" bestFit="1" customWidth="1"/>
    <col min="1278" max="1278" width="9.83203125" bestFit="1" customWidth="1"/>
    <col min="1279" max="1279" width="9.5" bestFit="1" customWidth="1"/>
    <col min="1280" max="1280" width="9.83203125" bestFit="1" customWidth="1"/>
    <col min="1281" max="1281" width="9.5" bestFit="1" customWidth="1"/>
    <col min="1282" max="1282" width="9.83203125" bestFit="1" customWidth="1"/>
    <col min="1283" max="1283" width="9.5" bestFit="1" customWidth="1"/>
    <col min="1284" max="1284" width="9.83203125" bestFit="1" customWidth="1"/>
    <col min="1285" max="1285" width="9.5" bestFit="1" customWidth="1"/>
    <col min="1286" max="1286" width="9.83203125" bestFit="1" customWidth="1"/>
    <col min="1287" max="1287" width="9.5" bestFit="1" customWidth="1"/>
    <col min="1288" max="1288" width="9.83203125" bestFit="1" customWidth="1"/>
    <col min="1289" max="1289" width="7.33203125" bestFit="1" customWidth="1"/>
    <col min="1290" max="1290" width="9.83203125" bestFit="1" customWidth="1"/>
    <col min="1291" max="1291" width="9.5" bestFit="1" customWidth="1"/>
    <col min="1292" max="1292" width="9.83203125" bestFit="1" customWidth="1"/>
    <col min="1293" max="1293" width="7.33203125" bestFit="1" customWidth="1"/>
    <col min="1294" max="1294" width="9.83203125" bestFit="1" customWidth="1"/>
    <col min="1295" max="1295" width="9.5" bestFit="1" customWidth="1"/>
    <col min="1296" max="1296" width="9.83203125" bestFit="1" customWidth="1"/>
    <col min="1297" max="1297" width="9.5" bestFit="1" customWidth="1"/>
    <col min="1298" max="1298" width="9.83203125" bestFit="1" customWidth="1"/>
    <col min="1299" max="1299" width="7.33203125" bestFit="1" customWidth="1"/>
    <col min="1300" max="1300" width="9.83203125" bestFit="1" customWidth="1"/>
    <col min="1301" max="1301" width="9.5" bestFit="1" customWidth="1"/>
    <col min="1302" max="1302" width="9.83203125" bestFit="1" customWidth="1"/>
    <col min="1303" max="1303" width="9.5" bestFit="1" customWidth="1"/>
    <col min="1304" max="1304" width="9.83203125" bestFit="1" customWidth="1"/>
    <col min="1305" max="1305" width="9.5" bestFit="1" customWidth="1"/>
    <col min="1306" max="1306" width="9.83203125" bestFit="1" customWidth="1"/>
    <col min="1307" max="1307" width="9.5" bestFit="1" customWidth="1"/>
    <col min="1308" max="1308" width="9.83203125" bestFit="1" customWidth="1"/>
    <col min="1309" max="1309" width="9.5" bestFit="1" customWidth="1"/>
    <col min="1310" max="1310" width="9.83203125" bestFit="1" customWidth="1"/>
    <col min="1311" max="1311" width="10.83203125" bestFit="1" customWidth="1"/>
    <col min="1312" max="1439" width="11.6640625" bestFit="1" customWidth="1"/>
    <col min="1440" max="1440" width="14.1640625" bestFit="1" customWidth="1"/>
    <col min="1441" max="1441" width="20.5" bestFit="1" customWidth="1"/>
    <col min="1442" max="1442" width="24.33203125" bestFit="1" customWidth="1"/>
  </cols>
  <sheetData>
    <row r="2" spans="6:10" x14ac:dyDescent="0.2">
      <c r="F2" t="s">
        <v>4</v>
      </c>
      <c r="G2" t="s">
        <v>2107</v>
      </c>
      <c r="I2" t="s">
        <v>4</v>
      </c>
      <c r="J2" t="s">
        <v>2115</v>
      </c>
    </row>
    <row r="3" spans="6:10" x14ac:dyDescent="0.2">
      <c r="F3" t="str">
        <f>IF(Crowdfunding!G2="successful","successful","")</f>
        <v/>
      </c>
      <c r="G3" t="str">
        <f>IF(F3="Successful",Crowdfunding!H2,"")</f>
        <v/>
      </c>
      <c r="I3" t="str">
        <f>IF(Crowdfunding!G2="failed","failed","")</f>
        <v>failed</v>
      </c>
      <c r="J3">
        <f>IF(I3="failed",Crowdfunding!H2,"")</f>
        <v>0</v>
      </c>
    </row>
    <row r="4" spans="6:10" x14ac:dyDescent="0.2">
      <c r="F4" t="str">
        <f>IF(Crowdfunding!G3="successful","successful","")</f>
        <v>successful</v>
      </c>
      <c r="G4">
        <f>IF(F4="Successful",Crowdfunding!H3,"")</f>
        <v>158</v>
      </c>
      <c r="I4" t="str">
        <f>IF(Crowdfunding!G3="failed","failed","")</f>
        <v/>
      </c>
      <c r="J4" t="str">
        <f>IF(I4="failed",Crowdfunding!H3,"")</f>
        <v/>
      </c>
    </row>
    <row r="5" spans="6:10" x14ac:dyDescent="0.2">
      <c r="F5" t="str">
        <f>IF(Crowdfunding!G4="successful","successful","")</f>
        <v>successful</v>
      </c>
      <c r="G5">
        <f>IF(F5="Successful",Crowdfunding!H4,"")</f>
        <v>1425</v>
      </c>
      <c r="I5" t="str">
        <f>IF(Crowdfunding!G4="failed","failed","")</f>
        <v/>
      </c>
      <c r="J5" t="str">
        <f>IF(I5="failed",Crowdfunding!H4,"")</f>
        <v/>
      </c>
    </row>
    <row r="6" spans="6:10" x14ac:dyDescent="0.2">
      <c r="F6" t="str">
        <f>IF(Crowdfunding!G5="successful","successful","")</f>
        <v/>
      </c>
      <c r="G6" t="str">
        <f>IF(F6="Successful",Crowdfunding!H5,"")</f>
        <v/>
      </c>
      <c r="I6" t="str">
        <f>IF(Crowdfunding!G5="failed","failed","")</f>
        <v>failed</v>
      </c>
      <c r="J6">
        <f>IF(I6="failed",Crowdfunding!H5,"")</f>
        <v>24</v>
      </c>
    </row>
    <row r="7" spans="6:10" x14ac:dyDescent="0.2">
      <c r="F7" t="str">
        <f>IF(Crowdfunding!G6="successful","successful","")</f>
        <v/>
      </c>
      <c r="G7" t="str">
        <f>IF(F7="Successful",Crowdfunding!H6,"")</f>
        <v/>
      </c>
      <c r="I7" t="str">
        <f>IF(Crowdfunding!G6="failed","failed","")</f>
        <v>failed</v>
      </c>
      <c r="J7">
        <f>IF(I7="failed",Crowdfunding!H6,"")</f>
        <v>53</v>
      </c>
    </row>
    <row r="8" spans="6:10" x14ac:dyDescent="0.2">
      <c r="F8" t="str">
        <f>IF(Crowdfunding!G7="successful","successful","")</f>
        <v>successful</v>
      </c>
      <c r="G8">
        <f>IF(F8="Successful",Crowdfunding!H7,"")</f>
        <v>174</v>
      </c>
      <c r="I8" t="str">
        <f>IF(Crowdfunding!G7="failed","failed","")</f>
        <v/>
      </c>
      <c r="J8" t="str">
        <f>IF(I8="failed",Crowdfunding!H7,"")</f>
        <v/>
      </c>
    </row>
    <row r="9" spans="6:10" x14ac:dyDescent="0.2">
      <c r="F9" t="str">
        <f>IF(Crowdfunding!G8="successful","successful","")</f>
        <v/>
      </c>
      <c r="G9" t="str">
        <f>IF(F9="Successful",Crowdfunding!H8,"")</f>
        <v/>
      </c>
      <c r="I9" t="str">
        <f>IF(Crowdfunding!G8="failed","failed","")</f>
        <v>failed</v>
      </c>
      <c r="J9">
        <f>IF(I9="failed",Crowdfunding!H8,"")</f>
        <v>18</v>
      </c>
    </row>
    <row r="10" spans="6:10" x14ac:dyDescent="0.2">
      <c r="F10" t="str">
        <f>IF(Crowdfunding!G9="successful","successful","")</f>
        <v>successful</v>
      </c>
      <c r="G10">
        <f>IF(F10="Successful",Crowdfunding!H9,"")</f>
        <v>227</v>
      </c>
      <c r="I10" t="str">
        <f>IF(Crowdfunding!G9="failed","failed","")</f>
        <v/>
      </c>
      <c r="J10" t="str">
        <f>IF(I10="failed",Crowdfunding!H9,"")</f>
        <v/>
      </c>
    </row>
    <row r="11" spans="6:10" x14ac:dyDescent="0.2">
      <c r="F11" t="str">
        <f>IF(Crowdfunding!G10="successful","successful","")</f>
        <v/>
      </c>
      <c r="G11" t="str">
        <f>IF(F11="Successful",Crowdfunding!H10,"")</f>
        <v/>
      </c>
      <c r="I11" t="str">
        <f>IF(Crowdfunding!G10="failed","failed","")</f>
        <v/>
      </c>
      <c r="J11" t="str">
        <f>IF(I11="failed",Crowdfunding!H10,"")</f>
        <v/>
      </c>
    </row>
    <row r="12" spans="6:10" x14ac:dyDescent="0.2">
      <c r="F12" t="str">
        <f>IF(Crowdfunding!G11="successful","successful","")</f>
        <v/>
      </c>
      <c r="G12" t="str">
        <f>IF(F12="Successful",Crowdfunding!H11,"")</f>
        <v/>
      </c>
      <c r="I12" t="str">
        <f>IF(Crowdfunding!G11="failed","failed","")</f>
        <v>failed</v>
      </c>
      <c r="J12">
        <f>IF(I12="failed",Crowdfunding!H11,"")</f>
        <v>44</v>
      </c>
    </row>
    <row r="13" spans="6:10" x14ac:dyDescent="0.2">
      <c r="F13" t="str">
        <f>IF(Crowdfunding!G12="successful","successful","")</f>
        <v>successful</v>
      </c>
      <c r="G13">
        <f>IF(F13="Successful",Crowdfunding!H12,"")</f>
        <v>220</v>
      </c>
      <c r="I13" t="str">
        <f>IF(Crowdfunding!G12="failed","failed","")</f>
        <v/>
      </c>
      <c r="J13" t="str">
        <f>IF(I13="failed",Crowdfunding!H12,"")</f>
        <v/>
      </c>
    </row>
    <row r="14" spans="6:10" x14ac:dyDescent="0.2">
      <c r="F14" t="str">
        <f>IF(Crowdfunding!G13="successful","successful","")</f>
        <v/>
      </c>
      <c r="G14" t="str">
        <f>IF(F14="Successful",Crowdfunding!H13,"")</f>
        <v/>
      </c>
      <c r="I14" t="str">
        <f>IF(Crowdfunding!G13="failed","failed","")</f>
        <v>failed</v>
      </c>
      <c r="J14">
        <f>IF(I14="failed",Crowdfunding!H13,"")</f>
        <v>27</v>
      </c>
    </row>
    <row r="15" spans="6:10" x14ac:dyDescent="0.2">
      <c r="F15" t="str">
        <f>IF(Crowdfunding!G14="successful","successful","")</f>
        <v/>
      </c>
      <c r="G15" t="str">
        <f>IF(F15="Successful",Crowdfunding!H14,"")</f>
        <v/>
      </c>
      <c r="I15" t="str">
        <f>IF(Crowdfunding!G14="failed","failed","")</f>
        <v>failed</v>
      </c>
      <c r="J15">
        <f>IF(I15="failed",Crowdfunding!H14,"")</f>
        <v>55</v>
      </c>
    </row>
    <row r="16" spans="6:10" x14ac:dyDescent="0.2">
      <c r="F16" t="str">
        <f>IF(Crowdfunding!G15="successful","successful","")</f>
        <v>successful</v>
      </c>
      <c r="G16">
        <f>IF(F16="Successful",Crowdfunding!H15,"")</f>
        <v>98</v>
      </c>
      <c r="I16" t="str">
        <f>IF(Crowdfunding!G15="failed","failed","")</f>
        <v/>
      </c>
      <c r="J16" t="str">
        <f>IF(I16="failed",Crowdfunding!H15,"")</f>
        <v/>
      </c>
    </row>
    <row r="17" spans="6:10" x14ac:dyDescent="0.2">
      <c r="F17" t="str">
        <f>IF(Crowdfunding!G16="successful","successful","")</f>
        <v/>
      </c>
      <c r="G17" t="str">
        <f>IF(F17="Successful",Crowdfunding!H16,"")</f>
        <v/>
      </c>
      <c r="I17" t="str">
        <f>IF(Crowdfunding!G16="failed","failed","")</f>
        <v>failed</v>
      </c>
      <c r="J17">
        <f>IF(I17="failed",Crowdfunding!H16,"")</f>
        <v>200</v>
      </c>
    </row>
    <row r="18" spans="6:10" x14ac:dyDescent="0.2">
      <c r="F18" t="str">
        <f>IF(Crowdfunding!G17="successful","successful","")</f>
        <v/>
      </c>
      <c r="G18" t="str">
        <f>IF(F18="Successful",Crowdfunding!H17,"")</f>
        <v/>
      </c>
      <c r="I18" t="str">
        <f>IF(Crowdfunding!G17="failed","failed","")</f>
        <v>failed</v>
      </c>
      <c r="J18">
        <f>IF(I18="failed",Crowdfunding!H17,"")</f>
        <v>452</v>
      </c>
    </row>
    <row r="19" spans="6:10" x14ac:dyDescent="0.2">
      <c r="F19" t="str">
        <f>IF(Crowdfunding!G18="successful","successful","")</f>
        <v>successful</v>
      </c>
      <c r="G19">
        <f>IF(F19="Successful",Crowdfunding!H18,"")</f>
        <v>100</v>
      </c>
      <c r="I19" t="str">
        <f>IF(Crowdfunding!G18="failed","failed","")</f>
        <v/>
      </c>
      <c r="J19" t="str">
        <f>IF(I19="failed",Crowdfunding!H18,"")</f>
        <v/>
      </c>
    </row>
    <row r="20" spans="6:10" x14ac:dyDescent="0.2">
      <c r="F20" t="str">
        <f>IF(Crowdfunding!G19="successful","successful","")</f>
        <v>successful</v>
      </c>
      <c r="G20">
        <f>IF(F20="Successful",Crowdfunding!H19,"")</f>
        <v>1249</v>
      </c>
      <c r="I20" t="str">
        <f>IF(Crowdfunding!G19="failed","failed","")</f>
        <v/>
      </c>
      <c r="J20" t="str">
        <f>IF(I20="failed",Crowdfunding!H19,"")</f>
        <v/>
      </c>
    </row>
    <row r="21" spans="6:10" x14ac:dyDescent="0.2">
      <c r="F21" t="str">
        <f>IF(Crowdfunding!G20="successful","successful","")</f>
        <v/>
      </c>
      <c r="G21" t="str">
        <f>IF(F21="Successful",Crowdfunding!H20,"")</f>
        <v/>
      </c>
      <c r="I21" t="str">
        <f>IF(Crowdfunding!G20="failed","failed","")</f>
        <v/>
      </c>
      <c r="J21" t="str">
        <f>IF(I21="failed",Crowdfunding!H20,"")</f>
        <v/>
      </c>
    </row>
    <row r="22" spans="6:10" x14ac:dyDescent="0.2">
      <c r="F22" t="str">
        <f>IF(Crowdfunding!G21="successful","successful","")</f>
        <v/>
      </c>
      <c r="G22" t="str">
        <f>IF(F22="Successful",Crowdfunding!H21,"")</f>
        <v/>
      </c>
      <c r="I22" t="str">
        <f>IF(Crowdfunding!G21="failed","failed","")</f>
        <v>failed</v>
      </c>
      <c r="J22">
        <f>IF(I22="failed",Crowdfunding!H21,"")</f>
        <v>674</v>
      </c>
    </row>
    <row r="23" spans="6:10" x14ac:dyDescent="0.2">
      <c r="F23" t="str">
        <f>IF(Crowdfunding!G22="successful","successful","")</f>
        <v>successful</v>
      </c>
      <c r="G23">
        <f>IF(F23="Successful",Crowdfunding!H22,"")</f>
        <v>1396</v>
      </c>
      <c r="I23" t="str">
        <f>IF(Crowdfunding!G22="failed","failed","")</f>
        <v/>
      </c>
      <c r="J23" t="str">
        <f>IF(I23="failed",Crowdfunding!H22,"")</f>
        <v/>
      </c>
    </row>
    <row r="24" spans="6:10" x14ac:dyDescent="0.2">
      <c r="F24" t="str">
        <f>IF(Crowdfunding!G23="successful","successful","")</f>
        <v/>
      </c>
      <c r="G24" t="str">
        <f>IF(F24="Successful",Crowdfunding!H23,"")</f>
        <v/>
      </c>
      <c r="I24" t="str">
        <f>IF(Crowdfunding!G23="failed","failed","")</f>
        <v>failed</v>
      </c>
      <c r="J24">
        <f>IF(I24="failed",Crowdfunding!H23,"")</f>
        <v>558</v>
      </c>
    </row>
    <row r="25" spans="6:10" x14ac:dyDescent="0.2">
      <c r="F25" t="str">
        <f>IF(Crowdfunding!G24="successful","successful","")</f>
        <v>successful</v>
      </c>
      <c r="G25">
        <f>IF(F25="Successful",Crowdfunding!H24,"")</f>
        <v>890</v>
      </c>
      <c r="I25" t="str">
        <f>IF(Crowdfunding!G24="failed","failed","")</f>
        <v/>
      </c>
      <c r="J25" t="str">
        <f>IF(I25="failed",Crowdfunding!H24,"")</f>
        <v/>
      </c>
    </row>
    <row r="26" spans="6:10" x14ac:dyDescent="0.2">
      <c r="F26" t="str">
        <f>IF(Crowdfunding!G25="successful","successful","")</f>
        <v>successful</v>
      </c>
      <c r="G26">
        <f>IF(F26="Successful",Crowdfunding!H25,"")</f>
        <v>142</v>
      </c>
      <c r="I26" t="str">
        <f>IF(Crowdfunding!G25="failed","failed","")</f>
        <v/>
      </c>
      <c r="J26" t="str">
        <f>IF(I26="failed",Crowdfunding!H25,"")</f>
        <v/>
      </c>
    </row>
    <row r="27" spans="6:10" x14ac:dyDescent="0.2">
      <c r="F27" t="str">
        <f>IF(Crowdfunding!G26="successful","successful","")</f>
        <v>successful</v>
      </c>
      <c r="G27">
        <f>IF(F27="Successful",Crowdfunding!H26,"")</f>
        <v>2673</v>
      </c>
      <c r="I27" t="str">
        <f>IF(Crowdfunding!G26="failed","failed","")</f>
        <v/>
      </c>
      <c r="J27" t="str">
        <f>IF(I27="failed",Crowdfunding!H26,"")</f>
        <v/>
      </c>
    </row>
    <row r="28" spans="6:10" x14ac:dyDescent="0.2">
      <c r="F28" t="str">
        <f>IF(Crowdfunding!G27="successful","successful","")</f>
        <v>successful</v>
      </c>
      <c r="G28">
        <f>IF(F28="Successful",Crowdfunding!H27,"")</f>
        <v>163</v>
      </c>
      <c r="I28" t="str">
        <f>IF(Crowdfunding!G27="failed","failed","")</f>
        <v/>
      </c>
      <c r="J28" t="str">
        <f>IF(I28="failed",Crowdfunding!H27,"")</f>
        <v/>
      </c>
    </row>
    <row r="29" spans="6:10" x14ac:dyDescent="0.2">
      <c r="F29" t="str">
        <f>IF(Crowdfunding!G28="successful","successful","")</f>
        <v/>
      </c>
      <c r="G29" t="str">
        <f>IF(F29="Successful",Crowdfunding!H28,"")</f>
        <v/>
      </c>
      <c r="I29" t="str">
        <f>IF(Crowdfunding!G28="failed","failed","")</f>
        <v/>
      </c>
      <c r="J29" t="str">
        <f>IF(I29="failed",Crowdfunding!H28,"")</f>
        <v/>
      </c>
    </row>
    <row r="30" spans="6:10" x14ac:dyDescent="0.2">
      <c r="F30" t="str">
        <f>IF(Crowdfunding!G29="successful","successful","")</f>
        <v/>
      </c>
      <c r="G30" t="str">
        <f>IF(F30="Successful",Crowdfunding!H29,"")</f>
        <v/>
      </c>
      <c r="I30" t="str">
        <f>IF(Crowdfunding!G29="failed","failed","")</f>
        <v>failed</v>
      </c>
      <c r="J30">
        <f>IF(I30="failed",Crowdfunding!H29,"")</f>
        <v>15</v>
      </c>
    </row>
    <row r="31" spans="6:10" x14ac:dyDescent="0.2">
      <c r="F31" t="str">
        <f>IF(Crowdfunding!G30="successful","successful","")</f>
        <v>successful</v>
      </c>
      <c r="G31">
        <f>IF(F31="Successful",Crowdfunding!H30,"")</f>
        <v>2220</v>
      </c>
      <c r="I31" t="str">
        <f>IF(Crowdfunding!G30="failed","failed","")</f>
        <v/>
      </c>
      <c r="J31" t="str">
        <f>IF(I31="failed",Crowdfunding!H30,"")</f>
        <v/>
      </c>
    </row>
    <row r="32" spans="6:10" x14ac:dyDescent="0.2">
      <c r="F32" t="str">
        <f>IF(Crowdfunding!G31="successful","successful","")</f>
        <v>successful</v>
      </c>
      <c r="G32">
        <f>IF(F32="Successful",Crowdfunding!H31,"")</f>
        <v>1606</v>
      </c>
      <c r="I32" t="str">
        <f>IF(Crowdfunding!G31="failed","failed","")</f>
        <v/>
      </c>
      <c r="J32" t="str">
        <f>IF(I32="failed",Crowdfunding!H31,"")</f>
        <v/>
      </c>
    </row>
    <row r="33" spans="6:10" x14ac:dyDescent="0.2">
      <c r="F33" t="str">
        <f>IF(Crowdfunding!G32="successful","successful","")</f>
        <v>successful</v>
      </c>
      <c r="G33">
        <f>IF(F33="Successful",Crowdfunding!H32,"")</f>
        <v>129</v>
      </c>
      <c r="I33" t="str">
        <f>IF(Crowdfunding!G32="failed","failed","")</f>
        <v/>
      </c>
      <c r="J33" t="str">
        <f>IF(I33="failed",Crowdfunding!H32,"")</f>
        <v/>
      </c>
    </row>
    <row r="34" spans="6:10" x14ac:dyDescent="0.2">
      <c r="F34" t="str">
        <f>IF(Crowdfunding!G33="successful","successful","")</f>
        <v>successful</v>
      </c>
      <c r="G34">
        <f>IF(F34="Successful",Crowdfunding!H33,"")</f>
        <v>226</v>
      </c>
      <c r="I34" t="str">
        <f>IF(Crowdfunding!G33="failed","failed","")</f>
        <v/>
      </c>
      <c r="J34" t="str">
        <f>IF(I34="failed",Crowdfunding!H33,"")</f>
        <v/>
      </c>
    </row>
    <row r="35" spans="6:10" x14ac:dyDescent="0.2">
      <c r="F35" t="str">
        <f>IF(Crowdfunding!G34="successful","successful","")</f>
        <v/>
      </c>
      <c r="G35" t="str">
        <f>IF(F35="Successful",Crowdfunding!H34,"")</f>
        <v/>
      </c>
      <c r="I35" t="str">
        <f>IF(Crowdfunding!G34="failed","failed","")</f>
        <v>failed</v>
      </c>
      <c r="J35">
        <f>IF(I35="failed",Crowdfunding!H34,"")</f>
        <v>2307</v>
      </c>
    </row>
    <row r="36" spans="6:10" x14ac:dyDescent="0.2">
      <c r="F36" t="str">
        <f>IF(Crowdfunding!G35="successful","successful","")</f>
        <v>successful</v>
      </c>
      <c r="G36">
        <f>IF(F36="Successful",Crowdfunding!H35,"")</f>
        <v>5419</v>
      </c>
      <c r="I36" t="str">
        <f>IF(Crowdfunding!G35="failed","failed","")</f>
        <v/>
      </c>
      <c r="J36" t="str">
        <f>IF(I36="failed",Crowdfunding!H35,"")</f>
        <v/>
      </c>
    </row>
    <row r="37" spans="6:10" x14ac:dyDescent="0.2">
      <c r="F37" t="str">
        <f>IF(Crowdfunding!G36="successful","successful","")</f>
        <v>successful</v>
      </c>
      <c r="G37">
        <f>IF(F37="Successful",Crowdfunding!H36,"")</f>
        <v>165</v>
      </c>
      <c r="I37" t="str">
        <f>IF(Crowdfunding!G36="failed","failed","")</f>
        <v/>
      </c>
      <c r="J37" t="str">
        <f>IF(I37="failed",Crowdfunding!H36,"")</f>
        <v/>
      </c>
    </row>
    <row r="38" spans="6:10" x14ac:dyDescent="0.2">
      <c r="F38" t="str">
        <f>IF(Crowdfunding!G37="successful","successful","")</f>
        <v>successful</v>
      </c>
      <c r="G38">
        <f>IF(F38="Successful",Crowdfunding!H37,"")</f>
        <v>1965</v>
      </c>
      <c r="I38" t="str">
        <f>IF(Crowdfunding!G37="failed","failed","")</f>
        <v/>
      </c>
      <c r="J38" t="str">
        <f>IF(I38="failed",Crowdfunding!H37,"")</f>
        <v/>
      </c>
    </row>
    <row r="39" spans="6:10" x14ac:dyDescent="0.2">
      <c r="F39" t="str">
        <f>IF(Crowdfunding!G38="successful","successful","")</f>
        <v>successful</v>
      </c>
      <c r="G39">
        <f>IF(F39="Successful",Crowdfunding!H38,"")</f>
        <v>16</v>
      </c>
      <c r="I39" t="str">
        <f>IF(Crowdfunding!G38="failed","failed","")</f>
        <v/>
      </c>
      <c r="J39" t="str">
        <f>IF(I39="failed",Crowdfunding!H38,"")</f>
        <v/>
      </c>
    </row>
    <row r="40" spans="6:10" x14ac:dyDescent="0.2">
      <c r="F40" t="str">
        <f>IF(Crowdfunding!G39="successful","successful","")</f>
        <v>successful</v>
      </c>
      <c r="G40">
        <f>IF(F40="Successful",Crowdfunding!H39,"")</f>
        <v>107</v>
      </c>
      <c r="I40" t="str">
        <f>IF(Crowdfunding!G39="failed","failed","")</f>
        <v/>
      </c>
      <c r="J40" t="str">
        <f>IF(I40="failed",Crowdfunding!H39,"")</f>
        <v/>
      </c>
    </row>
    <row r="41" spans="6:10" x14ac:dyDescent="0.2">
      <c r="F41" t="str">
        <f>IF(Crowdfunding!G40="successful","successful","")</f>
        <v>successful</v>
      </c>
      <c r="G41">
        <f>IF(F41="Successful",Crowdfunding!H40,"")</f>
        <v>134</v>
      </c>
      <c r="I41" t="str">
        <f>IF(Crowdfunding!G40="failed","failed","")</f>
        <v/>
      </c>
      <c r="J41" t="str">
        <f>IF(I41="failed",Crowdfunding!H40,"")</f>
        <v/>
      </c>
    </row>
    <row r="42" spans="6:10" x14ac:dyDescent="0.2">
      <c r="F42" t="str">
        <f>IF(Crowdfunding!G41="successful","successful","")</f>
        <v/>
      </c>
      <c r="G42" t="str">
        <f>IF(F42="Successful",Crowdfunding!H41,"")</f>
        <v/>
      </c>
      <c r="I42" t="str">
        <f>IF(Crowdfunding!G41="failed","failed","")</f>
        <v>failed</v>
      </c>
      <c r="J42">
        <f>IF(I42="failed",Crowdfunding!H41,"")</f>
        <v>88</v>
      </c>
    </row>
    <row r="43" spans="6:10" x14ac:dyDescent="0.2">
      <c r="F43" t="str">
        <f>IF(Crowdfunding!G42="successful","successful","")</f>
        <v>successful</v>
      </c>
      <c r="G43">
        <f>IF(F43="Successful",Crowdfunding!H42,"")</f>
        <v>198</v>
      </c>
      <c r="I43" t="str">
        <f>IF(Crowdfunding!G42="failed","failed","")</f>
        <v/>
      </c>
      <c r="J43" t="str">
        <f>IF(I43="failed",Crowdfunding!H42,"")</f>
        <v/>
      </c>
    </row>
    <row r="44" spans="6:10" x14ac:dyDescent="0.2">
      <c r="F44" t="str">
        <f>IF(Crowdfunding!G43="successful","successful","")</f>
        <v>successful</v>
      </c>
      <c r="G44">
        <f>IF(F44="Successful",Crowdfunding!H43,"")</f>
        <v>111</v>
      </c>
      <c r="I44" t="str">
        <f>IF(Crowdfunding!G43="failed","failed","")</f>
        <v/>
      </c>
      <c r="J44" t="str">
        <f>IF(I44="failed",Crowdfunding!H43,"")</f>
        <v/>
      </c>
    </row>
    <row r="45" spans="6:10" x14ac:dyDescent="0.2">
      <c r="F45" t="str">
        <f>IF(Crowdfunding!G44="successful","successful","")</f>
        <v>successful</v>
      </c>
      <c r="G45">
        <f>IF(F45="Successful",Crowdfunding!H44,"")</f>
        <v>222</v>
      </c>
      <c r="I45" t="str">
        <f>IF(Crowdfunding!G44="failed","failed","")</f>
        <v/>
      </c>
      <c r="J45" t="str">
        <f>IF(I45="failed",Crowdfunding!H44,"")</f>
        <v/>
      </c>
    </row>
    <row r="46" spans="6:10" x14ac:dyDescent="0.2">
      <c r="F46" t="str">
        <f>IF(Crowdfunding!G45="successful","successful","")</f>
        <v>successful</v>
      </c>
      <c r="G46">
        <f>IF(F46="Successful",Crowdfunding!H45,"")</f>
        <v>6212</v>
      </c>
      <c r="I46" t="str">
        <f>IF(Crowdfunding!G45="failed","failed","")</f>
        <v/>
      </c>
      <c r="J46" t="str">
        <f>IF(I46="failed",Crowdfunding!H45,"")</f>
        <v/>
      </c>
    </row>
    <row r="47" spans="6:10" x14ac:dyDescent="0.2">
      <c r="F47" t="str">
        <f>IF(Crowdfunding!G46="successful","successful","")</f>
        <v>successful</v>
      </c>
      <c r="G47">
        <f>IF(F47="Successful",Crowdfunding!H46,"")</f>
        <v>98</v>
      </c>
      <c r="I47" t="str">
        <f>IF(Crowdfunding!G46="failed","failed","")</f>
        <v/>
      </c>
      <c r="J47" t="str">
        <f>IF(I47="failed",Crowdfunding!H46,"")</f>
        <v/>
      </c>
    </row>
    <row r="48" spans="6:10" x14ac:dyDescent="0.2">
      <c r="F48" t="str">
        <f>IF(Crowdfunding!G47="successful","successful","")</f>
        <v/>
      </c>
      <c r="G48" t="str">
        <f>IF(F48="Successful",Crowdfunding!H47,"")</f>
        <v/>
      </c>
      <c r="I48" t="str">
        <f>IF(Crowdfunding!G47="failed","failed","")</f>
        <v>failed</v>
      </c>
      <c r="J48">
        <f>IF(I48="failed",Crowdfunding!H47,"")</f>
        <v>48</v>
      </c>
    </row>
    <row r="49" spans="6:10" x14ac:dyDescent="0.2">
      <c r="F49" t="str">
        <f>IF(Crowdfunding!G48="successful","successful","")</f>
        <v>successful</v>
      </c>
      <c r="G49">
        <f>IF(F49="Successful",Crowdfunding!H48,"")</f>
        <v>92</v>
      </c>
      <c r="I49" t="str">
        <f>IF(Crowdfunding!G48="failed","failed","")</f>
        <v/>
      </c>
      <c r="J49" t="str">
        <f>IF(I49="failed",Crowdfunding!H48,"")</f>
        <v/>
      </c>
    </row>
    <row r="50" spans="6:10" x14ac:dyDescent="0.2">
      <c r="F50" t="str">
        <f>IF(Crowdfunding!G49="successful","successful","")</f>
        <v>successful</v>
      </c>
      <c r="G50">
        <f>IF(F50="Successful",Crowdfunding!H49,"")</f>
        <v>149</v>
      </c>
      <c r="I50" t="str">
        <f>IF(Crowdfunding!G49="failed","failed","")</f>
        <v/>
      </c>
      <c r="J50" t="str">
        <f>IF(I50="failed",Crowdfunding!H49,"")</f>
        <v/>
      </c>
    </row>
    <row r="51" spans="6:10" x14ac:dyDescent="0.2">
      <c r="F51" t="str">
        <f>IF(Crowdfunding!G50="successful","successful","")</f>
        <v>successful</v>
      </c>
      <c r="G51">
        <f>IF(F51="Successful",Crowdfunding!H50,"")</f>
        <v>2431</v>
      </c>
      <c r="I51" t="str">
        <f>IF(Crowdfunding!G50="failed","failed","")</f>
        <v/>
      </c>
      <c r="J51" t="str">
        <f>IF(I51="failed",Crowdfunding!H50,"")</f>
        <v/>
      </c>
    </row>
    <row r="52" spans="6:10" x14ac:dyDescent="0.2">
      <c r="F52" t="str">
        <f>IF(Crowdfunding!G51="successful","successful","")</f>
        <v>successful</v>
      </c>
      <c r="G52">
        <f>IF(F52="Successful",Crowdfunding!H51,"")</f>
        <v>303</v>
      </c>
      <c r="I52" t="str">
        <f>IF(Crowdfunding!G51="failed","failed","")</f>
        <v/>
      </c>
      <c r="J52" t="str">
        <f>IF(I52="failed",Crowdfunding!H51,"")</f>
        <v/>
      </c>
    </row>
    <row r="53" spans="6:10" x14ac:dyDescent="0.2">
      <c r="F53" t="str">
        <f>IF(Crowdfunding!G52="successful","successful","")</f>
        <v/>
      </c>
      <c r="G53" t="str">
        <f>IF(F53="Successful",Crowdfunding!H52,"")</f>
        <v/>
      </c>
      <c r="I53" t="str">
        <f>IF(Crowdfunding!G52="failed","failed","")</f>
        <v>failed</v>
      </c>
      <c r="J53">
        <f>IF(I53="failed",Crowdfunding!H52,"")</f>
        <v>1</v>
      </c>
    </row>
    <row r="54" spans="6:10" x14ac:dyDescent="0.2">
      <c r="F54" t="str">
        <f>IF(Crowdfunding!G53="successful","successful","")</f>
        <v/>
      </c>
      <c r="G54" t="str">
        <f>IF(F54="Successful",Crowdfunding!H53,"")</f>
        <v/>
      </c>
      <c r="I54" t="str">
        <f>IF(Crowdfunding!G53="failed","failed","")</f>
        <v>failed</v>
      </c>
      <c r="J54">
        <f>IF(I54="failed",Crowdfunding!H53,"")</f>
        <v>1467</v>
      </c>
    </row>
    <row r="55" spans="6:10" x14ac:dyDescent="0.2">
      <c r="F55" t="str">
        <f>IF(Crowdfunding!G54="successful","successful","")</f>
        <v/>
      </c>
      <c r="G55" t="str">
        <f>IF(F55="Successful",Crowdfunding!H54,"")</f>
        <v/>
      </c>
      <c r="I55" t="str">
        <f>IF(Crowdfunding!G54="failed","failed","")</f>
        <v>failed</v>
      </c>
      <c r="J55">
        <f>IF(I55="failed",Crowdfunding!H54,"")</f>
        <v>75</v>
      </c>
    </row>
    <row r="56" spans="6:10" x14ac:dyDescent="0.2">
      <c r="F56" t="str">
        <f>IF(Crowdfunding!G55="successful","successful","")</f>
        <v>successful</v>
      </c>
      <c r="G56">
        <f>IF(F56="Successful",Crowdfunding!H55,"")</f>
        <v>209</v>
      </c>
      <c r="I56" t="str">
        <f>IF(Crowdfunding!G55="failed","failed","")</f>
        <v/>
      </c>
      <c r="J56" t="str">
        <f>IF(I56="failed",Crowdfunding!H55,"")</f>
        <v/>
      </c>
    </row>
    <row r="57" spans="6:10" x14ac:dyDescent="0.2">
      <c r="F57" t="str">
        <f>IF(Crowdfunding!G56="successful","successful","")</f>
        <v/>
      </c>
      <c r="G57" t="str">
        <f>IF(F57="Successful",Crowdfunding!H56,"")</f>
        <v/>
      </c>
      <c r="I57" t="str">
        <f>IF(Crowdfunding!G56="failed","failed","")</f>
        <v>failed</v>
      </c>
      <c r="J57">
        <f>IF(I57="failed",Crowdfunding!H56,"")</f>
        <v>120</v>
      </c>
    </row>
    <row r="58" spans="6:10" x14ac:dyDescent="0.2">
      <c r="F58" t="str">
        <f>IF(Crowdfunding!G57="successful","successful","")</f>
        <v>successful</v>
      </c>
      <c r="G58">
        <f>IF(F58="Successful",Crowdfunding!H57,"")</f>
        <v>131</v>
      </c>
      <c r="I58" t="str">
        <f>IF(Crowdfunding!G57="failed","failed","")</f>
        <v/>
      </c>
      <c r="J58" t="str">
        <f>IF(I58="failed",Crowdfunding!H57,"")</f>
        <v/>
      </c>
    </row>
    <row r="59" spans="6:10" x14ac:dyDescent="0.2">
      <c r="F59" t="str">
        <f>IF(Crowdfunding!G58="successful","successful","")</f>
        <v>successful</v>
      </c>
      <c r="G59">
        <f>IF(F59="Successful",Crowdfunding!H58,"")</f>
        <v>164</v>
      </c>
      <c r="I59" t="str">
        <f>IF(Crowdfunding!G58="failed","failed","")</f>
        <v/>
      </c>
      <c r="J59" t="str">
        <f>IF(I59="failed",Crowdfunding!H58,"")</f>
        <v/>
      </c>
    </row>
    <row r="60" spans="6:10" x14ac:dyDescent="0.2">
      <c r="F60" t="str">
        <f>IF(Crowdfunding!G59="successful","successful","")</f>
        <v>successful</v>
      </c>
      <c r="G60">
        <f>IF(F60="Successful",Crowdfunding!H59,"")</f>
        <v>201</v>
      </c>
      <c r="I60" t="str">
        <f>IF(Crowdfunding!G59="failed","failed","")</f>
        <v/>
      </c>
      <c r="J60" t="str">
        <f>IF(I60="failed",Crowdfunding!H59,"")</f>
        <v/>
      </c>
    </row>
    <row r="61" spans="6:10" x14ac:dyDescent="0.2">
      <c r="F61" t="str">
        <f>IF(Crowdfunding!G60="successful","successful","")</f>
        <v>successful</v>
      </c>
      <c r="G61">
        <f>IF(F61="Successful",Crowdfunding!H60,"")</f>
        <v>211</v>
      </c>
      <c r="I61" t="str">
        <f>IF(Crowdfunding!G60="failed","failed","")</f>
        <v/>
      </c>
      <c r="J61" t="str">
        <f>IF(I61="failed",Crowdfunding!H60,"")</f>
        <v/>
      </c>
    </row>
    <row r="62" spans="6:10" x14ac:dyDescent="0.2">
      <c r="F62" t="str">
        <f>IF(Crowdfunding!G61="successful","successful","")</f>
        <v>successful</v>
      </c>
      <c r="G62">
        <f>IF(F62="Successful",Crowdfunding!H61,"")</f>
        <v>128</v>
      </c>
      <c r="I62" t="str">
        <f>IF(Crowdfunding!G61="failed","failed","")</f>
        <v/>
      </c>
      <c r="J62" t="str">
        <f>IF(I62="failed",Crowdfunding!H61,"")</f>
        <v/>
      </c>
    </row>
    <row r="63" spans="6:10" x14ac:dyDescent="0.2">
      <c r="F63" t="str">
        <f>IF(Crowdfunding!G62="successful","successful","")</f>
        <v>successful</v>
      </c>
      <c r="G63">
        <f>IF(F63="Successful",Crowdfunding!H62,"")</f>
        <v>1600</v>
      </c>
      <c r="I63" t="str">
        <f>IF(Crowdfunding!G62="failed","failed","")</f>
        <v/>
      </c>
      <c r="J63" t="str">
        <f>IF(I63="failed",Crowdfunding!H62,"")</f>
        <v/>
      </c>
    </row>
    <row r="64" spans="6:10" x14ac:dyDescent="0.2">
      <c r="F64" t="str">
        <f>IF(Crowdfunding!G63="successful","successful","")</f>
        <v/>
      </c>
      <c r="G64" t="str">
        <f>IF(F64="Successful",Crowdfunding!H63,"")</f>
        <v/>
      </c>
      <c r="I64" t="str">
        <f>IF(Crowdfunding!G63="failed","failed","")</f>
        <v>failed</v>
      </c>
      <c r="J64">
        <f>IF(I64="failed",Crowdfunding!H63,"")</f>
        <v>2253</v>
      </c>
    </row>
    <row r="65" spans="6:10" x14ac:dyDescent="0.2">
      <c r="F65" t="str">
        <f>IF(Crowdfunding!G64="successful","successful","")</f>
        <v>successful</v>
      </c>
      <c r="G65">
        <f>IF(F65="Successful",Crowdfunding!H64,"")</f>
        <v>249</v>
      </c>
      <c r="I65" t="str">
        <f>IF(Crowdfunding!G64="failed","failed","")</f>
        <v/>
      </c>
      <c r="J65" t="str">
        <f>IF(I65="failed",Crowdfunding!H64,"")</f>
        <v/>
      </c>
    </row>
    <row r="66" spans="6:10" x14ac:dyDescent="0.2">
      <c r="F66" t="str">
        <f>IF(Crowdfunding!G65="successful","successful","")</f>
        <v/>
      </c>
      <c r="G66" t="str">
        <f>IF(F66="Successful",Crowdfunding!H65,"")</f>
        <v/>
      </c>
      <c r="I66" t="str">
        <f>IF(Crowdfunding!G65="failed","failed","")</f>
        <v>failed</v>
      </c>
      <c r="J66">
        <f>IF(I66="failed",Crowdfunding!H65,"")</f>
        <v>5</v>
      </c>
    </row>
    <row r="67" spans="6:10" x14ac:dyDescent="0.2">
      <c r="F67" t="str">
        <f>IF(Crowdfunding!G66="successful","successful","")</f>
        <v/>
      </c>
      <c r="G67" t="str">
        <f>IF(F67="Successful",Crowdfunding!H66,"")</f>
        <v/>
      </c>
      <c r="I67" t="str">
        <f>IF(Crowdfunding!G66="failed","failed","")</f>
        <v>failed</v>
      </c>
      <c r="J67">
        <f>IF(I67="failed",Crowdfunding!H66,"")</f>
        <v>38</v>
      </c>
    </row>
    <row r="68" spans="6:10" x14ac:dyDescent="0.2">
      <c r="F68" t="str">
        <f>IF(Crowdfunding!G67="successful","successful","")</f>
        <v>successful</v>
      </c>
      <c r="G68">
        <f>IF(F68="Successful",Crowdfunding!H67,"")</f>
        <v>236</v>
      </c>
      <c r="I68" t="str">
        <f>IF(Crowdfunding!G67="failed","failed","")</f>
        <v/>
      </c>
      <c r="J68" t="str">
        <f>IF(I68="failed",Crowdfunding!H67,"")</f>
        <v/>
      </c>
    </row>
    <row r="69" spans="6:10" x14ac:dyDescent="0.2">
      <c r="F69" t="str">
        <f>IF(Crowdfunding!G68="successful","successful","")</f>
        <v/>
      </c>
      <c r="G69" t="str">
        <f>IF(F69="Successful",Crowdfunding!H68,"")</f>
        <v/>
      </c>
      <c r="I69" t="str">
        <f>IF(Crowdfunding!G68="failed","failed","")</f>
        <v>failed</v>
      </c>
      <c r="J69">
        <f>IF(I69="failed",Crowdfunding!H68,"")</f>
        <v>12</v>
      </c>
    </row>
    <row r="70" spans="6:10" x14ac:dyDescent="0.2">
      <c r="F70" t="str">
        <f>IF(Crowdfunding!G69="successful","successful","")</f>
        <v>successful</v>
      </c>
      <c r="G70">
        <f>IF(F70="Successful",Crowdfunding!H69,"")</f>
        <v>4065</v>
      </c>
      <c r="I70" t="str">
        <f>IF(Crowdfunding!G69="failed","failed","")</f>
        <v/>
      </c>
      <c r="J70" t="str">
        <f>IF(I70="failed",Crowdfunding!H69,"")</f>
        <v/>
      </c>
    </row>
    <row r="71" spans="6:10" x14ac:dyDescent="0.2">
      <c r="F71" t="str">
        <f>IF(Crowdfunding!G70="successful","successful","")</f>
        <v>successful</v>
      </c>
      <c r="G71">
        <f>IF(F71="Successful",Crowdfunding!H70,"")</f>
        <v>246</v>
      </c>
      <c r="I71" t="str">
        <f>IF(Crowdfunding!G70="failed","failed","")</f>
        <v/>
      </c>
      <c r="J71" t="str">
        <f>IF(I71="failed",Crowdfunding!H70,"")</f>
        <v/>
      </c>
    </row>
    <row r="72" spans="6:10" x14ac:dyDescent="0.2">
      <c r="F72" t="str">
        <f>IF(Crowdfunding!G71="successful","successful","")</f>
        <v/>
      </c>
      <c r="G72" t="str">
        <f>IF(F72="Successful",Crowdfunding!H71,"")</f>
        <v/>
      </c>
      <c r="I72" t="str">
        <f>IF(Crowdfunding!G71="failed","failed","")</f>
        <v/>
      </c>
      <c r="J72" t="str">
        <f>IF(I72="failed",Crowdfunding!H71,"")</f>
        <v/>
      </c>
    </row>
    <row r="73" spans="6:10" x14ac:dyDescent="0.2">
      <c r="F73" t="str">
        <f>IF(Crowdfunding!G72="successful","successful","")</f>
        <v>successful</v>
      </c>
      <c r="G73">
        <f>IF(F73="Successful",Crowdfunding!H72,"")</f>
        <v>2475</v>
      </c>
      <c r="I73" t="str">
        <f>IF(Crowdfunding!G72="failed","failed","")</f>
        <v/>
      </c>
      <c r="J73" t="str">
        <f>IF(I73="failed",Crowdfunding!H72,"")</f>
        <v/>
      </c>
    </row>
    <row r="74" spans="6:10" x14ac:dyDescent="0.2">
      <c r="F74" t="str">
        <f>IF(Crowdfunding!G73="successful","successful","")</f>
        <v>successful</v>
      </c>
      <c r="G74">
        <f>IF(F74="Successful",Crowdfunding!H73,"")</f>
        <v>76</v>
      </c>
      <c r="I74" t="str">
        <f>IF(Crowdfunding!G73="failed","failed","")</f>
        <v/>
      </c>
      <c r="J74" t="str">
        <f>IF(I74="failed",Crowdfunding!H73,"")</f>
        <v/>
      </c>
    </row>
    <row r="75" spans="6:10" x14ac:dyDescent="0.2">
      <c r="F75" t="str">
        <f>IF(Crowdfunding!G74="successful","successful","")</f>
        <v>successful</v>
      </c>
      <c r="G75">
        <f>IF(F75="Successful",Crowdfunding!H74,"")</f>
        <v>54</v>
      </c>
      <c r="I75" t="str">
        <f>IF(Crowdfunding!G74="failed","failed","")</f>
        <v/>
      </c>
      <c r="J75" t="str">
        <f>IF(I75="failed",Crowdfunding!H74,"")</f>
        <v/>
      </c>
    </row>
    <row r="76" spans="6:10" x14ac:dyDescent="0.2">
      <c r="F76" t="str">
        <f>IF(Crowdfunding!G75="successful","successful","")</f>
        <v>successful</v>
      </c>
      <c r="G76">
        <f>IF(F76="Successful",Crowdfunding!H75,"")</f>
        <v>88</v>
      </c>
      <c r="I76" t="str">
        <f>IF(Crowdfunding!G75="failed","failed","")</f>
        <v/>
      </c>
      <c r="J76" t="str">
        <f>IF(I76="failed",Crowdfunding!H75,"")</f>
        <v/>
      </c>
    </row>
    <row r="77" spans="6:10" x14ac:dyDescent="0.2">
      <c r="F77" t="str">
        <f>IF(Crowdfunding!G76="successful","successful","")</f>
        <v>successful</v>
      </c>
      <c r="G77">
        <f>IF(F77="Successful",Crowdfunding!H76,"")</f>
        <v>85</v>
      </c>
      <c r="I77" t="str">
        <f>IF(Crowdfunding!G76="failed","failed","")</f>
        <v/>
      </c>
      <c r="J77" t="str">
        <f>IF(I77="failed",Crowdfunding!H76,"")</f>
        <v/>
      </c>
    </row>
    <row r="78" spans="6:10" x14ac:dyDescent="0.2">
      <c r="F78" t="str">
        <f>IF(Crowdfunding!G77="successful","successful","")</f>
        <v>successful</v>
      </c>
      <c r="G78">
        <f>IF(F78="Successful",Crowdfunding!H77,"")</f>
        <v>170</v>
      </c>
      <c r="I78" t="str">
        <f>IF(Crowdfunding!G77="failed","failed","")</f>
        <v/>
      </c>
      <c r="J78" t="str">
        <f>IF(I78="failed",Crowdfunding!H77,"")</f>
        <v/>
      </c>
    </row>
    <row r="79" spans="6:10" x14ac:dyDescent="0.2">
      <c r="F79" t="str">
        <f>IF(Crowdfunding!G78="successful","successful","")</f>
        <v/>
      </c>
      <c r="G79" t="str">
        <f>IF(F79="Successful",Crowdfunding!H78,"")</f>
        <v/>
      </c>
      <c r="I79" t="str">
        <f>IF(Crowdfunding!G78="failed","failed","")</f>
        <v>failed</v>
      </c>
      <c r="J79">
        <f>IF(I79="failed",Crowdfunding!H78,"")</f>
        <v>1684</v>
      </c>
    </row>
    <row r="80" spans="6:10" x14ac:dyDescent="0.2">
      <c r="F80" t="str">
        <f>IF(Crowdfunding!G79="successful","successful","")</f>
        <v/>
      </c>
      <c r="G80" t="str">
        <f>IF(F80="Successful",Crowdfunding!H79,"")</f>
        <v/>
      </c>
      <c r="I80" t="str">
        <f>IF(Crowdfunding!G79="failed","failed","")</f>
        <v>failed</v>
      </c>
      <c r="J80">
        <f>IF(I80="failed",Crowdfunding!H79,"")</f>
        <v>56</v>
      </c>
    </row>
    <row r="81" spans="6:10" x14ac:dyDescent="0.2">
      <c r="F81" t="str">
        <f>IF(Crowdfunding!G80="successful","successful","")</f>
        <v>successful</v>
      </c>
      <c r="G81">
        <f>IF(F81="Successful",Crowdfunding!H80,"")</f>
        <v>330</v>
      </c>
      <c r="I81" t="str">
        <f>IF(Crowdfunding!G80="failed","failed","")</f>
        <v/>
      </c>
      <c r="J81" t="str">
        <f>IF(I81="failed",Crowdfunding!H80,"")</f>
        <v/>
      </c>
    </row>
    <row r="82" spans="6:10" x14ac:dyDescent="0.2">
      <c r="F82" t="str">
        <f>IF(Crowdfunding!G81="successful","successful","")</f>
        <v/>
      </c>
      <c r="G82" t="str">
        <f>IF(F82="Successful",Crowdfunding!H81,"")</f>
        <v/>
      </c>
      <c r="I82" t="str">
        <f>IF(Crowdfunding!G81="failed","failed","")</f>
        <v>failed</v>
      </c>
      <c r="J82">
        <f>IF(I82="failed",Crowdfunding!H81,"")</f>
        <v>838</v>
      </c>
    </row>
    <row r="83" spans="6:10" x14ac:dyDescent="0.2">
      <c r="F83" t="str">
        <f>IF(Crowdfunding!G82="successful","successful","")</f>
        <v>successful</v>
      </c>
      <c r="G83">
        <f>IF(F83="Successful",Crowdfunding!H82,"")</f>
        <v>127</v>
      </c>
      <c r="I83" t="str">
        <f>IF(Crowdfunding!G82="failed","failed","")</f>
        <v/>
      </c>
      <c r="J83" t="str">
        <f>IF(I83="failed",Crowdfunding!H82,"")</f>
        <v/>
      </c>
    </row>
    <row r="84" spans="6:10" x14ac:dyDescent="0.2">
      <c r="F84" t="str">
        <f>IF(Crowdfunding!G83="successful","successful","")</f>
        <v>successful</v>
      </c>
      <c r="G84">
        <f>IF(F84="Successful",Crowdfunding!H83,"")</f>
        <v>411</v>
      </c>
      <c r="I84" t="str">
        <f>IF(Crowdfunding!G83="failed","failed","")</f>
        <v/>
      </c>
      <c r="J84" t="str">
        <f>IF(I84="failed",Crowdfunding!H83,"")</f>
        <v/>
      </c>
    </row>
    <row r="85" spans="6:10" x14ac:dyDescent="0.2">
      <c r="F85" t="str">
        <f>IF(Crowdfunding!G84="successful","successful","")</f>
        <v>successful</v>
      </c>
      <c r="G85">
        <f>IF(F85="Successful",Crowdfunding!H84,"")</f>
        <v>180</v>
      </c>
      <c r="I85" t="str">
        <f>IF(Crowdfunding!G84="failed","failed","")</f>
        <v/>
      </c>
      <c r="J85" t="str">
        <f>IF(I85="failed",Crowdfunding!H84,"")</f>
        <v/>
      </c>
    </row>
    <row r="86" spans="6:10" x14ac:dyDescent="0.2">
      <c r="F86" t="str">
        <f>IF(Crowdfunding!G85="successful","successful","")</f>
        <v/>
      </c>
      <c r="G86" t="str">
        <f>IF(F86="Successful",Crowdfunding!H85,"")</f>
        <v/>
      </c>
      <c r="I86" t="str">
        <f>IF(Crowdfunding!G85="failed","failed","")</f>
        <v>failed</v>
      </c>
      <c r="J86">
        <f>IF(I86="failed",Crowdfunding!H85,"")</f>
        <v>1000</v>
      </c>
    </row>
    <row r="87" spans="6:10" x14ac:dyDescent="0.2">
      <c r="F87" t="str">
        <f>IF(Crowdfunding!G86="successful","successful","")</f>
        <v>successful</v>
      </c>
      <c r="G87">
        <f>IF(F87="Successful",Crowdfunding!H86,"")</f>
        <v>374</v>
      </c>
      <c r="I87" t="str">
        <f>IF(Crowdfunding!G86="failed","failed","")</f>
        <v/>
      </c>
      <c r="J87" t="str">
        <f>IF(I87="failed",Crowdfunding!H86,"")</f>
        <v/>
      </c>
    </row>
    <row r="88" spans="6:10" x14ac:dyDescent="0.2">
      <c r="F88" t="str">
        <f>IF(Crowdfunding!G87="successful","successful","")</f>
        <v>successful</v>
      </c>
      <c r="G88">
        <f>IF(F88="Successful",Crowdfunding!H87,"")</f>
        <v>71</v>
      </c>
      <c r="I88" t="str">
        <f>IF(Crowdfunding!G87="failed","failed","")</f>
        <v/>
      </c>
      <c r="J88" t="str">
        <f>IF(I88="failed",Crowdfunding!H87,"")</f>
        <v/>
      </c>
    </row>
    <row r="89" spans="6:10" x14ac:dyDescent="0.2">
      <c r="F89" t="str">
        <f>IF(Crowdfunding!G88="successful","successful","")</f>
        <v>successful</v>
      </c>
      <c r="G89">
        <f>IF(F89="Successful",Crowdfunding!H88,"")</f>
        <v>203</v>
      </c>
      <c r="I89" t="str">
        <f>IF(Crowdfunding!G88="failed","failed","")</f>
        <v/>
      </c>
      <c r="J89" t="str">
        <f>IF(I89="failed",Crowdfunding!H88,"")</f>
        <v/>
      </c>
    </row>
    <row r="90" spans="6:10" x14ac:dyDescent="0.2">
      <c r="F90" t="str">
        <f>IF(Crowdfunding!G89="successful","successful","")</f>
        <v/>
      </c>
      <c r="G90" t="str">
        <f>IF(F90="Successful",Crowdfunding!H89,"")</f>
        <v/>
      </c>
      <c r="I90" t="str">
        <f>IF(Crowdfunding!G89="failed","failed","")</f>
        <v>failed</v>
      </c>
      <c r="J90">
        <f>IF(I90="failed",Crowdfunding!H89,"")</f>
        <v>1482</v>
      </c>
    </row>
    <row r="91" spans="6:10" x14ac:dyDescent="0.2">
      <c r="F91" t="str">
        <f>IF(Crowdfunding!G90="successful","successful","")</f>
        <v>successful</v>
      </c>
      <c r="G91">
        <f>IF(F91="Successful",Crowdfunding!H90,"")</f>
        <v>113</v>
      </c>
      <c r="I91" t="str">
        <f>IF(Crowdfunding!G90="failed","failed","")</f>
        <v/>
      </c>
      <c r="J91" t="str">
        <f>IF(I91="failed",Crowdfunding!H90,"")</f>
        <v/>
      </c>
    </row>
    <row r="92" spans="6:10" x14ac:dyDescent="0.2">
      <c r="F92" t="str">
        <f>IF(Crowdfunding!G91="successful","successful","")</f>
        <v>successful</v>
      </c>
      <c r="G92">
        <f>IF(F92="Successful",Crowdfunding!H91,"")</f>
        <v>96</v>
      </c>
      <c r="I92" t="str">
        <f>IF(Crowdfunding!G91="failed","failed","")</f>
        <v/>
      </c>
      <c r="J92" t="str">
        <f>IF(I92="failed",Crowdfunding!H91,"")</f>
        <v/>
      </c>
    </row>
    <row r="93" spans="6:10" x14ac:dyDescent="0.2">
      <c r="F93" t="str">
        <f>IF(Crowdfunding!G92="successful","successful","")</f>
        <v/>
      </c>
      <c r="G93" t="str">
        <f>IF(F93="Successful",Crowdfunding!H92,"")</f>
        <v/>
      </c>
      <c r="I93" t="str">
        <f>IF(Crowdfunding!G92="failed","failed","")</f>
        <v>failed</v>
      </c>
      <c r="J93">
        <f>IF(I93="failed",Crowdfunding!H92,"")</f>
        <v>106</v>
      </c>
    </row>
    <row r="94" spans="6:10" x14ac:dyDescent="0.2">
      <c r="F94" t="str">
        <f>IF(Crowdfunding!G93="successful","successful","")</f>
        <v/>
      </c>
      <c r="G94" t="str">
        <f>IF(F94="Successful",Crowdfunding!H93,"")</f>
        <v/>
      </c>
      <c r="I94" t="str">
        <f>IF(Crowdfunding!G93="failed","failed","")</f>
        <v>failed</v>
      </c>
      <c r="J94">
        <f>IF(I94="failed",Crowdfunding!H93,"")</f>
        <v>679</v>
      </c>
    </row>
    <row r="95" spans="6:10" x14ac:dyDescent="0.2">
      <c r="F95" t="str">
        <f>IF(Crowdfunding!G94="successful","successful","")</f>
        <v>successful</v>
      </c>
      <c r="G95">
        <f>IF(F95="Successful",Crowdfunding!H94,"")</f>
        <v>498</v>
      </c>
      <c r="I95" t="str">
        <f>IF(Crowdfunding!G94="failed","failed","")</f>
        <v/>
      </c>
      <c r="J95" t="str">
        <f>IF(I95="failed",Crowdfunding!H94,"")</f>
        <v/>
      </c>
    </row>
    <row r="96" spans="6:10" x14ac:dyDescent="0.2">
      <c r="F96" t="str">
        <f>IF(Crowdfunding!G95="successful","successful","")</f>
        <v/>
      </c>
      <c r="G96" t="str">
        <f>IF(F96="Successful",Crowdfunding!H95,"")</f>
        <v/>
      </c>
      <c r="I96" t="str">
        <f>IF(Crowdfunding!G95="failed","failed","")</f>
        <v/>
      </c>
      <c r="J96" t="str">
        <f>IF(I96="failed",Crowdfunding!H95,"")</f>
        <v/>
      </c>
    </row>
    <row r="97" spans="6:10" x14ac:dyDescent="0.2">
      <c r="F97" t="str">
        <f>IF(Crowdfunding!G96="successful","successful","")</f>
        <v>successful</v>
      </c>
      <c r="G97">
        <f>IF(F97="Successful",Crowdfunding!H96,"")</f>
        <v>180</v>
      </c>
      <c r="I97" t="str">
        <f>IF(Crowdfunding!G96="failed","failed","")</f>
        <v/>
      </c>
      <c r="J97" t="str">
        <f>IF(I97="failed",Crowdfunding!H96,"")</f>
        <v/>
      </c>
    </row>
    <row r="98" spans="6:10" x14ac:dyDescent="0.2">
      <c r="F98" t="str">
        <f>IF(Crowdfunding!G97="successful","successful","")</f>
        <v>successful</v>
      </c>
      <c r="G98">
        <f>IF(F98="Successful",Crowdfunding!H97,"")</f>
        <v>27</v>
      </c>
      <c r="I98" t="str">
        <f>IF(Crowdfunding!G97="failed","failed","")</f>
        <v/>
      </c>
      <c r="J98" t="str">
        <f>IF(I98="failed",Crowdfunding!H97,"")</f>
        <v/>
      </c>
    </row>
    <row r="99" spans="6:10" x14ac:dyDescent="0.2">
      <c r="F99" t="str">
        <f>IF(Crowdfunding!G98="successful","successful","")</f>
        <v>successful</v>
      </c>
      <c r="G99">
        <f>IF(F99="Successful",Crowdfunding!H98,"")</f>
        <v>2331</v>
      </c>
      <c r="I99" t="str">
        <f>IF(Crowdfunding!G98="failed","failed","")</f>
        <v/>
      </c>
      <c r="J99" t="str">
        <f>IF(I99="failed",Crowdfunding!H98,"")</f>
        <v/>
      </c>
    </row>
    <row r="100" spans="6:10" x14ac:dyDescent="0.2">
      <c r="F100" t="str">
        <f>IF(Crowdfunding!G99="successful","successful","")</f>
        <v>successful</v>
      </c>
      <c r="G100">
        <f>IF(F100="Successful",Crowdfunding!H99,"")</f>
        <v>113</v>
      </c>
      <c r="I100" t="str">
        <f>IF(Crowdfunding!G99="failed","failed","")</f>
        <v/>
      </c>
      <c r="J100" t="str">
        <f>IF(I100="failed",Crowdfunding!H99,"")</f>
        <v/>
      </c>
    </row>
    <row r="101" spans="6:10" x14ac:dyDescent="0.2">
      <c r="F101" t="str">
        <f>IF(Crowdfunding!G100="successful","successful","")</f>
        <v/>
      </c>
      <c r="G101" t="str">
        <f>IF(F101="Successful",Crowdfunding!H100,"")</f>
        <v/>
      </c>
      <c r="I101" t="str">
        <f>IF(Crowdfunding!G100="failed","failed","")</f>
        <v>failed</v>
      </c>
      <c r="J101">
        <f>IF(I101="failed",Crowdfunding!H100,"")</f>
        <v>1220</v>
      </c>
    </row>
    <row r="102" spans="6:10" x14ac:dyDescent="0.2">
      <c r="F102" t="str">
        <f>IF(Crowdfunding!G101="successful","successful","")</f>
        <v>successful</v>
      </c>
      <c r="G102">
        <f>IF(F102="Successful",Crowdfunding!H101,"")</f>
        <v>164</v>
      </c>
      <c r="I102" t="str">
        <f>IF(Crowdfunding!G101="failed","failed","")</f>
        <v/>
      </c>
      <c r="J102" t="str">
        <f>IF(I102="failed",Crowdfunding!H101,"")</f>
        <v/>
      </c>
    </row>
    <row r="103" spans="6:10" x14ac:dyDescent="0.2">
      <c r="F103" t="str">
        <f>IF(Crowdfunding!G102="successful","successful","")</f>
        <v/>
      </c>
      <c r="G103" t="str">
        <f>IF(F103="Successful",Crowdfunding!H102,"")</f>
        <v/>
      </c>
      <c r="I103" t="str">
        <f>IF(Crowdfunding!G102="failed","failed","")</f>
        <v>failed</v>
      </c>
      <c r="J103">
        <f>IF(I103="failed",Crowdfunding!H102,"")</f>
        <v>1</v>
      </c>
    </row>
    <row r="104" spans="6:10" x14ac:dyDescent="0.2">
      <c r="F104" t="str">
        <f>IF(Crowdfunding!G103="successful","successful","")</f>
        <v>successful</v>
      </c>
      <c r="G104">
        <f>IF(F104="Successful",Crowdfunding!H103,"")</f>
        <v>164</v>
      </c>
      <c r="I104" t="str">
        <f>IF(Crowdfunding!G103="failed","failed","")</f>
        <v/>
      </c>
      <c r="J104" t="str">
        <f>IF(I104="failed",Crowdfunding!H103,"")</f>
        <v/>
      </c>
    </row>
    <row r="105" spans="6:10" x14ac:dyDescent="0.2">
      <c r="F105" t="str">
        <f>IF(Crowdfunding!G104="successful","successful","")</f>
        <v>successful</v>
      </c>
      <c r="G105">
        <f>IF(F105="Successful",Crowdfunding!H104,"")</f>
        <v>336</v>
      </c>
      <c r="I105" t="str">
        <f>IF(Crowdfunding!G104="failed","failed","")</f>
        <v/>
      </c>
      <c r="J105" t="str">
        <f>IF(I105="failed",Crowdfunding!H104,"")</f>
        <v/>
      </c>
    </row>
    <row r="106" spans="6:10" x14ac:dyDescent="0.2">
      <c r="F106" t="str">
        <f>IF(Crowdfunding!G105="successful","successful","")</f>
        <v/>
      </c>
      <c r="G106" t="str">
        <f>IF(F106="Successful",Crowdfunding!H105,"")</f>
        <v/>
      </c>
      <c r="I106" t="str">
        <f>IF(Crowdfunding!G105="failed","failed","")</f>
        <v>failed</v>
      </c>
      <c r="J106">
        <f>IF(I106="failed",Crowdfunding!H105,"")</f>
        <v>37</v>
      </c>
    </row>
    <row r="107" spans="6:10" x14ac:dyDescent="0.2">
      <c r="F107" t="str">
        <f>IF(Crowdfunding!G106="successful","successful","")</f>
        <v>successful</v>
      </c>
      <c r="G107">
        <f>IF(F107="Successful",Crowdfunding!H106,"")</f>
        <v>1917</v>
      </c>
      <c r="I107" t="str">
        <f>IF(Crowdfunding!G106="failed","failed","")</f>
        <v/>
      </c>
      <c r="J107" t="str">
        <f>IF(I107="failed",Crowdfunding!H106,"")</f>
        <v/>
      </c>
    </row>
    <row r="108" spans="6:10" x14ac:dyDescent="0.2">
      <c r="F108" t="str">
        <f>IF(Crowdfunding!G107="successful","successful","")</f>
        <v>successful</v>
      </c>
      <c r="G108">
        <f>IF(F108="Successful",Crowdfunding!H107,"")</f>
        <v>95</v>
      </c>
      <c r="I108" t="str">
        <f>IF(Crowdfunding!G107="failed","failed","")</f>
        <v/>
      </c>
      <c r="J108" t="str">
        <f>IF(I108="failed",Crowdfunding!H107,"")</f>
        <v/>
      </c>
    </row>
    <row r="109" spans="6:10" x14ac:dyDescent="0.2">
      <c r="F109" t="str">
        <f>IF(Crowdfunding!G108="successful","successful","")</f>
        <v>successful</v>
      </c>
      <c r="G109">
        <f>IF(F109="Successful",Crowdfunding!H108,"")</f>
        <v>147</v>
      </c>
      <c r="I109" t="str">
        <f>IF(Crowdfunding!G108="failed","failed","")</f>
        <v/>
      </c>
      <c r="J109" t="str">
        <f>IF(I109="failed",Crowdfunding!H108,"")</f>
        <v/>
      </c>
    </row>
    <row r="110" spans="6:10" x14ac:dyDescent="0.2">
      <c r="F110" t="str">
        <f>IF(Crowdfunding!G109="successful","successful","")</f>
        <v>successful</v>
      </c>
      <c r="G110">
        <f>IF(F110="Successful",Crowdfunding!H109,"")</f>
        <v>86</v>
      </c>
      <c r="I110" t="str">
        <f>IF(Crowdfunding!G109="failed","failed","")</f>
        <v/>
      </c>
      <c r="J110" t="str">
        <f>IF(I110="failed",Crowdfunding!H109,"")</f>
        <v/>
      </c>
    </row>
    <row r="111" spans="6:10" x14ac:dyDescent="0.2">
      <c r="F111" t="str">
        <f>IF(Crowdfunding!G110="successful","successful","")</f>
        <v>successful</v>
      </c>
      <c r="G111">
        <f>IF(F111="Successful",Crowdfunding!H110,"")</f>
        <v>83</v>
      </c>
      <c r="I111" t="str">
        <f>IF(Crowdfunding!G110="failed","failed","")</f>
        <v/>
      </c>
      <c r="J111" t="str">
        <f>IF(I111="failed",Crowdfunding!H110,"")</f>
        <v/>
      </c>
    </row>
    <row r="112" spans="6:10" x14ac:dyDescent="0.2">
      <c r="F112" t="str">
        <f>IF(Crowdfunding!G111="successful","successful","")</f>
        <v/>
      </c>
      <c r="G112" t="str">
        <f>IF(F112="Successful",Crowdfunding!H111,"")</f>
        <v/>
      </c>
      <c r="I112" t="str">
        <f>IF(Crowdfunding!G111="failed","failed","")</f>
        <v>failed</v>
      </c>
      <c r="J112">
        <f>IF(I112="failed",Crowdfunding!H111,"")</f>
        <v>60</v>
      </c>
    </row>
    <row r="113" spans="6:10" x14ac:dyDescent="0.2">
      <c r="F113" t="str">
        <f>IF(Crowdfunding!G112="successful","successful","")</f>
        <v/>
      </c>
      <c r="G113" t="str">
        <f>IF(F113="Successful",Crowdfunding!H112,"")</f>
        <v/>
      </c>
      <c r="I113" t="str">
        <f>IF(Crowdfunding!G112="failed","failed","")</f>
        <v>failed</v>
      </c>
      <c r="J113">
        <f>IF(I113="failed",Crowdfunding!H112,"")</f>
        <v>296</v>
      </c>
    </row>
    <row r="114" spans="6:10" x14ac:dyDescent="0.2">
      <c r="F114" t="str">
        <f>IF(Crowdfunding!G113="successful","successful","")</f>
        <v>successful</v>
      </c>
      <c r="G114">
        <f>IF(F114="Successful",Crowdfunding!H113,"")</f>
        <v>676</v>
      </c>
      <c r="I114" t="str">
        <f>IF(Crowdfunding!G113="failed","failed","")</f>
        <v/>
      </c>
      <c r="J114" t="str">
        <f>IF(I114="failed",Crowdfunding!H113,"")</f>
        <v/>
      </c>
    </row>
    <row r="115" spans="6:10" x14ac:dyDescent="0.2">
      <c r="F115" t="str">
        <f>IF(Crowdfunding!G114="successful","successful","")</f>
        <v>successful</v>
      </c>
      <c r="G115">
        <f>IF(F115="Successful",Crowdfunding!H114,"")</f>
        <v>361</v>
      </c>
      <c r="I115" t="str">
        <f>IF(Crowdfunding!G114="failed","failed","")</f>
        <v/>
      </c>
      <c r="J115" t="str">
        <f>IF(I115="failed",Crowdfunding!H114,"")</f>
        <v/>
      </c>
    </row>
    <row r="116" spans="6:10" x14ac:dyDescent="0.2">
      <c r="F116" t="str">
        <f>IF(Crowdfunding!G115="successful","successful","")</f>
        <v>successful</v>
      </c>
      <c r="G116">
        <f>IF(F116="Successful",Crowdfunding!H115,"")</f>
        <v>131</v>
      </c>
      <c r="I116" t="str">
        <f>IF(Crowdfunding!G115="failed","failed","")</f>
        <v/>
      </c>
      <c r="J116" t="str">
        <f>IF(I116="failed",Crowdfunding!H115,"")</f>
        <v/>
      </c>
    </row>
    <row r="117" spans="6:10" x14ac:dyDescent="0.2">
      <c r="F117" t="str">
        <f>IF(Crowdfunding!G116="successful","successful","")</f>
        <v>successful</v>
      </c>
      <c r="G117">
        <f>IF(F117="Successful",Crowdfunding!H116,"")</f>
        <v>126</v>
      </c>
      <c r="I117" t="str">
        <f>IF(Crowdfunding!G116="failed","failed","")</f>
        <v/>
      </c>
      <c r="J117" t="str">
        <f>IF(I117="failed",Crowdfunding!H116,"")</f>
        <v/>
      </c>
    </row>
    <row r="118" spans="6:10" x14ac:dyDescent="0.2">
      <c r="F118" t="str">
        <f>IF(Crowdfunding!G117="successful","successful","")</f>
        <v/>
      </c>
      <c r="G118" t="str">
        <f>IF(F118="Successful",Crowdfunding!H117,"")</f>
        <v/>
      </c>
      <c r="I118" t="str">
        <f>IF(Crowdfunding!G117="failed","failed","")</f>
        <v>failed</v>
      </c>
      <c r="J118">
        <f>IF(I118="failed",Crowdfunding!H117,"")</f>
        <v>3304</v>
      </c>
    </row>
    <row r="119" spans="6:10" x14ac:dyDescent="0.2">
      <c r="F119" t="str">
        <f>IF(Crowdfunding!G118="successful","successful","")</f>
        <v/>
      </c>
      <c r="G119" t="str">
        <f>IF(F119="Successful",Crowdfunding!H118,"")</f>
        <v/>
      </c>
      <c r="I119" t="str">
        <f>IF(Crowdfunding!G118="failed","failed","")</f>
        <v>failed</v>
      </c>
      <c r="J119">
        <f>IF(I119="failed",Crowdfunding!H118,"")</f>
        <v>73</v>
      </c>
    </row>
    <row r="120" spans="6:10" x14ac:dyDescent="0.2">
      <c r="F120" t="str">
        <f>IF(Crowdfunding!G119="successful","successful","")</f>
        <v>successful</v>
      </c>
      <c r="G120">
        <f>IF(F120="Successful",Crowdfunding!H119,"")</f>
        <v>275</v>
      </c>
      <c r="I120" t="str">
        <f>IF(Crowdfunding!G119="failed","failed","")</f>
        <v/>
      </c>
      <c r="J120" t="str">
        <f>IF(I120="failed",Crowdfunding!H119,"")</f>
        <v/>
      </c>
    </row>
    <row r="121" spans="6:10" x14ac:dyDescent="0.2">
      <c r="F121" t="str">
        <f>IF(Crowdfunding!G120="successful","successful","")</f>
        <v>successful</v>
      </c>
      <c r="G121">
        <f>IF(F121="Successful",Crowdfunding!H120,"")</f>
        <v>67</v>
      </c>
      <c r="I121" t="str">
        <f>IF(Crowdfunding!G120="failed","failed","")</f>
        <v/>
      </c>
      <c r="J121" t="str">
        <f>IF(I121="failed",Crowdfunding!H120,"")</f>
        <v/>
      </c>
    </row>
    <row r="122" spans="6:10" x14ac:dyDescent="0.2">
      <c r="F122" t="str">
        <f>IF(Crowdfunding!G121="successful","successful","")</f>
        <v>successful</v>
      </c>
      <c r="G122">
        <f>IF(F122="Successful",Crowdfunding!H121,"")</f>
        <v>154</v>
      </c>
      <c r="I122" t="str">
        <f>IF(Crowdfunding!G121="failed","failed","")</f>
        <v/>
      </c>
      <c r="J122" t="str">
        <f>IF(I122="failed",Crowdfunding!H121,"")</f>
        <v/>
      </c>
    </row>
    <row r="123" spans="6:10" x14ac:dyDescent="0.2">
      <c r="F123" t="str">
        <f>IF(Crowdfunding!G122="successful","successful","")</f>
        <v>successful</v>
      </c>
      <c r="G123">
        <f>IF(F123="Successful",Crowdfunding!H122,"")</f>
        <v>1782</v>
      </c>
      <c r="I123" t="str">
        <f>IF(Crowdfunding!G122="failed","failed","")</f>
        <v/>
      </c>
      <c r="J123" t="str">
        <f>IF(I123="failed",Crowdfunding!H122,"")</f>
        <v/>
      </c>
    </row>
    <row r="124" spans="6:10" x14ac:dyDescent="0.2">
      <c r="F124" t="str">
        <f>IF(Crowdfunding!G123="successful","successful","")</f>
        <v>successful</v>
      </c>
      <c r="G124">
        <f>IF(F124="Successful",Crowdfunding!H123,"")</f>
        <v>903</v>
      </c>
      <c r="I124" t="str">
        <f>IF(Crowdfunding!G123="failed","failed","")</f>
        <v/>
      </c>
      <c r="J124" t="str">
        <f>IF(I124="failed",Crowdfunding!H123,"")</f>
        <v/>
      </c>
    </row>
    <row r="125" spans="6:10" x14ac:dyDescent="0.2">
      <c r="F125" t="str">
        <f>IF(Crowdfunding!G124="successful","successful","")</f>
        <v/>
      </c>
      <c r="G125" t="str">
        <f>IF(F125="Successful",Crowdfunding!H124,"")</f>
        <v/>
      </c>
      <c r="I125" t="str">
        <f>IF(Crowdfunding!G124="failed","failed","")</f>
        <v>failed</v>
      </c>
      <c r="J125">
        <f>IF(I125="failed",Crowdfunding!H124,"")</f>
        <v>3387</v>
      </c>
    </row>
    <row r="126" spans="6:10" x14ac:dyDescent="0.2">
      <c r="F126" t="str">
        <f>IF(Crowdfunding!G125="successful","successful","")</f>
        <v/>
      </c>
      <c r="G126" t="str">
        <f>IF(F126="Successful",Crowdfunding!H125,"")</f>
        <v/>
      </c>
      <c r="I126" t="str">
        <f>IF(Crowdfunding!G125="failed","failed","")</f>
        <v>failed</v>
      </c>
      <c r="J126">
        <f>IF(I126="failed",Crowdfunding!H125,"")</f>
        <v>662</v>
      </c>
    </row>
    <row r="127" spans="6:10" x14ac:dyDescent="0.2">
      <c r="F127" t="str">
        <f>IF(Crowdfunding!G126="successful","successful","")</f>
        <v>successful</v>
      </c>
      <c r="G127">
        <f>IF(F127="Successful",Crowdfunding!H126,"")</f>
        <v>94</v>
      </c>
      <c r="I127" t="str">
        <f>IF(Crowdfunding!G126="failed","failed","")</f>
        <v/>
      </c>
      <c r="J127" t="str">
        <f>IF(I127="failed",Crowdfunding!H126,"")</f>
        <v/>
      </c>
    </row>
    <row r="128" spans="6:10" x14ac:dyDescent="0.2">
      <c r="F128" t="str">
        <f>IF(Crowdfunding!G127="successful","successful","")</f>
        <v>successful</v>
      </c>
      <c r="G128">
        <f>IF(F128="Successful",Crowdfunding!H127,"")</f>
        <v>180</v>
      </c>
      <c r="I128" t="str">
        <f>IF(Crowdfunding!G127="failed","failed","")</f>
        <v/>
      </c>
      <c r="J128" t="str">
        <f>IF(I128="failed",Crowdfunding!H127,"")</f>
        <v/>
      </c>
    </row>
    <row r="129" spans="6:10" x14ac:dyDescent="0.2">
      <c r="F129" t="str">
        <f>IF(Crowdfunding!G128="successful","successful","")</f>
        <v/>
      </c>
      <c r="G129" t="str">
        <f>IF(F129="Successful",Crowdfunding!H128,"")</f>
        <v/>
      </c>
      <c r="I129" t="str">
        <f>IF(Crowdfunding!G128="failed","failed","")</f>
        <v>failed</v>
      </c>
      <c r="J129">
        <f>IF(I129="failed",Crowdfunding!H128,"")</f>
        <v>774</v>
      </c>
    </row>
    <row r="130" spans="6:10" x14ac:dyDescent="0.2">
      <c r="F130" t="str">
        <f>IF(Crowdfunding!G129="successful","successful","")</f>
        <v/>
      </c>
      <c r="G130" t="str">
        <f>IF(F130="Successful",Crowdfunding!H129,"")</f>
        <v/>
      </c>
      <c r="I130" t="str">
        <f>IF(Crowdfunding!G129="failed","failed","")</f>
        <v>failed</v>
      </c>
      <c r="J130">
        <f>IF(I130="failed",Crowdfunding!H129,"")</f>
        <v>672</v>
      </c>
    </row>
    <row r="131" spans="6:10" x14ac:dyDescent="0.2">
      <c r="F131" t="str">
        <f>IF(Crowdfunding!G130="successful","successful","")</f>
        <v/>
      </c>
      <c r="G131" t="str">
        <f>IF(F131="Successful",Crowdfunding!H130,"")</f>
        <v/>
      </c>
      <c r="I131" t="str">
        <f>IF(Crowdfunding!G130="failed","failed","")</f>
        <v/>
      </c>
      <c r="J131" t="str">
        <f>IF(I131="failed",Crowdfunding!H130,"")</f>
        <v/>
      </c>
    </row>
    <row r="132" spans="6:10" x14ac:dyDescent="0.2">
      <c r="F132" t="str">
        <f>IF(Crowdfunding!G131="successful","successful","")</f>
        <v/>
      </c>
      <c r="G132" t="str">
        <f>IF(F132="Successful",Crowdfunding!H131,"")</f>
        <v/>
      </c>
      <c r="I132" t="str">
        <f>IF(Crowdfunding!G131="failed","failed","")</f>
        <v/>
      </c>
      <c r="J132" t="str">
        <f>IF(I132="failed",Crowdfunding!H131,"")</f>
        <v/>
      </c>
    </row>
    <row r="133" spans="6:10" x14ac:dyDescent="0.2">
      <c r="F133" t="str">
        <f>IF(Crowdfunding!G132="successful","successful","")</f>
        <v>successful</v>
      </c>
      <c r="G133">
        <f>IF(F133="Successful",Crowdfunding!H132,"")</f>
        <v>533</v>
      </c>
      <c r="I133" t="str">
        <f>IF(Crowdfunding!G132="failed","failed","")</f>
        <v/>
      </c>
      <c r="J133" t="str">
        <f>IF(I133="failed",Crowdfunding!H132,"")</f>
        <v/>
      </c>
    </row>
    <row r="134" spans="6:10" x14ac:dyDescent="0.2">
      <c r="F134" t="str">
        <f>IF(Crowdfunding!G133="successful","successful","")</f>
        <v>successful</v>
      </c>
      <c r="G134">
        <f>IF(F134="Successful",Crowdfunding!H133,"")</f>
        <v>2443</v>
      </c>
      <c r="I134" t="str">
        <f>IF(Crowdfunding!G133="failed","failed","")</f>
        <v/>
      </c>
      <c r="J134" t="str">
        <f>IF(I134="failed",Crowdfunding!H133,"")</f>
        <v/>
      </c>
    </row>
    <row r="135" spans="6:10" x14ac:dyDescent="0.2">
      <c r="F135" t="str">
        <f>IF(Crowdfunding!G134="successful","successful","")</f>
        <v>successful</v>
      </c>
      <c r="G135">
        <f>IF(F135="Successful",Crowdfunding!H134,"")</f>
        <v>89</v>
      </c>
      <c r="I135" t="str">
        <f>IF(Crowdfunding!G134="failed","failed","")</f>
        <v/>
      </c>
      <c r="J135" t="str">
        <f>IF(I135="failed",Crowdfunding!H134,"")</f>
        <v/>
      </c>
    </row>
    <row r="136" spans="6:10" x14ac:dyDescent="0.2">
      <c r="F136" t="str">
        <f>IF(Crowdfunding!G135="successful","successful","")</f>
        <v>successful</v>
      </c>
      <c r="G136">
        <f>IF(F136="Successful",Crowdfunding!H135,"")</f>
        <v>159</v>
      </c>
      <c r="I136" t="str">
        <f>IF(Crowdfunding!G135="failed","failed","")</f>
        <v/>
      </c>
      <c r="J136" t="str">
        <f>IF(I136="failed",Crowdfunding!H135,"")</f>
        <v/>
      </c>
    </row>
    <row r="137" spans="6:10" x14ac:dyDescent="0.2">
      <c r="F137" t="str">
        <f>IF(Crowdfunding!G136="successful","successful","")</f>
        <v/>
      </c>
      <c r="G137" t="str">
        <f>IF(F137="Successful",Crowdfunding!H136,"")</f>
        <v/>
      </c>
      <c r="I137" t="str">
        <f>IF(Crowdfunding!G136="failed","failed","")</f>
        <v>failed</v>
      </c>
      <c r="J137">
        <f>IF(I137="failed",Crowdfunding!H136,"")</f>
        <v>940</v>
      </c>
    </row>
    <row r="138" spans="6:10" x14ac:dyDescent="0.2">
      <c r="F138" t="str">
        <f>IF(Crowdfunding!G137="successful","successful","")</f>
        <v/>
      </c>
      <c r="G138" t="str">
        <f>IF(F138="Successful",Crowdfunding!H137,"")</f>
        <v/>
      </c>
      <c r="I138" t="str">
        <f>IF(Crowdfunding!G137="failed","failed","")</f>
        <v>failed</v>
      </c>
      <c r="J138">
        <f>IF(I138="failed",Crowdfunding!H137,"")</f>
        <v>117</v>
      </c>
    </row>
    <row r="139" spans="6:10" x14ac:dyDescent="0.2">
      <c r="F139" t="str">
        <f>IF(Crowdfunding!G138="successful","successful","")</f>
        <v/>
      </c>
      <c r="G139" t="str">
        <f>IF(F139="Successful",Crowdfunding!H138,"")</f>
        <v/>
      </c>
      <c r="I139" t="str">
        <f>IF(Crowdfunding!G138="failed","failed","")</f>
        <v/>
      </c>
      <c r="J139" t="str">
        <f>IF(I139="failed",Crowdfunding!H138,"")</f>
        <v/>
      </c>
    </row>
    <row r="140" spans="6:10" x14ac:dyDescent="0.2">
      <c r="F140" t="str">
        <f>IF(Crowdfunding!G139="successful","successful","")</f>
        <v>successful</v>
      </c>
      <c r="G140">
        <f>IF(F140="Successful",Crowdfunding!H139,"")</f>
        <v>50</v>
      </c>
      <c r="I140" t="str">
        <f>IF(Crowdfunding!G139="failed","failed","")</f>
        <v/>
      </c>
      <c r="J140" t="str">
        <f>IF(I140="failed",Crowdfunding!H139,"")</f>
        <v/>
      </c>
    </row>
    <row r="141" spans="6:10" x14ac:dyDescent="0.2">
      <c r="F141" t="str">
        <f>IF(Crowdfunding!G140="successful","successful","")</f>
        <v/>
      </c>
      <c r="G141" t="str">
        <f>IF(F141="Successful",Crowdfunding!H140,"")</f>
        <v/>
      </c>
      <c r="I141" t="str">
        <f>IF(Crowdfunding!G140="failed","failed","")</f>
        <v>failed</v>
      </c>
      <c r="J141">
        <f>IF(I141="failed",Crowdfunding!H140,"")</f>
        <v>115</v>
      </c>
    </row>
    <row r="142" spans="6:10" x14ac:dyDescent="0.2">
      <c r="F142" t="str">
        <f>IF(Crowdfunding!G141="successful","successful","")</f>
        <v/>
      </c>
      <c r="G142" t="str">
        <f>IF(F142="Successful",Crowdfunding!H141,"")</f>
        <v/>
      </c>
      <c r="I142" t="str">
        <f>IF(Crowdfunding!G141="failed","failed","")</f>
        <v>failed</v>
      </c>
      <c r="J142">
        <f>IF(I142="failed",Crowdfunding!H141,"")</f>
        <v>326</v>
      </c>
    </row>
    <row r="143" spans="6:10" x14ac:dyDescent="0.2">
      <c r="F143" t="str">
        <f>IF(Crowdfunding!G142="successful","successful","")</f>
        <v>successful</v>
      </c>
      <c r="G143">
        <f>IF(F143="Successful",Crowdfunding!H142,"")</f>
        <v>186</v>
      </c>
      <c r="I143" t="str">
        <f>IF(Crowdfunding!G142="failed","failed","")</f>
        <v/>
      </c>
      <c r="J143" t="str">
        <f>IF(I143="failed",Crowdfunding!H142,"")</f>
        <v/>
      </c>
    </row>
    <row r="144" spans="6:10" x14ac:dyDescent="0.2">
      <c r="F144" t="str">
        <f>IF(Crowdfunding!G143="successful","successful","")</f>
        <v>successful</v>
      </c>
      <c r="G144">
        <f>IF(F144="Successful",Crowdfunding!H143,"")</f>
        <v>1071</v>
      </c>
      <c r="I144" t="str">
        <f>IF(Crowdfunding!G143="failed","failed","")</f>
        <v/>
      </c>
      <c r="J144" t="str">
        <f>IF(I144="failed",Crowdfunding!H143,"")</f>
        <v/>
      </c>
    </row>
    <row r="145" spans="6:10" x14ac:dyDescent="0.2">
      <c r="F145" t="str">
        <f>IF(Crowdfunding!G144="successful","successful","")</f>
        <v>successful</v>
      </c>
      <c r="G145">
        <f>IF(F145="Successful",Crowdfunding!H144,"")</f>
        <v>117</v>
      </c>
      <c r="I145" t="str">
        <f>IF(Crowdfunding!G144="failed","failed","")</f>
        <v/>
      </c>
      <c r="J145" t="str">
        <f>IF(I145="failed",Crowdfunding!H144,"")</f>
        <v/>
      </c>
    </row>
    <row r="146" spans="6:10" x14ac:dyDescent="0.2">
      <c r="F146" t="str">
        <f>IF(Crowdfunding!G145="successful","successful","")</f>
        <v>successful</v>
      </c>
      <c r="G146">
        <f>IF(F146="Successful",Crowdfunding!H145,"")</f>
        <v>70</v>
      </c>
      <c r="I146" t="str">
        <f>IF(Crowdfunding!G145="failed","failed","")</f>
        <v/>
      </c>
      <c r="J146" t="str">
        <f>IF(I146="failed",Crowdfunding!H145,"")</f>
        <v/>
      </c>
    </row>
    <row r="147" spans="6:10" x14ac:dyDescent="0.2">
      <c r="F147" t="str">
        <f>IF(Crowdfunding!G146="successful","successful","")</f>
        <v>successful</v>
      </c>
      <c r="G147">
        <f>IF(F147="Successful",Crowdfunding!H146,"")</f>
        <v>135</v>
      </c>
      <c r="I147" t="str">
        <f>IF(Crowdfunding!G146="failed","failed","")</f>
        <v/>
      </c>
      <c r="J147" t="str">
        <f>IF(I147="failed",Crowdfunding!H146,"")</f>
        <v/>
      </c>
    </row>
    <row r="148" spans="6:10" x14ac:dyDescent="0.2">
      <c r="F148" t="str">
        <f>IF(Crowdfunding!G147="successful","successful","")</f>
        <v>successful</v>
      </c>
      <c r="G148">
        <f>IF(F148="Successful",Crowdfunding!H147,"")</f>
        <v>768</v>
      </c>
      <c r="I148" t="str">
        <f>IF(Crowdfunding!G147="failed","failed","")</f>
        <v/>
      </c>
      <c r="J148" t="str">
        <f>IF(I148="failed",Crowdfunding!H147,"")</f>
        <v/>
      </c>
    </row>
    <row r="149" spans="6:10" x14ac:dyDescent="0.2">
      <c r="F149" t="str">
        <f>IF(Crowdfunding!G148="successful","successful","")</f>
        <v/>
      </c>
      <c r="G149" t="str">
        <f>IF(F149="Successful",Crowdfunding!H148,"")</f>
        <v/>
      </c>
      <c r="I149" t="str">
        <f>IF(Crowdfunding!G148="failed","failed","")</f>
        <v/>
      </c>
      <c r="J149" t="str">
        <f>IF(I149="failed",Crowdfunding!H148,"")</f>
        <v/>
      </c>
    </row>
    <row r="150" spans="6:10" x14ac:dyDescent="0.2">
      <c r="F150" t="str">
        <f>IF(Crowdfunding!G149="successful","successful","")</f>
        <v>successful</v>
      </c>
      <c r="G150">
        <f>IF(F150="Successful",Crowdfunding!H149,"")</f>
        <v>199</v>
      </c>
      <c r="I150" t="str">
        <f>IF(Crowdfunding!G149="failed","failed","")</f>
        <v/>
      </c>
      <c r="J150" t="str">
        <f>IF(I150="failed",Crowdfunding!H149,"")</f>
        <v/>
      </c>
    </row>
    <row r="151" spans="6:10" x14ac:dyDescent="0.2">
      <c r="F151" t="str">
        <f>IF(Crowdfunding!G150="successful","successful","")</f>
        <v>successful</v>
      </c>
      <c r="G151">
        <f>IF(F151="Successful",Crowdfunding!H150,"")</f>
        <v>107</v>
      </c>
      <c r="I151" t="str">
        <f>IF(Crowdfunding!G150="failed","failed","")</f>
        <v/>
      </c>
      <c r="J151" t="str">
        <f>IF(I151="failed",Crowdfunding!H150,"")</f>
        <v/>
      </c>
    </row>
    <row r="152" spans="6:10" x14ac:dyDescent="0.2">
      <c r="F152" t="str">
        <f>IF(Crowdfunding!G151="successful","successful","")</f>
        <v>successful</v>
      </c>
      <c r="G152">
        <f>IF(F152="Successful",Crowdfunding!H151,"")</f>
        <v>195</v>
      </c>
      <c r="I152" t="str">
        <f>IF(Crowdfunding!G151="failed","failed","")</f>
        <v/>
      </c>
      <c r="J152" t="str">
        <f>IF(I152="failed",Crowdfunding!H151,"")</f>
        <v/>
      </c>
    </row>
    <row r="153" spans="6:10" x14ac:dyDescent="0.2">
      <c r="F153" t="str">
        <f>IF(Crowdfunding!G152="successful","successful","")</f>
        <v/>
      </c>
      <c r="G153" t="str">
        <f>IF(F153="Successful",Crowdfunding!H152,"")</f>
        <v/>
      </c>
      <c r="I153" t="str">
        <f>IF(Crowdfunding!G152="failed","failed","")</f>
        <v>failed</v>
      </c>
      <c r="J153">
        <f>IF(I153="failed",Crowdfunding!H152,"")</f>
        <v>1</v>
      </c>
    </row>
    <row r="154" spans="6:10" x14ac:dyDescent="0.2">
      <c r="F154" t="str">
        <f>IF(Crowdfunding!G153="successful","successful","")</f>
        <v/>
      </c>
      <c r="G154" t="str">
        <f>IF(F154="Successful",Crowdfunding!H153,"")</f>
        <v/>
      </c>
      <c r="I154" t="str">
        <f>IF(Crowdfunding!G153="failed","failed","")</f>
        <v>failed</v>
      </c>
      <c r="J154">
        <f>IF(I154="failed",Crowdfunding!H153,"")</f>
        <v>1467</v>
      </c>
    </row>
    <row r="155" spans="6:10" x14ac:dyDescent="0.2">
      <c r="F155" t="str">
        <f>IF(Crowdfunding!G154="successful","successful","")</f>
        <v>successful</v>
      </c>
      <c r="G155">
        <f>IF(F155="Successful",Crowdfunding!H154,"")</f>
        <v>3376</v>
      </c>
      <c r="I155" t="str">
        <f>IF(Crowdfunding!G154="failed","failed","")</f>
        <v/>
      </c>
      <c r="J155" t="str">
        <f>IF(I155="failed",Crowdfunding!H154,"")</f>
        <v/>
      </c>
    </row>
    <row r="156" spans="6:10" x14ac:dyDescent="0.2">
      <c r="F156" t="str">
        <f>IF(Crowdfunding!G155="successful","successful","")</f>
        <v/>
      </c>
      <c r="G156" t="str">
        <f>IF(F156="Successful",Crowdfunding!H155,"")</f>
        <v/>
      </c>
      <c r="I156" t="str">
        <f>IF(Crowdfunding!G155="failed","failed","")</f>
        <v>failed</v>
      </c>
      <c r="J156">
        <f>IF(I156="failed",Crowdfunding!H155,"")</f>
        <v>5681</v>
      </c>
    </row>
    <row r="157" spans="6:10" x14ac:dyDescent="0.2">
      <c r="F157" t="str">
        <f>IF(Crowdfunding!G156="successful","successful","")</f>
        <v/>
      </c>
      <c r="G157" t="str">
        <f>IF(F157="Successful",Crowdfunding!H156,"")</f>
        <v/>
      </c>
      <c r="I157" t="str">
        <f>IF(Crowdfunding!G156="failed","failed","")</f>
        <v>failed</v>
      </c>
      <c r="J157">
        <f>IF(I157="failed",Crowdfunding!H156,"")</f>
        <v>1059</v>
      </c>
    </row>
    <row r="158" spans="6:10" x14ac:dyDescent="0.2">
      <c r="F158" t="str">
        <f>IF(Crowdfunding!G157="successful","successful","")</f>
        <v/>
      </c>
      <c r="G158" t="str">
        <f>IF(F158="Successful",Crowdfunding!H157,"")</f>
        <v/>
      </c>
      <c r="I158" t="str">
        <f>IF(Crowdfunding!G157="failed","failed","")</f>
        <v>failed</v>
      </c>
      <c r="J158">
        <f>IF(I158="failed",Crowdfunding!H157,"")</f>
        <v>1194</v>
      </c>
    </row>
    <row r="159" spans="6:10" x14ac:dyDescent="0.2">
      <c r="F159" t="str">
        <f>IF(Crowdfunding!G158="successful","successful","")</f>
        <v/>
      </c>
      <c r="G159" t="str">
        <f>IF(F159="Successful",Crowdfunding!H158,"")</f>
        <v/>
      </c>
      <c r="I159" t="str">
        <f>IF(Crowdfunding!G158="failed","failed","")</f>
        <v/>
      </c>
      <c r="J159" t="str">
        <f>IF(I159="failed",Crowdfunding!H158,"")</f>
        <v/>
      </c>
    </row>
    <row r="160" spans="6:10" x14ac:dyDescent="0.2">
      <c r="F160" t="str">
        <f>IF(Crowdfunding!G159="successful","successful","")</f>
        <v/>
      </c>
      <c r="G160" t="str">
        <f>IF(F160="Successful",Crowdfunding!H159,"")</f>
        <v/>
      </c>
      <c r="I160" t="str">
        <f>IF(Crowdfunding!G159="failed","failed","")</f>
        <v>failed</v>
      </c>
      <c r="J160">
        <f>IF(I160="failed",Crowdfunding!H159,"")</f>
        <v>30</v>
      </c>
    </row>
    <row r="161" spans="6:10" x14ac:dyDescent="0.2">
      <c r="F161" t="str">
        <f>IF(Crowdfunding!G160="successful","successful","")</f>
        <v>successful</v>
      </c>
      <c r="G161">
        <f>IF(F161="Successful",Crowdfunding!H160,"")</f>
        <v>41</v>
      </c>
      <c r="I161" t="str">
        <f>IF(Crowdfunding!G160="failed","failed","")</f>
        <v/>
      </c>
      <c r="J161" t="str">
        <f>IF(I161="failed",Crowdfunding!H160,"")</f>
        <v/>
      </c>
    </row>
    <row r="162" spans="6:10" x14ac:dyDescent="0.2">
      <c r="F162" t="str">
        <f>IF(Crowdfunding!G161="successful","successful","")</f>
        <v>successful</v>
      </c>
      <c r="G162">
        <f>IF(F162="Successful",Crowdfunding!H161,"")</f>
        <v>1821</v>
      </c>
      <c r="I162" t="str">
        <f>IF(Crowdfunding!G161="failed","failed","")</f>
        <v/>
      </c>
      <c r="J162" t="str">
        <f>IF(I162="failed",Crowdfunding!H161,"")</f>
        <v/>
      </c>
    </row>
    <row r="163" spans="6:10" x14ac:dyDescent="0.2">
      <c r="F163" t="str">
        <f>IF(Crowdfunding!G162="successful","successful","")</f>
        <v>successful</v>
      </c>
      <c r="G163">
        <f>IF(F163="Successful",Crowdfunding!H162,"")</f>
        <v>164</v>
      </c>
      <c r="I163" t="str">
        <f>IF(Crowdfunding!G162="failed","failed","")</f>
        <v/>
      </c>
      <c r="J163" t="str">
        <f>IF(I163="failed",Crowdfunding!H162,"")</f>
        <v/>
      </c>
    </row>
    <row r="164" spans="6:10" x14ac:dyDescent="0.2">
      <c r="F164" t="str">
        <f>IF(Crowdfunding!G163="successful","successful","")</f>
        <v/>
      </c>
      <c r="G164" t="str">
        <f>IF(F164="Successful",Crowdfunding!H163,"")</f>
        <v/>
      </c>
      <c r="I164" t="str">
        <f>IF(Crowdfunding!G163="failed","failed","")</f>
        <v>failed</v>
      </c>
      <c r="J164">
        <f>IF(I164="failed",Crowdfunding!H163,"")</f>
        <v>75</v>
      </c>
    </row>
    <row r="165" spans="6:10" x14ac:dyDescent="0.2">
      <c r="F165" t="str">
        <f>IF(Crowdfunding!G164="successful","successful","")</f>
        <v>successful</v>
      </c>
      <c r="G165">
        <f>IF(F165="Successful",Crowdfunding!H164,"")</f>
        <v>157</v>
      </c>
      <c r="I165" t="str">
        <f>IF(Crowdfunding!G164="failed","failed","")</f>
        <v/>
      </c>
      <c r="J165" t="str">
        <f>IF(I165="failed",Crowdfunding!H164,"")</f>
        <v/>
      </c>
    </row>
    <row r="166" spans="6:10" x14ac:dyDescent="0.2">
      <c r="F166" t="str">
        <f>IF(Crowdfunding!G165="successful","successful","")</f>
        <v>successful</v>
      </c>
      <c r="G166">
        <f>IF(F166="Successful",Crowdfunding!H165,"")</f>
        <v>246</v>
      </c>
      <c r="I166" t="str">
        <f>IF(Crowdfunding!G165="failed","failed","")</f>
        <v/>
      </c>
      <c r="J166" t="str">
        <f>IF(I166="failed",Crowdfunding!H165,"")</f>
        <v/>
      </c>
    </row>
    <row r="167" spans="6:10" x14ac:dyDescent="0.2">
      <c r="F167" t="str">
        <f>IF(Crowdfunding!G166="successful","successful","")</f>
        <v>successful</v>
      </c>
      <c r="G167">
        <f>IF(F167="Successful",Crowdfunding!H166,"")</f>
        <v>1396</v>
      </c>
      <c r="I167" t="str">
        <f>IF(Crowdfunding!G166="failed","failed","")</f>
        <v/>
      </c>
      <c r="J167" t="str">
        <f>IF(I167="failed",Crowdfunding!H166,"")</f>
        <v/>
      </c>
    </row>
    <row r="168" spans="6:10" x14ac:dyDescent="0.2">
      <c r="F168" t="str">
        <f>IF(Crowdfunding!G167="successful","successful","")</f>
        <v>successful</v>
      </c>
      <c r="G168">
        <f>IF(F168="Successful",Crowdfunding!H167,"")</f>
        <v>2506</v>
      </c>
      <c r="I168" t="str">
        <f>IF(Crowdfunding!G167="failed","failed","")</f>
        <v/>
      </c>
      <c r="J168" t="str">
        <f>IF(I168="failed",Crowdfunding!H167,"")</f>
        <v/>
      </c>
    </row>
    <row r="169" spans="6:10" x14ac:dyDescent="0.2">
      <c r="F169" t="str">
        <f>IF(Crowdfunding!G168="successful","successful","")</f>
        <v>successful</v>
      </c>
      <c r="G169">
        <f>IF(F169="Successful",Crowdfunding!H168,"")</f>
        <v>244</v>
      </c>
      <c r="I169" t="str">
        <f>IF(Crowdfunding!G168="failed","failed","")</f>
        <v/>
      </c>
      <c r="J169" t="str">
        <f>IF(I169="failed",Crowdfunding!H168,"")</f>
        <v/>
      </c>
    </row>
    <row r="170" spans="6:10" x14ac:dyDescent="0.2">
      <c r="F170" t="str">
        <f>IF(Crowdfunding!G169="successful","successful","")</f>
        <v>successful</v>
      </c>
      <c r="G170">
        <f>IF(F170="Successful",Crowdfunding!H169,"")</f>
        <v>146</v>
      </c>
      <c r="I170" t="str">
        <f>IF(Crowdfunding!G169="failed","failed","")</f>
        <v/>
      </c>
      <c r="J170" t="str">
        <f>IF(I170="failed",Crowdfunding!H169,"")</f>
        <v/>
      </c>
    </row>
    <row r="171" spans="6:10" x14ac:dyDescent="0.2">
      <c r="F171" t="str">
        <f>IF(Crowdfunding!G170="successful","successful","")</f>
        <v/>
      </c>
      <c r="G171" t="str">
        <f>IF(F171="Successful",Crowdfunding!H170,"")</f>
        <v/>
      </c>
      <c r="I171" t="str">
        <f>IF(Crowdfunding!G170="failed","failed","")</f>
        <v>failed</v>
      </c>
      <c r="J171">
        <f>IF(I171="failed",Crowdfunding!H170,"")</f>
        <v>955</v>
      </c>
    </row>
    <row r="172" spans="6:10" x14ac:dyDescent="0.2">
      <c r="F172" t="str">
        <f>IF(Crowdfunding!G171="successful","successful","")</f>
        <v>successful</v>
      </c>
      <c r="G172">
        <f>IF(F172="Successful",Crowdfunding!H171,"")</f>
        <v>1267</v>
      </c>
      <c r="I172" t="str">
        <f>IF(Crowdfunding!G171="failed","failed","")</f>
        <v/>
      </c>
      <c r="J172" t="str">
        <f>IF(I172="failed",Crowdfunding!H171,"")</f>
        <v/>
      </c>
    </row>
    <row r="173" spans="6:10" x14ac:dyDescent="0.2">
      <c r="F173" t="str">
        <f>IF(Crowdfunding!G172="successful","successful","")</f>
        <v/>
      </c>
      <c r="G173" t="str">
        <f>IF(F173="Successful",Crowdfunding!H172,"")</f>
        <v/>
      </c>
      <c r="I173" t="str">
        <f>IF(Crowdfunding!G172="failed","failed","")</f>
        <v>failed</v>
      </c>
      <c r="J173">
        <f>IF(I173="failed",Crowdfunding!H172,"")</f>
        <v>67</v>
      </c>
    </row>
    <row r="174" spans="6:10" x14ac:dyDescent="0.2">
      <c r="F174" t="str">
        <f>IF(Crowdfunding!G173="successful","successful","")</f>
        <v/>
      </c>
      <c r="G174" t="str">
        <f>IF(F174="Successful",Crowdfunding!H173,"")</f>
        <v/>
      </c>
      <c r="I174" t="str">
        <f>IF(Crowdfunding!G173="failed","failed","")</f>
        <v>failed</v>
      </c>
      <c r="J174">
        <f>IF(I174="failed",Crowdfunding!H173,"")</f>
        <v>5</v>
      </c>
    </row>
    <row r="175" spans="6:10" x14ac:dyDescent="0.2">
      <c r="F175" t="str">
        <f>IF(Crowdfunding!G174="successful","successful","")</f>
        <v/>
      </c>
      <c r="G175" t="str">
        <f>IF(F175="Successful",Crowdfunding!H174,"")</f>
        <v/>
      </c>
      <c r="I175" t="str">
        <f>IF(Crowdfunding!G174="failed","failed","")</f>
        <v>failed</v>
      </c>
      <c r="J175">
        <f>IF(I175="failed",Crowdfunding!H174,"")</f>
        <v>26</v>
      </c>
    </row>
    <row r="176" spans="6:10" x14ac:dyDescent="0.2">
      <c r="F176" t="str">
        <f>IF(Crowdfunding!G175="successful","successful","")</f>
        <v>successful</v>
      </c>
      <c r="G176">
        <f>IF(F176="Successful",Crowdfunding!H175,"")</f>
        <v>1561</v>
      </c>
      <c r="I176" t="str">
        <f>IF(Crowdfunding!G175="failed","failed","")</f>
        <v/>
      </c>
      <c r="J176" t="str">
        <f>IF(I176="failed",Crowdfunding!H175,"")</f>
        <v/>
      </c>
    </row>
    <row r="177" spans="6:10" x14ac:dyDescent="0.2">
      <c r="F177" t="str">
        <f>IF(Crowdfunding!G176="successful","successful","")</f>
        <v>successful</v>
      </c>
      <c r="G177">
        <f>IF(F177="Successful",Crowdfunding!H176,"")</f>
        <v>48</v>
      </c>
      <c r="I177" t="str">
        <f>IF(Crowdfunding!G176="failed","failed","")</f>
        <v/>
      </c>
      <c r="J177" t="str">
        <f>IF(I177="failed",Crowdfunding!H176,"")</f>
        <v/>
      </c>
    </row>
    <row r="178" spans="6:10" x14ac:dyDescent="0.2">
      <c r="F178" t="str">
        <f>IF(Crowdfunding!G177="successful","successful","")</f>
        <v/>
      </c>
      <c r="G178" t="str">
        <f>IF(F178="Successful",Crowdfunding!H177,"")</f>
        <v/>
      </c>
      <c r="I178" t="str">
        <f>IF(Crowdfunding!G177="failed","failed","")</f>
        <v>failed</v>
      </c>
      <c r="J178">
        <f>IF(I178="failed",Crowdfunding!H177,"")</f>
        <v>1130</v>
      </c>
    </row>
    <row r="179" spans="6:10" x14ac:dyDescent="0.2">
      <c r="F179" t="str">
        <f>IF(Crowdfunding!G178="successful","successful","")</f>
        <v/>
      </c>
      <c r="G179" t="str">
        <f>IF(F179="Successful",Crowdfunding!H178,"")</f>
        <v/>
      </c>
      <c r="I179" t="str">
        <f>IF(Crowdfunding!G178="failed","failed","")</f>
        <v>failed</v>
      </c>
      <c r="J179">
        <f>IF(I179="failed",Crowdfunding!H178,"")</f>
        <v>782</v>
      </c>
    </row>
    <row r="180" spans="6:10" x14ac:dyDescent="0.2">
      <c r="F180" t="str">
        <f>IF(Crowdfunding!G179="successful","successful","")</f>
        <v>successful</v>
      </c>
      <c r="G180">
        <f>IF(F180="Successful",Crowdfunding!H179,"")</f>
        <v>2739</v>
      </c>
      <c r="I180" t="str">
        <f>IF(Crowdfunding!G179="failed","failed","")</f>
        <v/>
      </c>
      <c r="J180" t="str">
        <f>IF(I180="failed",Crowdfunding!H179,"")</f>
        <v/>
      </c>
    </row>
    <row r="181" spans="6:10" x14ac:dyDescent="0.2">
      <c r="F181" t="str">
        <f>IF(Crowdfunding!G180="successful","successful","")</f>
        <v/>
      </c>
      <c r="G181" t="str">
        <f>IF(F181="Successful",Crowdfunding!H180,"")</f>
        <v/>
      </c>
      <c r="I181" t="str">
        <f>IF(Crowdfunding!G180="failed","failed","")</f>
        <v>failed</v>
      </c>
      <c r="J181">
        <f>IF(I181="failed",Crowdfunding!H180,"")</f>
        <v>210</v>
      </c>
    </row>
    <row r="182" spans="6:10" x14ac:dyDescent="0.2">
      <c r="F182" t="str">
        <f>IF(Crowdfunding!G181="successful","successful","")</f>
        <v>successful</v>
      </c>
      <c r="G182">
        <f>IF(F182="Successful",Crowdfunding!H181,"")</f>
        <v>3537</v>
      </c>
      <c r="I182" t="str">
        <f>IF(Crowdfunding!G181="failed","failed","")</f>
        <v/>
      </c>
      <c r="J182" t="str">
        <f>IF(I182="failed",Crowdfunding!H181,"")</f>
        <v/>
      </c>
    </row>
    <row r="183" spans="6:10" x14ac:dyDescent="0.2">
      <c r="F183" t="str">
        <f>IF(Crowdfunding!G182="successful","successful","")</f>
        <v>successful</v>
      </c>
      <c r="G183">
        <f>IF(F183="Successful",Crowdfunding!H182,"")</f>
        <v>2107</v>
      </c>
      <c r="I183" t="str">
        <f>IF(Crowdfunding!G182="failed","failed","")</f>
        <v/>
      </c>
      <c r="J183" t="str">
        <f>IF(I183="failed",Crowdfunding!H182,"")</f>
        <v/>
      </c>
    </row>
    <row r="184" spans="6:10" x14ac:dyDescent="0.2">
      <c r="F184" t="str">
        <f>IF(Crowdfunding!G183="successful","successful","")</f>
        <v/>
      </c>
      <c r="G184" t="str">
        <f>IF(F184="Successful",Crowdfunding!H183,"")</f>
        <v/>
      </c>
      <c r="I184" t="str">
        <f>IF(Crowdfunding!G183="failed","failed","")</f>
        <v>failed</v>
      </c>
      <c r="J184">
        <f>IF(I184="failed",Crowdfunding!H183,"")</f>
        <v>136</v>
      </c>
    </row>
    <row r="185" spans="6:10" x14ac:dyDescent="0.2">
      <c r="F185" t="str">
        <f>IF(Crowdfunding!G184="successful","successful","")</f>
        <v>successful</v>
      </c>
      <c r="G185">
        <f>IF(F185="Successful",Crowdfunding!H184,"")</f>
        <v>3318</v>
      </c>
      <c r="I185" t="str">
        <f>IF(Crowdfunding!G184="failed","failed","")</f>
        <v/>
      </c>
      <c r="J185" t="str">
        <f>IF(I185="failed",Crowdfunding!H184,"")</f>
        <v/>
      </c>
    </row>
    <row r="186" spans="6:10" x14ac:dyDescent="0.2">
      <c r="F186" t="str">
        <f>IF(Crowdfunding!G185="successful","successful","")</f>
        <v/>
      </c>
      <c r="G186" t="str">
        <f>IF(F186="Successful",Crowdfunding!H185,"")</f>
        <v/>
      </c>
      <c r="I186" t="str">
        <f>IF(Crowdfunding!G185="failed","failed","")</f>
        <v>failed</v>
      </c>
      <c r="J186">
        <f>IF(I186="failed",Crowdfunding!H185,"")</f>
        <v>86</v>
      </c>
    </row>
    <row r="187" spans="6:10" x14ac:dyDescent="0.2">
      <c r="F187" t="str">
        <f>IF(Crowdfunding!G186="successful","successful","")</f>
        <v>successful</v>
      </c>
      <c r="G187">
        <f>IF(F187="Successful",Crowdfunding!H186,"")</f>
        <v>340</v>
      </c>
      <c r="I187" t="str">
        <f>IF(Crowdfunding!G186="failed","failed","")</f>
        <v/>
      </c>
      <c r="J187" t="str">
        <f>IF(I187="failed",Crowdfunding!H186,"")</f>
        <v/>
      </c>
    </row>
    <row r="188" spans="6:10" x14ac:dyDescent="0.2">
      <c r="F188" t="str">
        <f>IF(Crowdfunding!G187="successful","successful","")</f>
        <v/>
      </c>
      <c r="G188" t="str">
        <f>IF(F188="Successful",Crowdfunding!H187,"")</f>
        <v/>
      </c>
      <c r="I188" t="str">
        <f>IF(Crowdfunding!G187="failed","failed","")</f>
        <v>failed</v>
      </c>
      <c r="J188">
        <f>IF(I188="failed",Crowdfunding!H187,"")</f>
        <v>19</v>
      </c>
    </row>
    <row r="189" spans="6:10" x14ac:dyDescent="0.2">
      <c r="F189" t="str">
        <f>IF(Crowdfunding!G188="successful","successful","")</f>
        <v/>
      </c>
      <c r="G189" t="str">
        <f>IF(F189="Successful",Crowdfunding!H188,"")</f>
        <v/>
      </c>
      <c r="I189" t="str">
        <f>IF(Crowdfunding!G188="failed","failed","")</f>
        <v>failed</v>
      </c>
      <c r="J189">
        <f>IF(I189="failed",Crowdfunding!H188,"")</f>
        <v>886</v>
      </c>
    </row>
    <row r="190" spans="6:10" x14ac:dyDescent="0.2">
      <c r="F190" t="str">
        <f>IF(Crowdfunding!G189="successful","successful","")</f>
        <v>successful</v>
      </c>
      <c r="G190">
        <f>IF(F190="Successful",Crowdfunding!H189,"")</f>
        <v>1442</v>
      </c>
      <c r="I190" t="str">
        <f>IF(Crowdfunding!G189="failed","failed","")</f>
        <v/>
      </c>
      <c r="J190" t="str">
        <f>IF(I190="failed",Crowdfunding!H189,"")</f>
        <v/>
      </c>
    </row>
    <row r="191" spans="6:10" x14ac:dyDescent="0.2">
      <c r="F191" t="str">
        <f>IF(Crowdfunding!G190="successful","successful","")</f>
        <v/>
      </c>
      <c r="G191" t="str">
        <f>IF(F191="Successful",Crowdfunding!H190,"")</f>
        <v/>
      </c>
      <c r="I191" t="str">
        <f>IF(Crowdfunding!G190="failed","failed","")</f>
        <v>failed</v>
      </c>
      <c r="J191">
        <f>IF(I191="failed",Crowdfunding!H190,"")</f>
        <v>35</v>
      </c>
    </row>
    <row r="192" spans="6:10" x14ac:dyDescent="0.2">
      <c r="F192" t="str">
        <f>IF(Crowdfunding!G191="successful","successful","")</f>
        <v/>
      </c>
      <c r="G192" t="str">
        <f>IF(F192="Successful",Crowdfunding!H191,"")</f>
        <v/>
      </c>
      <c r="I192" t="str">
        <f>IF(Crowdfunding!G191="failed","failed","")</f>
        <v/>
      </c>
      <c r="J192" t="str">
        <f>IF(I192="failed",Crowdfunding!H191,"")</f>
        <v/>
      </c>
    </row>
    <row r="193" spans="6:10" x14ac:dyDescent="0.2">
      <c r="F193" t="str">
        <f>IF(Crowdfunding!G192="successful","successful","")</f>
        <v/>
      </c>
      <c r="G193" t="str">
        <f>IF(F193="Successful",Crowdfunding!H192,"")</f>
        <v/>
      </c>
      <c r="I193" t="str">
        <f>IF(Crowdfunding!G192="failed","failed","")</f>
        <v>failed</v>
      </c>
      <c r="J193">
        <f>IF(I193="failed",Crowdfunding!H192,"")</f>
        <v>24</v>
      </c>
    </row>
    <row r="194" spans="6:10" x14ac:dyDescent="0.2">
      <c r="F194" t="str">
        <f>IF(Crowdfunding!G193="successful","successful","")</f>
        <v/>
      </c>
      <c r="G194" t="str">
        <f>IF(F194="Successful",Crowdfunding!H193,"")</f>
        <v/>
      </c>
      <c r="I194" t="str">
        <f>IF(Crowdfunding!G193="failed","failed","")</f>
        <v>failed</v>
      </c>
      <c r="J194">
        <f>IF(I194="failed",Crowdfunding!H193,"")</f>
        <v>86</v>
      </c>
    </row>
    <row r="195" spans="6:10" x14ac:dyDescent="0.2">
      <c r="F195" t="str">
        <f>IF(Crowdfunding!G194="successful","successful","")</f>
        <v/>
      </c>
      <c r="G195" t="str">
        <f>IF(F195="Successful",Crowdfunding!H194,"")</f>
        <v/>
      </c>
      <c r="I195" t="str">
        <f>IF(Crowdfunding!G194="failed","failed","")</f>
        <v>failed</v>
      </c>
      <c r="J195">
        <f>IF(I195="failed",Crowdfunding!H194,"")</f>
        <v>243</v>
      </c>
    </row>
    <row r="196" spans="6:10" x14ac:dyDescent="0.2">
      <c r="F196" t="str">
        <f>IF(Crowdfunding!G195="successful","successful","")</f>
        <v/>
      </c>
      <c r="G196" t="str">
        <f>IF(F196="Successful",Crowdfunding!H195,"")</f>
        <v/>
      </c>
      <c r="I196" t="str">
        <f>IF(Crowdfunding!G195="failed","failed","")</f>
        <v>failed</v>
      </c>
      <c r="J196">
        <f>IF(I196="failed",Crowdfunding!H195,"")</f>
        <v>65</v>
      </c>
    </row>
    <row r="197" spans="6:10" x14ac:dyDescent="0.2">
      <c r="F197" t="str">
        <f>IF(Crowdfunding!G196="successful","successful","")</f>
        <v>successful</v>
      </c>
      <c r="G197">
        <f>IF(F197="Successful",Crowdfunding!H196,"")</f>
        <v>126</v>
      </c>
      <c r="I197" t="str">
        <f>IF(Crowdfunding!G196="failed","failed","")</f>
        <v/>
      </c>
      <c r="J197" t="str">
        <f>IF(I197="failed",Crowdfunding!H196,"")</f>
        <v/>
      </c>
    </row>
    <row r="198" spans="6:10" x14ac:dyDescent="0.2">
      <c r="F198" t="str">
        <f>IF(Crowdfunding!G197="successful","successful","")</f>
        <v>successful</v>
      </c>
      <c r="G198">
        <f>IF(F198="Successful",Crowdfunding!H197,"")</f>
        <v>524</v>
      </c>
      <c r="I198" t="str">
        <f>IF(Crowdfunding!G197="failed","failed","")</f>
        <v/>
      </c>
      <c r="J198" t="str">
        <f>IF(I198="failed",Crowdfunding!H197,"")</f>
        <v/>
      </c>
    </row>
    <row r="199" spans="6:10" x14ac:dyDescent="0.2">
      <c r="F199" t="str">
        <f>IF(Crowdfunding!G198="successful","successful","")</f>
        <v/>
      </c>
      <c r="G199" t="str">
        <f>IF(F199="Successful",Crowdfunding!H198,"")</f>
        <v/>
      </c>
      <c r="I199" t="str">
        <f>IF(Crowdfunding!G198="failed","failed","")</f>
        <v>failed</v>
      </c>
      <c r="J199">
        <f>IF(I199="failed",Crowdfunding!H198,"")</f>
        <v>100</v>
      </c>
    </row>
    <row r="200" spans="6:10" x14ac:dyDescent="0.2">
      <c r="F200" t="str">
        <f>IF(Crowdfunding!G199="successful","successful","")</f>
        <v>successful</v>
      </c>
      <c r="G200">
        <f>IF(F200="Successful",Crowdfunding!H199,"")</f>
        <v>1989</v>
      </c>
      <c r="I200" t="str">
        <f>IF(Crowdfunding!G199="failed","failed","")</f>
        <v/>
      </c>
      <c r="J200" t="str">
        <f>IF(I200="failed",Crowdfunding!H199,"")</f>
        <v/>
      </c>
    </row>
    <row r="201" spans="6:10" x14ac:dyDescent="0.2">
      <c r="F201" t="str">
        <f>IF(Crowdfunding!G200="successful","successful","")</f>
        <v/>
      </c>
      <c r="G201" t="str">
        <f>IF(F201="Successful",Crowdfunding!H200,"")</f>
        <v/>
      </c>
      <c r="I201" t="str">
        <f>IF(Crowdfunding!G200="failed","failed","")</f>
        <v>failed</v>
      </c>
      <c r="J201">
        <f>IF(I201="failed",Crowdfunding!H200,"")</f>
        <v>168</v>
      </c>
    </row>
    <row r="202" spans="6:10" x14ac:dyDescent="0.2">
      <c r="F202" t="str">
        <f>IF(Crowdfunding!G201="successful","successful","")</f>
        <v/>
      </c>
      <c r="G202" t="str">
        <f>IF(F202="Successful",Crowdfunding!H201,"")</f>
        <v/>
      </c>
      <c r="I202" t="str">
        <f>IF(Crowdfunding!G201="failed","failed","")</f>
        <v>failed</v>
      </c>
      <c r="J202">
        <f>IF(I202="failed",Crowdfunding!H201,"")</f>
        <v>13</v>
      </c>
    </row>
    <row r="203" spans="6:10" x14ac:dyDescent="0.2">
      <c r="F203" t="str">
        <f>IF(Crowdfunding!G202="successful","successful","")</f>
        <v/>
      </c>
      <c r="G203" t="str">
        <f>IF(F203="Successful",Crowdfunding!H202,"")</f>
        <v/>
      </c>
      <c r="I203" t="str">
        <f>IF(Crowdfunding!G202="failed","failed","")</f>
        <v>failed</v>
      </c>
      <c r="J203">
        <f>IF(I203="failed",Crowdfunding!H202,"")</f>
        <v>1</v>
      </c>
    </row>
    <row r="204" spans="6:10" x14ac:dyDescent="0.2">
      <c r="F204" t="str">
        <f>IF(Crowdfunding!G203="successful","successful","")</f>
        <v>successful</v>
      </c>
      <c r="G204">
        <f>IF(F204="Successful",Crowdfunding!H203,"")</f>
        <v>157</v>
      </c>
      <c r="I204" t="str">
        <f>IF(Crowdfunding!G203="failed","failed","")</f>
        <v/>
      </c>
      <c r="J204" t="str">
        <f>IF(I204="failed",Crowdfunding!H203,"")</f>
        <v/>
      </c>
    </row>
    <row r="205" spans="6:10" x14ac:dyDescent="0.2">
      <c r="F205" t="str">
        <f>IF(Crowdfunding!G204="successful","successful","")</f>
        <v/>
      </c>
      <c r="G205" t="str">
        <f>IF(F205="Successful",Crowdfunding!H204,"")</f>
        <v/>
      </c>
      <c r="I205" t="str">
        <f>IF(Crowdfunding!G204="failed","failed","")</f>
        <v/>
      </c>
      <c r="J205" t="str">
        <f>IF(I205="failed",Crowdfunding!H204,"")</f>
        <v/>
      </c>
    </row>
    <row r="206" spans="6:10" x14ac:dyDescent="0.2">
      <c r="F206" t="str">
        <f>IF(Crowdfunding!G205="successful","successful","")</f>
        <v>successful</v>
      </c>
      <c r="G206">
        <f>IF(F206="Successful",Crowdfunding!H205,"")</f>
        <v>4498</v>
      </c>
      <c r="I206" t="str">
        <f>IF(Crowdfunding!G205="failed","failed","")</f>
        <v/>
      </c>
      <c r="J206" t="str">
        <f>IF(I206="failed",Crowdfunding!H205,"")</f>
        <v/>
      </c>
    </row>
    <row r="207" spans="6:10" x14ac:dyDescent="0.2">
      <c r="F207" t="str">
        <f>IF(Crowdfunding!G206="successful","successful","")</f>
        <v/>
      </c>
      <c r="G207" t="str">
        <f>IF(F207="Successful",Crowdfunding!H206,"")</f>
        <v/>
      </c>
      <c r="I207" t="str">
        <f>IF(Crowdfunding!G206="failed","failed","")</f>
        <v>failed</v>
      </c>
      <c r="J207">
        <f>IF(I207="failed",Crowdfunding!H206,"")</f>
        <v>40</v>
      </c>
    </row>
    <row r="208" spans="6:10" x14ac:dyDescent="0.2">
      <c r="F208" t="str">
        <f>IF(Crowdfunding!G207="successful","successful","")</f>
        <v>successful</v>
      </c>
      <c r="G208">
        <f>IF(F208="Successful",Crowdfunding!H207,"")</f>
        <v>80</v>
      </c>
      <c r="I208" t="str">
        <f>IF(Crowdfunding!G207="failed","failed","")</f>
        <v/>
      </c>
      <c r="J208" t="str">
        <f>IF(I208="failed",Crowdfunding!H207,"")</f>
        <v/>
      </c>
    </row>
    <row r="209" spans="6:10" x14ac:dyDescent="0.2">
      <c r="F209" t="str">
        <f>IF(Crowdfunding!G208="successful","successful","")</f>
        <v/>
      </c>
      <c r="G209" t="str">
        <f>IF(F209="Successful",Crowdfunding!H208,"")</f>
        <v/>
      </c>
      <c r="I209" t="str">
        <f>IF(Crowdfunding!G208="failed","failed","")</f>
        <v/>
      </c>
      <c r="J209" t="str">
        <f>IF(I209="failed",Crowdfunding!H208,"")</f>
        <v/>
      </c>
    </row>
    <row r="210" spans="6:10" x14ac:dyDescent="0.2">
      <c r="F210" t="str">
        <f>IF(Crowdfunding!G209="successful","successful","")</f>
        <v>successful</v>
      </c>
      <c r="G210">
        <f>IF(F210="Successful",Crowdfunding!H209,"")</f>
        <v>43</v>
      </c>
      <c r="I210" t="str">
        <f>IF(Crowdfunding!G209="failed","failed","")</f>
        <v/>
      </c>
      <c r="J210" t="str">
        <f>IF(I210="failed",Crowdfunding!H209,"")</f>
        <v/>
      </c>
    </row>
    <row r="211" spans="6:10" x14ac:dyDescent="0.2">
      <c r="F211" t="str">
        <f>IF(Crowdfunding!G210="successful","successful","")</f>
        <v>successful</v>
      </c>
      <c r="G211">
        <f>IF(F211="Successful",Crowdfunding!H210,"")</f>
        <v>2053</v>
      </c>
      <c r="I211" t="str">
        <f>IF(Crowdfunding!G210="failed","failed","")</f>
        <v/>
      </c>
      <c r="J211" t="str">
        <f>IF(I211="failed",Crowdfunding!H210,"")</f>
        <v/>
      </c>
    </row>
    <row r="212" spans="6:10" x14ac:dyDescent="0.2">
      <c r="F212" t="str">
        <f>IF(Crowdfunding!G211="successful","successful","")</f>
        <v/>
      </c>
      <c r="G212" t="str">
        <f>IF(F212="Successful",Crowdfunding!H211,"")</f>
        <v/>
      </c>
      <c r="I212" t="str">
        <f>IF(Crowdfunding!G211="failed","failed","")</f>
        <v/>
      </c>
      <c r="J212" t="str">
        <f>IF(I212="failed",Crowdfunding!H211,"")</f>
        <v/>
      </c>
    </row>
    <row r="213" spans="6:10" x14ac:dyDescent="0.2">
      <c r="F213" t="str">
        <f>IF(Crowdfunding!G212="successful","successful","")</f>
        <v/>
      </c>
      <c r="G213" t="str">
        <f>IF(F213="Successful",Crowdfunding!H212,"")</f>
        <v/>
      </c>
      <c r="I213" t="str">
        <f>IF(Crowdfunding!G212="failed","failed","")</f>
        <v>failed</v>
      </c>
      <c r="J213">
        <f>IF(I213="failed",Crowdfunding!H212,"")</f>
        <v>226</v>
      </c>
    </row>
    <row r="214" spans="6:10" x14ac:dyDescent="0.2">
      <c r="F214" t="str">
        <f>IF(Crowdfunding!G213="successful","successful","")</f>
        <v/>
      </c>
      <c r="G214" t="str">
        <f>IF(F214="Successful",Crowdfunding!H213,"")</f>
        <v/>
      </c>
      <c r="I214" t="str">
        <f>IF(Crowdfunding!G213="failed","failed","")</f>
        <v>failed</v>
      </c>
      <c r="J214">
        <f>IF(I214="failed",Crowdfunding!H213,"")</f>
        <v>1625</v>
      </c>
    </row>
    <row r="215" spans="6:10" x14ac:dyDescent="0.2">
      <c r="F215" t="str">
        <f>IF(Crowdfunding!G214="successful","successful","")</f>
        <v>successful</v>
      </c>
      <c r="G215">
        <f>IF(F215="Successful",Crowdfunding!H214,"")</f>
        <v>168</v>
      </c>
      <c r="I215" t="str">
        <f>IF(Crowdfunding!G214="failed","failed","")</f>
        <v/>
      </c>
      <c r="J215" t="str">
        <f>IF(I215="failed",Crowdfunding!H214,"")</f>
        <v/>
      </c>
    </row>
    <row r="216" spans="6:10" x14ac:dyDescent="0.2">
      <c r="F216" t="str">
        <f>IF(Crowdfunding!G215="successful","successful","")</f>
        <v>successful</v>
      </c>
      <c r="G216">
        <f>IF(F216="Successful",Crowdfunding!H215,"")</f>
        <v>4289</v>
      </c>
      <c r="I216" t="str">
        <f>IF(Crowdfunding!G215="failed","failed","")</f>
        <v/>
      </c>
      <c r="J216" t="str">
        <f>IF(I216="failed",Crowdfunding!H215,"")</f>
        <v/>
      </c>
    </row>
    <row r="217" spans="6:10" x14ac:dyDescent="0.2">
      <c r="F217" t="str">
        <f>IF(Crowdfunding!G216="successful","successful","")</f>
        <v>successful</v>
      </c>
      <c r="G217">
        <f>IF(F217="Successful",Crowdfunding!H216,"")</f>
        <v>165</v>
      </c>
      <c r="I217" t="str">
        <f>IF(Crowdfunding!G216="failed","failed","")</f>
        <v/>
      </c>
      <c r="J217" t="str">
        <f>IF(I217="failed",Crowdfunding!H216,"")</f>
        <v/>
      </c>
    </row>
    <row r="218" spans="6:10" x14ac:dyDescent="0.2">
      <c r="F218" t="str">
        <f>IF(Crowdfunding!G217="successful","successful","")</f>
        <v/>
      </c>
      <c r="G218" t="str">
        <f>IF(F218="Successful",Crowdfunding!H217,"")</f>
        <v/>
      </c>
      <c r="I218" t="str">
        <f>IF(Crowdfunding!G217="failed","failed","")</f>
        <v>failed</v>
      </c>
      <c r="J218">
        <f>IF(I218="failed",Crowdfunding!H217,"")</f>
        <v>143</v>
      </c>
    </row>
    <row r="219" spans="6:10" x14ac:dyDescent="0.2">
      <c r="F219" t="str">
        <f>IF(Crowdfunding!G218="successful","successful","")</f>
        <v>successful</v>
      </c>
      <c r="G219">
        <f>IF(F219="Successful",Crowdfunding!H218,"")</f>
        <v>1815</v>
      </c>
      <c r="I219" t="str">
        <f>IF(Crowdfunding!G218="failed","failed","")</f>
        <v/>
      </c>
      <c r="J219" t="str">
        <f>IF(I219="failed",Crowdfunding!H218,"")</f>
        <v/>
      </c>
    </row>
    <row r="220" spans="6:10" x14ac:dyDescent="0.2">
      <c r="F220" t="str">
        <f>IF(Crowdfunding!G219="successful","successful","")</f>
        <v/>
      </c>
      <c r="G220" t="str">
        <f>IF(F220="Successful",Crowdfunding!H219,"")</f>
        <v/>
      </c>
      <c r="I220" t="str">
        <f>IF(Crowdfunding!G219="failed","failed","")</f>
        <v>failed</v>
      </c>
      <c r="J220">
        <f>IF(I220="failed",Crowdfunding!H219,"")</f>
        <v>934</v>
      </c>
    </row>
    <row r="221" spans="6:10" x14ac:dyDescent="0.2">
      <c r="F221" t="str">
        <f>IF(Crowdfunding!G220="successful","successful","")</f>
        <v>successful</v>
      </c>
      <c r="G221">
        <f>IF(F221="Successful",Crowdfunding!H220,"")</f>
        <v>397</v>
      </c>
      <c r="I221" t="str">
        <f>IF(Crowdfunding!G220="failed","failed","")</f>
        <v/>
      </c>
      <c r="J221" t="str">
        <f>IF(I221="failed",Crowdfunding!H220,"")</f>
        <v/>
      </c>
    </row>
    <row r="222" spans="6:10" x14ac:dyDescent="0.2">
      <c r="F222" t="str">
        <f>IF(Crowdfunding!G221="successful","successful","")</f>
        <v>successful</v>
      </c>
      <c r="G222">
        <f>IF(F222="Successful",Crowdfunding!H221,"")</f>
        <v>1539</v>
      </c>
      <c r="I222" t="str">
        <f>IF(Crowdfunding!G221="failed","failed","")</f>
        <v/>
      </c>
      <c r="J222" t="str">
        <f>IF(I222="failed",Crowdfunding!H221,"")</f>
        <v/>
      </c>
    </row>
    <row r="223" spans="6:10" x14ac:dyDescent="0.2">
      <c r="F223" t="str">
        <f>IF(Crowdfunding!G222="successful","successful","")</f>
        <v/>
      </c>
      <c r="G223" t="str">
        <f>IF(F223="Successful",Crowdfunding!H222,"")</f>
        <v/>
      </c>
      <c r="I223" t="str">
        <f>IF(Crowdfunding!G222="failed","failed","")</f>
        <v>failed</v>
      </c>
      <c r="J223">
        <f>IF(I223="failed",Crowdfunding!H222,"")</f>
        <v>17</v>
      </c>
    </row>
    <row r="224" spans="6:10" x14ac:dyDescent="0.2">
      <c r="F224" t="str">
        <f>IF(Crowdfunding!G223="successful","successful","")</f>
        <v/>
      </c>
      <c r="G224" t="str">
        <f>IF(F224="Successful",Crowdfunding!H223,"")</f>
        <v/>
      </c>
      <c r="I224" t="str">
        <f>IF(Crowdfunding!G223="failed","failed","")</f>
        <v>failed</v>
      </c>
      <c r="J224">
        <f>IF(I224="failed",Crowdfunding!H223,"")</f>
        <v>2179</v>
      </c>
    </row>
    <row r="225" spans="6:10" x14ac:dyDescent="0.2">
      <c r="F225" t="str">
        <f>IF(Crowdfunding!G224="successful","successful","")</f>
        <v>successful</v>
      </c>
      <c r="G225">
        <f>IF(F225="Successful",Crowdfunding!H224,"")</f>
        <v>138</v>
      </c>
      <c r="I225" t="str">
        <f>IF(Crowdfunding!G224="failed","failed","")</f>
        <v/>
      </c>
      <c r="J225" t="str">
        <f>IF(I225="failed",Crowdfunding!H224,"")</f>
        <v/>
      </c>
    </row>
    <row r="226" spans="6:10" x14ac:dyDescent="0.2">
      <c r="F226" t="str">
        <f>IF(Crowdfunding!G225="successful","successful","")</f>
        <v/>
      </c>
      <c r="G226" t="str">
        <f>IF(F226="Successful",Crowdfunding!H225,"")</f>
        <v/>
      </c>
      <c r="I226" t="str">
        <f>IF(Crowdfunding!G225="failed","failed","")</f>
        <v>failed</v>
      </c>
      <c r="J226">
        <f>IF(I226="failed",Crowdfunding!H225,"")</f>
        <v>931</v>
      </c>
    </row>
    <row r="227" spans="6:10" x14ac:dyDescent="0.2">
      <c r="F227" t="str">
        <f>IF(Crowdfunding!G226="successful","successful","")</f>
        <v>successful</v>
      </c>
      <c r="G227">
        <f>IF(F227="Successful",Crowdfunding!H226,"")</f>
        <v>3594</v>
      </c>
      <c r="I227" t="str">
        <f>IF(Crowdfunding!G226="failed","failed","")</f>
        <v/>
      </c>
      <c r="J227" t="str">
        <f>IF(I227="failed",Crowdfunding!H226,"")</f>
        <v/>
      </c>
    </row>
    <row r="228" spans="6:10" x14ac:dyDescent="0.2">
      <c r="F228" t="str">
        <f>IF(Crowdfunding!G227="successful","successful","")</f>
        <v>successful</v>
      </c>
      <c r="G228">
        <f>IF(F228="Successful",Crowdfunding!H227,"")</f>
        <v>5880</v>
      </c>
      <c r="I228" t="str">
        <f>IF(Crowdfunding!G227="failed","failed","")</f>
        <v/>
      </c>
      <c r="J228" t="str">
        <f>IF(I228="failed",Crowdfunding!H227,"")</f>
        <v/>
      </c>
    </row>
    <row r="229" spans="6:10" x14ac:dyDescent="0.2">
      <c r="F229" t="str">
        <f>IF(Crowdfunding!G228="successful","successful","")</f>
        <v>successful</v>
      </c>
      <c r="G229">
        <f>IF(F229="Successful",Crowdfunding!H228,"")</f>
        <v>112</v>
      </c>
      <c r="I229" t="str">
        <f>IF(Crowdfunding!G228="failed","failed","")</f>
        <v/>
      </c>
      <c r="J229" t="str">
        <f>IF(I229="failed",Crowdfunding!H228,"")</f>
        <v/>
      </c>
    </row>
    <row r="230" spans="6:10" x14ac:dyDescent="0.2">
      <c r="F230" t="str">
        <f>IF(Crowdfunding!G229="successful","successful","")</f>
        <v>successful</v>
      </c>
      <c r="G230">
        <f>IF(F230="Successful",Crowdfunding!H229,"")</f>
        <v>943</v>
      </c>
      <c r="I230" t="str">
        <f>IF(Crowdfunding!G229="failed","failed","")</f>
        <v/>
      </c>
      <c r="J230" t="str">
        <f>IF(I230="failed",Crowdfunding!H229,"")</f>
        <v/>
      </c>
    </row>
    <row r="231" spans="6:10" x14ac:dyDescent="0.2">
      <c r="F231" t="str">
        <f>IF(Crowdfunding!G230="successful","successful","")</f>
        <v>successful</v>
      </c>
      <c r="G231">
        <f>IF(F231="Successful",Crowdfunding!H230,"")</f>
        <v>2468</v>
      </c>
      <c r="I231" t="str">
        <f>IF(Crowdfunding!G230="failed","failed","")</f>
        <v/>
      </c>
      <c r="J231" t="str">
        <f>IF(I231="failed",Crowdfunding!H230,"")</f>
        <v/>
      </c>
    </row>
    <row r="232" spans="6:10" x14ac:dyDescent="0.2">
      <c r="F232" t="str">
        <f>IF(Crowdfunding!G231="successful","successful","")</f>
        <v>successful</v>
      </c>
      <c r="G232">
        <f>IF(F232="Successful",Crowdfunding!H231,"")</f>
        <v>2551</v>
      </c>
      <c r="I232" t="str">
        <f>IF(Crowdfunding!G231="failed","failed","")</f>
        <v/>
      </c>
      <c r="J232" t="str">
        <f>IF(I232="failed",Crowdfunding!H231,"")</f>
        <v/>
      </c>
    </row>
    <row r="233" spans="6:10" x14ac:dyDescent="0.2">
      <c r="F233" t="str">
        <f>IF(Crowdfunding!G232="successful","successful","")</f>
        <v>successful</v>
      </c>
      <c r="G233">
        <f>IF(F233="Successful",Crowdfunding!H232,"")</f>
        <v>101</v>
      </c>
      <c r="I233" t="str">
        <f>IF(Crowdfunding!G232="failed","failed","")</f>
        <v/>
      </c>
      <c r="J233" t="str">
        <f>IF(I233="failed",Crowdfunding!H232,"")</f>
        <v/>
      </c>
    </row>
    <row r="234" spans="6:10" x14ac:dyDescent="0.2">
      <c r="F234" t="str">
        <f>IF(Crowdfunding!G233="successful","successful","")</f>
        <v/>
      </c>
      <c r="G234" t="str">
        <f>IF(F234="Successful",Crowdfunding!H233,"")</f>
        <v/>
      </c>
      <c r="I234" t="str">
        <f>IF(Crowdfunding!G233="failed","failed","")</f>
        <v/>
      </c>
      <c r="J234" t="str">
        <f>IF(I234="failed",Crowdfunding!H233,"")</f>
        <v/>
      </c>
    </row>
    <row r="235" spans="6:10" x14ac:dyDescent="0.2">
      <c r="F235" t="str">
        <f>IF(Crowdfunding!G234="successful","successful","")</f>
        <v>successful</v>
      </c>
      <c r="G235">
        <f>IF(F235="Successful",Crowdfunding!H234,"")</f>
        <v>92</v>
      </c>
      <c r="I235" t="str">
        <f>IF(Crowdfunding!G234="failed","failed","")</f>
        <v/>
      </c>
      <c r="J235" t="str">
        <f>IF(I235="failed",Crowdfunding!H234,"")</f>
        <v/>
      </c>
    </row>
    <row r="236" spans="6:10" x14ac:dyDescent="0.2">
      <c r="F236" t="str">
        <f>IF(Crowdfunding!G235="successful","successful","")</f>
        <v>successful</v>
      </c>
      <c r="G236">
        <f>IF(F236="Successful",Crowdfunding!H235,"")</f>
        <v>62</v>
      </c>
      <c r="I236" t="str">
        <f>IF(Crowdfunding!G235="failed","failed","")</f>
        <v/>
      </c>
      <c r="J236" t="str">
        <f>IF(I236="failed",Crowdfunding!H235,"")</f>
        <v/>
      </c>
    </row>
    <row r="237" spans="6:10" x14ac:dyDescent="0.2">
      <c r="F237" t="str">
        <f>IF(Crowdfunding!G236="successful","successful","")</f>
        <v>successful</v>
      </c>
      <c r="G237">
        <f>IF(F237="Successful",Crowdfunding!H236,"")</f>
        <v>149</v>
      </c>
      <c r="I237" t="str">
        <f>IF(Crowdfunding!G236="failed","failed","")</f>
        <v/>
      </c>
      <c r="J237" t="str">
        <f>IF(I237="failed",Crowdfunding!H236,"")</f>
        <v/>
      </c>
    </row>
    <row r="238" spans="6:10" x14ac:dyDescent="0.2">
      <c r="F238" t="str">
        <f>IF(Crowdfunding!G237="successful","successful","")</f>
        <v/>
      </c>
      <c r="G238" t="str">
        <f>IF(F238="Successful",Crowdfunding!H237,"")</f>
        <v/>
      </c>
      <c r="I238" t="str">
        <f>IF(Crowdfunding!G237="failed","failed","")</f>
        <v>failed</v>
      </c>
      <c r="J238">
        <f>IF(I238="failed",Crowdfunding!H237,"")</f>
        <v>92</v>
      </c>
    </row>
    <row r="239" spans="6:10" x14ac:dyDescent="0.2">
      <c r="F239" t="str">
        <f>IF(Crowdfunding!G238="successful","successful","")</f>
        <v/>
      </c>
      <c r="G239" t="str">
        <f>IF(F239="Successful",Crowdfunding!H238,"")</f>
        <v/>
      </c>
      <c r="I239" t="str">
        <f>IF(Crowdfunding!G238="failed","failed","")</f>
        <v>failed</v>
      </c>
      <c r="J239">
        <f>IF(I239="failed",Crowdfunding!H238,"")</f>
        <v>57</v>
      </c>
    </row>
    <row r="240" spans="6:10" x14ac:dyDescent="0.2">
      <c r="F240" t="str">
        <f>IF(Crowdfunding!G239="successful","successful","")</f>
        <v>successful</v>
      </c>
      <c r="G240">
        <f>IF(F240="Successful",Crowdfunding!H239,"")</f>
        <v>329</v>
      </c>
      <c r="I240" t="str">
        <f>IF(Crowdfunding!G239="failed","failed","")</f>
        <v/>
      </c>
      <c r="J240" t="str">
        <f>IF(I240="failed",Crowdfunding!H239,"")</f>
        <v/>
      </c>
    </row>
    <row r="241" spans="6:10" x14ac:dyDescent="0.2">
      <c r="F241" t="str">
        <f>IF(Crowdfunding!G240="successful","successful","")</f>
        <v>successful</v>
      </c>
      <c r="G241">
        <f>IF(F241="Successful",Crowdfunding!H240,"")</f>
        <v>97</v>
      </c>
      <c r="I241" t="str">
        <f>IF(Crowdfunding!G240="failed","failed","")</f>
        <v/>
      </c>
      <c r="J241" t="str">
        <f>IF(I241="failed",Crowdfunding!H240,"")</f>
        <v/>
      </c>
    </row>
    <row r="242" spans="6:10" x14ac:dyDescent="0.2">
      <c r="F242" t="str">
        <f>IF(Crowdfunding!G241="successful","successful","")</f>
        <v/>
      </c>
      <c r="G242" t="str">
        <f>IF(F242="Successful",Crowdfunding!H241,"")</f>
        <v/>
      </c>
      <c r="I242" t="str">
        <f>IF(Crowdfunding!G241="failed","failed","")</f>
        <v>failed</v>
      </c>
      <c r="J242">
        <f>IF(I242="failed",Crowdfunding!H241,"")</f>
        <v>41</v>
      </c>
    </row>
    <row r="243" spans="6:10" x14ac:dyDescent="0.2">
      <c r="F243" t="str">
        <f>IF(Crowdfunding!G242="successful","successful","")</f>
        <v>successful</v>
      </c>
      <c r="G243">
        <f>IF(F243="Successful",Crowdfunding!H242,"")</f>
        <v>1784</v>
      </c>
      <c r="I243" t="str">
        <f>IF(Crowdfunding!G242="failed","failed","")</f>
        <v/>
      </c>
      <c r="J243" t="str">
        <f>IF(I243="failed",Crowdfunding!H242,"")</f>
        <v/>
      </c>
    </row>
    <row r="244" spans="6:10" x14ac:dyDescent="0.2">
      <c r="F244" t="str">
        <f>IF(Crowdfunding!G243="successful","successful","")</f>
        <v>successful</v>
      </c>
      <c r="G244">
        <f>IF(F244="Successful",Crowdfunding!H243,"")</f>
        <v>1684</v>
      </c>
      <c r="I244" t="str">
        <f>IF(Crowdfunding!G243="failed","failed","")</f>
        <v/>
      </c>
      <c r="J244" t="str">
        <f>IF(I244="failed",Crowdfunding!H243,"")</f>
        <v/>
      </c>
    </row>
    <row r="245" spans="6:10" x14ac:dyDescent="0.2">
      <c r="F245" t="str">
        <f>IF(Crowdfunding!G244="successful","successful","")</f>
        <v>successful</v>
      </c>
      <c r="G245">
        <f>IF(F245="Successful",Crowdfunding!H244,"")</f>
        <v>250</v>
      </c>
      <c r="I245" t="str">
        <f>IF(Crowdfunding!G244="failed","failed","")</f>
        <v/>
      </c>
      <c r="J245" t="str">
        <f>IF(I245="failed",Crowdfunding!H244,"")</f>
        <v/>
      </c>
    </row>
    <row r="246" spans="6:10" x14ac:dyDescent="0.2">
      <c r="F246" t="str">
        <f>IF(Crowdfunding!G245="successful","successful","")</f>
        <v>successful</v>
      </c>
      <c r="G246">
        <f>IF(F246="Successful",Crowdfunding!H245,"")</f>
        <v>238</v>
      </c>
      <c r="I246" t="str">
        <f>IF(Crowdfunding!G245="failed","failed","")</f>
        <v/>
      </c>
      <c r="J246" t="str">
        <f>IF(I246="failed",Crowdfunding!H245,"")</f>
        <v/>
      </c>
    </row>
    <row r="247" spans="6:10" x14ac:dyDescent="0.2">
      <c r="F247" t="str">
        <f>IF(Crowdfunding!G246="successful","successful","")</f>
        <v>successful</v>
      </c>
      <c r="G247">
        <f>IF(F247="Successful",Crowdfunding!H246,"")</f>
        <v>53</v>
      </c>
      <c r="I247" t="str">
        <f>IF(Crowdfunding!G246="failed","failed","")</f>
        <v/>
      </c>
      <c r="J247" t="str">
        <f>IF(I247="failed",Crowdfunding!H246,"")</f>
        <v/>
      </c>
    </row>
    <row r="248" spans="6:10" x14ac:dyDescent="0.2">
      <c r="F248" t="str">
        <f>IF(Crowdfunding!G247="successful","successful","")</f>
        <v>successful</v>
      </c>
      <c r="G248">
        <f>IF(F248="Successful",Crowdfunding!H247,"")</f>
        <v>214</v>
      </c>
      <c r="I248" t="str">
        <f>IF(Crowdfunding!G247="failed","failed","")</f>
        <v/>
      </c>
      <c r="J248" t="str">
        <f>IF(I248="failed",Crowdfunding!H247,"")</f>
        <v/>
      </c>
    </row>
    <row r="249" spans="6:10" x14ac:dyDescent="0.2">
      <c r="F249" t="str">
        <f>IF(Crowdfunding!G248="successful","successful","")</f>
        <v>successful</v>
      </c>
      <c r="G249">
        <f>IF(F249="Successful",Crowdfunding!H248,"")</f>
        <v>222</v>
      </c>
      <c r="I249" t="str">
        <f>IF(Crowdfunding!G248="failed","failed","")</f>
        <v/>
      </c>
      <c r="J249" t="str">
        <f>IF(I249="failed",Crowdfunding!H248,"")</f>
        <v/>
      </c>
    </row>
    <row r="250" spans="6:10" x14ac:dyDescent="0.2">
      <c r="F250" t="str">
        <f>IF(Crowdfunding!G249="successful","successful","")</f>
        <v>successful</v>
      </c>
      <c r="G250">
        <f>IF(F250="Successful",Crowdfunding!H249,"")</f>
        <v>1884</v>
      </c>
      <c r="I250" t="str">
        <f>IF(Crowdfunding!G249="failed","failed","")</f>
        <v/>
      </c>
      <c r="J250" t="str">
        <f>IF(I250="failed",Crowdfunding!H249,"")</f>
        <v/>
      </c>
    </row>
    <row r="251" spans="6:10" x14ac:dyDescent="0.2">
      <c r="F251" t="str">
        <f>IF(Crowdfunding!G250="successful","successful","")</f>
        <v>successful</v>
      </c>
      <c r="G251">
        <f>IF(F251="Successful",Crowdfunding!H250,"")</f>
        <v>218</v>
      </c>
      <c r="I251" t="str">
        <f>IF(Crowdfunding!G250="failed","failed","")</f>
        <v/>
      </c>
      <c r="J251" t="str">
        <f>IF(I251="failed",Crowdfunding!H250,"")</f>
        <v/>
      </c>
    </row>
    <row r="252" spans="6:10" x14ac:dyDescent="0.2">
      <c r="F252" t="str">
        <f>IF(Crowdfunding!G251="successful","successful","")</f>
        <v>successful</v>
      </c>
      <c r="G252">
        <f>IF(F252="Successful",Crowdfunding!H251,"")</f>
        <v>6465</v>
      </c>
      <c r="I252" t="str">
        <f>IF(Crowdfunding!G251="failed","failed","")</f>
        <v/>
      </c>
      <c r="J252" t="str">
        <f>IF(I252="failed",Crowdfunding!H251,"")</f>
        <v/>
      </c>
    </row>
    <row r="253" spans="6:10" x14ac:dyDescent="0.2">
      <c r="F253" t="str">
        <f>IF(Crowdfunding!G252="successful","successful","")</f>
        <v/>
      </c>
      <c r="G253" t="str">
        <f>IF(F253="Successful",Crowdfunding!H252,"")</f>
        <v/>
      </c>
      <c r="I253" t="str">
        <f>IF(Crowdfunding!G252="failed","failed","")</f>
        <v>failed</v>
      </c>
      <c r="J253">
        <f>IF(I253="failed",Crowdfunding!H252,"")</f>
        <v>1</v>
      </c>
    </row>
    <row r="254" spans="6:10" x14ac:dyDescent="0.2">
      <c r="F254" t="str">
        <f>IF(Crowdfunding!G253="successful","successful","")</f>
        <v/>
      </c>
      <c r="G254" t="str">
        <f>IF(F254="Successful",Crowdfunding!H253,"")</f>
        <v/>
      </c>
      <c r="I254" t="str">
        <f>IF(Crowdfunding!G253="failed","failed","")</f>
        <v>failed</v>
      </c>
      <c r="J254">
        <f>IF(I254="failed",Crowdfunding!H253,"")</f>
        <v>101</v>
      </c>
    </row>
    <row r="255" spans="6:10" x14ac:dyDescent="0.2">
      <c r="F255" t="str">
        <f>IF(Crowdfunding!G254="successful","successful","")</f>
        <v>successful</v>
      </c>
      <c r="G255">
        <f>IF(F255="Successful",Crowdfunding!H254,"")</f>
        <v>59</v>
      </c>
      <c r="I255" t="str">
        <f>IF(Crowdfunding!G254="failed","failed","")</f>
        <v/>
      </c>
      <c r="J255" t="str">
        <f>IF(I255="failed",Crowdfunding!H254,"")</f>
        <v/>
      </c>
    </row>
    <row r="256" spans="6:10" x14ac:dyDescent="0.2">
      <c r="F256" t="str">
        <f>IF(Crowdfunding!G255="successful","successful","")</f>
        <v/>
      </c>
      <c r="G256" t="str">
        <f>IF(F256="Successful",Crowdfunding!H255,"")</f>
        <v/>
      </c>
      <c r="I256" t="str">
        <f>IF(Crowdfunding!G255="failed","failed","")</f>
        <v>failed</v>
      </c>
      <c r="J256">
        <f>IF(I256="failed",Crowdfunding!H255,"")</f>
        <v>1335</v>
      </c>
    </row>
    <row r="257" spans="6:10" x14ac:dyDescent="0.2">
      <c r="F257" t="str">
        <f>IF(Crowdfunding!G256="successful","successful","")</f>
        <v>successful</v>
      </c>
      <c r="G257">
        <f>IF(F257="Successful",Crowdfunding!H256,"")</f>
        <v>88</v>
      </c>
      <c r="I257" t="str">
        <f>IF(Crowdfunding!G256="failed","failed","")</f>
        <v/>
      </c>
      <c r="J257" t="str">
        <f>IF(I257="failed",Crowdfunding!H256,"")</f>
        <v/>
      </c>
    </row>
    <row r="258" spans="6:10" x14ac:dyDescent="0.2">
      <c r="F258" t="str">
        <f>IF(Crowdfunding!G257="successful","successful","")</f>
        <v>successful</v>
      </c>
      <c r="G258">
        <f>IF(F258="Successful",Crowdfunding!H257,"")</f>
        <v>1697</v>
      </c>
      <c r="I258" t="str">
        <f>IF(Crowdfunding!G257="failed","failed","")</f>
        <v/>
      </c>
      <c r="J258" t="str">
        <f>IF(I258="failed",Crowdfunding!H257,"")</f>
        <v/>
      </c>
    </row>
    <row r="259" spans="6:10" x14ac:dyDescent="0.2">
      <c r="F259" t="str">
        <f>IF(Crowdfunding!G258="successful","successful","")</f>
        <v/>
      </c>
      <c r="G259" t="str">
        <f>IF(F259="Successful",Crowdfunding!H258,"")</f>
        <v/>
      </c>
      <c r="I259" t="str">
        <f>IF(Crowdfunding!G258="failed","failed","")</f>
        <v>failed</v>
      </c>
      <c r="J259">
        <f>IF(I259="failed",Crowdfunding!H258,"")</f>
        <v>15</v>
      </c>
    </row>
    <row r="260" spans="6:10" x14ac:dyDescent="0.2">
      <c r="F260" t="str">
        <f>IF(Crowdfunding!G259="successful","successful","")</f>
        <v>successful</v>
      </c>
      <c r="G260">
        <f>IF(F260="Successful",Crowdfunding!H259,"")</f>
        <v>92</v>
      </c>
      <c r="I260" t="str">
        <f>IF(Crowdfunding!G259="failed","failed","")</f>
        <v/>
      </c>
      <c r="J260" t="str">
        <f>IF(I260="failed",Crowdfunding!H259,"")</f>
        <v/>
      </c>
    </row>
    <row r="261" spans="6:10" x14ac:dyDescent="0.2">
      <c r="F261" t="str">
        <f>IF(Crowdfunding!G260="successful","successful","")</f>
        <v>successful</v>
      </c>
      <c r="G261">
        <f>IF(F261="Successful",Crowdfunding!H260,"")</f>
        <v>186</v>
      </c>
      <c r="I261" t="str">
        <f>IF(Crowdfunding!G260="failed","failed","")</f>
        <v/>
      </c>
      <c r="J261" t="str">
        <f>IF(I261="failed",Crowdfunding!H260,"")</f>
        <v/>
      </c>
    </row>
    <row r="262" spans="6:10" x14ac:dyDescent="0.2">
      <c r="F262" t="str">
        <f>IF(Crowdfunding!G261="successful","successful","")</f>
        <v>successful</v>
      </c>
      <c r="G262">
        <f>IF(F262="Successful",Crowdfunding!H261,"")</f>
        <v>138</v>
      </c>
      <c r="I262" t="str">
        <f>IF(Crowdfunding!G261="failed","failed","")</f>
        <v/>
      </c>
      <c r="J262" t="str">
        <f>IF(I262="failed",Crowdfunding!H261,"")</f>
        <v/>
      </c>
    </row>
    <row r="263" spans="6:10" x14ac:dyDescent="0.2">
      <c r="F263" t="str">
        <f>IF(Crowdfunding!G262="successful","successful","")</f>
        <v>successful</v>
      </c>
      <c r="G263">
        <f>IF(F263="Successful",Crowdfunding!H262,"")</f>
        <v>261</v>
      </c>
      <c r="I263" t="str">
        <f>IF(Crowdfunding!G262="failed","failed","")</f>
        <v/>
      </c>
      <c r="J263" t="str">
        <f>IF(I263="failed",Crowdfunding!H262,"")</f>
        <v/>
      </c>
    </row>
    <row r="264" spans="6:10" x14ac:dyDescent="0.2">
      <c r="F264" t="str">
        <f>IF(Crowdfunding!G263="successful","successful","")</f>
        <v/>
      </c>
      <c r="G264" t="str">
        <f>IF(F264="Successful",Crowdfunding!H263,"")</f>
        <v/>
      </c>
      <c r="I264" t="str">
        <f>IF(Crowdfunding!G263="failed","failed","")</f>
        <v>failed</v>
      </c>
      <c r="J264">
        <f>IF(I264="failed",Crowdfunding!H263,"")</f>
        <v>454</v>
      </c>
    </row>
    <row r="265" spans="6:10" x14ac:dyDescent="0.2">
      <c r="F265" t="str">
        <f>IF(Crowdfunding!G264="successful","successful","")</f>
        <v>successful</v>
      </c>
      <c r="G265">
        <f>IF(F265="Successful",Crowdfunding!H264,"")</f>
        <v>107</v>
      </c>
      <c r="I265" t="str">
        <f>IF(Crowdfunding!G264="failed","failed","")</f>
        <v/>
      </c>
      <c r="J265" t="str">
        <f>IF(I265="failed",Crowdfunding!H264,"")</f>
        <v/>
      </c>
    </row>
    <row r="266" spans="6:10" x14ac:dyDescent="0.2">
      <c r="F266" t="str">
        <f>IF(Crowdfunding!G265="successful","successful","")</f>
        <v>successful</v>
      </c>
      <c r="G266">
        <f>IF(F266="Successful",Crowdfunding!H265,"")</f>
        <v>199</v>
      </c>
      <c r="I266" t="str">
        <f>IF(Crowdfunding!G265="failed","failed","")</f>
        <v/>
      </c>
      <c r="J266" t="str">
        <f>IF(I266="failed",Crowdfunding!H265,"")</f>
        <v/>
      </c>
    </row>
    <row r="267" spans="6:10" x14ac:dyDescent="0.2">
      <c r="F267" t="str">
        <f>IF(Crowdfunding!G266="successful","successful","")</f>
        <v>successful</v>
      </c>
      <c r="G267">
        <f>IF(F267="Successful",Crowdfunding!H266,"")</f>
        <v>5512</v>
      </c>
      <c r="I267" t="str">
        <f>IF(Crowdfunding!G266="failed","failed","")</f>
        <v/>
      </c>
      <c r="J267" t="str">
        <f>IF(I267="failed",Crowdfunding!H266,"")</f>
        <v/>
      </c>
    </row>
    <row r="268" spans="6:10" x14ac:dyDescent="0.2">
      <c r="F268" t="str">
        <f>IF(Crowdfunding!G267="successful","successful","")</f>
        <v>successful</v>
      </c>
      <c r="G268">
        <f>IF(F268="Successful",Crowdfunding!H267,"")</f>
        <v>86</v>
      </c>
      <c r="I268" t="str">
        <f>IF(Crowdfunding!G267="failed","failed","")</f>
        <v/>
      </c>
      <c r="J268" t="str">
        <f>IF(I268="failed",Crowdfunding!H267,"")</f>
        <v/>
      </c>
    </row>
    <row r="269" spans="6:10" x14ac:dyDescent="0.2">
      <c r="F269" t="str">
        <f>IF(Crowdfunding!G268="successful","successful","")</f>
        <v/>
      </c>
      <c r="G269" t="str">
        <f>IF(F269="Successful",Crowdfunding!H268,"")</f>
        <v/>
      </c>
      <c r="I269" t="str">
        <f>IF(Crowdfunding!G268="failed","failed","")</f>
        <v>failed</v>
      </c>
      <c r="J269">
        <f>IF(I269="failed",Crowdfunding!H268,"")</f>
        <v>3182</v>
      </c>
    </row>
    <row r="270" spans="6:10" x14ac:dyDescent="0.2">
      <c r="F270" t="str">
        <f>IF(Crowdfunding!G269="successful","successful","")</f>
        <v>successful</v>
      </c>
      <c r="G270">
        <f>IF(F270="Successful",Crowdfunding!H269,"")</f>
        <v>2768</v>
      </c>
      <c r="I270" t="str">
        <f>IF(Crowdfunding!G269="failed","failed","")</f>
        <v/>
      </c>
      <c r="J270" t="str">
        <f>IF(I270="failed",Crowdfunding!H269,"")</f>
        <v/>
      </c>
    </row>
    <row r="271" spans="6:10" x14ac:dyDescent="0.2">
      <c r="F271" t="str">
        <f>IF(Crowdfunding!G270="successful","successful","")</f>
        <v>successful</v>
      </c>
      <c r="G271">
        <f>IF(F271="Successful",Crowdfunding!H270,"")</f>
        <v>48</v>
      </c>
      <c r="I271" t="str">
        <f>IF(Crowdfunding!G270="failed","failed","")</f>
        <v/>
      </c>
      <c r="J271" t="str">
        <f>IF(I271="failed",Crowdfunding!H270,"")</f>
        <v/>
      </c>
    </row>
    <row r="272" spans="6:10" x14ac:dyDescent="0.2">
      <c r="F272" t="str">
        <f>IF(Crowdfunding!G271="successful","successful","")</f>
        <v>successful</v>
      </c>
      <c r="G272">
        <f>IF(F272="Successful",Crowdfunding!H271,"")</f>
        <v>87</v>
      </c>
      <c r="I272" t="str">
        <f>IF(Crowdfunding!G271="failed","failed","")</f>
        <v/>
      </c>
      <c r="J272" t="str">
        <f>IF(I272="failed",Crowdfunding!H271,"")</f>
        <v/>
      </c>
    </row>
    <row r="273" spans="6:10" x14ac:dyDescent="0.2">
      <c r="F273" t="str">
        <f>IF(Crowdfunding!G272="successful","successful","")</f>
        <v/>
      </c>
      <c r="G273" t="str">
        <f>IF(F273="Successful",Crowdfunding!H272,"")</f>
        <v/>
      </c>
      <c r="I273" t="str">
        <f>IF(Crowdfunding!G272="failed","failed","")</f>
        <v/>
      </c>
      <c r="J273" t="str">
        <f>IF(I273="failed",Crowdfunding!H272,"")</f>
        <v/>
      </c>
    </row>
    <row r="274" spans="6:10" x14ac:dyDescent="0.2">
      <c r="F274" t="str">
        <f>IF(Crowdfunding!G273="successful","successful","")</f>
        <v/>
      </c>
      <c r="G274" t="str">
        <f>IF(F274="Successful",Crowdfunding!H273,"")</f>
        <v/>
      </c>
      <c r="I274" t="str">
        <f>IF(Crowdfunding!G273="failed","failed","")</f>
        <v/>
      </c>
      <c r="J274" t="str">
        <f>IF(I274="failed",Crowdfunding!H273,"")</f>
        <v/>
      </c>
    </row>
    <row r="275" spans="6:10" x14ac:dyDescent="0.2">
      <c r="F275" t="str">
        <f>IF(Crowdfunding!G274="successful","successful","")</f>
        <v>successful</v>
      </c>
      <c r="G275">
        <f>IF(F275="Successful",Crowdfunding!H274,"")</f>
        <v>1894</v>
      </c>
      <c r="I275" t="str">
        <f>IF(Crowdfunding!G274="failed","failed","")</f>
        <v/>
      </c>
      <c r="J275" t="str">
        <f>IF(I275="failed",Crowdfunding!H274,"")</f>
        <v/>
      </c>
    </row>
    <row r="276" spans="6:10" x14ac:dyDescent="0.2">
      <c r="F276" t="str">
        <f>IF(Crowdfunding!G275="successful","successful","")</f>
        <v>successful</v>
      </c>
      <c r="G276">
        <f>IF(F276="Successful",Crowdfunding!H275,"")</f>
        <v>282</v>
      </c>
      <c r="I276" t="str">
        <f>IF(Crowdfunding!G275="failed","failed","")</f>
        <v/>
      </c>
      <c r="J276" t="str">
        <f>IF(I276="failed",Crowdfunding!H275,"")</f>
        <v/>
      </c>
    </row>
    <row r="277" spans="6:10" x14ac:dyDescent="0.2">
      <c r="F277" t="str">
        <f>IF(Crowdfunding!G276="successful","successful","")</f>
        <v/>
      </c>
      <c r="G277" t="str">
        <f>IF(F277="Successful",Crowdfunding!H276,"")</f>
        <v/>
      </c>
      <c r="I277" t="str">
        <f>IF(Crowdfunding!G276="failed","failed","")</f>
        <v>failed</v>
      </c>
      <c r="J277">
        <f>IF(I277="failed",Crowdfunding!H276,"")</f>
        <v>15</v>
      </c>
    </row>
    <row r="278" spans="6:10" x14ac:dyDescent="0.2">
      <c r="F278" t="str">
        <f>IF(Crowdfunding!G277="successful","successful","")</f>
        <v>successful</v>
      </c>
      <c r="G278">
        <f>IF(F278="Successful",Crowdfunding!H277,"")</f>
        <v>116</v>
      </c>
      <c r="I278" t="str">
        <f>IF(Crowdfunding!G277="failed","failed","")</f>
        <v/>
      </c>
      <c r="J278" t="str">
        <f>IF(I278="failed",Crowdfunding!H277,"")</f>
        <v/>
      </c>
    </row>
    <row r="279" spans="6:10" x14ac:dyDescent="0.2">
      <c r="F279" t="str">
        <f>IF(Crowdfunding!G278="successful","successful","")</f>
        <v/>
      </c>
      <c r="G279" t="str">
        <f>IF(F279="Successful",Crowdfunding!H278,"")</f>
        <v/>
      </c>
      <c r="I279" t="str">
        <f>IF(Crowdfunding!G278="failed","failed","")</f>
        <v>failed</v>
      </c>
      <c r="J279">
        <f>IF(I279="failed",Crowdfunding!H278,"")</f>
        <v>133</v>
      </c>
    </row>
    <row r="280" spans="6:10" x14ac:dyDescent="0.2">
      <c r="F280" t="str">
        <f>IF(Crowdfunding!G279="successful","successful","")</f>
        <v>successful</v>
      </c>
      <c r="G280">
        <f>IF(F280="Successful",Crowdfunding!H279,"")</f>
        <v>83</v>
      </c>
      <c r="I280" t="str">
        <f>IF(Crowdfunding!G279="failed","failed","")</f>
        <v/>
      </c>
      <c r="J280" t="str">
        <f>IF(I280="failed",Crowdfunding!H279,"")</f>
        <v/>
      </c>
    </row>
    <row r="281" spans="6:10" x14ac:dyDescent="0.2">
      <c r="F281" t="str">
        <f>IF(Crowdfunding!G280="successful","successful","")</f>
        <v>successful</v>
      </c>
      <c r="G281">
        <f>IF(F281="Successful",Crowdfunding!H280,"")</f>
        <v>91</v>
      </c>
      <c r="I281" t="str">
        <f>IF(Crowdfunding!G280="failed","failed","")</f>
        <v/>
      </c>
      <c r="J281" t="str">
        <f>IF(I281="failed",Crowdfunding!H280,"")</f>
        <v/>
      </c>
    </row>
    <row r="282" spans="6:10" x14ac:dyDescent="0.2">
      <c r="F282" t="str">
        <f>IF(Crowdfunding!G281="successful","successful","")</f>
        <v>successful</v>
      </c>
      <c r="G282">
        <f>IF(F282="Successful",Crowdfunding!H281,"")</f>
        <v>546</v>
      </c>
      <c r="I282" t="str">
        <f>IF(Crowdfunding!G281="failed","failed","")</f>
        <v/>
      </c>
      <c r="J282" t="str">
        <f>IF(I282="failed",Crowdfunding!H281,"")</f>
        <v/>
      </c>
    </row>
    <row r="283" spans="6:10" x14ac:dyDescent="0.2">
      <c r="F283" t="str">
        <f>IF(Crowdfunding!G282="successful","successful","")</f>
        <v>successful</v>
      </c>
      <c r="G283">
        <f>IF(F283="Successful",Crowdfunding!H282,"")</f>
        <v>393</v>
      </c>
      <c r="I283" t="str">
        <f>IF(Crowdfunding!G282="failed","failed","")</f>
        <v/>
      </c>
      <c r="J283" t="str">
        <f>IF(I283="failed",Crowdfunding!H282,"")</f>
        <v/>
      </c>
    </row>
    <row r="284" spans="6:10" x14ac:dyDescent="0.2">
      <c r="F284" t="str">
        <f>IF(Crowdfunding!G283="successful","successful","")</f>
        <v/>
      </c>
      <c r="G284" t="str">
        <f>IF(F284="Successful",Crowdfunding!H283,"")</f>
        <v/>
      </c>
      <c r="I284" t="str">
        <f>IF(Crowdfunding!G283="failed","failed","")</f>
        <v>failed</v>
      </c>
      <c r="J284">
        <f>IF(I284="failed",Crowdfunding!H283,"")</f>
        <v>2062</v>
      </c>
    </row>
    <row r="285" spans="6:10" x14ac:dyDescent="0.2">
      <c r="F285" t="str">
        <f>IF(Crowdfunding!G284="successful","successful","")</f>
        <v>successful</v>
      </c>
      <c r="G285">
        <f>IF(F285="Successful",Crowdfunding!H284,"")</f>
        <v>133</v>
      </c>
      <c r="I285" t="str">
        <f>IF(Crowdfunding!G284="failed","failed","")</f>
        <v/>
      </c>
      <c r="J285" t="str">
        <f>IF(I285="failed",Crowdfunding!H284,"")</f>
        <v/>
      </c>
    </row>
    <row r="286" spans="6:10" x14ac:dyDescent="0.2">
      <c r="F286" t="str">
        <f>IF(Crowdfunding!G285="successful","successful","")</f>
        <v/>
      </c>
      <c r="G286" t="str">
        <f>IF(F286="Successful",Crowdfunding!H285,"")</f>
        <v/>
      </c>
      <c r="I286" t="str">
        <f>IF(Crowdfunding!G285="failed","failed","")</f>
        <v>failed</v>
      </c>
      <c r="J286">
        <f>IF(I286="failed",Crowdfunding!H285,"")</f>
        <v>29</v>
      </c>
    </row>
    <row r="287" spans="6:10" x14ac:dyDescent="0.2">
      <c r="F287" t="str">
        <f>IF(Crowdfunding!G286="successful","successful","")</f>
        <v/>
      </c>
      <c r="G287" t="str">
        <f>IF(F287="Successful",Crowdfunding!H286,"")</f>
        <v/>
      </c>
      <c r="I287" t="str">
        <f>IF(Crowdfunding!G286="failed","failed","")</f>
        <v>failed</v>
      </c>
      <c r="J287">
        <f>IF(I287="failed",Crowdfunding!H286,"")</f>
        <v>132</v>
      </c>
    </row>
    <row r="288" spans="6:10" x14ac:dyDescent="0.2">
      <c r="F288" t="str">
        <f>IF(Crowdfunding!G287="successful","successful","")</f>
        <v>successful</v>
      </c>
      <c r="G288">
        <f>IF(F288="Successful",Crowdfunding!H287,"")</f>
        <v>254</v>
      </c>
      <c r="I288" t="str">
        <f>IF(Crowdfunding!G287="failed","failed","")</f>
        <v/>
      </c>
      <c r="J288" t="str">
        <f>IF(I288="failed",Crowdfunding!H287,"")</f>
        <v/>
      </c>
    </row>
    <row r="289" spans="6:10" x14ac:dyDescent="0.2">
      <c r="F289" t="str">
        <f>IF(Crowdfunding!G288="successful","successful","")</f>
        <v/>
      </c>
      <c r="G289" t="str">
        <f>IF(F289="Successful",Crowdfunding!H288,"")</f>
        <v/>
      </c>
      <c r="I289" t="str">
        <f>IF(Crowdfunding!G288="failed","failed","")</f>
        <v/>
      </c>
      <c r="J289" t="str">
        <f>IF(I289="failed",Crowdfunding!H288,"")</f>
        <v/>
      </c>
    </row>
    <row r="290" spans="6:10" x14ac:dyDescent="0.2">
      <c r="F290" t="str">
        <f>IF(Crowdfunding!G289="successful","successful","")</f>
        <v>successful</v>
      </c>
      <c r="G290">
        <f>IF(F290="Successful",Crowdfunding!H289,"")</f>
        <v>176</v>
      </c>
      <c r="I290" t="str">
        <f>IF(Crowdfunding!G289="failed","failed","")</f>
        <v/>
      </c>
      <c r="J290" t="str">
        <f>IF(I290="failed",Crowdfunding!H289,"")</f>
        <v/>
      </c>
    </row>
    <row r="291" spans="6:10" x14ac:dyDescent="0.2">
      <c r="F291" t="str">
        <f>IF(Crowdfunding!G290="successful","successful","")</f>
        <v/>
      </c>
      <c r="G291" t="str">
        <f>IF(F291="Successful",Crowdfunding!H290,"")</f>
        <v/>
      </c>
      <c r="I291" t="str">
        <f>IF(Crowdfunding!G290="failed","failed","")</f>
        <v>failed</v>
      </c>
      <c r="J291">
        <f>IF(I291="failed",Crowdfunding!H290,"")</f>
        <v>137</v>
      </c>
    </row>
    <row r="292" spans="6:10" x14ac:dyDescent="0.2">
      <c r="F292" t="str">
        <f>IF(Crowdfunding!G291="successful","successful","")</f>
        <v>successful</v>
      </c>
      <c r="G292">
        <f>IF(F292="Successful",Crowdfunding!H291,"")</f>
        <v>337</v>
      </c>
      <c r="I292" t="str">
        <f>IF(Crowdfunding!G291="failed","failed","")</f>
        <v/>
      </c>
      <c r="J292" t="str">
        <f>IF(I292="failed",Crowdfunding!H291,"")</f>
        <v/>
      </c>
    </row>
    <row r="293" spans="6:10" x14ac:dyDescent="0.2">
      <c r="F293" t="str">
        <f>IF(Crowdfunding!G292="successful","successful","")</f>
        <v/>
      </c>
      <c r="G293" t="str">
        <f>IF(F293="Successful",Crowdfunding!H292,"")</f>
        <v/>
      </c>
      <c r="I293" t="str">
        <f>IF(Crowdfunding!G292="failed","failed","")</f>
        <v>failed</v>
      </c>
      <c r="J293">
        <f>IF(I293="failed",Crowdfunding!H292,"")</f>
        <v>908</v>
      </c>
    </row>
    <row r="294" spans="6:10" x14ac:dyDescent="0.2">
      <c r="F294" t="str">
        <f>IF(Crowdfunding!G293="successful","successful","")</f>
        <v>successful</v>
      </c>
      <c r="G294">
        <f>IF(F294="Successful",Crowdfunding!H293,"")</f>
        <v>107</v>
      </c>
      <c r="I294" t="str">
        <f>IF(Crowdfunding!G293="failed","failed","")</f>
        <v/>
      </c>
      <c r="J294" t="str">
        <f>IF(I294="failed",Crowdfunding!H293,"")</f>
        <v/>
      </c>
    </row>
    <row r="295" spans="6:10" x14ac:dyDescent="0.2">
      <c r="F295" t="str">
        <f>IF(Crowdfunding!G294="successful","successful","")</f>
        <v/>
      </c>
      <c r="G295" t="str">
        <f>IF(F295="Successful",Crowdfunding!H294,"")</f>
        <v/>
      </c>
      <c r="I295" t="str">
        <f>IF(Crowdfunding!G294="failed","failed","")</f>
        <v>failed</v>
      </c>
      <c r="J295">
        <f>IF(I295="failed",Crowdfunding!H294,"")</f>
        <v>10</v>
      </c>
    </row>
    <row r="296" spans="6:10" x14ac:dyDescent="0.2">
      <c r="F296" t="str">
        <f>IF(Crowdfunding!G295="successful","successful","")</f>
        <v/>
      </c>
      <c r="G296" t="str">
        <f>IF(F296="Successful",Crowdfunding!H295,"")</f>
        <v/>
      </c>
      <c r="I296" t="str">
        <f>IF(Crowdfunding!G295="failed","failed","")</f>
        <v/>
      </c>
      <c r="J296" t="str">
        <f>IF(I296="failed",Crowdfunding!H295,"")</f>
        <v/>
      </c>
    </row>
    <row r="297" spans="6:10" x14ac:dyDescent="0.2">
      <c r="F297" t="str">
        <f>IF(Crowdfunding!G296="successful","successful","")</f>
        <v>successful</v>
      </c>
      <c r="G297">
        <f>IF(F297="Successful",Crowdfunding!H296,"")</f>
        <v>183</v>
      </c>
      <c r="I297" t="str">
        <f>IF(Crowdfunding!G296="failed","failed","")</f>
        <v/>
      </c>
      <c r="J297" t="str">
        <f>IF(I297="failed",Crowdfunding!H296,"")</f>
        <v/>
      </c>
    </row>
    <row r="298" spans="6:10" x14ac:dyDescent="0.2">
      <c r="F298" t="str">
        <f>IF(Crowdfunding!G297="successful","successful","")</f>
        <v/>
      </c>
      <c r="G298" t="str">
        <f>IF(F298="Successful",Crowdfunding!H297,"")</f>
        <v/>
      </c>
      <c r="I298" t="str">
        <f>IF(Crowdfunding!G297="failed","failed","")</f>
        <v>failed</v>
      </c>
      <c r="J298">
        <f>IF(I298="failed",Crowdfunding!H297,"")</f>
        <v>1910</v>
      </c>
    </row>
    <row r="299" spans="6:10" x14ac:dyDescent="0.2">
      <c r="F299" t="str">
        <f>IF(Crowdfunding!G298="successful","successful","")</f>
        <v/>
      </c>
      <c r="G299" t="str">
        <f>IF(F299="Successful",Crowdfunding!H298,"")</f>
        <v/>
      </c>
      <c r="I299" t="str">
        <f>IF(Crowdfunding!G298="failed","failed","")</f>
        <v>failed</v>
      </c>
      <c r="J299">
        <f>IF(I299="failed",Crowdfunding!H298,"")</f>
        <v>38</v>
      </c>
    </row>
    <row r="300" spans="6:10" x14ac:dyDescent="0.2">
      <c r="F300" t="str">
        <f>IF(Crowdfunding!G299="successful","successful","")</f>
        <v/>
      </c>
      <c r="G300" t="str">
        <f>IF(F300="Successful",Crowdfunding!H299,"")</f>
        <v/>
      </c>
      <c r="I300" t="str">
        <f>IF(Crowdfunding!G299="failed","failed","")</f>
        <v>failed</v>
      </c>
      <c r="J300">
        <f>IF(I300="failed",Crowdfunding!H299,"")</f>
        <v>104</v>
      </c>
    </row>
    <row r="301" spans="6:10" x14ac:dyDescent="0.2">
      <c r="F301" t="str">
        <f>IF(Crowdfunding!G300="successful","successful","")</f>
        <v>successful</v>
      </c>
      <c r="G301">
        <f>IF(F301="Successful",Crowdfunding!H300,"")</f>
        <v>72</v>
      </c>
      <c r="I301" t="str">
        <f>IF(Crowdfunding!G300="failed","failed","")</f>
        <v/>
      </c>
      <c r="J301" t="str">
        <f>IF(I301="failed",Crowdfunding!H300,"")</f>
        <v/>
      </c>
    </row>
    <row r="302" spans="6:10" x14ac:dyDescent="0.2">
      <c r="F302" t="str">
        <f>IF(Crowdfunding!G301="successful","successful","")</f>
        <v/>
      </c>
      <c r="G302" t="str">
        <f>IF(F302="Successful",Crowdfunding!H301,"")</f>
        <v/>
      </c>
      <c r="I302" t="str">
        <f>IF(Crowdfunding!G301="failed","failed","")</f>
        <v>failed</v>
      </c>
      <c r="J302">
        <f>IF(I302="failed",Crowdfunding!H301,"")</f>
        <v>49</v>
      </c>
    </row>
    <row r="303" spans="6:10" x14ac:dyDescent="0.2">
      <c r="F303" t="str">
        <f>IF(Crowdfunding!G302="successful","successful","")</f>
        <v/>
      </c>
      <c r="G303" t="str">
        <f>IF(F303="Successful",Crowdfunding!H302,"")</f>
        <v/>
      </c>
      <c r="I303" t="str">
        <f>IF(Crowdfunding!G302="failed","failed","")</f>
        <v>failed</v>
      </c>
      <c r="J303">
        <f>IF(I303="failed",Crowdfunding!H302,"")</f>
        <v>1</v>
      </c>
    </row>
    <row r="304" spans="6:10" x14ac:dyDescent="0.2">
      <c r="F304" t="str">
        <f>IF(Crowdfunding!G303="successful","successful","")</f>
        <v>successful</v>
      </c>
      <c r="G304">
        <f>IF(F304="Successful",Crowdfunding!H303,"")</f>
        <v>295</v>
      </c>
      <c r="I304" t="str">
        <f>IF(Crowdfunding!G303="failed","failed","")</f>
        <v/>
      </c>
      <c r="J304" t="str">
        <f>IF(I304="failed",Crowdfunding!H303,"")</f>
        <v/>
      </c>
    </row>
    <row r="305" spans="6:10" x14ac:dyDescent="0.2">
      <c r="F305" t="str">
        <f>IF(Crowdfunding!G304="successful","successful","")</f>
        <v/>
      </c>
      <c r="G305" t="str">
        <f>IF(F305="Successful",Crowdfunding!H304,"")</f>
        <v/>
      </c>
      <c r="I305" t="str">
        <f>IF(Crowdfunding!G304="failed","failed","")</f>
        <v>failed</v>
      </c>
      <c r="J305">
        <f>IF(I305="failed",Crowdfunding!H304,"")</f>
        <v>245</v>
      </c>
    </row>
    <row r="306" spans="6:10" x14ac:dyDescent="0.2">
      <c r="F306" t="str">
        <f>IF(Crowdfunding!G305="successful","successful","")</f>
        <v/>
      </c>
      <c r="G306" t="str">
        <f>IF(F306="Successful",Crowdfunding!H305,"")</f>
        <v/>
      </c>
      <c r="I306" t="str">
        <f>IF(Crowdfunding!G305="failed","failed","")</f>
        <v>failed</v>
      </c>
      <c r="J306">
        <f>IF(I306="failed",Crowdfunding!H305,"")</f>
        <v>32</v>
      </c>
    </row>
    <row r="307" spans="6:10" x14ac:dyDescent="0.2">
      <c r="F307" t="str">
        <f>IF(Crowdfunding!G306="successful","successful","")</f>
        <v>successful</v>
      </c>
      <c r="G307">
        <f>IF(F307="Successful",Crowdfunding!H306,"")</f>
        <v>142</v>
      </c>
      <c r="I307" t="str">
        <f>IF(Crowdfunding!G306="failed","failed","")</f>
        <v/>
      </c>
      <c r="J307" t="str">
        <f>IF(I307="failed",Crowdfunding!H306,"")</f>
        <v/>
      </c>
    </row>
    <row r="308" spans="6:10" x14ac:dyDescent="0.2">
      <c r="F308" t="str">
        <f>IF(Crowdfunding!G307="successful","successful","")</f>
        <v>successful</v>
      </c>
      <c r="G308">
        <f>IF(F308="Successful",Crowdfunding!H307,"")</f>
        <v>85</v>
      </c>
      <c r="I308" t="str">
        <f>IF(Crowdfunding!G307="failed","failed","")</f>
        <v/>
      </c>
      <c r="J308" t="str">
        <f>IF(I308="failed",Crowdfunding!H307,"")</f>
        <v/>
      </c>
    </row>
    <row r="309" spans="6:10" x14ac:dyDescent="0.2">
      <c r="F309" t="str">
        <f>IF(Crowdfunding!G308="successful","successful","")</f>
        <v/>
      </c>
      <c r="G309" t="str">
        <f>IF(F309="Successful",Crowdfunding!H308,"")</f>
        <v/>
      </c>
      <c r="I309" t="str">
        <f>IF(Crowdfunding!G308="failed","failed","")</f>
        <v>failed</v>
      </c>
      <c r="J309">
        <f>IF(I309="failed",Crowdfunding!H308,"")</f>
        <v>7</v>
      </c>
    </row>
    <row r="310" spans="6:10" x14ac:dyDescent="0.2">
      <c r="F310" t="str">
        <f>IF(Crowdfunding!G309="successful","successful","")</f>
        <v>successful</v>
      </c>
      <c r="G310">
        <f>IF(F310="Successful",Crowdfunding!H309,"")</f>
        <v>659</v>
      </c>
      <c r="I310" t="str">
        <f>IF(Crowdfunding!G309="failed","failed","")</f>
        <v/>
      </c>
      <c r="J310" t="str">
        <f>IF(I310="failed",Crowdfunding!H309,"")</f>
        <v/>
      </c>
    </row>
    <row r="311" spans="6:10" x14ac:dyDescent="0.2">
      <c r="F311" t="str">
        <f>IF(Crowdfunding!G310="successful","successful","")</f>
        <v/>
      </c>
      <c r="G311" t="str">
        <f>IF(F311="Successful",Crowdfunding!H310,"")</f>
        <v/>
      </c>
      <c r="I311" t="str">
        <f>IF(Crowdfunding!G310="failed","failed","")</f>
        <v>failed</v>
      </c>
      <c r="J311">
        <f>IF(I311="failed",Crowdfunding!H310,"")</f>
        <v>803</v>
      </c>
    </row>
    <row r="312" spans="6:10" x14ac:dyDescent="0.2">
      <c r="F312" t="str">
        <f>IF(Crowdfunding!G311="successful","successful","")</f>
        <v/>
      </c>
      <c r="G312" t="str">
        <f>IF(F312="Successful",Crowdfunding!H311,"")</f>
        <v/>
      </c>
      <c r="I312" t="str">
        <f>IF(Crowdfunding!G311="failed","failed","")</f>
        <v/>
      </c>
      <c r="J312" t="str">
        <f>IF(I312="failed",Crowdfunding!H311,"")</f>
        <v/>
      </c>
    </row>
    <row r="313" spans="6:10" x14ac:dyDescent="0.2">
      <c r="F313" t="str">
        <f>IF(Crowdfunding!G312="successful","successful","")</f>
        <v/>
      </c>
      <c r="G313" t="str">
        <f>IF(F313="Successful",Crowdfunding!H312,"")</f>
        <v/>
      </c>
      <c r="I313" t="str">
        <f>IF(Crowdfunding!G312="failed","failed","")</f>
        <v>failed</v>
      </c>
      <c r="J313">
        <f>IF(I313="failed",Crowdfunding!H312,"")</f>
        <v>16</v>
      </c>
    </row>
    <row r="314" spans="6:10" x14ac:dyDescent="0.2">
      <c r="F314" t="str">
        <f>IF(Crowdfunding!G313="successful","successful","")</f>
        <v>successful</v>
      </c>
      <c r="G314">
        <f>IF(F314="Successful",Crowdfunding!H313,"")</f>
        <v>121</v>
      </c>
      <c r="I314" t="str">
        <f>IF(Crowdfunding!G313="failed","failed","")</f>
        <v/>
      </c>
      <c r="J314" t="str">
        <f>IF(I314="failed",Crowdfunding!H313,"")</f>
        <v/>
      </c>
    </row>
    <row r="315" spans="6:10" x14ac:dyDescent="0.2">
      <c r="F315" t="str">
        <f>IF(Crowdfunding!G314="successful","successful","")</f>
        <v>successful</v>
      </c>
      <c r="G315">
        <f>IF(F315="Successful",Crowdfunding!H314,"")</f>
        <v>3742</v>
      </c>
      <c r="I315" t="str">
        <f>IF(Crowdfunding!G314="failed","failed","")</f>
        <v/>
      </c>
      <c r="J315" t="str">
        <f>IF(I315="failed",Crowdfunding!H314,"")</f>
        <v/>
      </c>
    </row>
    <row r="316" spans="6:10" x14ac:dyDescent="0.2">
      <c r="F316" t="str">
        <f>IF(Crowdfunding!G315="successful","successful","")</f>
        <v>successful</v>
      </c>
      <c r="G316">
        <f>IF(F316="Successful",Crowdfunding!H315,"")</f>
        <v>223</v>
      </c>
      <c r="I316" t="str">
        <f>IF(Crowdfunding!G315="failed","failed","")</f>
        <v/>
      </c>
      <c r="J316" t="str">
        <f>IF(I316="failed",Crowdfunding!H315,"")</f>
        <v/>
      </c>
    </row>
    <row r="317" spans="6:10" x14ac:dyDescent="0.2">
      <c r="F317" t="str">
        <f>IF(Crowdfunding!G316="successful","successful","")</f>
        <v>successful</v>
      </c>
      <c r="G317">
        <f>IF(F317="Successful",Crowdfunding!H316,"")</f>
        <v>133</v>
      </c>
      <c r="I317" t="str">
        <f>IF(Crowdfunding!G316="failed","failed","")</f>
        <v/>
      </c>
      <c r="J317" t="str">
        <f>IF(I317="failed",Crowdfunding!H316,"")</f>
        <v/>
      </c>
    </row>
    <row r="318" spans="6:10" x14ac:dyDescent="0.2">
      <c r="F318" t="str">
        <f>IF(Crowdfunding!G317="successful","successful","")</f>
        <v/>
      </c>
      <c r="G318" t="str">
        <f>IF(F318="Successful",Crowdfunding!H317,"")</f>
        <v/>
      </c>
      <c r="I318" t="str">
        <f>IF(Crowdfunding!G317="failed","failed","")</f>
        <v>failed</v>
      </c>
      <c r="J318">
        <f>IF(I318="failed",Crowdfunding!H317,"")</f>
        <v>31</v>
      </c>
    </row>
    <row r="319" spans="6:10" x14ac:dyDescent="0.2">
      <c r="F319" t="str">
        <f>IF(Crowdfunding!G318="successful","successful","")</f>
        <v/>
      </c>
      <c r="G319" t="str">
        <f>IF(F319="Successful",Crowdfunding!H318,"")</f>
        <v/>
      </c>
      <c r="I319" t="str">
        <f>IF(Crowdfunding!G318="failed","failed","")</f>
        <v>failed</v>
      </c>
      <c r="J319">
        <f>IF(I319="failed",Crowdfunding!H318,"")</f>
        <v>108</v>
      </c>
    </row>
    <row r="320" spans="6:10" x14ac:dyDescent="0.2">
      <c r="F320" t="str">
        <f>IF(Crowdfunding!G319="successful","successful","")</f>
        <v/>
      </c>
      <c r="G320" t="str">
        <f>IF(F320="Successful",Crowdfunding!H319,"")</f>
        <v/>
      </c>
      <c r="I320" t="str">
        <f>IF(Crowdfunding!G319="failed","failed","")</f>
        <v>failed</v>
      </c>
      <c r="J320">
        <f>IF(I320="failed",Crowdfunding!H319,"")</f>
        <v>30</v>
      </c>
    </row>
    <row r="321" spans="6:10" x14ac:dyDescent="0.2">
      <c r="F321" t="str">
        <f>IF(Crowdfunding!G320="successful","successful","")</f>
        <v/>
      </c>
      <c r="G321" t="str">
        <f>IF(F321="Successful",Crowdfunding!H320,"")</f>
        <v/>
      </c>
      <c r="I321" t="str">
        <f>IF(Crowdfunding!G320="failed","failed","")</f>
        <v>failed</v>
      </c>
      <c r="J321">
        <f>IF(I321="failed",Crowdfunding!H320,"")</f>
        <v>17</v>
      </c>
    </row>
    <row r="322" spans="6:10" x14ac:dyDescent="0.2">
      <c r="F322" t="str">
        <f>IF(Crowdfunding!G321="successful","successful","")</f>
        <v/>
      </c>
      <c r="G322" t="str">
        <f>IF(F322="Successful",Crowdfunding!H321,"")</f>
        <v/>
      </c>
      <c r="I322" t="str">
        <f>IF(Crowdfunding!G321="failed","failed","")</f>
        <v/>
      </c>
      <c r="J322" t="str">
        <f>IF(I322="failed",Crowdfunding!H321,"")</f>
        <v/>
      </c>
    </row>
    <row r="323" spans="6:10" x14ac:dyDescent="0.2">
      <c r="F323" t="str">
        <f>IF(Crowdfunding!G322="successful","successful","")</f>
        <v/>
      </c>
      <c r="G323" t="str">
        <f>IF(F323="Successful",Crowdfunding!H322,"")</f>
        <v/>
      </c>
      <c r="I323" t="str">
        <f>IF(Crowdfunding!G322="failed","failed","")</f>
        <v>failed</v>
      </c>
      <c r="J323">
        <f>IF(I323="failed",Crowdfunding!H322,"")</f>
        <v>80</v>
      </c>
    </row>
    <row r="324" spans="6:10" x14ac:dyDescent="0.2">
      <c r="F324" t="str">
        <f>IF(Crowdfunding!G323="successful","successful","")</f>
        <v/>
      </c>
      <c r="G324" t="str">
        <f>IF(F324="Successful",Crowdfunding!H323,"")</f>
        <v/>
      </c>
      <c r="I324" t="str">
        <f>IF(Crowdfunding!G323="failed","failed","")</f>
        <v>failed</v>
      </c>
      <c r="J324">
        <f>IF(I324="failed",Crowdfunding!H323,"")</f>
        <v>2468</v>
      </c>
    </row>
    <row r="325" spans="6:10" x14ac:dyDescent="0.2">
      <c r="F325" t="str">
        <f>IF(Crowdfunding!G324="successful","successful","")</f>
        <v>successful</v>
      </c>
      <c r="G325">
        <f>IF(F325="Successful",Crowdfunding!H324,"")</f>
        <v>5168</v>
      </c>
      <c r="I325" t="str">
        <f>IF(Crowdfunding!G324="failed","failed","")</f>
        <v/>
      </c>
      <c r="J325" t="str">
        <f>IF(I325="failed",Crowdfunding!H324,"")</f>
        <v/>
      </c>
    </row>
    <row r="326" spans="6:10" x14ac:dyDescent="0.2">
      <c r="F326" t="str">
        <f>IF(Crowdfunding!G325="successful","successful","")</f>
        <v/>
      </c>
      <c r="G326" t="str">
        <f>IF(F326="Successful",Crowdfunding!H325,"")</f>
        <v/>
      </c>
      <c r="I326" t="str">
        <f>IF(Crowdfunding!G325="failed","failed","")</f>
        <v>failed</v>
      </c>
      <c r="J326">
        <f>IF(I326="failed",Crowdfunding!H325,"")</f>
        <v>26</v>
      </c>
    </row>
    <row r="327" spans="6:10" x14ac:dyDescent="0.2">
      <c r="F327" t="str">
        <f>IF(Crowdfunding!G326="successful","successful","")</f>
        <v>successful</v>
      </c>
      <c r="G327">
        <f>IF(F327="Successful",Crowdfunding!H326,"")</f>
        <v>307</v>
      </c>
      <c r="I327" t="str">
        <f>IF(Crowdfunding!G326="failed","failed","")</f>
        <v/>
      </c>
      <c r="J327" t="str">
        <f>IF(I327="failed",Crowdfunding!H326,"")</f>
        <v/>
      </c>
    </row>
    <row r="328" spans="6:10" x14ac:dyDescent="0.2">
      <c r="F328" t="str">
        <f>IF(Crowdfunding!G327="successful","successful","")</f>
        <v/>
      </c>
      <c r="G328" t="str">
        <f>IF(F328="Successful",Crowdfunding!H327,"")</f>
        <v/>
      </c>
      <c r="I328" t="str">
        <f>IF(Crowdfunding!G327="failed","failed","")</f>
        <v>failed</v>
      </c>
      <c r="J328">
        <f>IF(I328="failed",Crowdfunding!H327,"")</f>
        <v>73</v>
      </c>
    </row>
    <row r="329" spans="6:10" x14ac:dyDescent="0.2">
      <c r="F329" t="str">
        <f>IF(Crowdfunding!G328="successful","successful","")</f>
        <v/>
      </c>
      <c r="G329" t="str">
        <f>IF(F329="Successful",Crowdfunding!H328,"")</f>
        <v/>
      </c>
      <c r="I329" t="str">
        <f>IF(Crowdfunding!G328="failed","failed","")</f>
        <v>failed</v>
      </c>
      <c r="J329">
        <f>IF(I329="failed",Crowdfunding!H328,"")</f>
        <v>128</v>
      </c>
    </row>
    <row r="330" spans="6:10" x14ac:dyDescent="0.2">
      <c r="F330" t="str">
        <f>IF(Crowdfunding!G329="successful","successful","")</f>
        <v/>
      </c>
      <c r="G330" t="str">
        <f>IF(F330="Successful",Crowdfunding!H329,"")</f>
        <v/>
      </c>
      <c r="I330" t="str">
        <f>IF(Crowdfunding!G329="failed","failed","")</f>
        <v>failed</v>
      </c>
      <c r="J330">
        <f>IF(I330="failed",Crowdfunding!H329,"")</f>
        <v>33</v>
      </c>
    </row>
    <row r="331" spans="6:10" x14ac:dyDescent="0.2">
      <c r="F331" t="str">
        <f>IF(Crowdfunding!G330="successful","successful","")</f>
        <v>successful</v>
      </c>
      <c r="G331">
        <f>IF(F331="Successful",Crowdfunding!H330,"")</f>
        <v>2441</v>
      </c>
      <c r="I331" t="str">
        <f>IF(Crowdfunding!G330="failed","failed","")</f>
        <v/>
      </c>
      <c r="J331" t="str">
        <f>IF(I331="failed",Crowdfunding!H330,"")</f>
        <v/>
      </c>
    </row>
    <row r="332" spans="6:10" x14ac:dyDescent="0.2">
      <c r="F332" t="str">
        <f>IF(Crowdfunding!G331="successful","successful","")</f>
        <v/>
      </c>
      <c r="G332" t="str">
        <f>IF(F332="Successful",Crowdfunding!H331,"")</f>
        <v/>
      </c>
      <c r="I332" t="str">
        <f>IF(Crowdfunding!G331="failed","failed","")</f>
        <v/>
      </c>
      <c r="J332" t="str">
        <f>IF(I332="failed",Crowdfunding!H331,"")</f>
        <v/>
      </c>
    </row>
    <row r="333" spans="6:10" x14ac:dyDescent="0.2">
      <c r="F333" t="str">
        <f>IF(Crowdfunding!G332="successful","successful","")</f>
        <v>successful</v>
      </c>
      <c r="G333">
        <f>IF(F333="Successful",Crowdfunding!H332,"")</f>
        <v>1385</v>
      </c>
      <c r="I333" t="str">
        <f>IF(Crowdfunding!G332="failed","failed","")</f>
        <v/>
      </c>
      <c r="J333" t="str">
        <f>IF(I333="failed",Crowdfunding!H332,"")</f>
        <v/>
      </c>
    </row>
    <row r="334" spans="6:10" x14ac:dyDescent="0.2">
      <c r="F334" t="str">
        <f>IF(Crowdfunding!G333="successful","successful","")</f>
        <v>successful</v>
      </c>
      <c r="G334">
        <f>IF(F334="Successful",Crowdfunding!H333,"")</f>
        <v>190</v>
      </c>
      <c r="I334" t="str">
        <f>IF(Crowdfunding!G333="failed","failed","")</f>
        <v/>
      </c>
      <c r="J334" t="str">
        <f>IF(I334="failed",Crowdfunding!H333,"")</f>
        <v/>
      </c>
    </row>
    <row r="335" spans="6:10" x14ac:dyDescent="0.2">
      <c r="F335" t="str">
        <f>IF(Crowdfunding!G334="successful","successful","")</f>
        <v>successful</v>
      </c>
      <c r="G335">
        <f>IF(F335="Successful",Crowdfunding!H334,"")</f>
        <v>470</v>
      </c>
      <c r="I335" t="str">
        <f>IF(Crowdfunding!G334="failed","failed","")</f>
        <v/>
      </c>
      <c r="J335" t="str">
        <f>IF(I335="failed",Crowdfunding!H334,"")</f>
        <v/>
      </c>
    </row>
    <row r="336" spans="6:10" x14ac:dyDescent="0.2">
      <c r="F336" t="str">
        <f>IF(Crowdfunding!G335="successful","successful","")</f>
        <v>successful</v>
      </c>
      <c r="G336">
        <f>IF(F336="Successful",Crowdfunding!H335,"")</f>
        <v>253</v>
      </c>
      <c r="I336" t="str">
        <f>IF(Crowdfunding!G335="failed","failed","")</f>
        <v/>
      </c>
      <c r="J336" t="str">
        <f>IF(I336="failed",Crowdfunding!H335,"")</f>
        <v/>
      </c>
    </row>
    <row r="337" spans="6:10" x14ac:dyDescent="0.2">
      <c r="F337" t="str">
        <f>IF(Crowdfunding!G336="successful","successful","")</f>
        <v>successful</v>
      </c>
      <c r="G337">
        <f>IF(F337="Successful",Crowdfunding!H336,"")</f>
        <v>1113</v>
      </c>
      <c r="I337" t="str">
        <f>IF(Crowdfunding!G336="failed","failed","")</f>
        <v/>
      </c>
      <c r="J337" t="str">
        <f>IF(I337="failed",Crowdfunding!H336,"")</f>
        <v/>
      </c>
    </row>
    <row r="338" spans="6:10" x14ac:dyDescent="0.2">
      <c r="F338" t="str">
        <f>IF(Crowdfunding!G337="successful","successful","")</f>
        <v>successful</v>
      </c>
      <c r="G338">
        <f>IF(F338="Successful",Crowdfunding!H337,"")</f>
        <v>2283</v>
      </c>
      <c r="I338" t="str">
        <f>IF(Crowdfunding!G337="failed","failed","")</f>
        <v/>
      </c>
      <c r="J338" t="str">
        <f>IF(I338="failed",Crowdfunding!H337,"")</f>
        <v/>
      </c>
    </row>
    <row r="339" spans="6:10" x14ac:dyDescent="0.2">
      <c r="F339" t="str">
        <f>IF(Crowdfunding!G338="successful","successful","")</f>
        <v/>
      </c>
      <c r="G339" t="str">
        <f>IF(F339="Successful",Crowdfunding!H338,"")</f>
        <v/>
      </c>
      <c r="I339" t="str">
        <f>IF(Crowdfunding!G338="failed","failed","")</f>
        <v>failed</v>
      </c>
      <c r="J339">
        <f>IF(I339="failed",Crowdfunding!H338,"")</f>
        <v>1072</v>
      </c>
    </row>
    <row r="340" spans="6:10" x14ac:dyDescent="0.2">
      <c r="F340" t="str">
        <f>IF(Crowdfunding!G339="successful","successful","")</f>
        <v>successful</v>
      </c>
      <c r="G340">
        <f>IF(F340="Successful",Crowdfunding!H339,"")</f>
        <v>1095</v>
      </c>
      <c r="I340" t="str">
        <f>IF(Crowdfunding!G339="failed","failed","")</f>
        <v/>
      </c>
      <c r="J340" t="str">
        <f>IF(I340="failed",Crowdfunding!H339,"")</f>
        <v/>
      </c>
    </row>
    <row r="341" spans="6:10" x14ac:dyDescent="0.2">
      <c r="F341" t="str">
        <f>IF(Crowdfunding!G340="successful","successful","")</f>
        <v>successful</v>
      </c>
      <c r="G341">
        <f>IF(F341="Successful",Crowdfunding!H340,"")</f>
        <v>1690</v>
      </c>
      <c r="I341" t="str">
        <f>IF(Crowdfunding!G340="failed","failed","")</f>
        <v/>
      </c>
      <c r="J341" t="str">
        <f>IF(I341="failed",Crowdfunding!H340,"")</f>
        <v/>
      </c>
    </row>
    <row r="342" spans="6:10" x14ac:dyDescent="0.2">
      <c r="F342" t="str">
        <f>IF(Crowdfunding!G341="successful","successful","")</f>
        <v/>
      </c>
      <c r="G342" t="str">
        <f>IF(F342="Successful",Crowdfunding!H341,"")</f>
        <v/>
      </c>
      <c r="I342" t="str">
        <f>IF(Crowdfunding!G341="failed","failed","")</f>
        <v/>
      </c>
      <c r="J342" t="str">
        <f>IF(I342="failed",Crowdfunding!H341,"")</f>
        <v/>
      </c>
    </row>
    <row r="343" spans="6:10" x14ac:dyDescent="0.2">
      <c r="F343" t="str">
        <f>IF(Crowdfunding!G342="successful","successful","")</f>
        <v/>
      </c>
      <c r="G343" t="str">
        <f>IF(F343="Successful",Crowdfunding!H342,"")</f>
        <v/>
      </c>
      <c r="I343" t="str">
        <f>IF(Crowdfunding!G342="failed","failed","")</f>
        <v>failed</v>
      </c>
      <c r="J343">
        <f>IF(I343="failed",Crowdfunding!H342,"")</f>
        <v>393</v>
      </c>
    </row>
    <row r="344" spans="6:10" x14ac:dyDescent="0.2">
      <c r="F344" t="str">
        <f>IF(Crowdfunding!G343="successful","successful","")</f>
        <v/>
      </c>
      <c r="G344" t="str">
        <f>IF(F344="Successful",Crowdfunding!H343,"")</f>
        <v/>
      </c>
      <c r="I344" t="str">
        <f>IF(Crowdfunding!G343="failed","failed","")</f>
        <v>failed</v>
      </c>
      <c r="J344">
        <f>IF(I344="failed",Crowdfunding!H343,"")</f>
        <v>1257</v>
      </c>
    </row>
    <row r="345" spans="6:10" x14ac:dyDescent="0.2">
      <c r="F345" t="str">
        <f>IF(Crowdfunding!G344="successful","successful","")</f>
        <v/>
      </c>
      <c r="G345" t="str">
        <f>IF(F345="Successful",Crowdfunding!H344,"")</f>
        <v/>
      </c>
      <c r="I345" t="str">
        <f>IF(Crowdfunding!G344="failed","failed","")</f>
        <v>failed</v>
      </c>
      <c r="J345">
        <f>IF(I345="failed",Crowdfunding!H344,"")</f>
        <v>328</v>
      </c>
    </row>
    <row r="346" spans="6:10" x14ac:dyDescent="0.2">
      <c r="F346" t="str">
        <f>IF(Crowdfunding!G345="successful","successful","")</f>
        <v/>
      </c>
      <c r="G346" t="str">
        <f>IF(F346="Successful",Crowdfunding!H345,"")</f>
        <v/>
      </c>
      <c r="I346" t="str">
        <f>IF(Crowdfunding!G345="failed","failed","")</f>
        <v>failed</v>
      </c>
      <c r="J346">
        <f>IF(I346="failed",Crowdfunding!H345,"")</f>
        <v>147</v>
      </c>
    </row>
    <row r="347" spans="6:10" x14ac:dyDescent="0.2">
      <c r="F347" t="str">
        <f>IF(Crowdfunding!G346="successful","successful","")</f>
        <v/>
      </c>
      <c r="G347" t="str">
        <f>IF(F347="Successful",Crowdfunding!H346,"")</f>
        <v/>
      </c>
      <c r="I347" t="str">
        <f>IF(Crowdfunding!G346="failed","failed","")</f>
        <v>failed</v>
      </c>
      <c r="J347">
        <f>IF(I347="failed",Crowdfunding!H346,"")</f>
        <v>830</v>
      </c>
    </row>
    <row r="348" spans="6:10" x14ac:dyDescent="0.2">
      <c r="F348" t="str">
        <f>IF(Crowdfunding!G347="successful","successful","")</f>
        <v/>
      </c>
      <c r="G348" t="str">
        <f>IF(F348="Successful",Crowdfunding!H347,"")</f>
        <v/>
      </c>
      <c r="I348" t="str">
        <f>IF(Crowdfunding!G347="failed","failed","")</f>
        <v>failed</v>
      </c>
      <c r="J348">
        <f>IF(I348="failed",Crowdfunding!H347,"")</f>
        <v>331</v>
      </c>
    </row>
    <row r="349" spans="6:10" x14ac:dyDescent="0.2">
      <c r="F349" t="str">
        <f>IF(Crowdfunding!G348="successful","successful","")</f>
        <v/>
      </c>
      <c r="G349" t="str">
        <f>IF(F349="Successful",Crowdfunding!H348,"")</f>
        <v/>
      </c>
      <c r="I349" t="str">
        <f>IF(Crowdfunding!G348="failed","failed","")</f>
        <v>failed</v>
      </c>
      <c r="J349">
        <f>IF(I349="failed",Crowdfunding!H348,"")</f>
        <v>25</v>
      </c>
    </row>
    <row r="350" spans="6:10" x14ac:dyDescent="0.2">
      <c r="F350" t="str">
        <f>IF(Crowdfunding!G349="successful","successful","")</f>
        <v>successful</v>
      </c>
      <c r="G350">
        <f>IF(F350="Successful",Crowdfunding!H349,"")</f>
        <v>191</v>
      </c>
      <c r="I350" t="str">
        <f>IF(Crowdfunding!G349="failed","failed","")</f>
        <v/>
      </c>
      <c r="J350" t="str">
        <f>IF(I350="failed",Crowdfunding!H349,"")</f>
        <v/>
      </c>
    </row>
    <row r="351" spans="6:10" x14ac:dyDescent="0.2">
      <c r="F351" t="str">
        <f>IF(Crowdfunding!G350="successful","successful","")</f>
        <v/>
      </c>
      <c r="G351" t="str">
        <f>IF(F351="Successful",Crowdfunding!H350,"")</f>
        <v/>
      </c>
      <c r="I351" t="str">
        <f>IF(Crowdfunding!G350="failed","failed","")</f>
        <v>failed</v>
      </c>
      <c r="J351">
        <f>IF(I351="failed",Crowdfunding!H350,"")</f>
        <v>3483</v>
      </c>
    </row>
    <row r="352" spans="6:10" x14ac:dyDescent="0.2">
      <c r="F352" t="str">
        <f>IF(Crowdfunding!G351="successful","successful","")</f>
        <v/>
      </c>
      <c r="G352" t="str">
        <f>IF(F352="Successful",Crowdfunding!H351,"")</f>
        <v/>
      </c>
      <c r="I352" t="str">
        <f>IF(Crowdfunding!G351="failed","failed","")</f>
        <v>failed</v>
      </c>
      <c r="J352">
        <f>IF(I352="failed",Crowdfunding!H351,"")</f>
        <v>923</v>
      </c>
    </row>
    <row r="353" spans="6:10" x14ac:dyDescent="0.2">
      <c r="F353" t="str">
        <f>IF(Crowdfunding!G352="successful","successful","")</f>
        <v/>
      </c>
      <c r="G353" t="str">
        <f>IF(F353="Successful",Crowdfunding!H352,"")</f>
        <v/>
      </c>
      <c r="I353" t="str">
        <f>IF(Crowdfunding!G352="failed","failed","")</f>
        <v>failed</v>
      </c>
      <c r="J353">
        <f>IF(I353="failed",Crowdfunding!H352,"")</f>
        <v>1</v>
      </c>
    </row>
    <row r="354" spans="6:10" x14ac:dyDescent="0.2">
      <c r="F354" t="str">
        <f>IF(Crowdfunding!G353="successful","successful","")</f>
        <v>successful</v>
      </c>
      <c r="G354">
        <f>IF(F354="Successful",Crowdfunding!H353,"")</f>
        <v>2013</v>
      </c>
      <c r="I354" t="str">
        <f>IF(Crowdfunding!G353="failed","failed","")</f>
        <v/>
      </c>
      <c r="J354" t="str">
        <f>IF(I354="failed",Crowdfunding!H353,"")</f>
        <v/>
      </c>
    </row>
    <row r="355" spans="6:10" x14ac:dyDescent="0.2">
      <c r="F355" t="str">
        <f>IF(Crowdfunding!G354="successful","successful","")</f>
        <v/>
      </c>
      <c r="G355" t="str">
        <f>IF(F355="Successful",Crowdfunding!H354,"")</f>
        <v/>
      </c>
      <c r="I355" t="str">
        <f>IF(Crowdfunding!G354="failed","failed","")</f>
        <v>failed</v>
      </c>
      <c r="J355">
        <f>IF(I355="failed",Crowdfunding!H354,"")</f>
        <v>33</v>
      </c>
    </row>
    <row r="356" spans="6:10" x14ac:dyDescent="0.2">
      <c r="F356" t="str">
        <f>IF(Crowdfunding!G355="successful","successful","")</f>
        <v>successful</v>
      </c>
      <c r="G356">
        <f>IF(F356="Successful",Crowdfunding!H355,"")</f>
        <v>1703</v>
      </c>
      <c r="I356" t="str">
        <f>IF(Crowdfunding!G355="failed","failed","")</f>
        <v/>
      </c>
      <c r="J356" t="str">
        <f>IF(I356="failed",Crowdfunding!H355,"")</f>
        <v/>
      </c>
    </row>
    <row r="357" spans="6:10" x14ac:dyDescent="0.2">
      <c r="F357" t="str">
        <f>IF(Crowdfunding!G356="successful","successful","")</f>
        <v>successful</v>
      </c>
      <c r="G357">
        <f>IF(F357="Successful",Crowdfunding!H356,"")</f>
        <v>80</v>
      </c>
      <c r="I357" t="str">
        <f>IF(Crowdfunding!G356="failed","failed","")</f>
        <v/>
      </c>
      <c r="J357" t="str">
        <f>IF(I357="failed",Crowdfunding!H356,"")</f>
        <v/>
      </c>
    </row>
    <row r="358" spans="6:10" x14ac:dyDescent="0.2">
      <c r="F358" t="str">
        <f>IF(Crowdfunding!G357="successful","successful","")</f>
        <v/>
      </c>
      <c r="G358" t="str">
        <f>IF(F358="Successful",Crowdfunding!H357,"")</f>
        <v/>
      </c>
      <c r="I358" t="str">
        <f>IF(Crowdfunding!G357="failed","failed","")</f>
        <v/>
      </c>
      <c r="J358" t="str">
        <f>IF(I358="failed",Crowdfunding!H357,"")</f>
        <v/>
      </c>
    </row>
    <row r="359" spans="6:10" x14ac:dyDescent="0.2">
      <c r="F359" t="str">
        <f>IF(Crowdfunding!G358="successful","successful","")</f>
        <v/>
      </c>
      <c r="G359" t="str">
        <f>IF(F359="Successful",Crowdfunding!H358,"")</f>
        <v/>
      </c>
      <c r="I359" t="str">
        <f>IF(Crowdfunding!G358="failed","failed","")</f>
        <v>failed</v>
      </c>
      <c r="J359">
        <f>IF(I359="failed",Crowdfunding!H358,"")</f>
        <v>40</v>
      </c>
    </row>
    <row r="360" spans="6:10" x14ac:dyDescent="0.2">
      <c r="F360" t="str">
        <f>IF(Crowdfunding!G359="successful","successful","")</f>
        <v>successful</v>
      </c>
      <c r="G360">
        <f>IF(F360="Successful",Crowdfunding!H359,"")</f>
        <v>41</v>
      </c>
      <c r="I360" t="str">
        <f>IF(Crowdfunding!G359="failed","failed","")</f>
        <v/>
      </c>
      <c r="J360" t="str">
        <f>IF(I360="failed",Crowdfunding!H359,"")</f>
        <v/>
      </c>
    </row>
    <row r="361" spans="6:10" x14ac:dyDescent="0.2">
      <c r="F361" t="str">
        <f>IF(Crowdfunding!G360="successful","successful","")</f>
        <v/>
      </c>
      <c r="G361" t="str">
        <f>IF(F361="Successful",Crowdfunding!H360,"")</f>
        <v/>
      </c>
      <c r="I361" t="str">
        <f>IF(Crowdfunding!G360="failed","failed","")</f>
        <v>failed</v>
      </c>
      <c r="J361">
        <f>IF(I361="failed",Crowdfunding!H360,"")</f>
        <v>23</v>
      </c>
    </row>
    <row r="362" spans="6:10" x14ac:dyDescent="0.2">
      <c r="F362" t="str">
        <f>IF(Crowdfunding!G361="successful","successful","")</f>
        <v>successful</v>
      </c>
      <c r="G362">
        <f>IF(F362="Successful",Crowdfunding!H361,"")</f>
        <v>187</v>
      </c>
      <c r="I362" t="str">
        <f>IF(Crowdfunding!G361="failed","failed","")</f>
        <v/>
      </c>
      <c r="J362" t="str">
        <f>IF(I362="failed",Crowdfunding!H361,"")</f>
        <v/>
      </c>
    </row>
    <row r="363" spans="6:10" x14ac:dyDescent="0.2">
      <c r="F363" t="str">
        <f>IF(Crowdfunding!G362="successful","successful","")</f>
        <v>successful</v>
      </c>
      <c r="G363">
        <f>IF(F363="Successful",Crowdfunding!H362,"")</f>
        <v>2875</v>
      </c>
      <c r="I363" t="str">
        <f>IF(Crowdfunding!G362="failed","failed","")</f>
        <v/>
      </c>
      <c r="J363" t="str">
        <f>IF(I363="failed",Crowdfunding!H362,"")</f>
        <v/>
      </c>
    </row>
    <row r="364" spans="6:10" x14ac:dyDescent="0.2">
      <c r="F364" t="str">
        <f>IF(Crowdfunding!G363="successful","successful","")</f>
        <v>successful</v>
      </c>
      <c r="G364">
        <f>IF(F364="Successful",Crowdfunding!H363,"")</f>
        <v>88</v>
      </c>
      <c r="I364" t="str">
        <f>IF(Crowdfunding!G363="failed","failed","")</f>
        <v/>
      </c>
      <c r="J364" t="str">
        <f>IF(I364="failed",Crowdfunding!H363,"")</f>
        <v/>
      </c>
    </row>
    <row r="365" spans="6:10" x14ac:dyDescent="0.2">
      <c r="F365" t="str">
        <f>IF(Crowdfunding!G364="successful","successful","")</f>
        <v>successful</v>
      </c>
      <c r="G365">
        <f>IF(F365="Successful",Crowdfunding!H364,"")</f>
        <v>191</v>
      </c>
      <c r="I365" t="str">
        <f>IF(Crowdfunding!G364="failed","failed","")</f>
        <v/>
      </c>
      <c r="J365" t="str">
        <f>IF(I365="failed",Crowdfunding!H364,"")</f>
        <v/>
      </c>
    </row>
    <row r="366" spans="6:10" x14ac:dyDescent="0.2">
      <c r="F366" t="str">
        <f>IF(Crowdfunding!G365="successful","successful","")</f>
        <v>successful</v>
      </c>
      <c r="G366">
        <f>IF(F366="Successful",Crowdfunding!H365,"")</f>
        <v>139</v>
      </c>
      <c r="I366" t="str">
        <f>IF(Crowdfunding!G365="failed","failed","")</f>
        <v/>
      </c>
      <c r="J366" t="str">
        <f>IF(I366="failed",Crowdfunding!H365,"")</f>
        <v/>
      </c>
    </row>
    <row r="367" spans="6:10" x14ac:dyDescent="0.2">
      <c r="F367" t="str">
        <f>IF(Crowdfunding!G366="successful","successful","")</f>
        <v>successful</v>
      </c>
      <c r="G367">
        <f>IF(F367="Successful",Crowdfunding!H366,"")</f>
        <v>186</v>
      </c>
      <c r="I367" t="str">
        <f>IF(Crowdfunding!G366="failed","failed","")</f>
        <v/>
      </c>
      <c r="J367" t="str">
        <f>IF(I367="failed",Crowdfunding!H366,"")</f>
        <v/>
      </c>
    </row>
    <row r="368" spans="6:10" x14ac:dyDescent="0.2">
      <c r="F368" t="str">
        <f>IF(Crowdfunding!G367="successful","successful","")</f>
        <v>successful</v>
      </c>
      <c r="G368">
        <f>IF(F368="Successful",Crowdfunding!H367,"")</f>
        <v>112</v>
      </c>
      <c r="I368" t="str">
        <f>IF(Crowdfunding!G367="failed","failed","")</f>
        <v/>
      </c>
      <c r="J368" t="str">
        <f>IF(I368="failed",Crowdfunding!H367,"")</f>
        <v/>
      </c>
    </row>
    <row r="369" spans="6:10" x14ac:dyDescent="0.2">
      <c r="F369" t="str">
        <f>IF(Crowdfunding!G368="successful","successful","")</f>
        <v>successful</v>
      </c>
      <c r="G369">
        <f>IF(F369="Successful",Crowdfunding!H368,"")</f>
        <v>101</v>
      </c>
      <c r="I369" t="str">
        <f>IF(Crowdfunding!G368="failed","failed","")</f>
        <v/>
      </c>
      <c r="J369" t="str">
        <f>IF(I369="failed",Crowdfunding!H368,"")</f>
        <v/>
      </c>
    </row>
    <row r="370" spans="6:10" x14ac:dyDescent="0.2">
      <c r="F370" t="str">
        <f>IF(Crowdfunding!G369="successful","successful","")</f>
        <v/>
      </c>
      <c r="G370" t="str">
        <f>IF(F370="Successful",Crowdfunding!H369,"")</f>
        <v/>
      </c>
      <c r="I370" t="str">
        <f>IF(Crowdfunding!G369="failed","failed","")</f>
        <v>failed</v>
      </c>
      <c r="J370">
        <f>IF(I370="failed",Crowdfunding!H369,"")</f>
        <v>75</v>
      </c>
    </row>
    <row r="371" spans="6:10" x14ac:dyDescent="0.2">
      <c r="F371" t="str">
        <f>IF(Crowdfunding!G370="successful","successful","")</f>
        <v>successful</v>
      </c>
      <c r="G371">
        <f>IF(F371="Successful",Crowdfunding!H370,"")</f>
        <v>206</v>
      </c>
      <c r="I371" t="str">
        <f>IF(Crowdfunding!G370="failed","failed","")</f>
        <v/>
      </c>
      <c r="J371" t="str">
        <f>IF(I371="failed",Crowdfunding!H370,"")</f>
        <v/>
      </c>
    </row>
    <row r="372" spans="6:10" x14ac:dyDescent="0.2">
      <c r="F372" t="str">
        <f>IF(Crowdfunding!G371="successful","successful","")</f>
        <v>successful</v>
      </c>
      <c r="G372">
        <f>IF(F372="Successful",Crowdfunding!H371,"")</f>
        <v>154</v>
      </c>
      <c r="I372" t="str">
        <f>IF(Crowdfunding!G371="failed","failed","")</f>
        <v/>
      </c>
      <c r="J372" t="str">
        <f>IF(I372="failed",Crowdfunding!H371,"")</f>
        <v/>
      </c>
    </row>
    <row r="373" spans="6:10" x14ac:dyDescent="0.2">
      <c r="F373" t="str">
        <f>IF(Crowdfunding!G372="successful","successful","")</f>
        <v>successful</v>
      </c>
      <c r="G373">
        <f>IF(F373="Successful",Crowdfunding!H372,"")</f>
        <v>5966</v>
      </c>
      <c r="I373" t="str">
        <f>IF(Crowdfunding!G372="failed","failed","")</f>
        <v/>
      </c>
      <c r="J373" t="str">
        <f>IF(I373="failed",Crowdfunding!H372,"")</f>
        <v/>
      </c>
    </row>
    <row r="374" spans="6:10" x14ac:dyDescent="0.2">
      <c r="F374" t="str">
        <f>IF(Crowdfunding!G373="successful","successful","")</f>
        <v/>
      </c>
      <c r="G374" t="str">
        <f>IF(F374="Successful",Crowdfunding!H373,"")</f>
        <v/>
      </c>
      <c r="I374" t="str">
        <f>IF(Crowdfunding!G373="failed","failed","")</f>
        <v>failed</v>
      </c>
      <c r="J374">
        <f>IF(I374="failed",Crowdfunding!H373,"")</f>
        <v>2176</v>
      </c>
    </row>
    <row r="375" spans="6:10" x14ac:dyDescent="0.2">
      <c r="F375" t="str">
        <f>IF(Crowdfunding!G374="successful","successful","")</f>
        <v>successful</v>
      </c>
      <c r="G375">
        <f>IF(F375="Successful",Crowdfunding!H374,"")</f>
        <v>169</v>
      </c>
      <c r="I375" t="str">
        <f>IF(Crowdfunding!G374="failed","failed","")</f>
        <v/>
      </c>
      <c r="J375" t="str">
        <f>IF(I375="failed",Crowdfunding!H374,"")</f>
        <v/>
      </c>
    </row>
    <row r="376" spans="6:10" x14ac:dyDescent="0.2">
      <c r="F376" t="str">
        <f>IF(Crowdfunding!G375="successful","successful","")</f>
        <v>successful</v>
      </c>
      <c r="G376">
        <f>IF(F376="Successful",Crowdfunding!H375,"")</f>
        <v>2106</v>
      </c>
      <c r="I376" t="str">
        <f>IF(Crowdfunding!G375="failed","failed","")</f>
        <v/>
      </c>
      <c r="J376" t="str">
        <f>IF(I376="failed",Crowdfunding!H375,"")</f>
        <v/>
      </c>
    </row>
    <row r="377" spans="6:10" x14ac:dyDescent="0.2">
      <c r="F377" t="str">
        <f>IF(Crowdfunding!G376="successful","successful","")</f>
        <v/>
      </c>
      <c r="G377" t="str">
        <f>IF(F377="Successful",Crowdfunding!H376,"")</f>
        <v/>
      </c>
      <c r="I377" t="str">
        <f>IF(Crowdfunding!G376="failed","failed","")</f>
        <v>failed</v>
      </c>
      <c r="J377">
        <f>IF(I377="failed",Crowdfunding!H376,"")</f>
        <v>441</v>
      </c>
    </row>
    <row r="378" spans="6:10" x14ac:dyDescent="0.2">
      <c r="F378" t="str">
        <f>IF(Crowdfunding!G377="successful","successful","")</f>
        <v/>
      </c>
      <c r="G378" t="str">
        <f>IF(F378="Successful",Crowdfunding!H377,"")</f>
        <v/>
      </c>
      <c r="I378" t="str">
        <f>IF(Crowdfunding!G377="failed","failed","")</f>
        <v>failed</v>
      </c>
      <c r="J378">
        <f>IF(I378="failed",Crowdfunding!H377,"")</f>
        <v>25</v>
      </c>
    </row>
    <row r="379" spans="6:10" x14ac:dyDescent="0.2">
      <c r="F379" t="str">
        <f>IF(Crowdfunding!G378="successful","successful","")</f>
        <v>successful</v>
      </c>
      <c r="G379">
        <f>IF(F379="Successful",Crowdfunding!H378,"")</f>
        <v>131</v>
      </c>
      <c r="I379" t="str">
        <f>IF(Crowdfunding!G378="failed","failed","")</f>
        <v/>
      </c>
      <c r="J379" t="str">
        <f>IF(I379="failed",Crowdfunding!H378,"")</f>
        <v/>
      </c>
    </row>
    <row r="380" spans="6:10" x14ac:dyDescent="0.2">
      <c r="F380" t="str">
        <f>IF(Crowdfunding!G379="successful","successful","")</f>
        <v/>
      </c>
      <c r="G380" t="str">
        <f>IF(F380="Successful",Crowdfunding!H379,"")</f>
        <v/>
      </c>
      <c r="I380" t="str">
        <f>IF(Crowdfunding!G379="failed","failed","")</f>
        <v>failed</v>
      </c>
      <c r="J380">
        <f>IF(I380="failed",Crowdfunding!H379,"")</f>
        <v>127</v>
      </c>
    </row>
    <row r="381" spans="6:10" x14ac:dyDescent="0.2">
      <c r="F381" t="str">
        <f>IF(Crowdfunding!G380="successful","successful","")</f>
        <v/>
      </c>
      <c r="G381" t="str">
        <f>IF(F381="Successful",Crowdfunding!H380,"")</f>
        <v/>
      </c>
      <c r="I381" t="str">
        <f>IF(Crowdfunding!G380="failed","failed","")</f>
        <v>failed</v>
      </c>
      <c r="J381">
        <f>IF(I381="failed",Crowdfunding!H380,"")</f>
        <v>355</v>
      </c>
    </row>
    <row r="382" spans="6:10" x14ac:dyDescent="0.2">
      <c r="F382" t="str">
        <f>IF(Crowdfunding!G381="successful","successful","")</f>
        <v/>
      </c>
      <c r="G382" t="str">
        <f>IF(F382="Successful",Crowdfunding!H381,"")</f>
        <v/>
      </c>
      <c r="I382" t="str">
        <f>IF(Crowdfunding!G381="failed","failed","")</f>
        <v>failed</v>
      </c>
      <c r="J382">
        <f>IF(I382="failed",Crowdfunding!H381,"")</f>
        <v>44</v>
      </c>
    </row>
    <row r="383" spans="6:10" x14ac:dyDescent="0.2">
      <c r="F383" t="str">
        <f>IF(Crowdfunding!G382="successful","successful","")</f>
        <v>successful</v>
      </c>
      <c r="G383">
        <f>IF(F383="Successful",Crowdfunding!H382,"")</f>
        <v>84</v>
      </c>
      <c r="I383" t="str">
        <f>IF(Crowdfunding!G382="failed","failed","")</f>
        <v/>
      </c>
      <c r="J383" t="str">
        <f>IF(I383="failed",Crowdfunding!H382,"")</f>
        <v/>
      </c>
    </row>
    <row r="384" spans="6:10" x14ac:dyDescent="0.2">
      <c r="F384" t="str">
        <f>IF(Crowdfunding!G383="successful","successful","")</f>
        <v>successful</v>
      </c>
      <c r="G384">
        <f>IF(F384="Successful",Crowdfunding!H383,"")</f>
        <v>155</v>
      </c>
      <c r="I384" t="str">
        <f>IF(Crowdfunding!G383="failed","failed","")</f>
        <v/>
      </c>
      <c r="J384" t="str">
        <f>IF(I384="failed",Crowdfunding!H383,"")</f>
        <v/>
      </c>
    </row>
    <row r="385" spans="6:10" x14ac:dyDescent="0.2">
      <c r="F385" t="str">
        <f>IF(Crowdfunding!G384="successful","successful","")</f>
        <v/>
      </c>
      <c r="G385" t="str">
        <f>IF(F385="Successful",Crowdfunding!H384,"")</f>
        <v/>
      </c>
      <c r="I385" t="str">
        <f>IF(Crowdfunding!G384="failed","failed","")</f>
        <v>failed</v>
      </c>
      <c r="J385">
        <f>IF(I385="failed",Crowdfunding!H384,"")</f>
        <v>67</v>
      </c>
    </row>
    <row r="386" spans="6:10" x14ac:dyDescent="0.2">
      <c r="F386" t="str">
        <f>IF(Crowdfunding!G385="successful","successful","")</f>
        <v>successful</v>
      </c>
      <c r="G386">
        <f>IF(F386="Successful",Crowdfunding!H385,"")</f>
        <v>189</v>
      </c>
      <c r="I386" t="str">
        <f>IF(Crowdfunding!G385="failed","failed","")</f>
        <v/>
      </c>
      <c r="J386" t="str">
        <f>IF(I386="failed",Crowdfunding!H385,"")</f>
        <v/>
      </c>
    </row>
    <row r="387" spans="6:10" x14ac:dyDescent="0.2">
      <c r="F387" t="str">
        <f>IF(Crowdfunding!G386="successful","successful","")</f>
        <v>successful</v>
      </c>
      <c r="G387">
        <f>IF(F387="Successful",Crowdfunding!H386,"")</f>
        <v>4799</v>
      </c>
      <c r="I387" t="str">
        <f>IF(Crowdfunding!G386="failed","failed","")</f>
        <v/>
      </c>
      <c r="J387" t="str">
        <f>IF(I387="failed",Crowdfunding!H386,"")</f>
        <v/>
      </c>
    </row>
    <row r="388" spans="6:10" x14ac:dyDescent="0.2">
      <c r="F388" t="str">
        <f>IF(Crowdfunding!G387="successful","successful","")</f>
        <v>successful</v>
      </c>
      <c r="G388">
        <f>IF(F388="Successful",Crowdfunding!H387,"")</f>
        <v>1137</v>
      </c>
      <c r="I388" t="str">
        <f>IF(Crowdfunding!G387="failed","failed","")</f>
        <v/>
      </c>
      <c r="J388" t="str">
        <f>IF(I388="failed",Crowdfunding!H387,"")</f>
        <v/>
      </c>
    </row>
    <row r="389" spans="6:10" x14ac:dyDescent="0.2">
      <c r="F389" t="str">
        <f>IF(Crowdfunding!G388="successful","successful","")</f>
        <v/>
      </c>
      <c r="G389" t="str">
        <f>IF(F389="Successful",Crowdfunding!H388,"")</f>
        <v/>
      </c>
      <c r="I389" t="str">
        <f>IF(Crowdfunding!G388="failed","failed","")</f>
        <v>failed</v>
      </c>
      <c r="J389">
        <f>IF(I389="failed",Crowdfunding!H388,"")</f>
        <v>1068</v>
      </c>
    </row>
    <row r="390" spans="6:10" x14ac:dyDescent="0.2">
      <c r="F390" t="str">
        <f>IF(Crowdfunding!G389="successful","successful","")</f>
        <v/>
      </c>
      <c r="G390" t="str">
        <f>IF(F390="Successful",Crowdfunding!H389,"")</f>
        <v/>
      </c>
      <c r="I390" t="str">
        <f>IF(Crowdfunding!G389="failed","failed","")</f>
        <v>failed</v>
      </c>
      <c r="J390">
        <f>IF(I390="failed",Crowdfunding!H389,"")</f>
        <v>424</v>
      </c>
    </row>
    <row r="391" spans="6:10" x14ac:dyDescent="0.2">
      <c r="F391" t="str">
        <f>IF(Crowdfunding!G390="successful","successful","")</f>
        <v/>
      </c>
      <c r="G391" t="str">
        <f>IF(F391="Successful",Crowdfunding!H390,"")</f>
        <v/>
      </c>
      <c r="I391" t="str">
        <f>IF(Crowdfunding!G390="failed","failed","")</f>
        <v/>
      </c>
      <c r="J391" t="str">
        <f>IF(I391="failed",Crowdfunding!H390,"")</f>
        <v/>
      </c>
    </row>
    <row r="392" spans="6:10" x14ac:dyDescent="0.2">
      <c r="F392" t="str">
        <f>IF(Crowdfunding!G391="successful","successful","")</f>
        <v>successful</v>
      </c>
      <c r="G392">
        <f>IF(F392="Successful",Crowdfunding!H391,"")</f>
        <v>1152</v>
      </c>
      <c r="I392" t="str">
        <f>IF(Crowdfunding!G391="failed","failed","")</f>
        <v/>
      </c>
      <c r="J392" t="str">
        <f>IF(I392="failed",Crowdfunding!H391,"")</f>
        <v/>
      </c>
    </row>
    <row r="393" spans="6:10" x14ac:dyDescent="0.2">
      <c r="F393" t="str">
        <f>IF(Crowdfunding!G392="successful","successful","")</f>
        <v>successful</v>
      </c>
      <c r="G393">
        <f>IF(F393="Successful",Crowdfunding!H392,"")</f>
        <v>50</v>
      </c>
      <c r="I393" t="str">
        <f>IF(Crowdfunding!G392="failed","failed","")</f>
        <v/>
      </c>
      <c r="J393" t="str">
        <f>IF(I393="failed",Crowdfunding!H392,"")</f>
        <v/>
      </c>
    </row>
    <row r="394" spans="6:10" x14ac:dyDescent="0.2">
      <c r="F394" t="str">
        <f>IF(Crowdfunding!G393="successful","successful","")</f>
        <v/>
      </c>
      <c r="G394" t="str">
        <f>IF(F394="Successful",Crowdfunding!H393,"")</f>
        <v/>
      </c>
      <c r="I394" t="str">
        <f>IF(Crowdfunding!G393="failed","failed","")</f>
        <v>failed</v>
      </c>
      <c r="J394">
        <f>IF(I394="failed",Crowdfunding!H393,"")</f>
        <v>151</v>
      </c>
    </row>
    <row r="395" spans="6:10" x14ac:dyDescent="0.2">
      <c r="F395" t="str">
        <f>IF(Crowdfunding!G394="successful","successful","")</f>
        <v/>
      </c>
      <c r="G395" t="str">
        <f>IF(F395="Successful",Crowdfunding!H394,"")</f>
        <v/>
      </c>
      <c r="I395" t="str">
        <f>IF(Crowdfunding!G394="failed","failed","")</f>
        <v>failed</v>
      </c>
      <c r="J395">
        <f>IF(I395="failed",Crowdfunding!H394,"")</f>
        <v>1608</v>
      </c>
    </row>
    <row r="396" spans="6:10" x14ac:dyDescent="0.2">
      <c r="F396" t="str">
        <f>IF(Crowdfunding!G395="successful","successful","")</f>
        <v>successful</v>
      </c>
      <c r="G396">
        <f>IF(F396="Successful",Crowdfunding!H395,"")</f>
        <v>3059</v>
      </c>
      <c r="I396" t="str">
        <f>IF(Crowdfunding!G395="failed","failed","")</f>
        <v/>
      </c>
      <c r="J396" t="str">
        <f>IF(I396="failed",Crowdfunding!H395,"")</f>
        <v/>
      </c>
    </row>
    <row r="397" spans="6:10" x14ac:dyDescent="0.2">
      <c r="F397" t="str">
        <f>IF(Crowdfunding!G396="successful","successful","")</f>
        <v>successful</v>
      </c>
      <c r="G397">
        <f>IF(F397="Successful",Crowdfunding!H396,"")</f>
        <v>34</v>
      </c>
      <c r="I397" t="str">
        <f>IF(Crowdfunding!G396="failed","failed","")</f>
        <v/>
      </c>
      <c r="J397" t="str">
        <f>IF(I397="failed",Crowdfunding!H396,"")</f>
        <v/>
      </c>
    </row>
    <row r="398" spans="6:10" x14ac:dyDescent="0.2">
      <c r="F398" t="str">
        <f>IF(Crowdfunding!G397="successful","successful","")</f>
        <v>successful</v>
      </c>
      <c r="G398">
        <f>IF(F398="Successful",Crowdfunding!H397,"")</f>
        <v>220</v>
      </c>
      <c r="I398" t="str">
        <f>IF(Crowdfunding!G397="failed","failed","")</f>
        <v/>
      </c>
      <c r="J398" t="str">
        <f>IF(I398="failed",Crowdfunding!H397,"")</f>
        <v/>
      </c>
    </row>
    <row r="399" spans="6:10" x14ac:dyDescent="0.2">
      <c r="F399" t="str">
        <f>IF(Crowdfunding!G398="successful","successful","")</f>
        <v>successful</v>
      </c>
      <c r="G399">
        <f>IF(F399="Successful",Crowdfunding!H398,"")</f>
        <v>1604</v>
      </c>
      <c r="I399" t="str">
        <f>IF(Crowdfunding!G398="failed","failed","")</f>
        <v/>
      </c>
      <c r="J399" t="str">
        <f>IF(I399="failed",Crowdfunding!H398,"")</f>
        <v/>
      </c>
    </row>
    <row r="400" spans="6:10" x14ac:dyDescent="0.2">
      <c r="F400" t="str">
        <f>IF(Crowdfunding!G399="successful","successful","")</f>
        <v>successful</v>
      </c>
      <c r="G400">
        <f>IF(F400="Successful",Crowdfunding!H399,"")</f>
        <v>454</v>
      </c>
      <c r="I400" t="str">
        <f>IF(Crowdfunding!G399="failed","failed","")</f>
        <v/>
      </c>
      <c r="J400" t="str">
        <f>IF(I400="failed",Crowdfunding!H399,"")</f>
        <v/>
      </c>
    </row>
    <row r="401" spans="6:10" x14ac:dyDescent="0.2">
      <c r="F401" t="str">
        <f>IF(Crowdfunding!G400="successful","successful","")</f>
        <v>successful</v>
      </c>
      <c r="G401">
        <f>IF(F401="Successful",Crowdfunding!H400,"")</f>
        <v>123</v>
      </c>
      <c r="I401" t="str">
        <f>IF(Crowdfunding!G400="failed","failed","")</f>
        <v/>
      </c>
      <c r="J401" t="str">
        <f>IF(I401="failed",Crowdfunding!H400,"")</f>
        <v/>
      </c>
    </row>
    <row r="402" spans="6:10" x14ac:dyDescent="0.2">
      <c r="F402" t="str">
        <f>IF(Crowdfunding!G401="successful","successful","")</f>
        <v/>
      </c>
      <c r="G402" t="str">
        <f>IF(F402="Successful",Crowdfunding!H401,"")</f>
        <v/>
      </c>
      <c r="I402" t="str">
        <f>IF(Crowdfunding!G401="failed","failed","")</f>
        <v>failed</v>
      </c>
      <c r="J402">
        <f>IF(I402="failed",Crowdfunding!H401,"")</f>
        <v>941</v>
      </c>
    </row>
    <row r="403" spans="6:10" x14ac:dyDescent="0.2">
      <c r="F403" t="str">
        <f>IF(Crowdfunding!G402="successful","successful","")</f>
        <v/>
      </c>
      <c r="G403" t="str">
        <f>IF(F403="Successful",Crowdfunding!H402,"")</f>
        <v/>
      </c>
      <c r="I403" t="str">
        <f>IF(Crowdfunding!G402="failed","failed","")</f>
        <v>failed</v>
      </c>
      <c r="J403">
        <f>IF(I403="failed",Crowdfunding!H402,"")</f>
        <v>1</v>
      </c>
    </row>
    <row r="404" spans="6:10" x14ac:dyDescent="0.2">
      <c r="F404" t="str">
        <f>IF(Crowdfunding!G403="successful","successful","")</f>
        <v>successful</v>
      </c>
      <c r="G404">
        <f>IF(F404="Successful",Crowdfunding!H403,"")</f>
        <v>299</v>
      </c>
      <c r="I404" t="str">
        <f>IF(Crowdfunding!G403="failed","failed","")</f>
        <v/>
      </c>
      <c r="J404" t="str">
        <f>IF(I404="failed",Crowdfunding!H403,"")</f>
        <v/>
      </c>
    </row>
    <row r="405" spans="6:10" x14ac:dyDescent="0.2">
      <c r="F405" t="str">
        <f>IF(Crowdfunding!G404="successful","successful","")</f>
        <v/>
      </c>
      <c r="G405" t="str">
        <f>IF(F405="Successful",Crowdfunding!H404,"")</f>
        <v/>
      </c>
      <c r="I405" t="str">
        <f>IF(Crowdfunding!G404="failed","failed","")</f>
        <v>failed</v>
      </c>
      <c r="J405">
        <f>IF(I405="failed",Crowdfunding!H404,"")</f>
        <v>40</v>
      </c>
    </row>
    <row r="406" spans="6:10" x14ac:dyDescent="0.2">
      <c r="F406" t="str">
        <f>IF(Crowdfunding!G405="successful","successful","")</f>
        <v/>
      </c>
      <c r="G406" t="str">
        <f>IF(F406="Successful",Crowdfunding!H405,"")</f>
        <v/>
      </c>
      <c r="I406" t="str">
        <f>IF(Crowdfunding!G405="failed","failed","")</f>
        <v>failed</v>
      </c>
      <c r="J406">
        <f>IF(I406="failed",Crowdfunding!H405,"")</f>
        <v>3015</v>
      </c>
    </row>
    <row r="407" spans="6:10" x14ac:dyDescent="0.2">
      <c r="F407" t="str">
        <f>IF(Crowdfunding!G406="successful","successful","")</f>
        <v>successful</v>
      </c>
      <c r="G407">
        <f>IF(F407="Successful",Crowdfunding!H406,"")</f>
        <v>2237</v>
      </c>
      <c r="I407" t="str">
        <f>IF(Crowdfunding!G406="failed","failed","")</f>
        <v/>
      </c>
      <c r="J407" t="str">
        <f>IF(I407="failed",Crowdfunding!H406,"")</f>
        <v/>
      </c>
    </row>
    <row r="408" spans="6:10" x14ac:dyDescent="0.2">
      <c r="F408" t="str">
        <f>IF(Crowdfunding!G407="successful","successful","")</f>
        <v/>
      </c>
      <c r="G408" t="str">
        <f>IF(F408="Successful",Crowdfunding!H407,"")</f>
        <v/>
      </c>
      <c r="I408" t="str">
        <f>IF(Crowdfunding!G407="failed","failed","")</f>
        <v>failed</v>
      </c>
      <c r="J408">
        <f>IF(I408="failed",Crowdfunding!H407,"")</f>
        <v>435</v>
      </c>
    </row>
    <row r="409" spans="6:10" x14ac:dyDescent="0.2">
      <c r="F409" t="str">
        <f>IF(Crowdfunding!G408="successful","successful","")</f>
        <v>successful</v>
      </c>
      <c r="G409">
        <f>IF(F409="Successful",Crowdfunding!H408,"")</f>
        <v>645</v>
      </c>
      <c r="I409" t="str">
        <f>IF(Crowdfunding!G408="failed","failed","")</f>
        <v/>
      </c>
      <c r="J409" t="str">
        <f>IF(I409="failed",Crowdfunding!H408,"")</f>
        <v/>
      </c>
    </row>
    <row r="410" spans="6:10" x14ac:dyDescent="0.2">
      <c r="F410" t="str">
        <f>IF(Crowdfunding!G409="successful","successful","")</f>
        <v>successful</v>
      </c>
      <c r="G410">
        <f>IF(F410="Successful",Crowdfunding!H409,"")</f>
        <v>484</v>
      </c>
      <c r="I410" t="str">
        <f>IF(Crowdfunding!G409="failed","failed","")</f>
        <v/>
      </c>
      <c r="J410" t="str">
        <f>IF(I410="failed",Crowdfunding!H409,"")</f>
        <v/>
      </c>
    </row>
    <row r="411" spans="6:10" x14ac:dyDescent="0.2">
      <c r="F411" t="str">
        <f>IF(Crowdfunding!G410="successful","successful","")</f>
        <v>successful</v>
      </c>
      <c r="G411">
        <f>IF(F411="Successful",Crowdfunding!H410,"")</f>
        <v>154</v>
      </c>
      <c r="I411" t="str">
        <f>IF(Crowdfunding!G410="failed","failed","")</f>
        <v/>
      </c>
      <c r="J411" t="str">
        <f>IF(I411="failed",Crowdfunding!H410,"")</f>
        <v/>
      </c>
    </row>
    <row r="412" spans="6:10" x14ac:dyDescent="0.2">
      <c r="F412" t="str">
        <f>IF(Crowdfunding!G411="successful","successful","")</f>
        <v/>
      </c>
      <c r="G412" t="str">
        <f>IF(F412="Successful",Crowdfunding!H411,"")</f>
        <v/>
      </c>
      <c r="I412" t="str">
        <f>IF(Crowdfunding!G411="failed","failed","")</f>
        <v>failed</v>
      </c>
      <c r="J412">
        <f>IF(I412="failed",Crowdfunding!H411,"")</f>
        <v>714</v>
      </c>
    </row>
    <row r="413" spans="6:10" x14ac:dyDescent="0.2">
      <c r="F413" t="str">
        <f>IF(Crowdfunding!G412="successful","successful","")</f>
        <v/>
      </c>
      <c r="G413" t="str">
        <f>IF(F413="Successful",Crowdfunding!H412,"")</f>
        <v/>
      </c>
      <c r="I413" t="str">
        <f>IF(Crowdfunding!G412="failed","failed","")</f>
        <v/>
      </c>
      <c r="J413" t="str">
        <f>IF(I413="failed",Crowdfunding!H412,"")</f>
        <v/>
      </c>
    </row>
    <row r="414" spans="6:10" x14ac:dyDescent="0.2">
      <c r="F414" t="str">
        <f>IF(Crowdfunding!G413="successful","successful","")</f>
        <v>successful</v>
      </c>
      <c r="G414">
        <f>IF(F414="Successful",Crowdfunding!H413,"")</f>
        <v>82</v>
      </c>
      <c r="I414" t="str">
        <f>IF(Crowdfunding!G413="failed","failed","")</f>
        <v/>
      </c>
      <c r="J414" t="str">
        <f>IF(I414="failed",Crowdfunding!H413,"")</f>
        <v/>
      </c>
    </row>
    <row r="415" spans="6:10" x14ac:dyDescent="0.2">
      <c r="F415" t="str">
        <f>IF(Crowdfunding!G414="successful","successful","")</f>
        <v>successful</v>
      </c>
      <c r="G415">
        <f>IF(F415="Successful",Crowdfunding!H414,"")</f>
        <v>134</v>
      </c>
      <c r="I415" t="str">
        <f>IF(Crowdfunding!G414="failed","failed","")</f>
        <v/>
      </c>
      <c r="J415" t="str">
        <f>IF(I415="failed",Crowdfunding!H414,"")</f>
        <v/>
      </c>
    </row>
    <row r="416" spans="6:10" x14ac:dyDescent="0.2">
      <c r="F416" t="str">
        <f>IF(Crowdfunding!G415="successful","successful","")</f>
        <v/>
      </c>
      <c r="G416" t="str">
        <f>IF(F416="Successful",Crowdfunding!H415,"")</f>
        <v/>
      </c>
      <c r="I416" t="str">
        <f>IF(Crowdfunding!G415="failed","failed","")</f>
        <v/>
      </c>
      <c r="J416" t="str">
        <f>IF(I416="failed",Crowdfunding!H415,"")</f>
        <v/>
      </c>
    </row>
    <row r="417" spans="6:10" x14ac:dyDescent="0.2">
      <c r="F417" t="str">
        <f>IF(Crowdfunding!G416="successful","successful","")</f>
        <v/>
      </c>
      <c r="G417" t="str">
        <f>IF(F417="Successful",Crowdfunding!H416,"")</f>
        <v/>
      </c>
      <c r="I417" t="str">
        <f>IF(Crowdfunding!G416="failed","failed","")</f>
        <v>failed</v>
      </c>
      <c r="J417">
        <f>IF(I417="failed",Crowdfunding!H416,"")</f>
        <v>5497</v>
      </c>
    </row>
    <row r="418" spans="6:10" x14ac:dyDescent="0.2">
      <c r="F418" t="str">
        <f>IF(Crowdfunding!G417="successful","successful","")</f>
        <v/>
      </c>
      <c r="G418" t="str">
        <f>IF(F418="Successful",Crowdfunding!H417,"")</f>
        <v/>
      </c>
      <c r="I418" t="str">
        <f>IF(Crowdfunding!G417="failed","failed","")</f>
        <v>failed</v>
      </c>
      <c r="J418">
        <f>IF(I418="failed",Crowdfunding!H417,"")</f>
        <v>418</v>
      </c>
    </row>
    <row r="419" spans="6:10" x14ac:dyDescent="0.2">
      <c r="F419" t="str">
        <f>IF(Crowdfunding!G418="successful","successful","")</f>
        <v/>
      </c>
      <c r="G419" t="str">
        <f>IF(F419="Successful",Crowdfunding!H418,"")</f>
        <v/>
      </c>
      <c r="I419" t="str">
        <f>IF(Crowdfunding!G418="failed","failed","")</f>
        <v>failed</v>
      </c>
      <c r="J419">
        <f>IF(I419="failed",Crowdfunding!H418,"")</f>
        <v>1439</v>
      </c>
    </row>
    <row r="420" spans="6:10" x14ac:dyDescent="0.2">
      <c r="F420" t="str">
        <f>IF(Crowdfunding!G419="successful","successful","")</f>
        <v/>
      </c>
      <c r="G420" t="str">
        <f>IF(F420="Successful",Crowdfunding!H419,"")</f>
        <v/>
      </c>
      <c r="I420" t="str">
        <f>IF(Crowdfunding!G419="failed","failed","")</f>
        <v>failed</v>
      </c>
      <c r="J420">
        <f>IF(I420="failed",Crowdfunding!H419,"")</f>
        <v>15</v>
      </c>
    </row>
    <row r="421" spans="6:10" x14ac:dyDescent="0.2">
      <c r="F421" t="str">
        <f>IF(Crowdfunding!G420="successful","successful","")</f>
        <v/>
      </c>
      <c r="G421" t="str">
        <f>IF(F421="Successful",Crowdfunding!H420,"")</f>
        <v/>
      </c>
      <c r="I421" t="str">
        <f>IF(Crowdfunding!G420="failed","failed","")</f>
        <v>failed</v>
      </c>
      <c r="J421">
        <f>IF(I421="failed",Crowdfunding!H420,"")</f>
        <v>1999</v>
      </c>
    </row>
    <row r="422" spans="6:10" x14ac:dyDescent="0.2">
      <c r="F422" t="str">
        <f>IF(Crowdfunding!G421="successful","successful","")</f>
        <v>successful</v>
      </c>
      <c r="G422">
        <f>IF(F422="Successful",Crowdfunding!H421,"")</f>
        <v>5203</v>
      </c>
      <c r="I422" t="str">
        <f>IF(Crowdfunding!G421="failed","failed","")</f>
        <v/>
      </c>
      <c r="J422" t="str">
        <f>IF(I422="failed",Crowdfunding!H421,"")</f>
        <v/>
      </c>
    </row>
    <row r="423" spans="6:10" x14ac:dyDescent="0.2">
      <c r="F423" t="str">
        <f>IF(Crowdfunding!G422="successful","successful","")</f>
        <v>successful</v>
      </c>
      <c r="G423">
        <f>IF(F423="Successful",Crowdfunding!H422,"")</f>
        <v>94</v>
      </c>
      <c r="I423" t="str">
        <f>IF(Crowdfunding!G422="failed","failed","")</f>
        <v/>
      </c>
      <c r="J423" t="str">
        <f>IF(I423="failed",Crowdfunding!H422,"")</f>
        <v/>
      </c>
    </row>
    <row r="424" spans="6:10" x14ac:dyDescent="0.2">
      <c r="F424" t="str">
        <f>IF(Crowdfunding!G423="successful","successful","")</f>
        <v/>
      </c>
      <c r="G424" t="str">
        <f>IF(F424="Successful",Crowdfunding!H423,"")</f>
        <v/>
      </c>
      <c r="I424" t="str">
        <f>IF(Crowdfunding!G423="failed","failed","")</f>
        <v>failed</v>
      </c>
      <c r="J424">
        <f>IF(I424="failed",Crowdfunding!H423,"")</f>
        <v>118</v>
      </c>
    </row>
    <row r="425" spans="6:10" x14ac:dyDescent="0.2">
      <c r="F425" t="str">
        <f>IF(Crowdfunding!G424="successful","successful","")</f>
        <v>successful</v>
      </c>
      <c r="G425">
        <f>IF(F425="Successful",Crowdfunding!H424,"")</f>
        <v>205</v>
      </c>
      <c r="I425" t="str">
        <f>IF(Crowdfunding!G424="failed","failed","")</f>
        <v/>
      </c>
      <c r="J425" t="str">
        <f>IF(I425="failed",Crowdfunding!H424,"")</f>
        <v/>
      </c>
    </row>
    <row r="426" spans="6:10" x14ac:dyDescent="0.2">
      <c r="F426" t="str">
        <f>IF(Crowdfunding!G425="successful","successful","")</f>
        <v/>
      </c>
      <c r="G426" t="str">
        <f>IF(F426="Successful",Crowdfunding!H425,"")</f>
        <v/>
      </c>
      <c r="I426" t="str">
        <f>IF(Crowdfunding!G425="failed","failed","")</f>
        <v>failed</v>
      </c>
      <c r="J426">
        <f>IF(I426="failed",Crowdfunding!H425,"")</f>
        <v>162</v>
      </c>
    </row>
    <row r="427" spans="6:10" x14ac:dyDescent="0.2">
      <c r="F427" t="str">
        <f>IF(Crowdfunding!G426="successful","successful","")</f>
        <v/>
      </c>
      <c r="G427" t="str">
        <f>IF(F427="Successful",Crowdfunding!H426,"")</f>
        <v/>
      </c>
      <c r="I427" t="str">
        <f>IF(Crowdfunding!G426="failed","failed","")</f>
        <v>failed</v>
      </c>
      <c r="J427">
        <f>IF(I427="failed",Crowdfunding!H426,"")</f>
        <v>83</v>
      </c>
    </row>
    <row r="428" spans="6:10" x14ac:dyDescent="0.2">
      <c r="F428" t="str">
        <f>IF(Crowdfunding!G427="successful","successful","")</f>
        <v>successful</v>
      </c>
      <c r="G428">
        <f>IF(F428="Successful",Crowdfunding!H427,"")</f>
        <v>92</v>
      </c>
      <c r="I428" t="str">
        <f>IF(Crowdfunding!G427="failed","failed","")</f>
        <v/>
      </c>
      <c r="J428" t="str">
        <f>IF(I428="failed",Crowdfunding!H427,"")</f>
        <v/>
      </c>
    </row>
    <row r="429" spans="6:10" x14ac:dyDescent="0.2">
      <c r="F429" t="str">
        <f>IF(Crowdfunding!G428="successful","successful","")</f>
        <v>successful</v>
      </c>
      <c r="G429">
        <f>IF(F429="Successful",Crowdfunding!H428,"")</f>
        <v>219</v>
      </c>
      <c r="I429" t="str">
        <f>IF(Crowdfunding!G428="failed","failed","")</f>
        <v/>
      </c>
      <c r="J429" t="str">
        <f>IF(I429="failed",Crowdfunding!H428,"")</f>
        <v/>
      </c>
    </row>
    <row r="430" spans="6:10" x14ac:dyDescent="0.2">
      <c r="F430" t="str">
        <f>IF(Crowdfunding!G429="successful","successful","")</f>
        <v>successful</v>
      </c>
      <c r="G430">
        <f>IF(F430="Successful",Crowdfunding!H429,"")</f>
        <v>2526</v>
      </c>
      <c r="I430" t="str">
        <f>IF(Crowdfunding!G429="failed","failed","")</f>
        <v/>
      </c>
      <c r="J430" t="str">
        <f>IF(I430="failed",Crowdfunding!H429,"")</f>
        <v/>
      </c>
    </row>
    <row r="431" spans="6:10" x14ac:dyDescent="0.2">
      <c r="F431" t="str">
        <f>IF(Crowdfunding!G430="successful","successful","")</f>
        <v/>
      </c>
      <c r="G431" t="str">
        <f>IF(F431="Successful",Crowdfunding!H430,"")</f>
        <v/>
      </c>
      <c r="I431" t="str">
        <f>IF(Crowdfunding!G430="failed","failed","")</f>
        <v>failed</v>
      </c>
      <c r="J431">
        <f>IF(I431="failed",Crowdfunding!H430,"")</f>
        <v>747</v>
      </c>
    </row>
    <row r="432" spans="6:10" x14ac:dyDescent="0.2">
      <c r="F432" t="str">
        <f>IF(Crowdfunding!G431="successful","successful","")</f>
        <v/>
      </c>
      <c r="G432" t="str">
        <f>IF(F432="Successful",Crowdfunding!H431,"")</f>
        <v/>
      </c>
      <c r="I432" t="str">
        <f>IF(Crowdfunding!G431="failed","failed","")</f>
        <v/>
      </c>
      <c r="J432" t="str">
        <f>IF(I432="failed",Crowdfunding!H431,"")</f>
        <v/>
      </c>
    </row>
    <row r="433" spans="6:10" x14ac:dyDescent="0.2">
      <c r="F433" t="str">
        <f>IF(Crowdfunding!G432="successful","successful","")</f>
        <v/>
      </c>
      <c r="G433" t="str">
        <f>IF(F433="Successful",Crowdfunding!H432,"")</f>
        <v/>
      </c>
      <c r="I433" t="str">
        <f>IF(Crowdfunding!G432="failed","failed","")</f>
        <v>failed</v>
      </c>
      <c r="J433">
        <f>IF(I433="failed",Crowdfunding!H432,"")</f>
        <v>84</v>
      </c>
    </row>
    <row r="434" spans="6:10" x14ac:dyDescent="0.2">
      <c r="F434" t="str">
        <f>IF(Crowdfunding!G433="successful","successful","")</f>
        <v>successful</v>
      </c>
      <c r="G434">
        <f>IF(F434="Successful",Crowdfunding!H433,"")</f>
        <v>94</v>
      </c>
      <c r="I434" t="str">
        <f>IF(Crowdfunding!G433="failed","failed","")</f>
        <v/>
      </c>
      <c r="J434" t="str">
        <f>IF(I434="failed",Crowdfunding!H433,"")</f>
        <v/>
      </c>
    </row>
    <row r="435" spans="6:10" x14ac:dyDescent="0.2">
      <c r="F435" t="str">
        <f>IF(Crowdfunding!G434="successful","successful","")</f>
        <v/>
      </c>
      <c r="G435" t="str">
        <f>IF(F435="Successful",Crowdfunding!H434,"")</f>
        <v/>
      </c>
      <c r="I435" t="str">
        <f>IF(Crowdfunding!G434="failed","failed","")</f>
        <v>failed</v>
      </c>
      <c r="J435">
        <f>IF(I435="failed",Crowdfunding!H434,"")</f>
        <v>91</v>
      </c>
    </row>
    <row r="436" spans="6:10" x14ac:dyDescent="0.2">
      <c r="F436" t="str">
        <f>IF(Crowdfunding!G435="successful","successful","")</f>
        <v/>
      </c>
      <c r="G436" t="str">
        <f>IF(F436="Successful",Crowdfunding!H435,"")</f>
        <v/>
      </c>
      <c r="I436" t="str">
        <f>IF(Crowdfunding!G435="failed","failed","")</f>
        <v>failed</v>
      </c>
      <c r="J436">
        <f>IF(I436="failed",Crowdfunding!H435,"")</f>
        <v>792</v>
      </c>
    </row>
    <row r="437" spans="6:10" x14ac:dyDescent="0.2">
      <c r="F437" t="str">
        <f>IF(Crowdfunding!G436="successful","successful","")</f>
        <v/>
      </c>
      <c r="G437" t="str">
        <f>IF(F437="Successful",Crowdfunding!H436,"")</f>
        <v/>
      </c>
      <c r="I437" t="str">
        <f>IF(Crowdfunding!G436="failed","failed","")</f>
        <v/>
      </c>
      <c r="J437" t="str">
        <f>IF(I437="failed",Crowdfunding!H436,"")</f>
        <v/>
      </c>
    </row>
    <row r="438" spans="6:10" x14ac:dyDescent="0.2">
      <c r="F438" t="str">
        <f>IF(Crowdfunding!G437="successful","successful","")</f>
        <v>successful</v>
      </c>
      <c r="G438">
        <f>IF(F438="Successful",Crowdfunding!H437,"")</f>
        <v>1713</v>
      </c>
      <c r="I438" t="str">
        <f>IF(Crowdfunding!G437="failed","failed","")</f>
        <v/>
      </c>
      <c r="J438" t="str">
        <f>IF(I438="failed",Crowdfunding!H437,"")</f>
        <v/>
      </c>
    </row>
    <row r="439" spans="6:10" x14ac:dyDescent="0.2">
      <c r="F439" t="str">
        <f>IF(Crowdfunding!G438="successful","successful","")</f>
        <v>successful</v>
      </c>
      <c r="G439">
        <f>IF(F439="Successful",Crowdfunding!H438,"")</f>
        <v>249</v>
      </c>
      <c r="I439" t="str">
        <f>IF(Crowdfunding!G438="failed","failed","")</f>
        <v/>
      </c>
      <c r="J439" t="str">
        <f>IF(I439="failed",Crowdfunding!H438,"")</f>
        <v/>
      </c>
    </row>
    <row r="440" spans="6:10" x14ac:dyDescent="0.2">
      <c r="F440" t="str">
        <f>IF(Crowdfunding!G439="successful","successful","")</f>
        <v>successful</v>
      </c>
      <c r="G440">
        <f>IF(F440="Successful",Crowdfunding!H439,"")</f>
        <v>192</v>
      </c>
      <c r="I440" t="str">
        <f>IF(Crowdfunding!G439="failed","failed","")</f>
        <v/>
      </c>
      <c r="J440" t="str">
        <f>IF(I440="failed",Crowdfunding!H439,"")</f>
        <v/>
      </c>
    </row>
    <row r="441" spans="6:10" x14ac:dyDescent="0.2">
      <c r="F441" t="str">
        <f>IF(Crowdfunding!G440="successful","successful","")</f>
        <v>successful</v>
      </c>
      <c r="G441">
        <f>IF(F441="Successful",Crowdfunding!H440,"")</f>
        <v>247</v>
      </c>
      <c r="I441" t="str">
        <f>IF(Crowdfunding!G440="failed","failed","")</f>
        <v/>
      </c>
      <c r="J441" t="str">
        <f>IF(I441="failed",Crowdfunding!H440,"")</f>
        <v/>
      </c>
    </row>
    <row r="442" spans="6:10" x14ac:dyDescent="0.2">
      <c r="F442" t="str">
        <f>IF(Crowdfunding!G441="successful","successful","")</f>
        <v>successful</v>
      </c>
      <c r="G442">
        <f>IF(F442="Successful",Crowdfunding!H441,"")</f>
        <v>2293</v>
      </c>
      <c r="I442" t="str">
        <f>IF(Crowdfunding!G441="failed","failed","")</f>
        <v/>
      </c>
      <c r="J442" t="str">
        <f>IF(I442="failed",Crowdfunding!H441,"")</f>
        <v/>
      </c>
    </row>
    <row r="443" spans="6:10" x14ac:dyDescent="0.2">
      <c r="F443" t="str">
        <f>IF(Crowdfunding!G442="successful","successful","")</f>
        <v>successful</v>
      </c>
      <c r="G443">
        <f>IF(F443="Successful",Crowdfunding!H442,"")</f>
        <v>3131</v>
      </c>
      <c r="I443" t="str">
        <f>IF(Crowdfunding!G442="failed","failed","")</f>
        <v/>
      </c>
      <c r="J443" t="str">
        <f>IF(I443="failed",Crowdfunding!H442,"")</f>
        <v/>
      </c>
    </row>
    <row r="444" spans="6:10" x14ac:dyDescent="0.2">
      <c r="F444" t="str">
        <f>IF(Crowdfunding!G443="successful","successful","")</f>
        <v/>
      </c>
      <c r="G444" t="str">
        <f>IF(F444="Successful",Crowdfunding!H443,"")</f>
        <v/>
      </c>
      <c r="I444" t="str">
        <f>IF(Crowdfunding!G443="failed","failed","")</f>
        <v>failed</v>
      </c>
      <c r="J444">
        <f>IF(I444="failed",Crowdfunding!H443,"")</f>
        <v>32</v>
      </c>
    </row>
    <row r="445" spans="6:10" x14ac:dyDescent="0.2">
      <c r="F445" t="str">
        <f>IF(Crowdfunding!G444="successful","successful","")</f>
        <v>successful</v>
      </c>
      <c r="G445">
        <f>IF(F445="Successful",Crowdfunding!H444,"")</f>
        <v>143</v>
      </c>
      <c r="I445" t="str">
        <f>IF(Crowdfunding!G444="failed","failed","")</f>
        <v/>
      </c>
      <c r="J445" t="str">
        <f>IF(I445="failed",Crowdfunding!H444,"")</f>
        <v/>
      </c>
    </row>
    <row r="446" spans="6:10" x14ac:dyDescent="0.2">
      <c r="F446" t="str">
        <f>IF(Crowdfunding!G445="successful","successful","")</f>
        <v/>
      </c>
      <c r="G446" t="str">
        <f>IF(F446="Successful",Crowdfunding!H445,"")</f>
        <v/>
      </c>
      <c r="I446" t="str">
        <f>IF(Crowdfunding!G445="failed","failed","")</f>
        <v/>
      </c>
      <c r="J446" t="str">
        <f>IF(I446="failed",Crowdfunding!H445,"")</f>
        <v/>
      </c>
    </row>
    <row r="447" spans="6:10" x14ac:dyDescent="0.2">
      <c r="F447" t="str">
        <f>IF(Crowdfunding!G446="successful","successful","")</f>
        <v>successful</v>
      </c>
      <c r="G447">
        <f>IF(F447="Successful",Crowdfunding!H446,"")</f>
        <v>296</v>
      </c>
      <c r="I447" t="str">
        <f>IF(Crowdfunding!G446="failed","failed","")</f>
        <v/>
      </c>
      <c r="J447" t="str">
        <f>IF(I447="failed",Crowdfunding!H446,"")</f>
        <v/>
      </c>
    </row>
    <row r="448" spans="6:10" x14ac:dyDescent="0.2">
      <c r="F448" t="str">
        <f>IF(Crowdfunding!G447="successful","successful","")</f>
        <v>successful</v>
      </c>
      <c r="G448">
        <f>IF(F448="Successful",Crowdfunding!H447,"")</f>
        <v>170</v>
      </c>
      <c r="I448" t="str">
        <f>IF(Crowdfunding!G447="failed","failed","")</f>
        <v/>
      </c>
      <c r="J448" t="str">
        <f>IF(I448="failed",Crowdfunding!H447,"")</f>
        <v/>
      </c>
    </row>
    <row r="449" spans="6:10" x14ac:dyDescent="0.2">
      <c r="F449" t="str">
        <f>IF(Crowdfunding!G448="successful","successful","")</f>
        <v/>
      </c>
      <c r="G449" t="str">
        <f>IF(F449="Successful",Crowdfunding!H448,"")</f>
        <v/>
      </c>
      <c r="I449" t="str">
        <f>IF(Crowdfunding!G448="failed","failed","")</f>
        <v>failed</v>
      </c>
      <c r="J449">
        <f>IF(I449="failed",Crowdfunding!H448,"")</f>
        <v>186</v>
      </c>
    </row>
    <row r="450" spans="6:10" x14ac:dyDescent="0.2">
      <c r="F450" t="str">
        <f>IF(Crowdfunding!G449="successful","successful","")</f>
        <v/>
      </c>
      <c r="G450" t="str">
        <f>IF(F450="Successful",Crowdfunding!H449,"")</f>
        <v/>
      </c>
      <c r="I450" t="str">
        <f>IF(Crowdfunding!G449="failed","failed","")</f>
        <v/>
      </c>
      <c r="J450" t="str">
        <f>IF(I450="failed",Crowdfunding!H449,"")</f>
        <v/>
      </c>
    </row>
    <row r="451" spans="6:10" x14ac:dyDescent="0.2">
      <c r="F451" t="str">
        <f>IF(Crowdfunding!G450="successful","successful","")</f>
        <v/>
      </c>
      <c r="G451" t="str">
        <f>IF(F451="Successful",Crowdfunding!H450,"")</f>
        <v/>
      </c>
      <c r="I451" t="str">
        <f>IF(Crowdfunding!G450="failed","failed","")</f>
        <v>failed</v>
      </c>
      <c r="J451">
        <f>IF(I451="failed",Crowdfunding!H450,"")</f>
        <v>605</v>
      </c>
    </row>
    <row r="452" spans="6:10" x14ac:dyDescent="0.2">
      <c r="F452" t="str">
        <f>IF(Crowdfunding!G451="successful","successful","")</f>
        <v>successful</v>
      </c>
      <c r="G452">
        <f>IF(F452="Successful",Crowdfunding!H451,"")</f>
        <v>86</v>
      </c>
      <c r="I452" t="str">
        <f>IF(Crowdfunding!G451="failed","failed","")</f>
        <v/>
      </c>
      <c r="J452" t="str">
        <f>IF(I452="failed",Crowdfunding!H451,"")</f>
        <v/>
      </c>
    </row>
    <row r="453" spans="6:10" x14ac:dyDescent="0.2">
      <c r="F453" t="str">
        <f>IF(Crowdfunding!G452="successful","successful","")</f>
        <v/>
      </c>
      <c r="G453" t="str">
        <f>IF(F453="Successful",Crowdfunding!H452,"")</f>
        <v/>
      </c>
      <c r="I453" t="str">
        <f>IF(Crowdfunding!G452="failed","failed","")</f>
        <v>failed</v>
      </c>
      <c r="J453">
        <f>IF(I453="failed",Crowdfunding!H452,"")</f>
        <v>1</v>
      </c>
    </row>
    <row r="454" spans="6:10" x14ac:dyDescent="0.2">
      <c r="F454" t="str">
        <f>IF(Crowdfunding!G453="successful","successful","")</f>
        <v>successful</v>
      </c>
      <c r="G454">
        <f>IF(F454="Successful",Crowdfunding!H453,"")</f>
        <v>6286</v>
      </c>
      <c r="I454" t="str">
        <f>IF(Crowdfunding!G453="failed","failed","")</f>
        <v/>
      </c>
      <c r="J454" t="str">
        <f>IF(I454="failed",Crowdfunding!H453,"")</f>
        <v/>
      </c>
    </row>
    <row r="455" spans="6:10" x14ac:dyDescent="0.2">
      <c r="F455" t="str">
        <f>IF(Crowdfunding!G454="successful","successful","")</f>
        <v/>
      </c>
      <c r="G455" t="str">
        <f>IF(F455="Successful",Crowdfunding!H454,"")</f>
        <v/>
      </c>
      <c r="I455" t="str">
        <f>IF(Crowdfunding!G454="failed","failed","")</f>
        <v>failed</v>
      </c>
      <c r="J455">
        <f>IF(I455="failed",Crowdfunding!H454,"")</f>
        <v>31</v>
      </c>
    </row>
    <row r="456" spans="6:10" x14ac:dyDescent="0.2">
      <c r="F456" t="str">
        <f>IF(Crowdfunding!G455="successful","successful","")</f>
        <v/>
      </c>
      <c r="G456" t="str">
        <f>IF(F456="Successful",Crowdfunding!H455,"")</f>
        <v/>
      </c>
      <c r="I456" t="str">
        <f>IF(Crowdfunding!G455="failed","failed","")</f>
        <v>failed</v>
      </c>
      <c r="J456">
        <f>IF(I456="failed",Crowdfunding!H455,"")</f>
        <v>1181</v>
      </c>
    </row>
    <row r="457" spans="6:10" x14ac:dyDescent="0.2">
      <c r="F457" t="str">
        <f>IF(Crowdfunding!G456="successful","successful","")</f>
        <v/>
      </c>
      <c r="G457" t="str">
        <f>IF(F457="Successful",Crowdfunding!H456,"")</f>
        <v/>
      </c>
      <c r="I457" t="str">
        <f>IF(Crowdfunding!G456="failed","failed","")</f>
        <v>failed</v>
      </c>
      <c r="J457">
        <f>IF(I457="failed",Crowdfunding!H456,"")</f>
        <v>39</v>
      </c>
    </row>
    <row r="458" spans="6:10" x14ac:dyDescent="0.2">
      <c r="F458" t="str">
        <f>IF(Crowdfunding!G457="successful","successful","")</f>
        <v>successful</v>
      </c>
      <c r="G458">
        <f>IF(F458="Successful",Crowdfunding!H457,"")</f>
        <v>3727</v>
      </c>
      <c r="I458" t="str">
        <f>IF(Crowdfunding!G457="failed","failed","")</f>
        <v/>
      </c>
      <c r="J458" t="str">
        <f>IF(I458="failed",Crowdfunding!H457,"")</f>
        <v/>
      </c>
    </row>
    <row r="459" spans="6:10" x14ac:dyDescent="0.2">
      <c r="F459" t="str">
        <f>IF(Crowdfunding!G458="successful","successful","")</f>
        <v>successful</v>
      </c>
      <c r="G459">
        <f>IF(F459="Successful",Crowdfunding!H458,"")</f>
        <v>1605</v>
      </c>
      <c r="I459" t="str">
        <f>IF(Crowdfunding!G458="failed","failed","")</f>
        <v/>
      </c>
      <c r="J459" t="str">
        <f>IF(I459="failed",Crowdfunding!H458,"")</f>
        <v/>
      </c>
    </row>
    <row r="460" spans="6:10" x14ac:dyDescent="0.2">
      <c r="F460" t="str">
        <f>IF(Crowdfunding!G459="successful","successful","")</f>
        <v/>
      </c>
      <c r="G460" t="str">
        <f>IF(F460="Successful",Crowdfunding!H459,"")</f>
        <v/>
      </c>
      <c r="I460" t="str">
        <f>IF(Crowdfunding!G459="failed","failed","")</f>
        <v>failed</v>
      </c>
      <c r="J460">
        <f>IF(I460="failed",Crowdfunding!H459,"")</f>
        <v>46</v>
      </c>
    </row>
    <row r="461" spans="6:10" x14ac:dyDescent="0.2">
      <c r="F461" t="str">
        <f>IF(Crowdfunding!G460="successful","successful","")</f>
        <v>successful</v>
      </c>
      <c r="G461">
        <f>IF(F461="Successful",Crowdfunding!H460,"")</f>
        <v>2120</v>
      </c>
      <c r="I461" t="str">
        <f>IF(Crowdfunding!G460="failed","failed","")</f>
        <v/>
      </c>
      <c r="J461" t="str">
        <f>IF(I461="failed",Crowdfunding!H460,"")</f>
        <v/>
      </c>
    </row>
    <row r="462" spans="6:10" x14ac:dyDescent="0.2">
      <c r="F462" t="str">
        <f>IF(Crowdfunding!G461="successful","successful","")</f>
        <v/>
      </c>
      <c r="G462" t="str">
        <f>IF(F462="Successful",Crowdfunding!H461,"")</f>
        <v/>
      </c>
      <c r="I462" t="str">
        <f>IF(Crowdfunding!G461="failed","failed","")</f>
        <v>failed</v>
      </c>
      <c r="J462">
        <f>IF(I462="failed",Crowdfunding!H461,"")</f>
        <v>105</v>
      </c>
    </row>
    <row r="463" spans="6:10" x14ac:dyDescent="0.2">
      <c r="F463" t="str">
        <f>IF(Crowdfunding!G462="successful","successful","")</f>
        <v>successful</v>
      </c>
      <c r="G463">
        <f>IF(F463="Successful",Crowdfunding!H462,"")</f>
        <v>50</v>
      </c>
      <c r="I463" t="str">
        <f>IF(Crowdfunding!G462="failed","failed","")</f>
        <v/>
      </c>
      <c r="J463" t="str">
        <f>IF(I463="failed",Crowdfunding!H462,"")</f>
        <v/>
      </c>
    </row>
    <row r="464" spans="6:10" x14ac:dyDescent="0.2">
      <c r="F464" t="str">
        <f>IF(Crowdfunding!G463="successful","successful","")</f>
        <v>successful</v>
      </c>
      <c r="G464">
        <f>IF(F464="Successful",Crowdfunding!H463,"")</f>
        <v>2080</v>
      </c>
      <c r="I464" t="str">
        <f>IF(Crowdfunding!G463="failed","failed","")</f>
        <v/>
      </c>
      <c r="J464" t="str">
        <f>IF(I464="failed",Crowdfunding!H463,"")</f>
        <v/>
      </c>
    </row>
    <row r="465" spans="6:10" x14ac:dyDescent="0.2">
      <c r="F465" t="str">
        <f>IF(Crowdfunding!G464="successful","successful","")</f>
        <v/>
      </c>
      <c r="G465" t="str">
        <f>IF(F465="Successful",Crowdfunding!H464,"")</f>
        <v/>
      </c>
      <c r="I465" t="str">
        <f>IF(Crowdfunding!G464="failed","failed","")</f>
        <v>failed</v>
      </c>
      <c r="J465">
        <f>IF(I465="failed",Crowdfunding!H464,"")</f>
        <v>535</v>
      </c>
    </row>
    <row r="466" spans="6:10" x14ac:dyDescent="0.2">
      <c r="F466" t="str">
        <f>IF(Crowdfunding!G465="successful","successful","")</f>
        <v>successful</v>
      </c>
      <c r="G466">
        <f>IF(F466="Successful",Crowdfunding!H465,"")</f>
        <v>2105</v>
      </c>
      <c r="I466" t="str">
        <f>IF(Crowdfunding!G465="failed","failed","")</f>
        <v/>
      </c>
      <c r="J466" t="str">
        <f>IF(I466="failed",Crowdfunding!H465,"")</f>
        <v/>
      </c>
    </row>
    <row r="467" spans="6:10" x14ac:dyDescent="0.2">
      <c r="F467" t="str">
        <f>IF(Crowdfunding!G466="successful","successful","")</f>
        <v>successful</v>
      </c>
      <c r="G467">
        <f>IF(F467="Successful",Crowdfunding!H466,"")</f>
        <v>2436</v>
      </c>
      <c r="I467" t="str">
        <f>IF(Crowdfunding!G466="failed","failed","")</f>
        <v/>
      </c>
      <c r="J467" t="str">
        <f>IF(I467="failed",Crowdfunding!H466,"")</f>
        <v/>
      </c>
    </row>
    <row r="468" spans="6:10" x14ac:dyDescent="0.2">
      <c r="F468" t="str">
        <f>IF(Crowdfunding!G467="successful","successful","")</f>
        <v>successful</v>
      </c>
      <c r="G468">
        <f>IF(F468="Successful",Crowdfunding!H467,"")</f>
        <v>80</v>
      </c>
      <c r="I468" t="str">
        <f>IF(Crowdfunding!G467="failed","failed","")</f>
        <v/>
      </c>
      <c r="J468" t="str">
        <f>IF(I468="failed",Crowdfunding!H467,"")</f>
        <v/>
      </c>
    </row>
    <row r="469" spans="6:10" x14ac:dyDescent="0.2">
      <c r="F469" t="str">
        <f>IF(Crowdfunding!G468="successful","successful","")</f>
        <v>successful</v>
      </c>
      <c r="G469">
        <f>IF(F469="Successful",Crowdfunding!H468,"")</f>
        <v>42</v>
      </c>
      <c r="I469" t="str">
        <f>IF(Crowdfunding!G468="failed","failed","")</f>
        <v/>
      </c>
      <c r="J469" t="str">
        <f>IF(I469="failed",Crowdfunding!H468,"")</f>
        <v/>
      </c>
    </row>
    <row r="470" spans="6:10" x14ac:dyDescent="0.2">
      <c r="F470" t="str">
        <f>IF(Crowdfunding!G469="successful","successful","")</f>
        <v>successful</v>
      </c>
      <c r="G470">
        <f>IF(F470="Successful",Crowdfunding!H469,"")</f>
        <v>139</v>
      </c>
      <c r="I470" t="str">
        <f>IF(Crowdfunding!G469="failed","failed","")</f>
        <v/>
      </c>
      <c r="J470" t="str">
        <f>IF(I470="failed",Crowdfunding!H469,"")</f>
        <v/>
      </c>
    </row>
    <row r="471" spans="6:10" x14ac:dyDescent="0.2">
      <c r="F471" t="str">
        <f>IF(Crowdfunding!G470="successful","successful","")</f>
        <v/>
      </c>
      <c r="G471" t="str">
        <f>IF(F471="Successful",Crowdfunding!H470,"")</f>
        <v/>
      </c>
      <c r="I471" t="str">
        <f>IF(Crowdfunding!G470="failed","failed","")</f>
        <v>failed</v>
      </c>
      <c r="J471">
        <f>IF(I471="failed",Crowdfunding!H470,"")</f>
        <v>16</v>
      </c>
    </row>
    <row r="472" spans="6:10" x14ac:dyDescent="0.2">
      <c r="F472" t="str">
        <f>IF(Crowdfunding!G471="successful","successful","")</f>
        <v>successful</v>
      </c>
      <c r="G472">
        <f>IF(F472="Successful",Crowdfunding!H471,"")</f>
        <v>159</v>
      </c>
      <c r="I472" t="str">
        <f>IF(Crowdfunding!G471="failed","failed","")</f>
        <v/>
      </c>
      <c r="J472" t="str">
        <f>IF(I472="failed",Crowdfunding!H471,"")</f>
        <v/>
      </c>
    </row>
    <row r="473" spans="6:10" x14ac:dyDescent="0.2">
      <c r="F473" t="str">
        <f>IF(Crowdfunding!G472="successful","successful","")</f>
        <v>successful</v>
      </c>
      <c r="G473">
        <f>IF(F473="Successful",Crowdfunding!H472,"")</f>
        <v>381</v>
      </c>
      <c r="I473" t="str">
        <f>IF(Crowdfunding!G472="failed","failed","")</f>
        <v/>
      </c>
      <c r="J473" t="str">
        <f>IF(I473="failed",Crowdfunding!H472,"")</f>
        <v/>
      </c>
    </row>
    <row r="474" spans="6:10" x14ac:dyDescent="0.2">
      <c r="F474" t="str">
        <f>IF(Crowdfunding!G473="successful","successful","")</f>
        <v>successful</v>
      </c>
      <c r="G474">
        <f>IF(F474="Successful",Crowdfunding!H473,"")</f>
        <v>194</v>
      </c>
      <c r="I474" t="str">
        <f>IF(Crowdfunding!G473="failed","failed","")</f>
        <v/>
      </c>
      <c r="J474" t="str">
        <f>IF(I474="failed",Crowdfunding!H473,"")</f>
        <v/>
      </c>
    </row>
    <row r="475" spans="6:10" x14ac:dyDescent="0.2">
      <c r="F475" t="str">
        <f>IF(Crowdfunding!G474="successful","successful","")</f>
        <v/>
      </c>
      <c r="G475" t="str">
        <f>IF(F475="Successful",Crowdfunding!H474,"")</f>
        <v/>
      </c>
      <c r="I475" t="str">
        <f>IF(Crowdfunding!G474="failed","failed","")</f>
        <v>failed</v>
      </c>
      <c r="J475">
        <f>IF(I475="failed",Crowdfunding!H474,"")</f>
        <v>575</v>
      </c>
    </row>
    <row r="476" spans="6:10" x14ac:dyDescent="0.2">
      <c r="F476" t="str">
        <f>IF(Crowdfunding!G475="successful","successful","")</f>
        <v>successful</v>
      </c>
      <c r="G476">
        <f>IF(F476="Successful",Crowdfunding!H475,"")</f>
        <v>106</v>
      </c>
      <c r="I476" t="str">
        <f>IF(Crowdfunding!G475="failed","failed","")</f>
        <v/>
      </c>
      <c r="J476" t="str">
        <f>IF(I476="failed",Crowdfunding!H475,"")</f>
        <v/>
      </c>
    </row>
    <row r="477" spans="6:10" x14ac:dyDescent="0.2">
      <c r="F477" t="str">
        <f>IF(Crowdfunding!G476="successful","successful","")</f>
        <v>successful</v>
      </c>
      <c r="G477">
        <f>IF(F477="Successful",Crowdfunding!H476,"")</f>
        <v>142</v>
      </c>
      <c r="I477" t="str">
        <f>IF(Crowdfunding!G476="failed","failed","")</f>
        <v/>
      </c>
      <c r="J477" t="str">
        <f>IF(I477="failed",Crowdfunding!H476,"")</f>
        <v/>
      </c>
    </row>
    <row r="478" spans="6:10" x14ac:dyDescent="0.2">
      <c r="F478" t="str">
        <f>IF(Crowdfunding!G477="successful","successful","")</f>
        <v>successful</v>
      </c>
      <c r="G478">
        <f>IF(F478="Successful",Crowdfunding!H477,"")</f>
        <v>211</v>
      </c>
      <c r="I478" t="str">
        <f>IF(Crowdfunding!G477="failed","failed","")</f>
        <v/>
      </c>
      <c r="J478" t="str">
        <f>IF(I478="failed",Crowdfunding!H477,"")</f>
        <v/>
      </c>
    </row>
    <row r="479" spans="6:10" x14ac:dyDescent="0.2">
      <c r="F479" t="str">
        <f>IF(Crowdfunding!G478="successful","successful","")</f>
        <v/>
      </c>
      <c r="G479" t="str">
        <f>IF(F479="Successful",Crowdfunding!H478,"")</f>
        <v/>
      </c>
      <c r="I479" t="str">
        <f>IF(Crowdfunding!G478="failed","failed","")</f>
        <v>failed</v>
      </c>
      <c r="J479">
        <f>IF(I479="failed",Crowdfunding!H478,"")</f>
        <v>1120</v>
      </c>
    </row>
    <row r="480" spans="6:10" x14ac:dyDescent="0.2">
      <c r="F480" t="str">
        <f>IF(Crowdfunding!G479="successful","successful","")</f>
        <v/>
      </c>
      <c r="G480" t="str">
        <f>IF(F480="Successful",Crowdfunding!H479,"")</f>
        <v/>
      </c>
      <c r="I480" t="str">
        <f>IF(Crowdfunding!G479="failed","failed","")</f>
        <v>failed</v>
      </c>
      <c r="J480">
        <f>IF(I480="failed",Crowdfunding!H479,"")</f>
        <v>113</v>
      </c>
    </row>
    <row r="481" spans="6:10" x14ac:dyDescent="0.2">
      <c r="F481" t="str">
        <f>IF(Crowdfunding!G480="successful","successful","")</f>
        <v>successful</v>
      </c>
      <c r="G481">
        <f>IF(F481="Successful",Crowdfunding!H480,"")</f>
        <v>2756</v>
      </c>
      <c r="I481" t="str">
        <f>IF(Crowdfunding!G480="failed","failed","")</f>
        <v/>
      </c>
      <c r="J481" t="str">
        <f>IF(I481="failed",Crowdfunding!H480,"")</f>
        <v/>
      </c>
    </row>
    <row r="482" spans="6:10" x14ac:dyDescent="0.2">
      <c r="F482" t="str">
        <f>IF(Crowdfunding!G481="successful","successful","")</f>
        <v>successful</v>
      </c>
      <c r="G482">
        <f>IF(F482="Successful",Crowdfunding!H481,"")</f>
        <v>173</v>
      </c>
      <c r="I482" t="str">
        <f>IF(Crowdfunding!G481="failed","failed","")</f>
        <v/>
      </c>
      <c r="J482" t="str">
        <f>IF(I482="failed",Crowdfunding!H481,"")</f>
        <v/>
      </c>
    </row>
    <row r="483" spans="6:10" x14ac:dyDescent="0.2">
      <c r="F483" t="str">
        <f>IF(Crowdfunding!G482="successful","successful","")</f>
        <v>successful</v>
      </c>
      <c r="G483">
        <f>IF(F483="Successful",Crowdfunding!H482,"")</f>
        <v>87</v>
      </c>
      <c r="I483" t="str">
        <f>IF(Crowdfunding!G482="failed","failed","")</f>
        <v/>
      </c>
      <c r="J483" t="str">
        <f>IF(I483="failed",Crowdfunding!H482,"")</f>
        <v/>
      </c>
    </row>
    <row r="484" spans="6:10" x14ac:dyDescent="0.2">
      <c r="F484" t="str">
        <f>IF(Crowdfunding!G483="successful","successful","")</f>
        <v/>
      </c>
      <c r="G484" t="str">
        <f>IF(F484="Successful",Crowdfunding!H483,"")</f>
        <v/>
      </c>
      <c r="I484" t="str">
        <f>IF(Crowdfunding!G483="failed","failed","")</f>
        <v>failed</v>
      </c>
      <c r="J484">
        <f>IF(I484="failed",Crowdfunding!H483,"")</f>
        <v>1538</v>
      </c>
    </row>
    <row r="485" spans="6:10" x14ac:dyDescent="0.2">
      <c r="F485" t="str">
        <f>IF(Crowdfunding!G484="successful","successful","")</f>
        <v/>
      </c>
      <c r="G485" t="str">
        <f>IF(F485="Successful",Crowdfunding!H484,"")</f>
        <v/>
      </c>
      <c r="I485" t="str">
        <f>IF(Crowdfunding!G484="failed","failed","")</f>
        <v>failed</v>
      </c>
      <c r="J485">
        <f>IF(I485="failed",Crowdfunding!H484,"")</f>
        <v>9</v>
      </c>
    </row>
    <row r="486" spans="6:10" x14ac:dyDescent="0.2">
      <c r="F486" t="str">
        <f>IF(Crowdfunding!G485="successful","successful","")</f>
        <v/>
      </c>
      <c r="G486" t="str">
        <f>IF(F486="Successful",Crowdfunding!H485,"")</f>
        <v/>
      </c>
      <c r="I486" t="str">
        <f>IF(Crowdfunding!G485="failed","failed","")</f>
        <v>failed</v>
      </c>
      <c r="J486">
        <f>IF(I486="failed",Crowdfunding!H485,"")</f>
        <v>554</v>
      </c>
    </row>
    <row r="487" spans="6:10" x14ac:dyDescent="0.2">
      <c r="F487" t="str">
        <f>IF(Crowdfunding!G486="successful","successful","")</f>
        <v>successful</v>
      </c>
      <c r="G487">
        <f>IF(F487="Successful",Crowdfunding!H486,"")</f>
        <v>1572</v>
      </c>
      <c r="I487" t="str">
        <f>IF(Crowdfunding!G486="failed","failed","")</f>
        <v/>
      </c>
      <c r="J487" t="str">
        <f>IF(I487="failed",Crowdfunding!H486,"")</f>
        <v/>
      </c>
    </row>
    <row r="488" spans="6:10" x14ac:dyDescent="0.2">
      <c r="F488" t="str">
        <f>IF(Crowdfunding!G487="successful","successful","")</f>
        <v/>
      </c>
      <c r="G488" t="str">
        <f>IF(F488="Successful",Crowdfunding!H487,"")</f>
        <v/>
      </c>
      <c r="I488" t="str">
        <f>IF(Crowdfunding!G487="failed","failed","")</f>
        <v>failed</v>
      </c>
      <c r="J488">
        <f>IF(I488="failed",Crowdfunding!H487,"")</f>
        <v>648</v>
      </c>
    </row>
    <row r="489" spans="6:10" x14ac:dyDescent="0.2">
      <c r="F489" t="str">
        <f>IF(Crowdfunding!G488="successful","successful","")</f>
        <v/>
      </c>
      <c r="G489" t="str">
        <f>IF(F489="Successful",Crowdfunding!H488,"")</f>
        <v/>
      </c>
      <c r="I489" t="str">
        <f>IF(Crowdfunding!G488="failed","failed","")</f>
        <v>failed</v>
      </c>
      <c r="J489">
        <f>IF(I489="failed",Crowdfunding!H488,"")</f>
        <v>21</v>
      </c>
    </row>
    <row r="490" spans="6:10" x14ac:dyDescent="0.2">
      <c r="F490" t="str">
        <f>IF(Crowdfunding!G489="successful","successful","")</f>
        <v>successful</v>
      </c>
      <c r="G490">
        <f>IF(F490="Successful",Crowdfunding!H489,"")</f>
        <v>2346</v>
      </c>
      <c r="I490" t="str">
        <f>IF(Crowdfunding!G489="failed","failed","")</f>
        <v/>
      </c>
      <c r="J490" t="str">
        <f>IF(I490="failed",Crowdfunding!H489,"")</f>
        <v/>
      </c>
    </row>
    <row r="491" spans="6:10" x14ac:dyDescent="0.2">
      <c r="F491" t="str">
        <f>IF(Crowdfunding!G490="successful","successful","")</f>
        <v>successful</v>
      </c>
      <c r="G491">
        <f>IF(F491="Successful",Crowdfunding!H490,"")</f>
        <v>115</v>
      </c>
      <c r="I491" t="str">
        <f>IF(Crowdfunding!G490="failed","failed","")</f>
        <v/>
      </c>
      <c r="J491" t="str">
        <f>IF(I491="failed",Crowdfunding!H490,"")</f>
        <v/>
      </c>
    </row>
    <row r="492" spans="6:10" x14ac:dyDescent="0.2">
      <c r="F492" t="str">
        <f>IF(Crowdfunding!G491="successful","successful","")</f>
        <v>successful</v>
      </c>
      <c r="G492">
        <f>IF(F492="Successful",Crowdfunding!H491,"")</f>
        <v>85</v>
      </c>
      <c r="I492" t="str">
        <f>IF(Crowdfunding!G491="failed","failed","")</f>
        <v/>
      </c>
      <c r="J492" t="str">
        <f>IF(I492="failed",Crowdfunding!H491,"")</f>
        <v/>
      </c>
    </row>
    <row r="493" spans="6:10" x14ac:dyDescent="0.2">
      <c r="F493" t="str">
        <f>IF(Crowdfunding!G492="successful","successful","")</f>
        <v>successful</v>
      </c>
      <c r="G493">
        <f>IF(F493="Successful",Crowdfunding!H492,"")</f>
        <v>144</v>
      </c>
      <c r="I493" t="str">
        <f>IF(Crowdfunding!G492="failed","failed","")</f>
        <v/>
      </c>
      <c r="J493" t="str">
        <f>IF(I493="failed",Crowdfunding!H492,"")</f>
        <v/>
      </c>
    </row>
    <row r="494" spans="6:10" x14ac:dyDescent="0.2">
      <c r="F494" t="str">
        <f>IF(Crowdfunding!G493="successful","successful","")</f>
        <v>successful</v>
      </c>
      <c r="G494">
        <f>IF(F494="Successful",Crowdfunding!H493,"")</f>
        <v>2443</v>
      </c>
      <c r="I494" t="str">
        <f>IF(Crowdfunding!G493="failed","failed","")</f>
        <v/>
      </c>
      <c r="J494" t="str">
        <f>IF(I494="failed",Crowdfunding!H493,"")</f>
        <v/>
      </c>
    </row>
    <row r="495" spans="6:10" x14ac:dyDescent="0.2">
      <c r="F495" t="str">
        <f>IF(Crowdfunding!G494="successful","successful","")</f>
        <v/>
      </c>
      <c r="G495" t="str">
        <f>IF(F495="Successful",Crowdfunding!H494,"")</f>
        <v/>
      </c>
      <c r="I495" t="str">
        <f>IF(Crowdfunding!G494="failed","failed","")</f>
        <v/>
      </c>
      <c r="J495" t="str">
        <f>IF(I495="failed",Crowdfunding!H494,"")</f>
        <v/>
      </c>
    </row>
    <row r="496" spans="6:10" x14ac:dyDescent="0.2">
      <c r="F496" t="str">
        <f>IF(Crowdfunding!G495="successful","successful","")</f>
        <v>successful</v>
      </c>
      <c r="G496">
        <f>IF(F496="Successful",Crowdfunding!H495,"")</f>
        <v>64</v>
      </c>
      <c r="I496" t="str">
        <f>IF(Crowdfunding!G495="failed","failed","")</f>
        <v/>
      </c>
      <c r="J496" t="str">
        <f>IF(I496="failed",Crowdfunding!H495,"")</f>
        <v/>
      </c>
    </row>
    <row r="497" spans="6:10" x14ac:dyDescent="0.2">
      <c r="F497" t="str">
        <f>IF(Crowdfunding!G496="successful","successful","")</f>
        <v>successful</v>
      </c>
      <c r="G497">
        <f>IF(F497="Successful",Crowdfunding!H496,"")</f>
        <v>268</v>
      </c>
      <c r="I497" t="str">
        <f>IF(Crowdfunding!G496="failed","failed","")</f>
        <v/>
      </c>
      <c r="J497" t="str">
        <f>IF(I497="failed",Crowdfunding!H496,"")</f>
        <v/>
      </c>
    </row>
    <row r="498" spans="6:10" x14ac:dyDescent="0.2">
      <c r="F498" t="str">
        <f>IF(Crowdfunding!G497="successful","successful","")</f>
        <v>successful</v>
      </c>
      <c r="G498">
        <f>IF(F498="Successful",Crowdfunding!H497,"")</f>
        <v>195</v>
      </c>
      <c r="I498" t="str">
        <f>IF(Crowdfunding!G497="failed","failed","")</f>
        <v/>
      </c>
      <c r="J498" t="str">
        <f>IF(I498="failed",Crowdfunding!H497,"")</f>
        <v/>
      </c>
    </row>
    <row r="499" spans="6:10" x14ac:dyDescent="0.2">
      <c r="F499" t="str">
        <f>IF(Crowdfunding!G498="successful","successful","")</f>
        <v/>
      </c>
      <c r="G499" t="str">
        <f>IF(F499="Successful",Crowdfunding!H498,"")</f>
        <v/>
      </c>
      <c r="I499" t="str">
        <f>IF(Crowdfunding!G498="failed","failed","")</f>
        <v>failed</v>
      </c>
      <c r="J499">
        <f>IF(I499="failed",Crowdfunding!H498,"")</f>
        <v>54</v>
      </c>
    </row>
    <row r="500" spans="6:10" x14ac:dyDescent="0.2">
      <c r="F500" t="str">
        <f>IF(Crowdfunding!G499="successful","successful","")</f>
        <v/>
      </c>
      <c r="G500" t="str">
        <f>IF(F500="Successful",Crowdfunding!H499,"")</f>
        <v/>
      </c>
      <c r="I500" t="str">
        <f>IF(Crowdfunding!G499="failed","failed","")</f>
        <v>failed</v>
      </c>
      <c r="J500">
        <f>IF(I500="failed",Crowdfunding!H499,"")</f>
        <v>120</v>
      </c>
    </row>
    <row r="501" spans="6:10" x14ac:dyDescent="0.2">
      <c r="F501" t="str">
        <f>IF(Crowdfunding!G500="successful","successful","")</f>
        <v/>
      </c>
      <c r="G501" t="str">
        <f>IF(F501="Successful",Crowdfunding!H500,"")</f>
        <v/>
      </c>
      <c r="I501" t="str">
        <f>IF(Crowdfunding!G500="failed","failed","")</f>
        <v>failed</v>
      </c>
      <c r="J501">
        <f>IF(I501="failed",Crowdfunding!H500,"")</f>
        <v>579</v>
      </c>
    </row>
    <row r="502" spans="6:10" x14ac:dyDescent="0.2">
      <c r="F502" t="str">
        <f>IF(Crowdfunding!G501="successful","successful","")</f>
        <v/>
      </c>
      <c r="G502" t="str">
        <f>IF(F502="Successful",Crowdfunding!H501,"")</f>
        <v/>
      </c>
      <c r="I502" t="str">
        <f>IF(Crowdfunding!G501="failed","failed","")</f>
        <v>failed</v>
      </c>
      <c r="J502">
        <f>IF(I502="failed",Crowdfunding!H501,"")</f>
        <v>2072</v>
      </c>
    </row>
    <row r="503" spans="6:10" x14ac:dyDescent="0.2">
      <c r="F503" t="str">
        <f>IF(Crowdfunding!G502="successful","successful","")</f>
        <v/>
      </c>
      <c r="G503" t="str">
        <f>IF(F503="Successful",Crowdfunding!H502,"")</f>
        <v/>
      </c>
      <c r="I503" t="str">
        <f>IF(Crowdfunding!G502="failed","failed","")</f>
        <v>failed</v>
      </c>
      <c r="J503">
        <f>IF(I503="failed",Crowdfunding!H502,"")</f>
        <v>0</v>
      </c>
    </row>
    <row r="504" spans="6:10" x14ac:dyDescent="0.2">
      <c r="F504" t="str">
        <f>IF(Crowdfunding!G503="successful","successful","")</f>
        <v/>
      </c>
      <c r="G504" t="str">
        <f>IF(F504="Successful",Crowdfunding!H503,"")</f>
        <v/>
      </c>
      <c r="I504" t="str">
        <f>IF(Crowdfunding!G503="failed","failed","")</f>
        <v>failed</v>
      </c>
      <c r="J504">
        <f>IF(I504="failed",Crowdfunding!H503,"")</f>
        <v>1796</v>
      </c>
    </row>
    <row r="505" spans="6:10" x14ac:dyDescent="0.2">
      <c r="F505" t="str">
        <f>IF(Crowdfunding!G504="successful","successful","")</f>
        <v>successful</v>
      </c>
      <c r="G505">
        <f>IF(F505="Successful",Crowdfunding!H504,"")</f>
        <v>186</v>
      </c>
      <c r="I505" t="str">
        <f>IF(Crowdfunding!G504="failed","failed","")</f>
        <v/>
      </c>
      <c r="J505" t="str">
        <f>IF(I505="failed",Crowdfunding!H504,"")</f>
        <v/>
      </c>
    </row>
    <row r="506" spans="6:10" x14ac:dyDescent="0.2">
      <c r="F506" t="str">
        <f>IF(Crowdfunding!G505="successful","successful","")</f>
        <v>successful</v>
      </c>
      <c r="G506">
        <f>IF(F506="Successful",Crowdfunding!H505,"")</f>
        <v>460</v>
      </c>
      <c r="I506" t="str">
        <f>IF(Crowdfunding!G505="failed","failed","")</f>
        <v/>
      </c>
      <c r="J506" t="str">
        <f>IF(I506="failed",Crowdfunding!H505,"")</f>
        <v/>
      </c>
    </row>
    <row r="507" spans="6:10" x14ac:dyDescent="0.2">
      <c r="F507" t="str">
        <f>IF(Crowdfunding!G506="successful","successful","")</f>
        <v/>
      </c>
      <c r="G507" t="str">
        <f>IF(F507="Successful",Crowdfunding!H506,"")</f>
        <v/>
      </c>
      <c r="I507" t="str">
        <f>IF(Crowdfunding!G506="failed","failed","")</f>
        <v>failed</v>
      </c>
      <c r="J507">
        <f>IF(I507="failed",Crowdfunding!H506,"")</f>
        <v>62</v>
      </c>
    </row>
    <row r="508" spans="6:10" x14ac:dyDescent="0.2">
      <c r="F508" t="str">
        <f>IF(Crowdfunding!G507="successful","successful","")</f>
        <v/>
      </c>
      <c r="G508" t="str">
        <f>IF(F508="Successful",Crowdfunding!H507,"")</f>
        <v/>
      </c>
      <c r="I508" t="str">
        <f>IF(Crowdfunding!G507="failed","failed","")</f>
        <v>failed</v>
      </c>
      <c r="J508">
        <f>IF(I508="failed",Crowdfunding!H507,"")</f>
        <v>347</v>
      </c>
    </row>
    <row r="509" spans="6:10" x14ac:dyDescent="0.2">
      <c r="F509" t="str">
        <f>IF(Crowdfunding!G508="successful","successful","")</f>
        <v>successful</v>
      </c>
      <c r="G509">
        <f>IF(F509="Successful",Crowdfunding!H508,"")</f>
        <v>2528</v>
      </c>
      <c r="I509" t="str">
        <f>IF(Crowdfunding!G508="failed","failed","")</f>
        <v/>
      </c>
      <c r="J509" t="str">
        <f>IF(I509="failed",Crowdfunding!H508,"")</f>
        <v/>
      </c>
    </row>
    <row r="510" spans="6:10" x14ac:dyDescent="0.2">
      <c r="F510" t="str">
        <f>IF(Crowdfunding!G509="successful","successful","")</f>
        <v/>
      </c>
      <c r="G510" t="str">
        <f>IF(F510="Successful",Crowdfunding!H509,"")</f>
        <v/>
      </c>
      <c r="I510" t="str">
        <f>IF(Crowdfunding!G509="failed","failed","")</f>
        <v>failed</v>
      </c>
      <c r="J510">
        <f>IF(I510="failed",Crowdfunding!H509,"")</f>
        <v>19</v>
      </c>
    </row>
    <row r="511" spans="6:10" x14ac:dyDescent="0.2">
      <c r="F511" t="str">
        <f>IF(Crowdfunding!G510="successful","successful","")</f>
        <v>successful</v>
      </c>
      <c r="G511">
        <f>IF(F511="Successful",Crowdfunding!H510,"")</f>
        <v>3657</v>
      </c>
      <c r="I511" t="str">
        <f>IF(Crowdfunding!G510="failed","failed","")</f>
        <v/>
      </c>
      <c r="J511" t="str">
        <f>IF(I511="failed",Crowdfunding!H510,"")</f>
        <v/>
      </c>
    </row>
    <row r="512" spans="6:10" x14ac:dyDescent="0.2">
      <c r="F512" t="str">
        <f>IF(Crowdfunding!G511="successful","successful","")</f>
        <v/>
      </c>
      <c r="G512" t="str">
        <f>IF(F512="Successful",Crowdfunding!H511,"")</f>
        <v/>
      </c>
      <c r="I512" t="str">
        <f>IF(Crowdfunding!G511="failed","failed","")</f>
        <v>failed</v>
      </c>
      <c r="J512">
        <f>IF(I512="failed",Crowdfunding!H511,"")</f>
        <v>1258</v>
      </c>
    </row>
    <row r="513" spans="6:10" x14ac:dyDescent="0.2">
      <c r="F513" t="str">
        <f>IF(Crowdfunding!G512="successful","successful","")</f>
        <v>successful</v>
      </c>
      <c r="G513">
        <f>IF(F513="Successful",Crowdfunding!H512,"")</f>
        <v>131</v>
      </c>
      <c r="I513" t="str">
        <f>IF(Crowdfunding!G512="failed","failed","")</f>
        <v/>
      </c>
      <c r="J513" t="str">
        <f>IF(I513="failed",Crowdfunding!H512,"")</f>
        <v/>
      </c>
    </row>
    <row r="514" spans="6:10" x14ac:dyDescent="0.2">
      <c r="F514" t="str">
        <f>IF(Crowdfunding!G513="successful","successful","")</f>
        <v/>
      </c>
      <c r="G514" t="str">
        <f>IF(F514="Successful",Crowdfunding!H513,"")</f>
        <v/>
      </c>
      <c r="I514" t="str">
        <f>IF(Crowdfunding!G513="failed","failed","")</f>
        <v>failed</v>
      </c>
      <c r="J514">
        <f>IF(I514="failed",Crowdfunding!H513,"")</f>
        <v>362</v>
      </c>
    </row>
    <row r="515" spans="6:10" x14ac:dyDescent="0.2">
      <c r="F515" t="str">
        <f>IF(Crowdfunding!G514="successful","successful","")</f>
        <v>successful</v>
      </c>
      <c r="G515">
        <f>IF(F515="Successful",Crowdfunding!H514,"")</f>
        <v>239</v>
      </c>
      <c r="I515" t="str">
        <f>IF(Crowdfunding!G514="failed","failed","")</f>
        <v/>
      </c>
      <c r="J515" t="str">
        <f>IF(I515="failed",Crowdfunding!H514,"")</f>
        <v/>
      </c>
    </row>
    <row r="516" spans="6:10" x14ac:dyDescent="0.2">
      <c r="F516" t="str">
        <f>IF(Crowdfunding!G515="successful","successful","")</f>
        <v/>
      </c>
      <c r="G516" t="str">
        <f>IF(F516="Successful",Crowdfunding!H515,"")</f>
        <v/>
      </c>
      <c r="I516" t="str">
        <f>IF(Crowdfunding!G515="failed","failed","")</f>
        <v/>
      </c>
      <c r="J516" t="str">
        <f>IF(I516="failed",Crowdfunding!H515,"")</f>
        <v/>
      </c>
    </row>
    <row r="517" spans="6:10" x14ac:dyDescent="0.2">
      <c r="F517" t="str">
        <f>IF(Crowdfunding!G516="successful","successful","")</f>
        <v/>
      </c>
      <c r="G517" t="str">
        <f>IF(F517="Successful",Crowdfunding!H516,"")</f>
        <v/>
      </c>
      <c r="I517" t="str">
        <f>IF(Crowdfunding!G516="failed","failed","")</f>
        <v/>
      </c>
      <c r="J517" t="str">
        <f>IF(I517="failed",Crowdfunding!H516,"")</f>
        <v/>
      </c>
    </row>
    <row r="518" spans="6:10" x14ac:dyDescent="0.2">
      <c r="F518" t="str">
        <f>IF(Crowdfunding!G517="successful","successful","")</f>
        <v/>
      </c>
      <c r="G518" t="str">
        <f>IF(F518="Successful",Crowdfunding!H517,"")</f>
        <v/>
      </c>
      <c r="I518" t="str">
        <f>IF(Crowdfunding!G517="failed","failed","")</f>
        <v>failed</v>
      </c>
      <c r="J518">
        <f>IF(I518="failed",Crowdfunding!H517,"")</f>
        <v>133</v>
      </c>
    </row>
    <row r="519" spans="6:10" x14ac:dyDescent="0.2">
      <c r="F519" t="str">
        <f>IF(Crowdfunding!G518="successful","successful","")</f>
        <v/>
      </c>
      <c r="G519" t="str">
        <f>IF(F519="Successful",Crowdfunding!H518,"")</f>
        <v/>
      </c>
      <c r="I519" t="str">
        <f>IF(Crowdfunding!G518="failed","failed","")</f>
        <v>failed</v>
      </c>
      <c r="J519">
        <f>IF(I519="failed",Crowdfunding!H518,"")</f>
        <v>846</v>
      </c>
    </row>
    <row r="520" spans="6:10" x14ac:dyDescent="0.2">
      <c r="F520" t="str">
        <f>IF(Crowdfunding!G519="successful","successful","")</f>
        <v>successful</v>
      </c>
      <c r="G520">
        <f>IF(F520="Successful",Crowdfunding!H519,"")</f>
        <v>78</v>
      </c>
      <c r="I520" t="str">
        <f>IF(Crowdfunding!G519="failed","failed","")</f>
        <v/>
      </c>
      <c r="J520" t="str">
        <f>IF(I520="failed",Crowdfunding!H519,"")</f>
        <v/>
      </c>
    </row>
    <row r="521" spans="6:10" x14ac:dyDescent="0.2">
      <c r="F521" t="str">
        <f>IF(Crowdfunding!G520="successful","successful","")</f>
        <v/>
      </c>
      <c r="G521" t="str">
        <f>IF(F521="Successful",Crowdfunding!H520,"")</f>
        <v/>
      </c>
      <c r="I521" t="str">
        <f>IF(Crowdfunding!G520="failed","failed","")</f>
        <v>failed</v>
      </c>
      <c r="J521">
        <f>IF(I521="failed",Crowdfunding!H520,"")</f>
        <v>10</v>
      </c>
    </row>
    <row r="522" spans="6:10" x14ac:dyDescent="0.2">
      <c r="F522" t="str">
        <f>IF(Crowdfunding!G521="successful","successful","")</f>
        <v>successful</v>
      </c>
      <c r="G522">
        <f>IF(F522="Successful",Crowdfunding!H521,"")</f>
        <v>1773</v>
      </c>
      <c r="I522" t="str">
        <f>IF(Crowdfunding!G521="failed","failed","")</f>
        <v/>
      </c>
      <c r="J522" t="str">
        <f>IF(I522="failed",Crowdfunding!H521,"")</f>
        <v/>
      </c>
    </row>
    <row r="523" spans="6:10" x14ac:dyDescent="0.2">
      <c r="F523" t="str">
        <f>IF(Crowdfunding!G522="successful","successful","")</f>
        <v>successful</v>
      </c>
      <c r="G523">
        <f>IF(F523="Successful",Crowdfunding!H522,"")</f>
        <v>32</v>
      </c>
      <c r="I523" t="str">
        <f>IF(Crowdfunding!G522="failed","failed","")</f>
        <v/>
      </c>
      <c r="J523" t="str">
        <f>IF(I523="failed",Crowdfunding!H522,"")</f>
        <v/>
      </c>
    </row>
    <row r="524" spans="6:10" x14ac:dyDescent="0.2">
      <c r="F524" t="str">
        <f>IF(Crowdfunding!G523="successful","successful","")</f>
        <v>successful</v>
      </c>
      <c r="G524">
        <f>IF(F524="Successful",Crowdfunding!H523,"")</f>
        <v>369</v>
      </c>
      <c r="I524" t="str">
        <f>IF(Crowdfunding!G523="failed","failed","")</f>
        <v/>
      </c>
      <c r="J524" t="str">
        <f>IF(I524="failed",Crowdfunding!H523,"")</f>
        <v/>
      </c>
    </row>
    <row r="525" spans="6:10" x14ac:dyDescent="0.2">
      <c r="F525" t="str">
        <f>IF(Crowdfunding!G524="successful","successful","")</f>
        <v/>
      </c>
      <c r="G525" t="str">
        <f>IF(F525="Successful",Crowdfunding!H524,"")</f>
        <v/>
      </c>
      <c r="I525" t="str">
        <f>IF(Crowdfunding!G524="failed","failed","")</f>
        <v>failed</v>
      </c>
      <c r="J525">
        <f>IF(I525="failed",Crowdfunding!H524,"")</f>
        <v>191</v>
      </c>
    </row>
    <row r="526" spans="6:10" x14ac:dyDescent="0.2">
      <c r="F526" t="str">
        <f>IF(Crowdfunding!G525="successful","successful","")</f>
        <v>successful</v>
      </c>
      <c r="G526">
        <f>IF(F526="Successful",Crowdfunding!H525,"")</f>
        <v>89</v>
      </c>
      <c r="I526" t="str">
        <f>IF(Crowdfunding!G525="failed","failed","")</f>
        <v/>
      </c>
      <c r="J526" t="str">
        <f>IF(I526="failed",Crowdfunding!H525,"")</f>
        <v/>
      </c>
    </row>
    <row r="527" spans="6:10" x14ac:dyDescent="0.2">
      <c r="F527" t="str">
        <f>IF(Crowdfunding!G526="successful","successful","")</f>
        <v/>
      </c>
      <c r="G527" t="str">
        <f>IF(F527="Successful",Crowdfunding!H526,"")</f>
        <v/>
      </c>
      <c r="I527" t="str">
        <f>IF(Crowdfunding!G526="failed","failed","")</f>
        <v>failed</v>
      </c>
      <c r="J527">
        <f>IF(I527="failed",Crowdfunding!H526,"")</f>
        <v>1979</v>
      </c>
    </row>
    <row r="528" spans="6:10" x14ac:dyDescent="0.2">
      <c r="F528" t="str">
        <f>IF(Crowdfunding!G527="successful","successful","")</f>
        <v/>
      </c>
      <c r="G528" t="str">
        <f>IF(F528="Successful",Crowdfunding!H527,"")</f>
        <v/>
      </c>
      <c r="I528" t="str">
        <f>IF(Crowdfunding!G527="failed","failed","")</f>
        <v>failed</v>
      </c>
      <c r="J528">
        <f>IF(I528="failed",Crowdfunding!H527,"")</f>
        <v>63</v>
      </c>
    </row>
    <row r="529" spans="6:10" x14ac:dyDescent="0.2">
      <c r="F529" t="str">
        <f>IF(Crowdfunding!G528="successful","successful","")</f>
        <v>successful</v>
      </c>
      <c r="G529">
        <f>IF(F529="Successful",Crowdfunding!H528,"")</f>
        <v>147</v>
      </c>
      <c r="I529" t="str">
        <f>IF(Crowdfunding!G528="failed","failed","")</f>
        <v/>
      </c>
      <c r="J529" t="str">
        <f>IF(I529="failed",Crowdfunding!H528,"")</f>
        <v/>
      </c>
    </row>
    <row r="530" spans="6:10" x14ac:dyDescent="0.2">
      <c r="F530" t="str">
        <f>IF(Crowdfunding!G529="successful","successful","")</f>
        <v/>
      </c>
      <c r="G530" t="str">
        <f>IF(F530="Successful",Crowdfunding!H529,"")</f>
        <v/>
      </c>
      <c r="I530" t="str">
        <f>IF(Crowdfunding!G529="failed","failed","")</f>
        <v>failed</v>
      </c>
      <c r="J530">
        <f>IF(I530="failed",Crowdfunding!H529,"")</f>
        <v>6080</v>
      </c>
    </row>
    <row r="531" spans="6:10" x14ac:dyDescent="0.2">
      <c r="F531" t="str">
        <f>IF(Crowdfunding!G530="successful","successful","")</f>
        <v/>
      </c>
      <c r="G531" t="str">
        <f>IF(F531="Successful",Crowdfunding!H530,"")</f>
        <v/>
      </c>
      <c r="I531" t="str">
        <f>IF(Crowdfunding!G530="failed","failed","")</f>
        <v>failed</v>
      </c>
      <c r="J531">
        <f>IF(I531="failed",Crowdfunding!H530,"")</f>
        <v>80</v>
      </c>
    </row>
    <row r="532" spans="6:10" x14ac:dyDescent="0.2">
      <c r="F532" t="str">
        <f>IF(Crowdfunding!G531="successful","successful","")</f>
        <v/>
      </c>
      <c r="G532" t="str">
        <f>IF(F532="Successful",Crowdfunding!H531,"")</f>
        <v/>
      </c>
      <c r="I532" t="str">
        <f>IF(Crowdfunding!G531="failed","failed","")</f>
        <v>failed</v>
      </c>
      <c r="J532">
        <f>IF(I532="failed",Crowdfunding!H531,"")</f>
        <v>9</v>
      </c>
    </row>
    <row r="533" spans="6:10" x14ac:dyDescent="0.2">
      <c r="F533" t="str">
        <f>IF(Crowdfunding!G532="successful","successful","")</f>
        <v/>
      </c>
      <c r="G533" t="str">
        <f>IF(F533="Successful",Crowdfunding!H532,"")</f>
        <v/>
      </c>
      <c r="I533" t="str">
        <f>IF(Crowdfunding!G532="failed","failed","")</f>
        <v>failed</v>
      </c>
      <c r="J533">
        <f>IF(I533="failed",Crowdfunding!H532,"")</f>
        <v>1784</v>
      </c>
    </row>
    <row r="534" spans="6:10" x14ac:dyDescent="0.2">
      <c r="F534" t="str">
        <f>IF(Crowdfunding!G533="successful","successful","")</f>
        <v/>
      </c>
      <c r="G534" t="str">
        <f>IF(F534="Successful",Crowdfunding!H533,"")</f>
        <v/>
      </c>
      <c r="I534" t="str">
        <f>IF(Crowdfunding!G533="failed","failed","")</f>
        <v/>
      </c>
      <c r="J534" t="str">
        <f>IF(I534="failed",Crowdfunding!H533,"")</f>
        <v/>
      </c>
    </row>
    <row r="535" spans="6:10" x14ac:dyDescent="0.2">
      <c r="F535" t="str">
        <f>IF(Crowdfunding!G534="successful","successful","")</f>
        <v>successful</v>
      </c>
      <c r="G535">
        <f>IF(F535="Successful",Crowdfunding!H534,"")</f>
        <v>126</v>
      </c>
      <c r="I535" t="str">
        <f>IF(Crowdfunding!G534="failed","failed","")</f>
        <v/>
      </c>
      <c r="J535" t="str">
        <f>IF(I535="failed",Crowdfunding!H534,"")</f>
        <v/>
      </c>
    </row>
    <row r="536" spans="6:10" x14ac:dyDescent="0.2">
      <c r="F536" t="str">
        <f>IF(Crowdfunding!G535="successful","successful","")</f>
        <v>successful</v>
      </c>
      <c r="G536">
        <f>IF(F536="Successful",Crowdfunding!H535,"")</f>
        <v>2218</v>
      </c>
      <c r="I536" t="str">
        <f>IF(Crowdfunding!G535="failed","failed","")</f>
        <v/>
      </c>
      <c r="J536" t="str">
        <f>IF(I536="failed",Crowdfunding!H535,"")</f>
        <v/>
      </c>
    </row>
    <row r="537" spans="6:10" x14ac:dyDescent="0.2">
      <c r="F537" t="str">
        <f>IF(Crowdfunding!G536="successful","successful","")</f>
        <v/>
      </c>
      <c r="G537" t="str">
        <f>IF(F537="Successful",Crowdfunding!H536,"")</f>
        <v/>
      </c>
      <c r="I537" t="str">
        <f>IF(Crowdfunding!G536="failed","failed","")</f>
        <v>failed</v>
      </c>
      <c r="J537">
        <f>IF(I537="failed",Crowdfunding!H536,"")</f>
        <v>243</v>
      </c>
    </row>
    <row r="538" spans="6:10" x14ac:dyDescent="0.2">
      <c r="F538" t="str">
        <f>IF(Crowdfunding!G537="successful","successful","")</f>
        <v>successful</v>
      </c>
      <c r="G538">
        <f>IF(F538="Successful",Crowdfunding!H537,"")</f>
        <v>202</v>
      </c>
      <c r="I538" t="str">
        <f>IF(Crowdfunding!G537="failed","failed","")</f>
        <v/>
      </c>
      <c r="J538" t="str">
        <f>IF(I538="failed",Crowdfunding!H537,"")</f>
        <v/>
      </c>
    </row>
    <row r="539" spans="6:10" x14ac:dyDescent="0.2">
      <c r="F539" t="str">
        <f>IF(Crowdfunding!G538="successful","successful","")</f>
        <v>successful</v>
      </c>
      <c r="G539">
        <f>IF(F539="Successful",Crowdfunding!H538,"")</f>
        <v>140</v>
      </c>
      <c r="I539" t="str">
        <f>IF(Crowdfunding!G538="failed","failed","")</f>
        <v/>
      </c>
      <c r="J539" t="str">
        <f>IF(I539="failed",Crowdfunding!H538,"")</f>
        <v/>
      </c>
    </row>
    <row r="540" spans="6:10" x14ac:dyDescent="0.2">
      <c r="F540" t="str">
        <f>IF(Crowdfunding!G539="successful","successful","")</f>
        <v>successful</v>
      </c>
      <c r="G540">
        <f>IF(F540="Successful",Crowdfunding!H539,"")</f>
        <v>1052</v>
      </c>
      <c r="I540" t="str">
        <f>IF(Crowdfunding!G539="failed","failed","")</f>
        <v/>
      </c>
      <c r="J540" t="str">
        <f>IF(I540="failed",Crowdfunding!H539,"")</f>
        <v/>
      </c>
    </row>
    <row r="541" spans="6:10" x14ac:dyDescent="0.2">
      <c r="F541" t="str">
        <f>IF(Crowdfunding!G540="successful","successful","")</f>
        <v/>
      </c>
      <c r="G541" t="str">
        <f>IF(F541="Successful",Crowdfunding!H540,"")</f>
        <v/>
      </c>
      <c r="I541" t="str">
        <f>IF(Crowdfunding!G540="failed","failed","")</f>
        <v>failed</v>
      </c>
      <c r="J541">
        <f>IF(I541="failed",Crowdfunding!H540,"")</f>
        <v>1296</v>
      </c>
    </row>
    <row r="542" spans="6:10" x14ac:dyDescent="0.2">
      <c r="F542" t="str">
        <f>IF(Crowdfunding!G541="successful","successful","")</f>
        <v/>
      </c>
      <c r="G542" t="str">
        <f>IF(F542="Successful",Crowdfunding!H541,"")</f>
        <v/>
      </c>
      <c r="I542" t="str">
        <f>IF(Crowdfunding!G541="failed","failed","")</f>
        <v>failed</v>
      </c>
      <c r="J542">
        <f>IF(I542="failed",Crowdfunding!H541,"")</f>
        <v>77</v>
      </c>
    </row>
    <row r="543" spans="6:10" x14ac:dyDescent="0.2">
      <c r="F543" t="str">
        <f>IF(Crowdfunding!G542="successful","successful","")</f>
        <v>successful</v>
      </c>
      <c r="G543">
        <f>IF(F543="Successful",Crowdfunding!H542,"")</f>
        <v>247</v>
      </c>
      <c r="I543" t="str">
        <f>IF(Crowdfunding!G542="failed","failed","")</f>
        <v/>
      </c>
      <c r="J543" t="str">
        <f>IF(I543="failed",Crowdfunding!H542,"")</f>
        <v/>
      </c>
    </row>
    <row r="544" spans="6:10" x14ac:dyDescent="0.2">
      <c r="F544" t="str">
        <f>IF(Crowdfunding!G543="successful","successful","")</f>
        <v/>
      </c>
      <c r="G544" t="str">
        <f>IF(F544="Successful",Crowdfunding!H543,"")</f>
        <v/>
      </c>
      <c r="I544" t="str">
        <f>IF(Crowdfunding!G543="failed","failed","")</f>
        <v>failed</v>
      </c>
      <c r="J544">
        <f>IF(I544="failed",Crowdfunding!H543,"")</f>
        <v>395</v>
      </c>
    </row>
    <row r="545" spans="6:10" x14ac:dyDescent="0.2">
      <c r="F545" t="str">
        <f>IF(Crowdfunding!G544="successful","successful","")</f>
        <v/>
      </c>
      <c r="G545" t="str">
        <f>IF(F545="Successful",Crowdfunding!H544,"")</f>
        <v/>
      </c>
      <c r="I545" t="str">
        <f>IF(Crowdfunding!G544="failed","failed","")</f>
        <v>failed</v>
      </c>
      <c r="J545">
        <f>IF(I545="failed",Crowdfunding!H544,"")</f>
        <v>49</v>
      </c>
    </row>
    <row r="546" spans="6:10" x14ac:dyDescent="0.2">
      <c r="F546" t="str">
        <f>IF(Crowdfunding!G545="successful","successful","")</f>
        <v/>
      </c>
      <c r="G546" t="str">
        <f>IF(F546="Successful",Crowdfunding!H545,"")</f>
        <v/>
      </c>
      <c r="I546" t="str">
        <f>IF(Crowdfunding!G545="failed","failed","")</f>
        <v>failed</v>
      </c>
      <c r="J546">
        <f>IF(I546="failed",Crowdfunding!H545,"")</f>
        <v>180</v>
      </c>
    </row>
    <row r="547" spans="6:10" x14ac:dyDescent="0.2">
      <c r="F547" t="str">
        <f>IF(Crowdfunding!G546="successful","successful","")</f>
        <v>successful</v>
      </c>
      <c r="G547">
        <f>IF(F547="Successful",Crowdfunding!H546,"")</f>
        <v>84</v>
      </c>
      <c r="I547" t="str">
        <f>IF(Crowdfunding!G546="failed","failed","")</f>
        <v/>
      </c>
      <c r="J547" t="str">
        <f>IF(I547="failed",Crowdfunding!H546,"")</f>
        <v/>
      </c>
    </row>
    <row r="548" spans="6:10" x14ac:dyDescent="0.2">
      <c r="F548" t="str">
        <f>IF(Crowdfunding!G547="successful","successful","")</f>
        <v/>
      </c>
      <c r="G548" t="str">
        <f>IF(F548="Successful",Crowdfunding!H547,"")</f>
        <v/>
      </c>
      <c r="I548" t="str">
        <f>IF(Crowdfunding!G547="failed","failed","")</f>
        <v>failed</v>
      </c>
      <c r="J548">
        <f>IF(I548="failed",Crowdfunding!H547,"")</f>
        <v>2690</v>
      </c>
    </row>
    <row r="549" spans="6:10" x14ac:dyDescent="0.2">
      <c r="F549" t="str">
        <f>IF(Crowdfunding!G548="successful","successful","")</f>
        <v>successful</v>
      </c>
      <c r="G549">
        <f>IF(F549="Successful",Crowdfunding!H548,"")</f>
        <v>88</v>
      </c>
      <c r="I549" t="str">
        <f>IF(Crowdfunding!G548="failed","failed","")</f>
        <v/>
      </c>
      <c r="J549" t="str">
        <f>IF(I549="failed",Crowdfunding!H548,"")</f>
        <v/>
      </c>
    </row>
    <row r="550" spans="6:10" x14ac:dyDescent="0.2">
      <c r="F550" t="str">
        <f>IF(Crowdfunding!G549="successful","successful","")</f>
        <v>successful</v>
      </c>
      <c r="G550">
        <f>IF(F550="Successful",Crowdfunding!H549,"")</f>
        <v>156</v>
      </c>
      <c r="I550" t="str">
        <f>IF(Crowdfunding!G549="failed","failed","")</f>
        <v/>
      </c>
      <c r="J550" t="str">
        <f>IF(I550="failed",Crowdfunding!H549,"")</f>
        <v/>
      </c>
    </row>
    <row r="551" spans="6:10" x14ac:dyDescent="0.2">
      <c r="F551" t="str">
        <f>IF(Crowdfunding!G550="successful","successful","")</f>
        <v>successful</v>
      </c>
      <c r="G551">
        <f>IF(F551="Successful",Crowdfunding!H550,"")</f>
        <v>2985</v>
      </c>
      <c r="I551" t="str">
        <f>IF(Crowdfunding!G550="failed","failed","")</f>
        <v/>
      </c>
      <c r="J551" t="str">
        <f>IF(I551="failed",Crowdfunding!H550,"")</f>
        <v/>
      </c>
    </row>
    <row r="552" spans="6:10" x14ac:dyDescent="0.2">
      <c r="F552" t="str">
        <f>IF(Crowdfunding!G551="successful","successful","")</f>
        <v>successful</v>
      </c>
      <c r="G552">
        <f>IF(F552="Successful",Crowdfunding!H551,"")</f>
        <v>762</v>
      </c>
      <c r="I552" t="str">
        <f>IF(Crowdfunding!G551="failed","failed","")</f>
        <v/>
      </c>
      <c r="J552" t="str">
        <f>IF(I552="failed",Crowdfunding!H551,"")</f>
        <v/>
      </c>
    </row>
    <row r="553" spans="6:10" x14ac:dyDescent="0.2">
      <c r="F553" t="str">
        <f>IF(Crowdfunding!G552="successful","successful","")</f>
        <v/>
      </c>
      <c r="G553" t="str">
        <f>IF(F553="Successful",Crowdfunding!H552,"")</f>
        <v/>
      </c>
      <c r="I553" t="str">
        <f>IF(Crowdfunding!G552="failed","failed","")</f>
        <v/>
      </c>
      <c r="J553" t="str">
        <f>IF(I553="failed",Crowdfunding!H552,"")</f>
        <v/>
      </c>
    </row>
    <row r="554" spans="6:10" x14ac:dyDescent="0.2">
      <c r="F554" t="str">
        <f>IF(Crowdfunding!G553="successful","successful","")</f>
        <v/>
      </c>
      <c r="G554" t="str">
        <f>IF(F554="Successful",Crowdfunding!H553,"")</f>
        <v/>
      </c>
      <c r="I554" t="str">
        <f>IF(Crowdfunding!G553="failed","failed","")</f>
        <v>failed</v>
      </c>
      <c r="J554">
        <f>IF(I554="failed",Crowdfunding!H553,"")</f>
        <v>2779</v>
      </c>
    </row>
    <row r="555" spans="6:10" x14ac:dyDescent="0.2">
      <c r="F555" t="str">
        <f>IF(Crowdfunding!G554="successful","successful","")</f>
        <v/>
      </c>
      <c r="G555" t="str">
        <f>IF(F555="Successful",Crowdfunding!H554,"")</f>
        <v/>
      </c>
      <c r="I555" t="str">
        <f>IF(Crowdfunding!G554="failed","failed","")</f>
        <v>failed</v>
      </c>
      <c r="J555">
        <f>IF(I555="failed",Crowdfunding!H554,"")</f>
        <v>92</v>
      </c>
    </row>
    <row r="556" spans="6:10" x14ac:dyDescent="0.2">
      <c r="F556" t="str">
        <f>IF(Crowdfunding!G555="successful","successful","")</f>
        <v/>
      </c>
      <c r="G556" t="str">
        <f>IF(F556="Successful",Crowdfunding!H555,"")</f>
        <v/>
      </c>
      <c r="I556" t="str">
        <f>IF(Crowdfunding!G555="failed","failed","")</f>
        <v>failed</v>
      </c>
      <c r="J556">
        <f>IF(I556="failed",Crowdfunding!H555,"")</f>
        <v>1028</v>
      </c>
    </row>
    <row r="557" spans="6:10" x14ac:dyDescent="0.2">
      <c r="F557" t="str">
        <f>IF(Crowdfunding!G556="successful","successful","")</f>
        <v>successful</v>
      </c>
      <c r="G557">
        <f>IF(F557="Successful",Crowdfunding!H556,"")</f>
        <v>554</v>
      </c>
      <c r="I557" t="str">
        <f>IF(Crowdfunding!G556="failed","failed","")</f>
        <v/>
      </c>
      <c r="J557" t="str">
        <f>IF(I557="failed",Crowdfunding!H556,"")</f>
        <v/>
      </c>
    </row>
    <row r="558" spans="6:10" x14ac:dyDescent="0.2">
      <c r="F558" t="str">
        <f>IF(Crowdfunding!G557="successful","successful","")</f>
        <v>successful</v>
      </c>
      <c r="G558">
        <f>IF(F558="Successful",Crowdfunding!H557,"")</f>
        <v>135</v>
      </c>
      <c r="I558" t="str">
        <f>IF(Crowdfunding!G557="failed","failed","")</f>
        <v/>
      </c>
      <c r="J558" t="str">
        <f>IF(I558="failed",Crowdfunding!H557,"")</f>
        <v/>
      </c>
    </row>
    <row r="559" spans="6:10" x14ac:dyDescent="0.2">
      <c r="F559" t="str">
        <f>IF(Crowdfunding!G558="successful","successful","")</f>
        <v>successful</v>
      </c>
      <c r="G559">
        <f>IF(F559="Successful",Crowdfunding!H558,"")</f>
        <v>122</v>
      </c>
      <c r="I559" t="str">
        <f>IF(Crowdfunding!G558="failed","failed","")</f>
        <v/>
      </c>
      <c r="J559" t="str">
        <f>IF(I559="failed",Crowdfunding!H558,"")</f>
        <v/>
      </c>
    </row>
    <row r="560" spans="6:10" x14ac:dyDescent="0.2">
      <c r="F560" t="str">
        <f>IF(Crowdfunding!G559="successful","successful","")</f>
        <v>successful</v>
      </c>
      <c r="G560">
        <f>IF(F560="Successful",Crowdfunding!H559,"")</f>
        <v>221</v>
      </c>
      <c r="I560" t="str">
        <f>IF(Crowdfunding!G559="failed","failed","")</f>
        <v/>
      </c>
      <c r="J560" t="str">
        <f>IF(I560="failed",Crowdfunding!H559,"")</f>
        <v/>
      </c>
    </row>
    <row r="561" spans="6:10" x14ac:dyDescent="0.2">
      <c r="F561" t="str">
        <f>IF(Crowdfunding!G560="successful","successful","")</f>
        <v>successful</v>
      </c>
      <c r="G561">
        <f>IF(F561="Successful",Crowdfunding!H560,"")</f>
        <v>126</v>
      </c>
      <c r="I561" t="str">
        <f>IF(Crowdfunding!G560="failed","failed","")</f>
        <v/>
      </c>
      <c r="J561" t="str">
        <f>IF(I561="failed",Crowdfunding!H560,"")</f>
        <v/>
      </c>
    </row>
    <row r="562" spans="6:10" x14ac:dyDescent="0.2">
      <c r="F562" t="str">
        <f>IF(Crowdfunding!G561="successful","successful","")</f>
        <v>successful</v>
      </c>
      <c r="G562">
        <f>IF(F562="Successful",Crowdfunding!H561,"")</f>
        <v>1022</v>
      </c>
      <c r="I562" t="str">
        <f>IF(Crowdfunding!G561="failed","failed","")</f>
        <v/>
      </c>
      <c r="J562" t="str">
        <f>IF(I562="failed",Crowdfunding!H561,"")</f>
        <v/>
      </c>
    </row>
    <row r="563" spans="6:10" x14ac:dyDescent="0.2">
      <c r="F563" t="str">
        <f>IF(Crowdfunding!G562="successful","successful","")</f>
        <v>successful</v>
      </c>
      <c r="G563">
        <f>IF(F563="Successful",Crowdfunding!H562,"")</f>
        <v>3177</v>
      </c>
      <c r="I563" t="str">
        <f>IF(Crowdfunding!G562="failed","failed","")</f>
        <v/>
      </c>
      <c r="J563" t="str">
        <f>IF(I563="failed",Crowdfunding!H562,"")</f>
        <v/>
      </c>
    </row>
    <row r="564" spans="6:10" x14ac:dyDescent="0.2">
      <c r="F564" t="str">
        <f>IF(Crowdfunding!G563="successful","successful","")</f>
        <v>successful</v>
      </c>
      <c r="G564">
        <f>IF(F564="Successful",Crowdfunding!H563,"")</f>
        <v>198</v>
      </c>
      <c r="I564" t="str">
        <f>IF(Crowdfunding!G563="failed","failed","")</f>
        <v/>
      </c>
      <c r="J564" t="str">
        <f>IF(I564="failed",Crowdfunding!H563,"")</f>
        <v/>
      </c>
    </row>
    <row r="565" spans="6:10" x14ac:dyDescent="0.2">
      <c r="F565" t="str">
        <f>IF(Crowdfunding!G564="successful","successful","")</f>
        <v/>
      </c>
      <c r="G565" t="str">
        <f>IF(F565="Successful",Crowdfunding!H564,"")</f>
        <v/>
      </c>
      <c r="I565" t="str">
        <f>IF(Crowdfunding!G564="failed","failed","")</f>
        <v>failed</v>
      </c>
      <c r="J565">
        <f>IF(I565="failed",Crowdfunding!H564,"")</f>
        <v>26</v>
      </c>
    </row>
    <row r="566" spans="6:10" x14ac:dyDescent="0.2">
      <c r="F566" t="str">
        <f>IF(Crowdfunding!G565="successful","successful","")</f>
        <v>successful</v>
      </c>
      <c r="G566">
        <f>IF(F566="Successful",Crowdfunding!H565,"")</f>
        <v>85</v>
      </c>
      <c r="I566" t="str">
        <f>IF(Crowdfunding!G565="failed","failed","")</f>
        <v/>
      </c>
      <c r="J566" t="str">
        <f>IF(I566="failed",Crowdfunding!H565,"")</f>
        <v/>
      </c>
    </row>
    <row r="567" spans="6:10" x14ac:dyDescent="0.2">
      <c r="F567" t="str">
        <f>IF(Crowdfunding!G566="successful","successful","")</f>
        <v/>
      </c>
      <c r="G567" t="str">
        <f>IF(F567="Successful",Crowdfunding!H566,"")</f>
        <v/>
      </c>
      <c r="I567" t="str">
        <f>IF(Crowdfunding!G566="failed","failed","")</f>
        <v>failed</v>
      </c>
      <c r="J567">
        <f>IF(I567="failed",Crowdfunding!H566,"")</f>
        <v>1790</v>
      </c>
    </row>
    <row r="568" spans="6:10" x14ac:dyDescent="0.2">
      <c r="F568" t="str">
        <f>IF(Crowdfunding!G567="successful","successful","")</f>
        <v>successful</v>
      </c>
      <c r="G568">
        <f>IF(F568="Successful",Crowdfunding!H567,"")</f>
        <v>3596</v>
      </c>
      <c r="I568" t="str">
        <f>IF(Crowdfunding!G567="failed","failed","")</f>
        <v/>
      </c>
      <c r="J568" t="str">
        <f>IF(I568="failed",Crowdfunding!H567,"")</f>
        <v/>
      </c>
    </row>
    <row r="569" spans="6:10" x14ac:dyDescent="0.2">
      <c r="F569" t="str">
        <f>IF(Crowdfunding!G568="successful","successful","")</f>
        <v/>
      </c>
      <c r="G569" t="str">
        <f>IF(F569="Successful",Crowdfunding!H568,"")</f>
        <v/>
      </c>
      <c r="I569" t="str">
        <f>IF(Crowdfunding!G568="failed","failed","")</f>
        <v>failed</v>
      </c>
      <c r="J569">
        <f>IF(I569="failed",Crowdfunding!H568,"")</f>
        <v>37</v>
      </c>
    </row>
    <row r="570" spans="6:10" x14ac:dyDescent="0.2">
      <c r="F570" t="str">
        <f>IF(Crowdfunding!G569="successful","successful","")</f>
        <v>successful</v>
      </c>
      <c r="G570">
        <f>IF(F570="Successful",Crowdfunding!H569,"")</f>
        <v>244</v>
      </c>
      <c r="I570" t="str">
        <f>IF(Crowdfunding!G569="failed","failed","")</f>
        <v/>
      </c>
      <c r="J570" t="str">
        <f>IF(I570="failed",Crowdfunding!H569,"")</f>
        <v/>
      </c>
    </row>
    <row r="571" spans="6:10" x14ac:dyDescent="0.2">
      <c r="F571" t="str">
        <f>IF(Crowdfunding!G570="successful","successful","")</f>
        <v>successful</v>
      </c>
      <c r="G571">
        <f>IF(F571="Successful",Crowdfunding!H570,"")</f>
        <v>5180</v>
      </c>
      <c r="I571" t="str">
        <f>IF(Crowdfunding!G570="failed","failed","")</f>
        <v/>
      </c>
      <c r="J571" t="str">
        <f>IF(I571="failed",Crowdfunding!H570,"")</f>
        <v/>
      </c>
    </row>
    <row r="572" spans="6:10" x14ac:dyDescent="0.2">
      <c r="F572" t="str">
        <f>IF(Crowdfunding!G571="successful","successful","")</f>
        <v>successful</v>
      </c>
      <c r="G572">
        <f>IF(F572="Successful",Crowdfunding!H571,"")</f>
        <v>589</v>
      </c>
      <c r="I572" t="str">
        <f>IF(Crowdfunding!G571="failed","failed","")</f>
        <v/>
      </c>
      <c r="J572" t="str">
        <f>IF(I572="failed",Crowdfunding!H571,"")</f>
        <v/>
      </c>
    </row>
    <row r="573" spans="6:10" x14ac:dyDescent="0.2">
      <c r="F573" t="str">
        <f>IF(Crowdfunding!G572="successful","successful","")</f>
        <v>successful</v>
      </c>
      <c r="G573">
        <f>IF(F573="Successful",Crowdfunding!H572,"")</f>
        <v>2725</v>
      </c>
      <c r="I573" t="str">
        <f>IF(Crowdfunding!G572="failed","failed","")</f>
        <v/>
      </c>
      <c r="J573" t="str">
        <f>IF(I573="failed",Crowdfunding!H572,"")</f>
        <v/>
      </c>
    </row>
    <row r="574" spans="6:10" x14ac:dyDescent="0.2">
      <c r="F574" t="str">
        <f>IF(Crowdfunding!G573="successful","successful","")</f>
        <v/>
      </c>
      <c r="G574" t="str">
        <f>IF(F574="Successful",Crowdfunding!H573,"")</f>
        <v/>
      </c>
      <c r="I574" t="str">
        <f>IF(Crowdfunding!G573="failed","failed","")</f>
        <v>failed</v>
      </c>
      <c r="J574">
        <f>IF(I574="failed",Crowdfunding!H573,"")</f>
        <v>35</v>
      </c>
    </row>
    <row r="575" spans="6:10" x14ac:dyDescent="0.2">
      <c r="F575" t="str">
        <f>IF(Crowdfunding!G574="successful","successful","")</f>
        <v/>
      </c>
      <c r="G575" t="str">
        <f>IF(F575="Successful",Crowdfunding!H574,"")</f>
        <v/>
      </c>
      <c r="I575" t="str">
        <f>IF(Crowdfunding!G574="failed","failed","")</f>
        <v/>
      </c>
      <c r="J575" t="str">
        <f>IF(I575="failed",Crowdfunding!H574,"")</f>
        <v/>
      </c>
    </row>
    <row r="576" spans="6:10" x14ac:dyDescent="0.2">
      <c r="F576" t="str">
        <f>IF(Crowdfunding!G575="successful","successful","")</f>
        <v>successful</v>
      </c>
      <c r="G576">
        <f>IF(F576="Successful",Crowdfunding!H575,"")</f>
        <v>300</v>
      </c>
      <c r="I576" t="str">
        <f>IF(Crowdfunding!G575="failed","failed","")</f>
        <v/>
      </c>
      <c r="J576" t="str">
        <f>IF(I576="failed",Crowdfunding!H575,"")</f>
        <v/>
      </c>
    </row>
    <row r="577" spans="6:10" x14ac:dyDescent="0.2">
      <c r="F577" t="str">
        <f>IF(Crowdfunding!G576="successful","successful","")</f>
        <v>successful</v>
      </c>
      <c r="G577">
        <f>IF(F577="Successful",Crowdfunding!H576,"")</f>
        <v>144</v>
      </c>
      <c r="I577" t="str">
        <f>IF(Crowdfunding!G576="failed","failed","")</f>
        <v/>
      </c>
      <c r="J577" t="str">
        <f>IF(I577="failed",Crowdfunding!H576,"")</f>
        <v/>
      </c>
    </row>
    <row r="578" spans="6:10" x14ac:dyDescent="0.2">
      <c r="F578" t="str">
        <f>IF(Crowdfunding!G577="successful","successful","")</f>
        <v/>
      </c>
      <c r="G578" t="str">
        <f>IF(F578="Successful",Crowdfunding!H577,"")</f>
        <v/>
      </c>
      <c r="I578" t="str">
        <f>IF(Crowdfunding!G577="failed","failed","")</f>
        <v>failed</v>
      </c>
      <c r="J578">
        <f>IF(I578="failed",Crowdfunding!H577,"")</f>
        <v>558</v>
      </c>
    </row>
    <row r="579" spans="6:10" x14ac:dyDescent="0.2">
      <c r="F579" t="str">
        <f>IF(Crowdfunding!G578="successful","successful","")</f>
        <v/>
      </c>
      <c r="G579" t="str">
        <f>IF(F579="Successful",Crowdfunding!H578,"")</f>
        <v/>
      </c>
      <c r="I579" t="str">
        <f>IF(Crowdfunding!G578="failed","failed","")</f>
        <v>failed</v>
      </c>
      <c r="J579">
        <f>IF(I579="failed",Crowdfunding!H578,"")</f>
        <v>64</v>
      </c>
    </row>
    <row r="580" spans="6:10" x14ac:dyDescent="0.2">
      <c r="F580" t="str">
        <f>IF(Crowdfunding!G579="successful","successful","")</f>
        <v/>
      </c>
      <c r="G580" t="str">
        <f>IF(F580="Successful",Crowdfunding!H579,"")</f>
        <v/>
      </c>
      <c r="I580" t="str">
        <f>IF(Crowdfunding!G579="failed","failed","")</f>
        <v/>
      </c>
      <c r="J580" t="str">
        <f>IF(I580="failed",Crowdfunding!H579,"")</f>
        <v/>
      </c>
    </row>
    <row r="581" spans="6:10" x14ac:dyDescent="0.2">
      <c r="F581" t="str">
        <f>IF(Crowdfunding!G580="successful","successful","")</f>
        <v/>
      </c>
      <c r="G581" t="str">
        <f>IF(F581="Successful",Crowdfunding!H580,"")</f>
        <v/>
      </c>
      <c r="I581" t="str">
        <f>IF(Crowdfunding!G580="failed","failed","")</f>
        <v>failed</v>
      </c>
      <c r="J581">
        <f>IF(I581="failed",Crowdfunding!H580,"")</f>
        <v>245</v>
      </c>
    </row>
    <row r="582" spans="6:10" x14ac:dyDescent="0.2">
      <c r="F582" t="str">
        <f>IF(Crowdfunding!G581="successful","successful","")</f>
        <v>successful</v>
      </c>
      <c r="G582">
        <f>IF(F582="Successful",Crowdfunding!H581,"")</f>
        <v>87</v>
      </c>
      <c r="I582" t="str">
        <f>IF(Crowdfunding!G581="failed","failed","")</f>
        <v/>
      </c>
      <c r="J582" t="str">
        <f>IF(I582="failed",Crowdfunding!H581,"")</f>
        <v/>
      </c>
    </row>
    <row r="583" spans="6:10" x14ac:dyDescent="0.2">
      <c r="F583" t="str">
        <f>IF(Crowdfunding!G582="successful","successful","")</f>
        <v>successful</v>
      </c>
      <c r="G583">
        <f>IF(F583="Successful",Crowdfunding!H582,"")</f>
        <v>3116</v>
      </c>
      <c r="I583" t="str">
        <f>IF(Crowdfunding!G582="failed","failed","")</f>
        <v/>
      </c>
      <c r="J583" t="str">
        <f>IF(I583="failed",Crowdfunding!H582,"")</f>
        <v/>
      </c>
    </row>
    <row r="584" spans="6:10" x14ac:dyDescent="0.2">
      <c r="F584" t="str">
        <f>IF(Crowdfunding!G583="successful","successful","")</f>
        <v/>
      </c>
      <c r="G584" t="str">
        <f>IF(F584="Successful",Crowdfunding!H583,"")</f>
        <v/>
      </c>
      <c r="I584" t="str">
        <f>IF(Crowdfunding!G583="failed","failed","")</f>
        <v>failed</v>
      </c>
      <c r="J584">
        <f>IF(I584="failed",Crowdfunding!H583,"")</f>
        <v>71</v>
      </c>
    </row>
    <row r="585" spans="6:10" x14ac:dyDescent="0.2">
      <c r="F585" t="str">
        <f>IF(Crowdfunding!G584="successful","successful","")</f>
        <v/>
      </c>
      <c r="G585" t="str">
        <f>IF(F585="Successful",Crowdfunding!H584,"")</f>
        <v/>
      </c>
      <c r="I585" t="str">
        <f>IF(Crowdfunding!G584="failed","failed","")</f>
        <v>failed</v>
      </c>
      <c r="J585">
        <f>IF(I585="failed",Crowdfunding!H584,"")</f>
        <v>42</v>
      </c>
    </row>
    <row r="586" spans="6:10" x14ac:dyDescent="0.2">
      <c r="F586" t="str">
        <f>IF(Crowdfunding!G585="successful","successful","")</f>
        <v>successful</v>
      </c>
      <c r="G586">
        <f>IF(F586="Successful",Crowdfunding!H585,"")</f>
        <v>909</v>
      </c>
      <c r="I586" t="str">
        <f>IF(Crowdfunding!G585="failed","failed","")</f>
        <v/>
      </c>
      <c r="J586" t="str">
        <f>IF(I586="failed",Crowdfunding!H585,"")</f>
        <v/>
      </c>
    </row>
    <row r="587" spans="6:10" x14ac:dyDescent="0.2">
      <c r="F587" t="str">
        <f>IF(Crowdfunding!G586="successful","successful","")</f>
        <v>successful</v>
      </c>
      <c r="G587">
        <f>IF(F587="Successful",Crowdfunding!H586,"")</f>
        <v>1613</v>
      </c>
      <c r="I587" t="str">
        <f>IF(Crowdfunding!G586="failed","failed","")</f>
        <v/>
      </c>
      <c r="J587" t="str">
        <f>IF(I587="failed",Crowdfunding!H586,"")</f>
        <v/>
      </c>
    </row>
    <row r="588" spans="6:10" x14ac:dyDescent="0.2">
      <c r="F588" t="str">
        <f>IF(Crowdfunding!G587="successful","successful","")</f>
        <v>successful</v>
      </c>
      <c r="G588">
        <f>IF(F588="Successful",Crowdfunding!H587,"")</f>
        <v>136</v>
      </c>
      <c r="I588" t="str">
        <f>IF(Crowdfunding!G587="failed","failed","")</f>
        <v/>
      </c>
      <c r="J588" t="str">
        <f>IF(I588="failed",Crowdfunding!H587,"")</f>
        <v/>
      </c>
    </row>
    <row r="589" spans="6:10" x14ac:dyDescent="0.2">
      <c r="F589" t="str">
        <f>IF(Crowdfunding!G588="successful","successful","")</f>
        <v>successful</v>
      </c>
      <c r="G589">
        <f>IF(F589="Successful",Crowdfunding!H588,"")</f>
        <v>130</v>
      </c>
      <c r="I589" t="str">
        <f>IF(Crowdfunding!G588="failed","failed","")</f>
        <v/>
      </c>
      <c r="J589" t="str">
        <f>IF(I589="failed",Crowdfunding!H588,"")</f>
        <v/>
      </c>
    </row>
    <row r="590" spans="6:10" x14ac:dyDescent="0.2">
      <c r="F590" t="str">
        <f>IF(Crowdfunding!G589="successful","successful","")</f>
        <v/>
      </c>
      <c r="G590" t="str">
        <f>IF(F590="Successful",Crowdfunding!H589,"")</f>
        <v/>
      </c>
      <c r="I590" t="str">
        <f>IF(Crowdfunding!G589="failed","failed","")</f>
        <v>failed</v>
      </c>
      <c r="J590">
        <f>IF(I590="failed",Crowdfunding!H589,"")</f>
        <v>156</v>
      </c>
    </row>
    <row r="591" spans="6:10" x14ac:dyDescent="0.2">
      <c r="F591" t="str">
        <f>IF(Crowdfunding!G590="successful","successful","")</f>
        <v/>
      </c>
      <c r="G591" t="str">
        <f>IF(F591="Successful",Crowdfunding!H590,"")</f>
        <v/>
      </c>
      <c r="I591" t="str">
        <f>IF(Crowdfunding!G590="failed","failed","")</f>
        <v>failed</v>
      </c>
      <c r="J591">
        <f>IF(I591="failed",Crowdfunding!H590,"")</f>
        <v>1368</v>
      </c>
    </row>
    <row r="592" spans="6:10" x14ac:dyDescent="0.2">
      <c r="F592" t="str">
        <f>IF(Crowdfunding!G591="successful","successful","")</f>
        <v/>
      </c>
      <c r="G592" t="str">
        <f>IF(F592="Successful",Crowdfunding!H591,"")</f>
        <v/>
      </c>
      <c r="I592" t="str">
        <f>IF(Crowdfunding!G591="failed","failed","")</f>
        <v>failed</v>
      </c>
      <c r="J592">
        <f>IF(I592="failed",Crowdfunding!H591,"")</f>
        <v>102</v>
      </c>
    </row>
    <row r="593" spans="6:10" x14ac:dyDescent="0.2">
      <c r="F593" t="str">
        <f>IF(Crowdfunding!G592="successful","successful","")</f>
        <v/>
      </c>
      <c r="G593" t="str">
        <f>IF(F593="Successful",Crowdfunding!H592,"")</f>
        <v/>
      </c>
      <c r="I593" t="str">
        <f>IF(Crowdfunding!G592="failed","failed","")</f>
        <v>failed</v>
      </c>
      <c r="J593">
        <f>IF(I593="failed",Crowdfunding!H592,"")</f>
        <v>86</v>
      </c>
    </row>
    <row r="594" spans="6:10" x14ac:dyDescent="0.2">
      <c r="F594" t="str">
        <f>IF(Crowdfunding!G593="successful","successful","")</f>
        <v>successful</v>
      </c>
      <c r="G594">
        <f>IF(F594="Successful",Crowdfunding!H593,"")</f>
        <v>102</v>
      </c>
      <c r="I594" t="str">
        <f>IF(Crowdfunding!G593="failed","failed","")</f>
        <v/>
      </c>
      <c r="J594" t="str">
        <f>IF(I594="failed",Crowdfunding!H593,"")</f>
        <v/>
      </c>
    </row>
    <row r="595" spans="6:10" x14ac:dyDescent="0.2">
      <c r="F595" t="str">
        <f>IF(Crowdfunding!G594="successful","successful","")</f>
        <v/>
      </c>
      <c r="G595" t="str">
        <f>IF(F595="Successful",Crowdfunding!H594,"")</f>
        <v/>
      </c>
      <c r="I595" t="str">
        <f>IF(Crowdfunding!G594="failed","failed","")</f>
        <v>failed</v>
      </c>
      <c r="J595">
        <f>IF(I595="failed",Crowdfunding!H594,"")</f>
        <v>253</v>
      </c>
    </row>
    <row r="596" spans="6:10" x14ac:dyDescent="0.2">
      <c r="F596" t="str">
        <f>IF(Crowdfunding!G595="successful","successful","")</f>
        <v>successful</v>
      </c>
      <c r="G596">
        <f>IF(F596="Successful",Crowdfunding!H595,"")</f>
        <v>4006</v>
      </c>
      <c r="I596" t="str">
        <f>IF(Crowdfunding!G595="failed","failed","")</f>
        <v/>
      </c>
      <c r="J596" t="str">
        <f>IF(I596="failed",Crowdfunding!H595,"")</f>
        <v/>
      </c>
    </row>
    <row r="597" spans="6:10" x14ac:dyDescent="0.2">
      <c r="F597" t="str">
        <f>IF(Crowdfunding!G596="successful","successful","")</f>
        <v/>
      </c>
      <c r="G597" t="str">
        <f>IF(F597="Successful",Crowdfunding!H596,"")</f>
        <v/>
      </c>
      <c r="I597" t="str">
        <f>IF(Crowdfunding!G596="failed","failed","")</f>
        <v>failed</v>
      </c>
      <c r="J597">
        <f>IF(I597="failed",Crowdfunding!H596,"")</f>
        <v>157</v>
      </c>
    </row>
    <row r="598" spans="6:10" x14ac:dyDescent="0.2">
      <c r="F598" t="str">
        <f>IF(Crowdfunding!G597="successful","successful","")</f>
        <v>successful</v>
      </c>
      <c r="G598">
        <f>IF(F598="Successful",Crowdfunding!H597,"")</f>
        <v>1629</v>
      </c>
      <c r="I598" t="str">
        <f>IF(Crowdfunding!G597="failed","failed","")</f>
        <v/>
      </c>
      <c r="J598" t="str">
        <f>IF(I598="failed",Crowdfunding!H597,"")</f>
        <v/>
      </c>
    </row>
    <row r="599" spans="6:10" x14ac:dyDescent="0.2">
      <c r="F599" t="str">
        <f>IF(Crowdfunding!G598="successful","successful","")</f>
        <v/>
      </c>
      <c r="G599" t="str">
        <f>IF(F599="Successful",Crowdfunding!H598,"")</f>
        <v/>
      </c>
      <c r="I599" t="str">
        <f>IF(Crowdfunding!G598="failed","failed","")</f>
        <v>failed</v>
      </c>
      <c r="J599">
        <f>IF(I599="failed",Crowdfunding!H598,"")</f>
        <v>183</v>
      </c>
    </row>
    <row r="600" spans="6:10" x14ac:dyDescent="0.2">
      <c r="F600" t="str">
        <f>IF(Crowdfunding!G599="successful","successful","")</f>
        <v>successful</v>
      </c>
      <c r="G600">
        <f>IF(F600="Successful",Crowdfunding!H599,"")</f>
        <v>2188</v>
      </c>
      <c r="I600" t="str">
        <f>IF(Crowdfunding!G599="failed","failed","")</f>
        <v/>
      </c>
      <c r="J600" t="str">
        <f>IF(I600="failed",Crowdfunding!H599,"")</f>
        <v/>
      </c>
    </row>
    <row r="601" spans="6:10" x14ac:dyDescent="0.2">
      <c r="F601" t="str">
        <f>IF(Crowdfunding!G600="successful","successful","")</f>
        <v>successful</v>
      </c>
      <c r="G601">
        <f>IF(F601="Successful",Crowdfunding!H600,"")</f>
        <v>2409</v>
      </c>
      <c r="I601" t="str">
        <f>IF(Crowdfunding!G600="failed","failed","")</f>
        <v/>
      </c>
      <c r="J601" t="str">
        <f>IF(I601="failed",Crowdfunding!H600,"")</f>
        <v/>
      </c>
    </row>
    <row r="602" spans="6:10" x14ac:dyDescent="0.2">
      <c r="F602" t="str">
        <f>IF(Crowdfunding!G601="successful","successful","")</f>
        <v/>
      </c>
      <c r="G602" t="str">
        <f>IF(F602="Successful",Crowdfunding!H601,"")</f>
        <v/>
      </c>
      <c r="I602" t="str">
        <f>IF(Crowdfunding!G601="failed","failed","")</f>
        <v>failed</v>
      </c>
      <c r="J602">
        <f>IF(I602="failed",Crowdfunding!H601,"")</f>
        <v>82</v>
      </c>
    </row>
    <row r="603" spans="6:10" x14ac:dyDescent="0.2">
      <c r="F603" t="str">
        <f>IF(Crowdfunding!G602="successful","successful","")</f>
        <v/>
      </c>
      <c r="G603" t="str">
        <f>IF(F603="Successful",Crowdfunding!H602,"")</f>
        <v/>
      </c>
      <c r="I603" t="str">
        <f>IF(Crowdfunding!G602="failed","failed","")</f>
        <v>failed</v>
      </c>
      <c r="J603">
        <f>IF(I603="failed",Crowdfunding!H602,"")</f>
        <v>1</v>
      </c>
    </row>
    <row r="604" spans="6:10" x14ac:dyDescent="0.2">
      <c r="F604" t="str">
        <f>IF(Crowdfunding!G603="successful","successful","")</f>
        <v>successful</v>
      </c>
      <c r="G604">
        <f>IF(F604="Successful",Crowdfunding!H603,"")</f>
        <v>194</v>
      </c>
      <c r="I604" t="str">
        <f>IF(Crowdfunding!G603="failed","failed","")</f>
        <v/>
      </c>
      <c r="J604" t="str">
        <f>IF(I604="failed",Crowdfunding!H603,"")</f>
        <v/>
      </c>
    </row>
    <row r="605" spans="6:10" x14ac:dyDescent="0.2">
      <c r="F605" t="str">
        <f>IF(Crowdfunding!G604="successful","successful","")</f>
        <v>successful</v>
      </c>
      <c r="G605">
        <f>IF(F605="Successful",Crowdfunding!H604,"")</f>
        <v>1140</v>
      </c>
      <c r="I605" t="str">
        <f>IF(Crowdfunding!G604="failed","failed","")</f>
        <v/>
      </c>
      <c r="J605" t="str">
        <f>IF(I605="failed",Crowdfunding!H604,"")</f>
        <v/>
      </c>
    </row>
    <row r="606" spans="6:10" x14ac:dyDescent="0.2">
      <c r="F606" t="str">
        <f>IF(Crowdfunding!G605="successful","successful","")</f>
        <v>successful</v>
      </c>
      <c r="G606">
        <f>IF(F606="Successful",Crowdfunding!H605,"")</f>
        <v>102</v>
      </c>
      <c r="I606" t="str">
        <f>IF(Crowdfunding!G605="failed","failed","")</f>
        <v/>
      </c>
      <c r="J606" t="str">
        <f>IF(I606="failed",Crowdfunding!H605,"")</f>
        <v/>
      </c>
    </row>
    <row r="607" spans="6:10" x14ac:dyDescent="0.2">
      <c r="F607" t="str">
        <f>IF(Crowdfunding!G606="successful","successful","")</f>
        <v>successful</v>
      </c>
      <c r="G607">
        <f>IF(F607="Successful",Crowdfunding!H606,"")</f>
        <v>2857</v>
      </c>
      <c r="I607" t="str">
        <f>IF(Crowdfunding!G606="failed","failed","")</f>
        <v/>
      </c>
      <c r="J607" t="str">
        <f>IF(I607="failed",Crowdfunding!H606,"")</f>
        <v/>
      </c>
    </row>
    <row r="608" spans="6:10" x14ac:dyDescent="0.2">
      <c r="F608" t="str">
        <f>IF(Crowdfunding!G607="successful","successful","")</f>
        <v>successful</v>
      </c>
      <c r="G608">
        <f>IF(F608="Successful",Crowdfunding!H607,"")</f>
        <v>107</v>
      </c>
      <c r="I608" t="str">
        <f>IF(Crowdfunding!G607="failed","failed","")</f>
        <v/>
      </c>
      <c r="J608" t="str">
        <f>IF(I608="failed",Crowdfunding!H607,"")</f>
        <v/>
      </c>
    </row>
    <row r="609" spans="6:10" x14ac:dyDescent="0.2">
      <c r="F609" t="str">
        <f>IF(Crowdfunding!G608="successful","successful","")</f>
        <v>successful</v>
      </c>
      <c r="G609">
        <f>IF(F609="Successful",Crowdfunding!H608,"")</f>
        <v>160</v>
      </c>
      <c r="I609" t="str">
        <f>IF(Crowdfunding!G608="failed","failed","")</f>
        <v/>
      </c>
      <c r="J609" t="str">
        <f>IF(I609="failed",Crowdfunding!H608,"")</f>
        <v/>
      </c>
    </row>
    <row r="610" spans="6:10" x14ac:dyDescent="0.2">
      <c r="F610" t="str">
        <f>IF(Crowdfunding!G609="successful","successful","")</f>
        <v>successful</v>
      </c>
      <c r="G610">
        <f>IF(F610="Successful",Crowdfunding!H609,"")</f>
        <v>2230</v>
      </c>
      <c r="I610" t="str">
        <f>IF(Crowdfunding!G609="failed","failed","")</f>
        <v/>
      </c>
      <c r="J610" t="str">
        <f>IF(I610="failed",Crowdfunding!H609,"")</f>
        <v/>
      </c>
    </row>
    <row r="611" spans="6:10" x14ac:dyDescent="0.2">
      <c r="F611" t="str">
        <f>IF(Crowdfunding!G610="successful","successful","")</f>
        <v>successful</v>
      </c>
      <c r="G611">
        <f>IF(F611="Successful",Crowdfunding!H610,"")</f>
        <v>316</v>
      </c>
      <c r="I611" t="str">
        <f>IF(Crowdfunding!G610="failed","failed","")</f>
        <v/>
      </c>
      <c r="J611" t="str">
        <f>IF(I611="failed",Crowdfunding!H610,"")</f>
        <v/>
      </c>
    </row>
    <row r="612" spans="6:10" x14ac:dyDescent="0.2">
      <c r="F612" t="str">
        <f>IF(Crowdfunding!G611="successful","successful","")</f>
        <v>successful</v>
      </c>
      <c r="G612">
        <f>IF(F612="Successful",Crowdfunding!H611,"")</f>
        <v>117</v>
      </c>
      <c r="I612" t="str">
        <f>IF(Crowdfunding!G611="failed","failed","")</f>
        <v/>
      </c>
      <c r="J612" t="str">
        <f>IF(I612="failed",Crowdfunding!H611,"")</f>
        <v/>
      </c>
    </row>
    <row r="613" spans="6:10" x14ac:dyDescent="0.2">
      <c r="F613" t="str">
        <f>IF(Crowdfunding!G612="successful","successful","")</f>
        <v>successful</v>
      </c>
      <c r="G613">
        <f>IF(F613="Successful",Crowdfunding!H612,"")</f>
        <v>6406</v>
      </c>
      <c r="I613" t="str">
        <f>IF(Crowdfunding!G612="failed","failed","")</f>
        <v/>
      </c>
      <c r="J613" t="str">
        <f>IF(I613="failed",Crowdfunding!H612,"")</f>
        <v/>
      </c>
    </row>
    <row r="614" spans="6:10" x14ac:dyDescent="0.2">
      <c r="F614" t="str">
        <f>IF(Crowdfunding!G613="successful","successful","")</f>
        <v/>
      </c>
      <c r="G614" t="str">
        <f>IF(F614="Successful",Crowdfunding!H613,"")</f>
        <v/>
      </c>
      <c r="I614" t="str">
        <f>IF(Crowdfunding!G613="failed","failed","")</f>
        <v/>
      </c>
      <c r="J614" t="str">
        <f>IF(I614="failed",Crowdfunding!H613,"")</f>
        <v/>
      </c>
    </row>
    <row r="615" spans="6:10" x14ac:dyDescent="0.2">
      <c r="F615" t="str">
        <f>IF(Crowdfunding!G614="successful","successful","")</f>
        <v>successful</v>
      </c>
      <c r="G615">
        <f>IF(F615="Successful",Crowdfunding!H614,"")</f>
        <v>192</v>
      </c>
      <c r="I615" t="str">
        <f>IF(Crowdfunding!G614="failed","failed","")</f>
        <v/>
      </c>
      <c r="J615" t="str">
        <f>IF(I615="failed",Crowdfunding!H614,"")</f>
        <v/>
      </c>
    </row>
    <row r="616" spans="6:10" x14ac:dyDescent="0.2">
      <c r="F616" t="str">
        <f>IF(Crowdfunding!G615="successful","successful","")</f>
        <v>successful</v>
      </c>
      <c r="G616">
        <f>IF(F616="Successful",Crowdfunding!H615,"")</f>
        <v>26</v>
      </c>
      <c r="I616" t="str">
        <f>IF(Crowdfunding!G615="failed","failed","")</f>
        <v/>
      </c>
      <c r="J616" t="str">
        <f>IF(I616="failed",Crowdfunding!H615,"")</f>
        <v/>
      </c>
    </row>
    <row r="617" spans="6:10" x14ac:dyDescent="0.2">
      <c r="F617" t="str">
        <f>IF(Crowdfunding!G616="successful","successful","")</f>
        <v>successful</v>
      </c>
      <c r="G617">
        <f>IF(F617="Successful",Crowdfunding!H616,"")</f>
        <v>723</v>
      </c>
      <c r="I617" t="str">
        <f>IF(Crowdfunding!G616="failed","failed","")</f>
        <v/>
      </c>
      <c r="J617" t="str">
        <f>IF(I617="failed",Crowdfunding!H616,"")</f>
        <v/>
      </c>
    </row>
    <row r="618" spans="6:10" x14ac:dyDescent="0.2">
      <c r="F618" t="str">
        <f>IF(Crowdfunding!G617="successful","successful","")</f>
        <v>successful</v>
      </c>
      <c r="G618">
        <f>IF(F618="Successful",Crowdfunding!H617,"")</f>
        <v>170</v>
      </c>
      <c r="I618" t="str">
        <f>IF(Crowdfunding!G617="failed","failed","")</f>
        <v/>
      </c>
      <c r="J618" t="str">
        <f>IF(I618="failed",Crowdfunding!H617,"")</f>
        <v/>
      </c>
    </row>
    <row r="619" spans="6:10" x14ac:dyDescent="0.2">
      <c r="F619" t="str">
        <f>IF(Crowdfunding!G618="successful","successful","")</f>
        <v>successful</v>
      </c>
      <c r="G619">
        <f>IF(F619="Successful",Crowdfunding!H618,"")</f>
        <v>238</v>
      </c>
      <c r="I619" t="str">
        <f>IF(Crowdfunding!G618="failed","failed","")</f>
        <v/>
      </c>
      <c r="J619" t="str">
        <f>IF(I619="failed",Crowdfunding!H618,"")</f>
        <v/>
      </c>
    </row>
    <row r="620" spans="6:10" x14ac:dyDescent="0.2">
      <c r="F620" t="str">
        <f>IF(Crowdfunding!G619="successful","successful","")</f>
        <v>successful</v>
      </c>
      <c r="G620">
        <f>IF(F620="Successful",Crowdfunding!H619,"")</f>
        <v>55</v>
      </c>
      <c r="I620" t="str">
        <f>IF(Crowdfunding!G619="failed","failed","")</f>
        <v/>
      </c>
      <c r="J620" t="str">
        <f>IF(I620="failed",Crowdfunding!H619,"")</f>
        <v/>
      </c>
    </row>
    <row r="621" spans="6:10" x14ac:dyDescent="0.2">
      <c r="F621" t="str">
        <f>IF(Crowdfunding!G620="successful","successful","")</f>
        <v/>
      </c>
      <c r="G621" t="str">
        <f>IF(F621="Successful",Crowdfunding!H620,"")</f>
        <v/>
      </c>
      <c r="I621" t="str">
        <f>IF(Crowdfunding!G620="failed","failed","")</f>
        <v>failed</v>
      </c>
      <c r="J621">
        <f>IF(I621="failed",Crowdfunding!H620,"")</f>
        <v>1198</v>
      </c>
    </row>
    <row r="622" spans="6:10" x14ac:dyDescent="0.2">
      <c r="F622" t="str">
        <f>IF(Crowdfunding!G621="successful","successful","")</f>
        <v/>
      </c>
      <c r="G622" t="str">
        <f>IF(F622="Successful",Crowdfunding!H621,"")</f>
        <v/>
      </c>
      <c r="I622" t="str">
        <f>IF(Crowdfunding!G621="failed","failed","")</f>
        <v>failed</v>
      </c>
      <c r="J622">
        <f>IF(I622="failed",Crowdfunding!H621,"")</f>
        <v>648</v>
      </c>
    </row>
    <row r="623" spans="6:10" x14ac:dyDescent="0.2">
      <c r="F623" t="str">
        <f>IF(Crowdfunding!G622="successful","successful","")</f>
        <v>successful</v>
      </c>
      <c r="G623">
        <f>IF(F623="Successful",Crowdfunding!H622,"")</f>
        <v>128</v>
      </c>
      <c r="I623" t="str">
        <f>IF(Crowdfunding!G622="failed","failed","")</f>
        <v/>
      </c>
      <c r="J623" t="str">
        <f>IF(I623="failed",Crowdfunding!H622,"")</f>
        <v/>
      </c>
    </row>
    <row r="624" spans="6:10" x14ac:dyDescent="0.2">
      <c r="F624" t="str">
        <f>IF(Crowdfunding!G623="successful","successful","")</f>
        <v>successful</v>
      </c>
      <c r="G624">
        <f>IF(F624="Successful",Crowdfunding!H623,"")</f>
        <v>2144</v>
      </c>
      <c r="I624" t="str">
        <f>IF(Crowdfunding!G623="failed","failed","")</f>
        <v/>
      </c>
      <c r="J624" t="str">
        <f>IF(I624="failed",Crowdfunding!H623,"")</f>
        <v/>
      </c>
    </row>
    <row r="625" spans="6:10" x14ac:dyDescent="0.2">
      <c r="F625" t="str">
        <f>IF(Crowdfunding!G624="successful","successful","")</f>
        <v/>
      </c>
      <c r="G625" t="str">
        <f>IF(F625="Successful",Crowdfunding!H624,"")</f>
        <v/>
      </c>
      <c r="I625" t="str">
        <f>IF(Crowdfunding!G624="failed","failed","")</f>
        <v>failed</v>
      </c>
      <c r="J625">
        <f>IF(I625="failed",Crowdfunding!H624,"")</f>
        <v>64</v>
      </c>
    </row>
    <row r="626" spans="6:10" x14ac:dyDescent="0.2">
      <c r="F626" t="str">
        <f>IF(Crowdfunding!G625="successful","successful","")</f>
        <v>successful</v>
      </c>
      <c r="G626">
        <f>IF(F626="Successful",Crowdfunding!H625,"")</f>
        <v>2693</v>
      </c>
      <c r="I626" t="str">
        <f>IF(Crowdfunding!G625="failed","failed","")</f>
        <v/>
      </c>
      <c r="J626" t="str">
        <f>IF(I626="failed",Crowdfunding!H625,"")</f>
        <v/>
      </c>
    </row>
    <row r="627" spans="6:10" x14ac:dyDescent="0.2">
      <c r="F627" t="str">
        <f>IF(Crowdfunding!G626="successful","successful","")</f>
        <v>successful</v>
      </c>
      <c r="G627">
        <f>IF(F627="Successful",Crowdfunding!H626,"")</f>
        <v>432</v>
      </c>
      <c r="I627" t="str">
        <f>IF(Crowdfunding!G626="failed","failed","")</f>
        <v/>
      </c>
      <c r="J627" t="str">
        <f>IF(I627="failed",Crowdfunding!H626,"")</f>
        <v/>
      </c>
    </row>
    <row r="628" spans="6:10" x14ac:dyDescent="0.2">
      <c r="F628" t="str">
        <f>IF(Crowdfunding!G627="successful","successful","")</f>
        <v/>
      </c>
      <c r="G628" t="str">
        <f>IF(F628="Successful",Crowdfunding!H627,"")</f>
        <v/>
      </c>
      <c r="I628" t="str">
        <f>IF(Crowdfunding!G627="failed","failed","")</f>
        <v>failed</v>
      </c>
      <c r="J628">
        <f>IF(I628="failed",Crowdfunding!H627,"")</f>
        <v>62</v>
      </c>
    </row>
    <row r="629" spans="6:10" x14ac:dyDescent="0.2">
      <c r="F629" t="str">
        <f>IF(Crowdfunding!G628="successful","successful","")</f>
        <v>successful</v>
      </c>
      <c r="G629">
        <f>IF(F629="Successful",Crowdfunding!H628,"")</f>
        <v>189</v>
      </c>
      <c r="I629" t="str">
        <f>IF(Crowdfunding!G628="failed","failed","")</f>
        <v/>
      </c>
      <c r="J629" t="str">
        <f>IF(I629="failed",Crowdfunding!H628,"")</f>
        <v/>
      </c>
    </row>
    <row r="630" spans="6:10" x14ac:dyDescent="0.2">
      <c r="F630" t="str">
        <f>IF(Crowdfunding!G629="successful","successful","")</f>
        <v>successful</v>
      </c>
      <c r="G630">
        <f>IF(F630="Successful",Crowdfunding!H629,"")</f>
        <v>154</v>
      </c>
      <c r="I630" t="str">
        <f>IF(Crowdfunding!G629="failed","failed","")</f>
        <v/>
      </c>
      <c r="J630" t="str">
        <f>IF(I630="failed",Crowdfunding!H629,"")</f>
        <v/>
      </c>
    </row>
    <row r="631" spans="6:10" x14ac:dyDescent="0.2">
      <c r="F631" t="str">
        <f>IF(Crowdfunding!G630="successful","successful","")</f>
        <v>successful</v>
      </c>
      <c r="G631">
        <f>IF(F631="Successful",Crowdfunding!H630,"")</f>
        <v>96</v>
      </c>
      <c r="I631" t="str">
        <f>IF(Crowdfunding!G630="failed","failed","")</f>
        <v/>
      </c>
      <c r="J631" t="str">
        <f>IF(I631="failed",Crowdfunding!H630,"")</f>
        <v/>
      </c>
    </row>
    <row r="632" spans="6:10" x14ac:dyDescent="0.2">
      <c r="F632" t="str">
        <f>IF(Crowdfunding!G631="successful","successful","")</f>
        <v/>
      </c>
      <c r="G632" t="str">
        <f>IF(F632="Successful",Crowdfunding!H631,"")</f>
        <v/>
      </c>
      <c r="I632" t="str">
        <f>IF(Crowdfunding!G631="failed","failed","")</f>
        <v>failed</v>
      </c>
      <c r="J632">
        <f>IF(I632="failed",Crowdfunding!H631,"")</f>
        <v>750</v>
      </c>
    </row>
    <row r="633" spans="6:10" x14ac:dyDescent="0.2">
      <c r="F633" t="str">
        <f>IF(Crowdfunding!G632="successful","successful","")</f>
        <v/>
      </c>
      <c r="G633" t="str">
        <f>IF(F633="Successful",Crowdfunding!H632,"")</f>
        <v/>
      </c>
      <c r="I633" t="str">
        <f>IF(Crowdfunding!G632="failed","failed","")</f>
        <v/>
      </c>
      <c r="J633" t="str">
        <f>IF(I633="failed",Crowdfunding!H632,"")</f>
        <v/>
      </c>
    </row>
    <row r="634" spans="6:10" x14ac:dyDescent="0.2">
      <c r="F634" t="str">
        <f>IF(Crowdfunding!G633="successful","successful","")</f>
        <v>successful</v>
      </c>
      <c r="G634">
        <f>IF(F634="Successful",Crowdfunding!H633,"")</f>
        <v>3063</v>
      </c>
      <c r="I634" t="str">
        <f>IF(Crowdfunding!G633="failed","failed","")</f>
        <v/>
      </c>
      <c r="J634" t="str">
        <f>IF(I634="failed",Crowdfunding!H633,"")</f>
        <v/>
      </c>
    </row>
    <row r="635" spans="6:10" x14ac:dyDescent="0.2">
      <c r="F635" t="str">
        <f>IF(Crowdfunding!G634="successful","successful","")</f>
        <v/>
      </c>
      <c r="G635" t="str">
        <f>IF(F635="Successful",Crowdfunding!H634,"")</f>
        <v/>
      </c>
      <c r="I635" t="str">
        <f>IF(Crowdfunding!G634="failed","failed","")</f>
        <v/>
      </c>
      <c r="J635" t="str">
        <f>IF(I635="failed",Crowdfunding!H634,"")</f>
        <v/>
      </c>
    </row>
    <row r="636" spans="6:10" x14ac:dyDescent="0.2">
      <c r="F636" t="str">
        <f>IF(Crowdfunding!G635="successful","successful","")</f>
        <v/>
      </c>
      <c r="G636" t="str">
        <f>IF(F636="Successful",Crowdfunding!H635,"")</f>
        <v/>
      </c>
      <c r="I636" t="str">
        <f>IF(Crowdfunding!G635="failed","failed","")</f>
        <v>failed</v>
      </c>
      <c r="J636">
        <f>IF(I636="failed",Crowdfunding!H635,"")</f>
        <v>105</v>
      </c>
    </row>
    <row r="637" spans="6:10" x14ac:dyDescent="0.2">
      <c r="F637" t="str">
        <f>IF(Crowdfunding!G636="successful","successful","")</f>
        <v/>
      </c>
      <c r="G637" t="str">
        <f>IF(F637="Successful",Crowdfunding!H636,"")</f>
        <v/>
      </c>
      <c r="I637" t="str">
        <f>IF(Crowdfunding!G636="failed","failed","")</f>
        <v/>
      </c>
      <c r="J637" t="str">
        <f>IF(I637="failed",Crowdfunding!H636,"")</f>
        <v/>
      </c>
    </row>
    <row r="638" spans="6:10" x14ac:dyDescent="0.2">
      <c r="F638" t="str">
        <f>IF(Crowdfunding!G637="successful","successful","")</f>
        <v>successful</v>
      </c>
      <c r="G638">
        <f>IF(F638="Successful",Crowdfunding!H637,"")</f>
        <v>2266</v>
      </c>
      <c r="I638" t="str">
        <f>IF(Crowdfunding!G637="failed","failed","")</f>
        <v/>
      </c>
      <c r="J638" t="str">
        <f>IF(I638="failed",Crowdfunding!H637,"")</f>
        <v/>
      </c>
    </row>
    <row r="639" spans="6:10" x14ac:dyDescent="0.2">
      <c r="F639" t="str">
        <f>IF(Crowdfunding!G638="successful","successful","")</f>
        <v/>
      </c>
      <c r="G639" t="str">
        <f>IF(F639="Successful",Crowdfunding!H638,"")</f>
        <v/>
      </c>
      <c r="I639" t="str">
        <f>IF(Crowdfunding!G638="failed","failed","")</f>
        <v>failed</v>
      </c>
      <c r="J639">
        <f>IF(I639="failed",Crowdfunding!H638,"")</f>
        <v>2604</v>
      </c>
    </row>
    <row r="640" spans="6:10" x14ac:dyDescent="0.2">
      <c r="F640" t="str">
        <f>IF(Crowdfunding!G639="successful","successful","")</f>
        <v/>
      </c>
      <c r="G640" t="str">
        <f>IF(F640="Successful",Crowdfunding!H639,"")</f>
        <v/>
      </c>
      <c r="I640" t="str">
        <f>IF(Crowdfunding!G639="failed","failed","")</f>
        <v>failed</v>
      </c>
      <c r="J640">
        <f>IF(I640="failed",Crowdfunding!H639,"")</f>
        <v>65</v>
      </c>
    </row>
    <row r="641" spans="6:10" x14ac:dyDescent="0.2">
      <c r="F641" t="str">
        <f>IF(Crowdfunding!G640="successful","successful","")</f>
        <v/>
      </c>
      <c r="G641" t="str">
        <f>IF(F641="Successful",Crowdfunding!H640,"")</f>
        <v/>
      </c>
      <c r="I641" t="str">
        <f>IF(Crowdfunding!G640="failed","failed","")</f>
        <v>failed</v>
      </c>
      <c r="J641">
        <f>IF(I641="failed",Crowdfunding!H640,"")</f>
        <v>94</v>
      </c>
    </row>
    <row r="642" spans="6:10" x14ac:dyDescent="0.2">
      <c r="F642" t="str">
        <f>IF(Crowdfunding!G641="successful","successful","")</f>
        <v/>
      </c>
      <c r="G642" t="str">
        <f>IF(F642="Successful",Crowdfunding!H641,"")</f>
        <v/>
      </c>
      <c r="I642" t="str">
        <f>IF(Crowdfunding!G641="failed","failed","")</f>
        <v/>
      </c>
      <c r="J642" t="str">
        <f>IF(I642="failed",Crowdfunding!H641,"")</f>
        <v/>
      </c>
    </row>
    <row r="643" spans="6:10" x14ac:dyDescent="0.2">
      <c r="F643" t="str">
        <f>IF(Crowdfunding!G642="successful","successful","")</f>
        <v/>
      </c>
      <c r="G643" t="str">
        <f>IF(F643="Successful",Crowdfunding!H642,"")</f>
        <v/>
      </c>
      <c r="I643" t="str">
        <f>IF(Crowdfunding!G642="failed","failed","")</f>
        <v>failed</v>
      </c>
      <c r="J643">
        <f>IF(I643="failed",Crowdfunding!H642,"")</f>
        <v>257</v>
      </c>
    </row>
    <row r="644" spans="6:10" x14ac:dyDescent="0.2">
      <c r="F644" t="str">
        <f>IF(Crowdfunding!G643="successful","successful","")</f>
        <v>successful</v>
      </c>
      <c r="G644">
        <f>IF(F644="Successful",Crowdfunding!H643,"")</f>
        <v>194</v>
      </c>
      <c r="I644" t="str">
        <f>IF(Crowdfunding!G643="failed","failed","")</f>
        <v/>
      </c>
      <c r="J644" t="str">
        <f>IF(I644="failed",Crowdfunding!H643,"")</f>
        <v/>
      </c>
    </row>
    <row r="645" spans="6:10" x14ac:dyDescent="0.2">
      <c r="F645" t="str">
        <f>IF(Crowdfunding!G644="successful","successful","")</f>
        <v>successful</v>
      </c>
      <c r="G645">
        <f>IF(F645="Successful",Crowdfunding!H644,"")</f>
        <v>129</v>
      </c>
      <c r="I645" t="str">
        <f>IF(Crowdfunding!G644="failed","failed","")</f>
        <v/>
      </c>
      <c r="J645" t="str">
        <f>IF(I645="failed",Crowdfunding!H644,"")</f>
        <v/>
      </c>
    </row>
    <row r="646" spans="6:10" x14ac:dyDescent="0.2">
      <c r="F646" t="str">
        <f>IF(Crowdfunding!G645="successful","successful","")</f>
        <v>successful</v>
      </c>
      <c r="G646">
        <f>IF(F646="Successful",Crowdfunding!H645,"")</f>
        <v>375</v>
      </c>
      <c r="I646" t="str">
        <f>IF(Crowdfunding!G645="failed","failed","")</f>
        <v/>
      </c>
      <c r="J646" t="str">
        <f>IF(I646="failed",Crowdfunding!H645,"")</f>
        <v/>
      </c>
    </row>
    <row r="647" spans="6:10" x14ac:dyDescent="0.2">
      <c r="F647" t="str">
        <f>IF(Crowdfunding!G646="successful","successful","")</f>
        <v/>
      </c>
      <c r="G647" t="str">
        <f>IF(F647="Successful",Crowdfunding!H646,"")</f>
        <v/>
      </c>
      <c r="I647" t="str">
        <f>IF(Crowdfunding!G646="failed","failed","")</f>
        <v>failed</v>
      </c>
      <c r="J647">
        <f>IF(I647="failed",Crowdfunding!H646,"")</f>
        <v>2928</v>
      </c>
    </row>
    <row r="648" spans="6:10" x14ac:dyDescent="0.2">
      <c r="F648" t="str">
        <f>IF(Crowdfunding!G647="successful","successful","")</f>
        <v/>
      </c>
      <c r="G648" t="str">
        <f>IF(F648="Successful",Crowdfunding!H647,"")</f>
        <v/>
      </c>
      <c r="I648" t="str">
        <f>IF(Crowdfunding!G647="failed","failed","")</f>
        <v>failed</v>
      </c>
      <c r="J648">
        <f>IF(I648="failed",Crowdfunding!H647,"")</f>
        <v>4697</v>
      </c>
    </row>
    <row r="649" spans="6:10" x14ac:dyDescent="0.2">
      <c r="F649" t="str">
        <f>IF(Crowdfunding!G648="successful","successful","")</f>
        <v/>
      </c>
      <c r="G649" t="str">
        <f>IF(F649="Successful",Crowdfunding!H648,"")</f>
        <v/>
      </c>
      <c r="I649" t="str">
        <f>IF(Crowdfunding!G648="failed","failed","")</f>
        <v>failed</v>
      </c>
      <c r="J649">
        <f>IF(I649="failed",Crowdfunding!H648,"")</f>
        <v>2915</v>
      </c>
    </row>
    <row r="650" spans="6:10" x14ac:dyDescent="0.2">
      <c r="F650" t="str">
        <f>IF(Crowdfunding!G649="successful","successful","")</f>
        <v/>
      </c>
      <c r="G650" t="str">
        <f>IF(F650="Successful",Crowdfunding!H649,"")</f>
        <v/>
      </c>
      <c r="I650" t="str">
        <f>IF(Crowdfunding!G649="failed","failed","")</f>
        <v>failed</v>
      </c>
      <c r="J650">
        <f>IF(I650="failed",Crowdfunding!H649,"")</f>
        <v>18</v>
      </c>
    </row>
    <row r="651" spans="6:10" x14ac:dyDescent="0.2">
      <c r="F651" t="str">
        <f>IF(Crowdfunding!G650="successful","successful","")</f>
        <v/>
      </c>
      <c r="G651" t="str">
        <f>IF(F651="Successful",Crowdfunding!H650,"")</f>
        <v/>
      </c>
      <c r="I651" t="str">
        <f>IF(Crowdfunding!G650="failed","failed","")</f>
        <v/>
      </c>
      <c r="J651" t="str">
        <f>IF(I651="failed",Crowdfunding!H650,"")</f>
        <v/>
      </c>
    </row>
    <row r="652" spans="6:10" x14ac:dyDescent="0.2">
      <c r="F652" t="str">
        <f>IF(Crowdfunding!G651="successful","successful","")</f>
        <v/>
      </c>
      <c r="G652" t="str">
        <f>IF(F652="Successful",Crowdfunding!H651,"")</f>
        <v/>
      </c>
      <c r="I652" t="str">
        <f>IF(Crowdfunding!G651="failed","failed","")</f>
        <v>failed</v>
      </c>
      <c r="J652">
        <f>IF(I652="failed",Crowdfunding!H651,"")</f>
        <v>602</v>
      </c>
    </row>
    <row r="653" spans="6:10" x14ac:dyDescent="0.2">
      <c r="F653" t="str">
        <f>IF(Crowdfunding!G652="successful","successful","")</f>
        <v/>
      </c>
      <c r="G653" t="str">
        <f>IF(F653="Successful",Crowdfunding!H652,"")</f>
        <v/>
      </c>
      <c r="I653" t="str">
        <f>IF(Crowdfunding!G652="failed","failed","")</f>
        <v>failed</v>
      </c>
      <c r="J653">
        <f>IF(I653="failed",Crowdfunding!H652,"")</f>
        <v>1</v>
      </c>
    </row>
    <row r="654" spans="6:10" x14ac:dyDescent="0.2">
      <c r="F654" t="str">
        <f>IF(Crowdfunding!G653="successful","successful","")</f>
        <v/>
      </c>
      <c r="G654" t="str">
        <f>IF(F654="Successful",Crowdfunding!H653,"")</f>
        <v/>
      </c>
      <c r="I654" t="str">
        <f>IF(Crowdfunding!G653="failed","failed","")</f>
        <v>failed</v>
      </c>
      <c r="J654">
        <f>IF(I654="failed",Crowdfunding!H653,"")</f>
        <v>3868</v>
      </c>
    </row>
    <row r="655" spans="6:10" x14ac:dyDescent="0.2">
      <c r="F655" t="str">
        <f>IF(Crowdfunding!G654="successful","successful","")</f>
        <v>successful</v>
      </c>
      <c r="G655">
        <f>IF(F655="Successful",Crowdfunding!H654,"")</f>
        <v>409</v>
      </c>
      <c r="I655" t="str">
        <f>IF(Crowdfunding!G654="failed","failed","")</f>
        <v/>
      </c>
      <c r="J655" t="str">
        <f>IF(I655="failed",Crowdfunding!H654,"")</f>
        <v/>
      </c>
    </row>
    <row r="656" spans="6:10" x14ac:dyDescent="0.2">
      <c r="F656" t="str">
        <f>IF(Crowdfunding!G655="successful","successful","")</f>
        <v>successful</v>
      </c>
      <c r="G656">
        <f>IF(F656="Successful",Crowdfunding!H655,"")</f>
        <v>234</v>
      </c>
      <c r="I656" t="str">
        <f>IF(Crowdfunding!G655="failed","failed","")</f>
        <v/>
      </c>
      <c r="J656" t="str">
        <f>IF(I656="failed",Crowdfunding!H655,"")</f>
        <v/>
      </c>
    </row>
    <row r="657" spans="6:10" x14ac:dyDescent="0.2">
      <c r="F657" t="str">
        <f>IF(Crowdfunding!G656="successful","successful","")</f>
        <v>successful</v>
      </c>
      <c r="G657">
        <f>IF(F657="Successful",Crowdfunding!H656,"")</f>
        <v>3016</v>
      </c>
      <c r="I657" t="str">
        <f>IF(Crowdfunding!G656="failed","failed","")</f>
        <v/>
      </c>
      <c r="J657" t="str">
        <f>IF(I657="failed",Crowdfunding!H656,"")</f>
        <v/>
      </c>
    </row>
    <row r="658" spans="6:10" x14ac:dyDescent="0.2">
      <c r="F658" t="str">
        <f>IF(Crowdfunding!G657="successful","successful","")</f>
        <v>successful</v>
      </c>
      <c r="G658">
        <f>IF(F658="Successful",Crowdfunding!H657,"")</f>
        <v>264</v>
      </c>
      <c r="I658" t="str">
        <f>IF(Crowdfunding!G657="failed","failed","")</f>
        <v/>
      </c>
      <c r="J658" t="str">
        <f>IF(I658="failed",Crowdfunding!H657,"")</f>
        <v/>
      </c>
    </row>
    <row r="659" spans="6:10" x14ac:dyDescent="0.2">
      <c r="F659" t="str">
        <f>IF(Crowdfunding!G658="successful","successful","")</f>
        <v/>
      </c>
      <c r="G659" t="str">
        <f>IF(F659="Successful",Crowdfunding!H658,"")</f>
        <v/>
      </c>
      <c r="I659" t="str">
        <f>IF(Crowdfunding!G658="failed","failed","")</f>
        <v>failed</v>
      </c>
      <c r="J659">
        <f>IF(I659="failed",Crowdfunding!H658,"")</f>
        <v>504</v>
      </c>
    </row>
    <row r="660" spans="6:10" x14ac:dyDescent="0.2">
      <c r="F660" t="str">
        <f>IF(Crowdfunding!G659="successful","successful","")</f>
        <v/>
      </c>
      <c r="G660" t="str">
        <f>IF(F660="Successful",Crowdfunding!H659,"")</f>
        <v/>
      </c>
      <c r="I660" t="str">
        <f>IF(Crowdfunding!G659="failed","failed","")</f>
        <v>failed</v>
      </c>
      <c r="J660">
        <f>IF(I660="failed",Crowdfunding!H659,"")</f>
        <v>14</v>
      </c>
    </row>
    <row r="661" spans="6:10" x14ac:dyDescent="0.2">
      <c r="F661" t="str">
        <f>IF(Crowdfunding!G660="successful","successful","")</f>
        <v/>
      </c>
      <c r="G661" t="str">
        <f>IF(F661="Successful",Crowdfunding!H660,"")</f>
        <v/>
      </c>
      <c r="I661" t="str">
        <f>IF(Crowdfunding!G660="failed","failed","")</f>
        <v/>
      </c>
      <c r="J661" t="str">
        <f>IF(I661="failed",Crowdfunding!H660,"")</f>
        <v/>
      </c>
    </row>
    <row r="662" spans="6:10" x14ac:dyDescent="0.2">
      <c r="F662" t="str">
        <f>IF(Crowdfunding!G661="successful","successful","")</f>
        <v/>
      </c>
      <c r="G662" t="str">
        <f>IF(F662="Successful",Crowdfunding!H661,"")</f>
        <v/>
      </c>
      <c r="I662" t="str">
        <f>IF(Crowdfunding!G661="failed","failed","")</f>
        <v>failed</v>
      </c>
      <c r="J662">
        <f>IF(I662="failed",Crowdfunding!H661,"")</f>
        <v>750</v>
      </c>
    </row>
    <row r="663" spans="6:10" x14ac:dyDescent="0.2">
      <c r="F663" t="str">
        <f>IF(Crowdfunding!G662="successful","successful","")</f>
        <v/>
      </c>
      <c r="G663" t="str">
        <f>IF(F663="Successful",Crowdfunding!H662,"")</f>
        <v/>
      </c>
      <c r="I663" t="str">
        <f>IF(Crowdfunding!G662="failed","failed","")</f>
        <v>failed</v>
      </c>
      <c r="J663">
        <f>IF(I663="failed",Crowdfunding!H662,"")</f>
        <v>77</v>
      </c>
    </row>
    <row r="664" spans="6:10" x14ac:dyDescent="0.2">
      <c r="F664" t="str">
        <f>IF(Crowdfunding!G663="successful","successful","")</f>
        <v/>
      </c>
      <c r="G664" t="str">
        <f>IF(F664="Successful",Crowdfunding!H663,"")</f>
        <v/>
      </c>
      <c r="I664" t="str">
        <f>IF(Crowdfunding!G663="failed","failed","")</f>
        <v>failed</v>
      </c>
      <c r="J664">
        <f>IF(I664="failed",Crowdfunding!H663,"")</f>
        <v>752</v>
      </c>
    </row>
    <row r="665" spans="6:10" x14ac:dyDescent="0.2">
      <c r="F665" t="str">
        <f>IF(Crowdfunding!G664="successful","successful","")</f>
        <v/>
      </c>
      <c r="G665" t="str">
        <f>IF(F665="Successful",Crowdfunding!H664,"")</f>
        <v/>
      </c>
      <c r="I665" t="str">
        <f>IF(Crowdfunding!G664="failed","failed","")</f>
        <v>failed</v>
      </c>
      <c r="J665">
        <f>IF(I665="failed",Crowdfunding!H664,"")</f>
        <v>131</v>
      </c>
    </row>
    <row r="666" spans="6:10" x14ac:dyDescent="0.2">
      <c r="F666" t="str">
        <f>IF(Crowdfunding!G665="successful","successful","")</f>
        <v/>
      </c>
      <c r="G666" t="str">
        <f>IF(F666="Successful",Crowdfunding!H665,"")</f>
        <v/>
      </c>
      <c r="I666" t="str">
        <f>IF(Crowdfunding!G665="failed","failed","")</f>
        <v>failed</v>
      </c>
      <c r="J666">
        <f>IF(I666="failed",Crowdfunding!H665,"")</f>
        <v>87</v>
      </c>
    </row>
    <row r="667" spans="6:10" x14ac:dyDescent="0.2">
      <c r="F667" t="str">
        <f>IF(Crowdfunding!G666="successful","successful","")</f>
        <v/>
      </c>
      <c r="G667" t="str">
        <f>IF(F667="Successful",Crowdfunding!H666,"")</f>
        <v/>
      </c>
      <c r="I667" t="str">
        <f>IF(Crowdfunding!G666="failed","failed","")</f>
        <v>failed</v>
      </c>
      <c r="J667">
        <f>IF(I667="failed",Crowdfunding!H666,"")</f>
        <v>1063</v>
      </c>
    </row>
    <row r="668" spans="6:10" x14ac:dyDescent="0.2">
      <c r="F668" t="str">
        <f>IF(Crowdfunding!G667="successful","successful","")</f>
        <v>successful</v>
      </c>
      <c r="G668">
        <f>IF(F668="Successful",Crowdfunding!H667,"")</f>
        <v>272</v>
      </c>
      <c r="I668" t="str">
        <f>IF(Crowdfunding!G667="failed","failed","")</f>
        <v/>
      </c>
      <c r="J668" t="str">
        <f>IF(I668="failed",Crowdfunding!H667,"")</f>
        <v/>
      </c>
    </row>
    <row r="669" spans="6:10" x14ac:dyDescent="0.2">
      <c r="F669" t="str">
        <f>IF(Crowdfunding!G668="successful","successful","")</f>
        <v/>
      </c>
      <c r="G669" t="str">
        <f>IF(F669="Successful",Crowdfunding!H668,"")</f>
        <v/>
      </c>
      <c r="I669" t="str">
        <f>IF(Crowdfunding!G668="failed","failed","")</f>
        <v/>
      </c>
      <c r="J669" t="str">
        <f>IF(I669="failed",Crowdfunding!H668,"")</f>
        <v/>
      </c>
    </row>
    <row r="670" spans="6:10" x14ac:dyDescent="0.2">
      <c r="F670" t="str">
        <f>IF(Crowdfunding!G669="successful","successful","")</f>
        <v>successful</v>
      </c>
      <c r="G670">
        <f>IF(F670="Successful",Crowdfunding!H669,"")</f>
        <v>419</v>
      </c>
      <c r="I670" t="str">
        <f>IF(Crowdfunding!G669="failed","failed","")</f>
        <v/>
      </c>
      <c r="J670" t="str">
        <f>IF(I670="failed",Crowdfunding!H669,"")</f>
        <v/>
      </c>
    </row>
    <row r="671" spans="6:10" x14ac:dyDescent="0.2">
      <c r="F671" t="str">
        <f>IF(Crowdfunding!G670="successful","successful","")</f>
        <v/>
      </c>
      <c r="G671" t="str">
        <f>IF(F671="Successful",Crowdfunding!H670,"")</f>
        <v/>
      </c>
      <c r="I671" t="str">
        <f>IF(Crowdfunding!G670="failed","failed","")</f>
        <v>failed</v>
      </c>
      <c r="J671">
        <f>IF(I671="failed",Crowdfunding!H670,"")</f>
        <v>76</v>
      </c>
    </row>
    <row r="672" spans="6:10" x14ac:dyDescent="0.2">
      <c r="F672" t="str">
        <f>IF(Crowdfunding!G671="successful","successful","")</f>
        <v>successful</v>
      </c>
      <c r="G672">
        <f>IF(F672="Successful",Crowdfunding!H671,"")</f>
        <v>1621</v>
      </c>
      <c r="I672" t="str">
        <f>IF(Crowdfunding!G671="failed","failed","")</f>
        <v/>
      </c>
      <c r="J672" t="str">
        <f>IF(I672="failed",Crowdfunding!H671,"")</f>
        <v/>
      </c>
    </row>
    <row r="673" spans="6:10" x14ac:dyDescent="0.2">
      <c r="F673" t="str">
        <f>IF(Crowdfunding!G672="successful","successful","")</f>
        <v>successful</v>
      </c>
      <c r="G673">
        <f>IF(F673="Successful",Crowdfunding!H672,"")</f>
        <v>1101</v>
      </c>
      <c r="I673" t="str">
        <f>IF(Crowdfunding!G672="failed","failed","")</f>
        <v/>
      </c>
      <c r="J673" t="str">
        <f>IF(I673="failed",Crowdfunding!H672,"")</f>
        <v/>
      </c>
    </row>
    <row r="674" spans="6:10" x14ac:dyDescent="0.2">
      <c r="F674" t="str">
        <f>IF(Crowdfunding!G673="successful","successful","")</f>
        <v>successful</v>
      </c>
      <c r="G674">
        <f>IF(F674="Successful",Crowdfunding!H673,"")</f>
        <v>1073</v>
      </c>
      <c r="I674" t="str">
        <f>IF(Crowdfunding!G673="failed","failed","")</f>
        <v/>
      </c>
      <c r="J674" t="str">
        <f>IF(I674="failed",Crowdfunding!H673,"")</f>
        <v/>
      </c>
    </row>
    <row r="675" spans="6:10" x14ac:dyDescent="0.2">
      <c r="F675" t="str">
        <f>IF(Crowdfunding!G674="successful","successful","")</f>
        <v/>
      </c>
      <c r="G675" t="str">
        <f>IF(F675="Successful",Crowdfunding!H674,"")</f>
        <v/>
      </c>
      <c r="I675" t="str">
        <f>IF(Crowdfunding!G674="failed","failed","")</f>
        <v>failed</v>
      </c>
      <c r="J675">
        <f>IF(I675="failed",Crowdfunding!H674,"")</f>
        <v>4428</v>
      </c>
    </row>
    <row r="676" spans="6:10" x14ac:dyDescent="0.2">
      <c r="F676" t="str">
        <f>IF(Crowdfunding!G675="successful","successful","")</f>
        <v/>
      </c>
      <c r="G676" t="str">
        <f>IF(F676="Successful",Crowdfunding!H675,"")</f>
        <v/>
      </c>
      <c r="I676" t="str">
        <f>IF(Crowdfunding!G675="failed","failed","")</f>
        <v>failed</v>
      </c>
      <c r="J676">
        <f>IF(I676="failed",Crowdfunding!H675,"")</f>
        <v>58</v>
      </c>
    </row>
    <row r="677" spans="6:10" x14ac:dyDescent="0.2">
      <c r="F677" t="str">
        <f>IF(Crowdfunding!G676="successful","successful","")</f>
        <v/>
      </c>
      <c r="G677" t="str">
        <f>IF(F677="Successful",Crowdfunding!H676,"")</f>
        <v/>
      </c>
      <c r="I677" t="str">
        <f>IF(Crowdfunding!G676="failed","failed","")</f>
        <v/>
      </c>
      <c r="J677" t="str">
        <f>IF(I677="failed",Crowdfunding!H676,"")</f>
        <v/>
      </c>
    </row>
    <row r="678" spans="6:10" x14ac:dyDescent="0.2">
      <c r="F678" t="str">
        <f>IF(Crowdfunding!G677="successful","successful","")</f>
        <v>successful</v>
      </c>
      <c r="G678">
        <f>IF(F678="Successful",Crowdfunding!H677,"")</f>
        <v>331</v>
      </c>
      <c r="I678" t="str">
        <f>IF(Crowdfunding!G677="failed","failed","")</f>
        <v/>
      </c>
      <c r="J678" t="str">
        <f>IF(I678="failed",Crowdfunding!H677,"")</f>
        <v/>
      </c>
    </row>
    <row r="679" spans="6:10" x14ac:dyDescent="0.2">
      <c r="F679" t="str">
        <f>IF(Crowdfunding!G678="successful","successful","")</f>
        <v>successful</v>
      </c>
      <c r="G679">
        <f>IF(F679="Successful",Crowdfunding!H678,"")</f>
        <v>1170</v>
      </c>
      <c r="I679" t="str">
        <f>IF(Crowdfunding!G678="failed","failed","")</f>
        <v/>
      </c>
      <c r="J679" t="str">
        <f>IF(I679="failed",Crowdfunding!H678,"")</f>
        <v/>
      </c>
    </row>
    <row r="680" spans="6:10" x14ac:dyDescent="0.2">
      <c r="F680" t="str">
        <f>IF(Crowdfunding!G679="successful","successful","")</f>
        <v/>
      </c>
      <c r="G680" t="str">
        <f>IF(F680="Successful",Crowdfunding!H679,"")</f>
        <v/>
      </c>
      <c r="I680" t="str">
        <f>IF(Crowdfunding!G679="failed","failed","")</f>
        <v>failed</v>
      </c>
      <c r="J680">
        <f>IF(I680="failed",Crowdfunding!H679,"")</f>
        <v>111</v>
      </c>
    </row>
    <row r="681" spans="6:10" x14ac:dyDescent="0.2">
      <c r="F681" t="str">
        <f>IF(Crowdfunding!G680="successful","successful","")</f>
        <v/>
      </c>
      <c r="G681" t="str">
        <f>IF(F681="Successful",Crowdfunding!H680,"")</f>
        <v/>
      </c>
      <c r="I681" t="str">
        <f>IF(Crowdfunding!G680="failed","failed","")</f>
        <v/>
      </c>
      <c r="J681" t="str">
        <f>IF(I681="failed",Crowdfunding!H680,"")</f>
        <v/>
      </c>
    </row>
    <row r="682" spans="6:10" x14ac:dyDescent="0.2">
      <c r="F682" t="str">
        <f>IF(Crowdfunding!G681="successful","successful","")</f>
        <v>successful</v>
      </c>
      <c r="G682">
        <f>IF(F682="Successful",Crowdfunding!H681,"")</f>
        <v>363</v>
      </c>
      <c r="I682" t="str">
        <f>IF(Crowdfunding!G681="failed","failed","")</f>
        <v/>
      </c>
      <c r="J682" t="str">
        <f>IF(I682="failed",Crowdfunding!H681,"")</f>
        <v/>
      </c>
    </row>
    <row r="683" spans="6:10" x14ac:dyDescent="0.2">
      <c r="F683" t="str">
        <f>IF(Crowdfunding!G682="successful","successful","")</f>
        <v/>
      </c>
      <c r="G683" t="str">
        <f>IF(F683="Successful",Crowdfunding!H682,"")</f>
        <v/>
      </c>
      <c r="I683" t="str">
        <f>IF(Crowdfunding!G682="failed","failed","")</f>
        <v>failed</v>
      </c>
      <c r="J683">
        <f>IF(I683="failed",Crowdfunding!H682,"")</f>
        <v>2955</v>
      </c>
    </row>
    <row r="684" spans="6:10" x14ac:dyDescent="0.2">
      <c r="F684" t="str">
        <f>IF(Crowdfunding!G683="successful","successful","")</f>
        <v/>
      </c>
      <c r="G684" t="str">
        <f>IF(F684="Successful",Crowdfunding!H683,"")</f>
        <v/>
      </c>
      <c r="I684" t="str">
        <f>IF(Crowdfunding!G683="failed","failed","")</f>
        <v>failed</v>
      </c>
      <c r="J684">
        <f>IF(I684="failed",Crowdfunding!H683,"")</f>
        <v>1657</v>
      </c>
    </row>
    <row r="685" spans="6:10" x14ac:dyDescent="0.2">
      <c r="F685" t="str">
        <f>IF(Crowdfunding!G684="successful","successful","")</f>
        <v>successful</v>
      </c>
      <c r="G685">
        <f>IF(F685="Successful",Crowdfunding!H684,"")</f>
        <v>103</v>
      </c>
      <c r="I685" t="str">
        <f>IF(Crowdfunding!G684="failed","failed","")</f>
        <v/>
      </c>
      <c r="J685" t="str">
        <f>IF(I685="failed",Crowdfunding!H684,"")</f>
        <v/>
      </c>
    </row>
    <row r="686" spans="6:10" x14ac:dyDescent="0.2">
      <c r="F686" t="str">
        <f>IF(Crowdfunding!G685="successful","successful","")</f>
        <v>successful</v>
      </c>
      <c r="G686">
        <f>IF(F686="Successful",Crowdfunding!H685,"")</f>
        <v>147</v>
      </c>
      <c r="I686" t="str">
        <f>IF(Crowdfunding!G685="failed","failed","")</f>
        <v/>
      </c>
      <c r="J686" t="str">
        <f>IF(I686="failed",Crowdfunding!H685,"")</f>
        <v/>
      </c>
    </row>
    <row r="687" spans="6:10" x14ac:dyDescent="0.2">
      <c r="F687" t="str">
        <f>IF(Crowdfunding!G686="successful","successful","")</f>
        <v>successful</v>
      </c>
      <c r="G687">
        <f>IF(F687="Successful",Crowdfunding!H686,"")</f>
        <v>110</v>
      </c>
      <c r="I687" t="str">
        <f>IF(Crowdfunding!G686="failed","failed","")</f>
        <v/>
      </c>
      <c r="J687" t="str">
        <f>IF(I687="failed",Crowdfunding!H686,"")</f>
        <v/>
      </c>
    </row>
    <row r="688" spans="6:10" x14ac:dyDescent="0.2">
      <c r="F688" t="str">
        <f>IF(Crowdfunding!G687="successful","successful","")</f>
        <v/>
      </c>
      <c r="G688" t="str">
        <f>IF(F688="Successful",Crowdfunding!H687,"")</f>
        <v/>
      </c>
      <c r="I688" t="str">
        <f>IF(Crowdfunding!G687="failed","failed","")</f>
        <v>failed</v>
      </c>
      <c r="J688">
        <f>IF(I688="failed",Crowdfunding!H687,"")</f>
        <v>926</v>
      </c>
    </row>
    <row r="689" spans="6:10" x14ac:dyDescent="0.2">
      <c r="F689" t="str">
        <f>IF(Crowdfunding!G688="successful","successful","")</f>
        <v>successful</v>
      </c>
      <c r="G689">
        <f>IF(F689="Successful",Crowdfunding!H688,"")</f>
        <v>134</v>
      </c>
      <c r="I689" t="str">
        <f>IF(Crowdfunding!G688="failed","failed","")</f>
        <v/>
      </c>
      <c r="J689" t="str">
        <f>IF(I689="failed",Crowdfunding!H688,"")</f>
        <v/>
      </c>
    </row>
    <row r="690" spans="6:10" x14ac:dyDescent="0.2">
      <c r="F690" t="str">
        <f>IF(Crowdfunding!G689="successful","successful","")</f>
        <v>successful</v>
      </c>
      <c r="G690">
        <f>IF(F690="Successful",Crowdfunding!H689,"")</f>
        <v>269</v>
      </c>
      <c r="I690" t="str">
        <f>IF(Crowdfunding!G689="failed","failed","")</f>
        <v/>
      </c>
      <c r="J690" t="str">
        <f>IF(I690="failed",Crowdfunding!H689,"")</f>
        <v/>
      </c>
    </row>
    <row r="691" spans="6:10" x14ac:dyDescent="0.2">
      <c r="F691" t="str">
        <f>IF(Crowdfunding!G690="successful","successful","")</f>
        <v>successful</v>
      </c>
      <c r="G691">
        <f>IF(F691="Successful",Crowdfunding!H690,"")</f>
        <v>175</v>
      </c>
      <c r="I691" t="str">
        <f>IF(Crowdfunding!G690="failed","failed","")</f>
        <v/>
      </c>
      <c r="J691" t="str">
        <f>IF(I691="failed",Crowdfunding!H690,"")</f>
        <v/>
      </c>
    </row>
    <row r="692" spans="6:10" x14ac:dyDescent="0.2">
      <c r="F692" t="str">
        <f>IF(Crowdfunding!G691="successful","successful","")</f>
        <v>successful</v>
      </c>
      <c r="G692">
        <f>IF(F692="Successful",Crowdfunding!H691,"")</f>
        <v>69</v>
      </c>
      <c r="I692" t="str">
        <f>IF(Crowdfunding!G691="failed","failed","")</f>
        <v/>
      </c>
      <c r="J692" t="str">
        <f>IF(I692="failed",Crowdfunding!H691,"")</f>
        <v/>
      </c>
    </row>
    <row r="693" spans="6:10" x14ac:dyDescent="0.2">
      <c r="F693" t="str">
        <f>IF(Crowdfunding!G692="successful","successful","")</f>
        <v>successful</v>
      </c>
      <c r="G693">
        <f>IF(F693="Successful",Crowdfunding!H692,"")</f>
        <v>190</v>
      </c>
      <c r="I693" t="str">
        <f>IF(Crowdfunding!G692="failed","failed","")</f>
        <v/>
      </c>
      <c r="J693" t="str">
        <f>IF(I693="failed",Crowdfunding!H692,"")</f>
        <v/>
      </c>
    </row>
    <row r="694" spans="6:10" x14ac:dyDescent="0.2">
      <c r="F694" t="str">
        <f>IF(Crowdfunding!G693="successful","successful","")</f>
        <v>successful</v>
      </c>
      <c r="G694">
        <f>IF(F694="Successful",Crowdfunding!H693,"")</f>
        <v>237</v>
      </c>
      <c r="I694" t="str">
        <f>IF(Crowdfunding!G693="failed","failed","")</f>
        <v/>
      </c>
      <c r="J694" t="str">
        <f>IF(I694="failed",Crowdfunding!H693,"")</f>
        <v/>
      </c>
    </row>
    <row r="695" spans="6:10" x14ac:dyDescent="0.2">
      <c r="F695" t="str">
        <f>IF(Crowdfunding!G694="successful","successful","")</f>
        <v/>
      </c>
      <c r="G695" t="str">
        <f>IF(F695="Successful",Crowdfunding!H694,"")</f>
        <v/>
      </c>
      <c r="I695" t="str">
        <f>IF(Crowdfunding!G694="failed","failed","")</f>
        <v>failed</v>
      </c>
      <c r="J695">
        <f>IF(I695="failed",Crowdfunding!H694,"")</f>
        <v>77</v>
      </c>
    </row>
    <row r="696" spans="6:10" x14ac:dyDescent="0.2">
      <c r="F696" t="str">
        <f>IF(Crowdfunding!G695="successful","successful","")</f>
        <v/>
      </c>
      <c r="G696" t="str">
        <f>IF(F696="Successful",Crowdfunding!H695,"")</f>
        <v/>
      </c>
      <c r="I696" t="str">
        <f>IF(Crowdfunding!G695="failed","failed","")</f>
        <v>failed</v>
      </c>
      <c r="J696">
        <f>IF(I696="failed",Crowdfunding!H695,"")</f>
        <v>1748</v>
      </c>
    </row>
    <row r="697" spans="6:10" x14ac:dyDescent="0.2">
      <c r="F697" t="str">
        <f>IF(Crowdfunding!G696="successful","successful","")</f>
        <v/>
      </c>
      <c r="G697" t="str">
        <f>IF(F697="Successful",Crowdfunding!H696,"")</f>
        <v/>
      </c>
      <c r="I697" t="str">
        <f>IF(Crowdfunding!G696="failed","failed","")</f>
        <v>failed</v>
      </c>
      <c r="J697">
        <f>IF(I697="failed",Crowdfunding!H696,"")</f>
        <v>79</v>
      </c>
    </row>
    <row r="698" spans="6:10" x14ac:dyDescent="0.2">
      <c r="F698" t="str">
        <f>IF(Crowdfunding!G697="successful","successful","")</f>
        <v>successful</v>
      </c>
      <c r="G698">
        <f>IF(F698="Successful",Crowdfunding!H697,"")</f>
        <v>196</v>
      </c>
      <c r="I698" t="str">
        <f>IF(Crowdfunding!G697="failed","failed","")</f>
        <v/>
      </c>
      <c r="J698" t="str">
        <f>IF(I698="failed",Crowdfunding!H697,"")</f>
        <v/>
      </c>
    </row>
    <row r="699" spans="6:10" x14ac:dyDescent="0.2">
      <c r="F699" t="str">
        <f>IF(Crowdfunding!G698="successful","successful","")</f>
        <v/>
      </c>
      <c r="G699" t="str">
        <f>IF(F699="Successful",Crowdfunding!H698,"")</f>
        <v/>
      </c>
      <c r="I699" t="str">
        <f>IF(Crowdfunding!G698="failed","failed","")</f>
        <v>failed</v>
      </c>
      <c r="J699">
        <f>IF(I699="failed",Crowdfunding!H698,"")</f>
        <v>889</v>
      </c>
    </row>
    <row r="700" spans="6:10" x14ac:dyDescent="0.2">
      <c r="F700" t="str">
        <f>IF(Crowdfunding!G699="successful","successful","")</f>
        <v>successful</v>
      </c>
      <c r="G700">
        <f>IF(F700="Successful",Crowdfunding!H699,"")</f>
        <v>7295</v>
      </c>
      <c r="I700" t="str">
        <f>IF(Crowdfunding!G699="failed","failed","")</f>
        <v/>
      </c>
      <c r="J700" t="str">
        <f>IF(I700="failed",Crowdfunding!H699,"")</f>
        <v/>
      </c>
    </row>
    <row r="701" spans="6:10" x14ac:dyDescent="0.2">
      <c r="F701" t="str">
        <f>IF(Crowdfunding!G700="successful","successful","")</f>
        <v>successful</v>
      </c>
      <c r="G701">
        <f>IF(F701="Successful",Crowdfunding!H700,"")</f>
        <v>2893</v>
      </c>
      <c r="I701" t="str">
        <f>IF(Crowdfunding!G700="failed","failed","")</f>
        <v/>
      </c>
      <c r="J701" t="str">
        <f>IF(I701="failed",Crowdfunding!H700,"")</f>
        <v/>
      </c>
    </row>
    <row r="702" spans="6:10" x14ac:dyDescent="0.2">
      <c r="F702" t="str">
        <f>IF(Crowdfunding!G701="successful","successful","")</f>
        <v/>
      </c>
      <c r="G702" t="str">
        <f>IF(F702="Successful",Crowdfunding!H701,"")</f>
        <v/>
      </c>
      <c r="I702" t="str">
        <f>IF(Crowdfunding!G701="failed","failed","")</f>
        <v>failed</v>
      </c>
      <c r="J702">
        <f>IF(I702="failed",Crowdfunding!H701,"")</f>
        <v>56</v>
      </c>
    </row>
    <row r="703" spans="6:10" x14ac:dyDescent="0.2">
      <c r="F703" t="str">
        <f>IF(Crowdfunding!G702="successful","successful","")</f>
        <v/>
      </c>
      <c r="G703" t="str">
        <f>IF(F703="Successful",Crowdfunding!H702,"")</f>
        <v/>
      </c>
      <c r="I703" t="str">
        <f>IF(Crowdfunding!G702="failed","failed","")</f>
        <v>failed</v>
      </c>
      <c r="J703">
        <f>IF(I703="failed",Crowdfunding!H702,"")</f>
        <v>1</v>
      </c>
    </row>
    <row r="704" spans="6:10" x14ac:dyDescent="0.2">
      <c r="F704" t="str">
        <f>IF(Crowdfunding!G703="successful","successful","")</f>
        <v>successful</v>
      </c>
      <c r="G704">
        <f>IF(F704="Successful",Crowdfunding!H703,"")</f>
        <v>820</v>
      </c>
      <c r="I704" t="str">
        <f>IF(Crowdfunding!G703="failed","failed","")</f>
        <v/>
      </c>
      <c r="J704" t="str">
        <f>IF(I704="failed",Crowdfunding!H703,"")</f>
        <v/>
      </c>
    </row>
    <row r="705" spans="6:10" x14ac:dyDescent="0.2">
      <c r="F705" t="str">
        <f>IF(Crowdfunding!G704="successful","successful","")</f>
        <v/>
      </c>
      <c r="G705" t="str">
        <f>IF(F705="Successful",Crowdfunding!H704,"")</f>
        <v/>
      </c>
      <c r="I705" t="str">
        <f>IF(Crowdfunding!G704="failed","failed","")</f>
        <v>failed</v>
      </c>
      <c r="J705">
        <f>IF(I705="failed",Crowdfunding!H704,"")</f>
        <v>83</v>
      </c>
    </row>
    <row r="706" spans="6:10" x14ac:dyDescent="0.2">
      <c r="F706" t="str">
        <f>IF(Crowdfunding!G705="successful","successful","")</f>
        <v>successful</v>
      </c>
      <c r="G706">
        <f>IF(F706="Successful",Crowdfunding!H705,"")</f>
        <v>2038</v>
      </c>
      <c r="I706" t="str">
        <f>IF(Crowdfunding!G705="failed","failed","")</f>
        <v/>
      </c>
      <c r="J706" t="str">
        <f>IF(I706="failed",Crowdfunding!H705,"")</f>
        <v/>
      </c>
    </row>
    <row r="707" spans="6:10" x14ac:dyDescent="0.2">
      <c r="F707" t="str">
        <f>IF(Crowdfunding!G706="successful","successful","")</f>
        <v>successful</v>
      </c>
      <c r="G707">
        <f>IF(F707="Successful",Crowdfunding!H706,"")</f>
        <v>116</v>
      </c>
      <c r="I707" t="str">
        <f>IF(Crowdfunding!G706="failed","failed","")</f>
        <v/>
      </c>
      <c r="J707" t="str">
        <f>IF(I707="failed",Crowdfunding!H706,"")</f>
        <v/>
      </c>
    </row>
    <row r="708" spans="6:10" x14ac:dyDescent="0.2">
      <c r="F708" t="str">
        <f>IF(Crowdfunding!G707="successful","successful","")</f>
        <v/>
      </c>
      <c r="G708" t="str">
        <f>IF(F708="Successful",Crowdfunding!H707,"")</f>
        <v/>
      </c>
      <c r="I708" t="str">
        <f>IF(Crowdfunding!G707="failed","failed","")</f>
        <v>failed</v>
      </c>
      <c r="J708">
        <f>IF(I708="failed",Crowdfunding!H707,"")</f>
        <v>2025</v>
      </c>
    </row>
    <row r="709" spans="6:10" x14ac:dyDescent="0.2">
      <c r="F709" t="str">
        <f>IF(Crowdfunding!G708="successful","successful","")</f>
        <v>successful</v>
      </c>
      <c r="G709">
        <f>IF(F709="Successful",Crowdfunding!H708,"")</f>
        <v>1345</v>
      </c>
      <c r="I709" t="str">
        <f>IF(Crowdfunding!G708="failed","failed","")</f>
        <v/>
      </c>
      <c r="J709" t="str">
        <f>IF(I709="failed",Crowdfunding!H708,"")</f>
        <v/>
      </c>
    </row>
    <row r="710" spans="6:10" x14ac:dyDescent="0.2">
      <c r="F710" t="str">
        <f>IF(Crowdfunding!G709="successful","successful","")</f>
        <v>successful</v>
      </c>
      <c r="G710">
        <f>IF(F710="Successful",Crowdfunding!H709,"")</f>
        <v>168</v>
      </c>
      <c r="I710" t="str">
        <f>IF(Crowdfunding!G709="failed","failed","")</f>
        <v/>
      </c>
      <c r="J710" t="str">
        <f>IF(I710="failed",Crowdfunding!H709,"")</f>
        <v/>
      </c>
    </row>
    <row r="711" spans="6:10" x14ac:dyDescent="0.2">
      <c r="F711" t="str">
        <f>IF(Crowdfunding!G710="successful","successful","")</f>
        <v>successful</v>
      </c>
      <c r="G711">
        <f>IF(F711="Successful",Crowdfunding!H710,"")</f>
        <v>137</v>
      </c>
      <c r="I711" t="str">
        <f>IF(Crowdfunding!G710="failed","failed","")</f>
        <v/>
      </c>
      <c r="J711" t="str">
        <f>IF(I711="failed",Crowdfunding!H710,"")</f>
        <v/>
      </c>
    </row>
    <row r="712" spans="6:10" x14ac:dyDescent="0.2">
      <c r="F712" t="str">
        <f>IF(Crowdfunding!G711="successful","successful","")</f>
        <v>successful</v>
      </c>
      <c r="G712">
        <f>IF(F712="Successful",Crowdfunding!H711,"")</f>
        <v>186</v>
      </c>
      <c r="I712" t="str">
        <f>IF(Crowdfunding!G711="failed","failed","")</f>
        <v/>
      </c>
      <c r="J712" t="str">
        <f>IF(I712="failed",Crowdfunding!H711,"")</f>
        <v/>
      </c>
    </row>
    <row r="713" spans="6:10" x14ac:dyDescent="0.2">
      <c r="F713" t="str">
        <f>IF(Crowdfunding!G712="successful","successful","")</f>
        <v>successful</v>
      </c>
      <c r="G713">
        <f>IF(F713="Successful",Crowdfunding!H712,"")</f>
        <v>125</v>
      </c>
      <c r="I713" t="str">
        <f>IF(Crowdfunding!G712="failed","failed","")</f>
        <v/>
      </c>
      <c r="J713" t="str">
        <f>IF(I713="failed",Crowdfunding!H712,"")</f>
        <v/>
      </c>
    </row>
    <row r="714" spans="6:10" x14ac:dyDescent="0.2">
      <c r="F714" t="str">
        <f>IF(Crowdfunding!G713="successful","successful","")</f>
        <v/>
      </c>
      <c r="G714" t="str">
        <f>IF(F714="Successful",Crowdfunding!H713,"")</f>
        <v/>
      </c>
      <c r="I714" t="str">
        <f>IF(Crowdfunding!G713="failed","failed","")</f>
        <v>failed</v>
      </c>
      <c r="J714">
        <f>IF(I714="failed",Crowdfunding!H713,"")</f>
        <v>14</v>
      </c>
    </row>
    <row r="715" spans="6:10" x14ac:dyDescent="0.2">
      <c r="F715" t="str">
        <f>IF(Crowdfunding!G714="successful","successful","")</f>
        <v>successful</v>
      </c>
      <c r="G715">
        <f>IF(F715="Successful",Crowdfunding!H714,"")</f>
        <v>202</v>
      </c>
      <c r="I715" t="str">
        <f>IF(Crowdfunding!G714="failed","failed","")</f>
        <v/>
      </c>
      <c r="J715" t="str">
        <f>IF(I715="failed",Crowdfunding!H714,"")</f>
        <v/>
      </c>
    </row>
    <row r="716" spans="6:10" x14ac:dyDescent="0.2">
      <c r="F716" t="str">
        <f>IF(Crowdfunding!G715="successful","successful","")</f>
        <v>successful</v>
      </c>
      <c r="G716">
        <f>IF(F716="Successful",Crowdfunding!H715,"")</f>
        <v>103</v>
      </c>
      <c r="I716" t="str">
        <f>IF(Crowdfunding!G715="failed","failed","")</f>
        <v/>
      </c>
      <c r="J716" t="str">
        <f>IF(I716="failed",Crowdfunding!H715,"")</f>
        <v/>
      </c>
    </row>
    <row r="717" spans="6:10" x14ac:dyDescent="0.2">
      <c r="F717" t="str">
        <f>IF(Crowdfunding!G716="successful","successful","")</f>
        <v>successful</v>
      </c>
      <c r="G717">
        <f>IF(F717="Successful",Crowdfunding!H716,"")</f>
        <v>1785</v>
      </c>
      <c r="I717" t="str">
        <f>IF(Crowdfunding!G716="failed","failed","")</f>
        <v/>
      </c>
      <c r="J717" t="str">
        <f>IF(I717="failed",Crowdfunding!H716,"")</f>
        <v/>
      </c>
    </row>
    <row r="718" spans="6:10" x14ac:dyDescent="0.2">
      <c r="F718" t="str">
        <f>IF(Crowdfunding!G717="successful","successful","")</f>
        <v/>
      </c>
      <c r="G718" t="str">
        <f>IF(F718="Successful",Crowdfunding!H717,"")</f>
        <v/>
      </c>
      <c r="I718" t="str">
        <f>IF(Crowdfunding!G717="failed","failed","")</f>
        <v>failed</v>
      </c>
      <c r="J718">
        <f>IF(I718="failed",Crowdfunding!H717,"")</f>
        <v>656</v>
      </c>
    </row>
    <row r="719" spans="6:10" x14ac:dyDescent="0.2">
      <c r="F719" t="str">
        <f>IF(Crowdfunding!G718="successful","successful","")</f>
        <v>successful</v>
      </c>
      <c r="G719">
        <f>IF(F719="Successful",Crowdfunding!H718,"")</f>
        <v>157</v>
      </c>
      <c r="I719" t="str">
        <f>IF(Crowdfunding!G718="failed","failed","")</f>
        <v/>
      </c>
      <c r="J719" t="str">
        <f>IF(I719="failed",Crowdfunding!H718,"")</f>
        <v/>
      </c>
    </row>
    <row r="720" spans="6:10" x14ac:dyDescent="0.2">
      <c r="F720" t="str">
        <f>IF(Crowdfunding!G719="successful","successful","")</f>
        <v>successful</v>
      </c>
      <c r="G720">
        <f>IF(F720="Successful",Crowdfunding!H719,"")</f>
        <v>555</v>
      </c>
      <c r="I720" t="str">
        <f>IF(Crowdfunding!G719="failed","failed","")</f>
        <v/>
      </c>
      <c r="J720" t="str">
        <f>IF(I720="failed",Crowdfunding!H719,"")</f>
        <v/>
      </c>
    </row>
    <row r="721" spans="6:10" x14ac:dyDescent="0.2">
      <c r="F721" t="str">
        <f>IF(Crowdfunding!G720="successful","successful","")</f>
        <v>successful</v>
      </c>
      <c r="G721">
        <f>IF(F721="Successful",Crowdfunding!H720,"")</f>
        <v>297</v>
      </c>
      <c r="I721" t="str">
        <f>IF(Crowdfunding!G720="failed","failed","")</f>
        <v/>
      </c>
      <c r="J721" t="str">
        <f>IF(I721="failed",Crowdfunding!H720,"")</f>
        <v/>
      </c>
    </row>
    <row r="722" spans="6:10" x14ac:dyDescent="0.2">
      <c r="F722" t="str">
        <f>IF(Crowdfunding!G721="successful","successful","")</f>
        <v>successful</v>
      </c>
      <c r="G722">
        <f>IF(F722="Successful",Crowdfunding!H721,"")</f>
        <v>123</v>
      </c>
      <c r="I722" t="str">
        <f>IF(Crowdfunding!G721="failed","failed","")</f>
        <v/>
      </c>
      <c r="J722" t="str">
        <f>IF(I722="failed",Crowdfunding!H721,"")</f>
        <v/>
      </c>
    </row>
    <row r="723" spans="6:10" x14ac:dyDescent="0.2">
      <c r="F723" t="str">
        <f>IF(Crowdfunding!G722="successful","successful","")</f>
        <v/>
      </c>
      <c r="G723" t="str">
        <f>IF(F723="Successful",Crowdfunding!H722,"")</f>
        <v/>
      </c>
      <c r="I723" t="str">
        <f>IF(Crowdfunding!G722="failed","failed","")</f>
        <v/>
      </c>
      <c r="J723" t="str">
        <f>IF(I723="failed",Crowdfunding!H722,"")</f>
        <v/>
      </c>
    </row>
    <row r="724" spans="6:10" x14ac:dyDescent="0.2">
      <c r="F724" t="str">
        <f>IF(Crowdfunding!G723="successful","successful","")</f>
        <v/>
      </c>
      <c r="G724" t="str">
        <f>IF(F724="Successful",Crowdfunding!H723,"")</f>
        <v/>
      </c>
      <c r="I724" t="str">
        <f>IF(Crowdfunding!G723="failed","failed","")</f>
        <v/>
      </c>
      <c r="J724" t="str">
        <f>IF(I724="failed",Crowdfunding!H723,"")</f>
        <v/>
      </c>
    </row>
    <row r="725" spans="6:10" x14ac:dyDescent="0.2">
      <c r="F725" t="str">
        <f>IF(Crowdfunding!G724="successful","successful","")</f>
        <v>successful</v>
      </c>
      <c r="G725">
        <f>IF(F725="Successful",Crowdfunding!H724,"")</f>
        <v>3036</v>
      </c>
      <c r="I725" t="str">
        <f>IF(Crowdfunding!G724="failed","failed","")</f>
        <v/>
      </c>
      <c r="J725" t="str">
        <f>IF(I725="failed",Crowdfunding!H724,"")</f>
        <v/>
      </c>
    </row>
    <row r="726" spans="6:10" x14ac:dyDescent="0.2">
      <c r="F726" t="str">
        <f>IF(Crowdfunding!G725="successful","successful","")</f>
        <v>successful</v>
      </c>
      <c r="G726">
        <f>IF(F726="Successful",Crowdfunding!H725,"")</f>
        <v>144</v>
      </c>
      <c r="I726" t="str">
        <f>IF(Crowdfunding!G725="failed","failed","")</f>
        <v/>
      </c>
      <c r="J726" t="str">
        <f>IF(I726="failed",Crowdfunding!H725,"")</f>
        <v/>
      </c>
    </row>
    <row r="727" spans="6:10" x14ac:dyDescent="0.2">
      <c r="F727" t="str">
        <f>IF(Crowdfunding!G726="successful","successful","")</f>
        <v>successful</v>
      </c>
      <c r="G727">
        <f>IF(F727="Successful",Crowdfunding!H726,"")</f>
        <v>121</v>
      </c>
      <c r="I727" t="str">
        <f>IF(Crowdfunding!G726="failed","failed","")</f>
        <v/>
      </c>
      <c r="J727" t="str">
        <f>IF(I727="failed",Crowdfunding!H726,"")</f>
        <v/>
      </c>
    </row>
    <row r="728" spans="6:10" x14ac:dyDescent="0.2">
      <c r="F728" t="str">
        <f>IF(Crowdfunding!G727="successful","successful","")</f>
        <v/>
      </c>
      <c r="G728" t="str">
        <f>IF(F728="Successful",Crowdfunding!H727,"")</f>
        <v/>
      </c>
      <c r="I728" t="str">
        <f>IF(Crowdfunding!G727="failed","failed","")</f>
        <v>failed</v>
      </c>
      <c r="J728">
        <f>IF(I728="failed",Crowdfunding!H727,"")</f>
        <v>1596</v>
      </c>
    </row>
    <row r="729" spans="6:10" x14ac:dyDescent="0.2">
      <c r="F729" t="str">
        <f>IF(Crowdfunding!G728="successful","successful","")</f>
        <v/>
      </c>
      <c r="G729" t="str">
        <f>IF(F729="Successful",Crowdfunding!H728,"")</f>
        <v/>
      </c>
      <c r="I729" t="str">
        <f>IF(Crowdfunding!G728="failed","failed","")</f>
        <v/>
      </c>
      <c r="J729" t="str">
        <f>IF(I729="failed",Crowdfunding!H728,"")</f>
        <v/>
      </c>
    </row>
    <row r="730" spans="6:10" x14ac:dyDescent="0.2">
      <c r="F730" t="str">
        <f>IF(Crowdfunding!G729="successful","successful","")</f>
        <v>successful</v>
      </c>
      <c r="G730">
        <f>IF(F730="Successful",Crowdfunding!H729,"")</f>
        <v>181</v>
      </c>
      <c r="I730" t="str">
        <f>IF(Crowdfunding!G729="failed","failed","")</f>
        <v/>
      </c>
      <c r="J730" t="str">
        <f>IF(I730="failed",Crowdfunding!H729,"")</f>
        <v/>
      </c>
    </row>
    <row r="731" spans="6:10" x14ac:dyDescent="0.2">
      <c r="F731" t="str">
        <f>IF(Crowdfunding!G730="successful","successful","")</f>
        <v/>
      </c>
      <c r="G731" t="str">
        <f>IF(F731="Successful",Crowdfunding!H730,"")</f>
        <v/>
      </c>
      <c r="I731" t="str">
        <f>IF(Crowdfunding!G730="failed","failed","")</f>
        <v>failed</v>
      </c>
      <c r="J731">
        <f>IF(I731="failed",Crowdfunding!H730,"")</f>
        <v>10</v>
      </c>
    </row>
    <row r="732" spans="6:10" x14ac:dyDescent="0.2">
      <c r="F732" t="str">
        <f>IF(Crowdfunding!G731="successful","successful","")</f>
        <v>successful</v>
      </c>
      <c r="G732">
        <f>IF(F732="Successful",Crowdfunding!H731,"")</f>
        <v>122</v>
      </c>
      <c r="I732" t="str">
        <f>IF(Crowdfunding!G731="failed","failed","")</f>
        <v/>
      </c>
      <c r="J732" t="str">
        <f>IF(I732="failed",Crowdfunding!H731,"")</f>
        <v/>
      </c>
    </row>
    <row r="733" spans="6:10" x14ac:dyDescent="0.2">
      <c r="F733" t="str">
        <f>IF(Crowdfunding!G732="successful","successful","")</f>
        <v>successful</v>
      </c>
      <c r="G733">
        <f>IF(F733="Successful",Crowdfunding!H732,"")</f>
        <v>1071</v>
      </c>
      <c r="I733" t="str">
        <f>IF(Crowdfunding!G732="failed","failed","")</f>
        <v/>
      </c>
      <c r="J733" t="str">
        <f>IF(I733="failed",Crowdfunding!H732,"")</f>
        <v/>
      </c>
    </row>
    <row r="734" spans="6:10" x14ac:dyDescent="0.2">
      <c r="F734" t="str">
        <f>IF(Crowdfunding!G733="successful","successful","")</f>
        <v/>
      </c>
      <c r="G734" t="str">
        <f>IF(F734="Successful",Crowdfunding!H733,"")</f>
        <v/>
      </c>
      <c r="I734" t="str">
        <f>IF(Crowdfunding!G733="failed","failed","")</f>
        <v/>
      </c>
      <c r="J734" t="str">
        <f>IF(I734="failed",Crowdfunding!H733,"")</f>
        <v/>
      </c>
    </row>
    <row r="735" spans="6:10" x14ac:dyDescent="0.2">
      <c r="F735" t="str">
        <f>IF(Crowdfunding!G734="successful","successful","")</f>
        <v/>
      </c>
      <c r="G735" t="str">
        <f>IF(F735="Successful",Crowdfunding!H734,"")</f>
        <v/>
      </c>
      <c r="I735" t="str">
        <f>IF(Crowdfunding!G734="failed","failed","")</f>
        <v>failed</v>
      </c>
      <c r="J735">
        <f>IF(I735="failed",Crowdfunding!H734,"")</f>
        <v>1121</v>
      </c>
    </row>
    <row r="736" spans="6:10" x14ac:dyDescent="0.2">
      <c r="F736" t="str">
        <f>IF(Crowdfunding!G735="successful","successful","")</f>
        <v>successful</v>
      </c>
      <c r="G736">
        <f>IF(F736="Successful",Crowdfunding!H735,"")</f>
        <v>980</v>
      </c>
      <c r="I736" t="str">
        <f>IF(Crowdfunding!G735="failed","failed","")</f>
        <v/>
      </c>
      <c r="J736" t="str">
        <f>IF(I736="failed",Crowdfunding!H735,"")</f>
        <v/>
      </c>
    </row>
    <row r="737" spans="6:10" x14ac:dyDescent="0.2">
      <c r="F737" t="str">
        <f>IF(Crowdfunding!G736="successful","successful","")</f>
        <v>successful</v>
      </c>
      <c r="G737">
        <f>IF(F737="Successful",Crowdfunding!H736,"")</f>
        <v>536</v>
      </c>
      <c r="I737" t="str">
        <f>IF(Crowdfunding!G736="failed","failed","")</f>
        <v/>
      </c>
      <c r="J737" t="str">
        <f>IF(I737="failed",Crowdfunding!H736,"")</f>
        <v/>
      </c>
    </row>
    <row r="738" spans="6:10" x14ac:dyDescent="0.2">
      <c r="F738" t="str">
        <f>IF(Crowdfunding!G737="successful","successful","")</f>
        <v>successful</v>
      </c>
      <c r="G738">
        <f>IF(F738="Successful",Crowdfunding!H737,"")</f>
        <v>1991</v>
      </c>
      <c r="I738" t="str">
        <f>IF(Crowdfunding!G737="failed","failed","")</f>
        <v/>
      </c>
      <c r="J738" t="str">
        <f>IF(I738="failed",Crowdfunding!H737,"")</f>
        <v/>
      </c>
    </row>
    <row r="739" spans="6:10" x14ac:dyDescent="0.2">
      <c r="F739" t="str">
        <f>IF(Crowdfunding!G738="successful","successful","")</f>
        <v/>
      </c>
      <c r="G739" t="str">
        <f>IF(F739="Successful",Crowdfunding!H738,"")</f>
        <v/>
      </c>
      <c r="I739" t="str">
        <f>IF(Crowdfunding!G738="failed","failed","")</f>
        <v/>
      </c>
      <c r="J739" t="str">
        <f>IF(I739="failed",Crowdfunding!H738,"")</f>
        <v/>
      </c>
    </row>
    <row r="740" spans="6:10" x14ac:dyDescent="0.2">
      <c r="F740" t="str">
        <f>IF(Crowdfunding!G739="successful","successful","")</f>
        <v>successful</v>
      </c>
      <c r="G740">
        <f>IF(F740="Successful",Crowdfunding!H739,"")</f>
        <v>180</v>
      </c>
      <c r="I740" t="str">
        <f>IF(Crowdfunding!G739="failed","failed","")</f>
        <v/>
      </c>
      <c r="J740" t="str">
        <f>IF(I740="failed",Crowdfunding!H739,"")</f>
        <v/>
      </c>
    </row>
    <row r="741" spans="6:10" x14ac:dyDescent="0.2">
      <c r="F741" t="str">
        <f>IF(Crowdfunding!G740="successful","successful","")</f>
        <v/>
      </c>
      <c r="G741" t="str">
        <f>IF(F741="Successful",Crowdfunding!H740,"")</f>
        <v/>
      </c>
      <c r="I741" t="str">
        <f>IF(Crowdfunding!G740="failed","failed","")</f>
        <v>failed</v>
      </c>
      <c r="J741">
        <f>IF(I741="failed",Crowdfunding!H740,"")</f>
        <v>15</v>
      </c>
    </row>
    <row r="742" spans="6:10" x14ac:dyDescent="0.2">
      <c r="F742" t="str">
        <f>IF(Crowdfunding!G741="successful","successful","")</f>
        <v/>
      </c>
      <c r="G742" t="str">
        <f>IF(F742="Successful",Crowdfunding!H741,"")</f>
        <v/>
      </c>
      <c r="I742" t="str">
        <f>IF(Crowdfunding!G741="failed","failed","")</f>
        <v>failed</v>
      </c>
      <c r="J742">
        <f>IF(I742="failed",Crowdfunding!H741,"")</f>
        <v>191</v>
      </c>
    </row>
    <row r="743" spans="6:10" x14ac:dyDescent="0.2">
      <c r="F743" t="str">
        <f>IF(Crowdfunding!G742="successful","successful","")</f>
        <v/>
      </c>
      <c r="G743" t="str">
        <f>IF(F743="Successful",Crowdfunding!H742,"")</f>
        <v/>
      </c>
      <c r="I743" t="str">
        <f>IF(Crowdfunding!G742="failed","failed","")</f>
        <v>failed</v>
      </c>
      <c r="J743">
        <f>IF(I743="failed",Crowdfunding!H742,"")</f>
        <v>16</v>
      </c>
    </row>
    <row r="744" spans="6:10" x14ac:dyDescent="0.2">
      <c r="F744" t="str">
        <f>IF(Crowdfunding!G743="successful","successful","")</f>
        <v>successful</v>
      </c>
      <c r="G744">
        <f>IF(F744="Successful",Crowdfunding!H743,"")</f>
        <v>130</v>
      </c>
      <c r="I744" t="str">
        <f>IF(Crowdfunding!G743="failed","failed","")</f>
        <v/>
      </c>
      <c r="J744" t="str">
        <f>IF(I744="failed",Crowdfunding!H743,"")</f>
        <v/>
      </c>
    </row>
    <row r="745" spans="6:10" x14ac:dyDescent="0.2">
      <c r="F745" t="str">
        <f>IF(Crowdfunding!G744="successful","successful","")</f>
        <v>successful</v>
      </c>
      <c r="G745">
        <f>IF(F745="Successful",Crowdfunding!H744,"")</f>
        <v>122</v>
      </c>
      <c r="I745" t="str">
        <f>IF(Crowdfunding!G744="failed","failed","")</f>
        <v/>
      </c>
      <c r="J745" t="str">
        <f>IF(I745="failed",Crowdfunding!H744,"")</f>
        <v/>
      </c>
    </row>
    <row r="746" spans="6:10" x14ac:dyDescent="0.2">
      <c r="F746" t="str">
        <f>IF(Crowdfunding!G745="successful","successful","")</f>
        <v/>
      </c>
      <c r="G746" t="str">
        <f>IF(F746="Successful",Crowdfunding!H745,"")</f>
        <v/>
      </c>
      <c r="I746" t="str">
        <f>IF(Crowdfunding!G745="failed","failed","")</f>
        <v>failed</v>
      </c>
      <c r="J746">
        <f>IF(I746="failed",Crowdfunding!H745,"")</f>
        <v>17</v>
      </c>
    </row>
    <row r="747" spans="6:10" x14ac:dyDescent="0.2">
      <c r="F747" t="str">
        <f>IF(Crowdfunding!G746="successful","successful","")</f>
        <v>successful</v>
      </c>
      <c r="G747">
        <f>IF(F747="Successful",Crowdfunding!H746,"")</f>
        <v>140</v>
      </c>
      <c r="I747" t="str">
        <f>IF(Crowdfunding!G746="failed","failed","")</f>
        <v/>
      </c>
      <c r="J747" t="str">
        <f>IF(I747="failed",Crowdfunding!H746,"")</f>
        <v/>
      </c>
    </row>
    <row r="748" spans="6:10" x14ac:dyDescent="0.2">
      <c r="F748" t="str">
        <f>IF(Crowdfunding!G747="successful","successful","")</f>
        <v/>
      </c>
      <c r="G748" t="str">
        <f>IF(F748="Successful",Crowdfunding!H747,"")</f>
        <v/>
      </c>
      <c r="I748" t="str">
        <f>IF(Crowdfunding!G747="failed","failed","")</f>
        <v>failed</v>
      </c>
      <c r="J748">
        <f>IF(I748="failed",Crowdfunding!H747,"")</f>
        <v>34</v>
      </c>
    </row>
    <row r="749" spans="6:10" x14ac:dyDescent="0.2">
      <c r="F749" t="str">
        <f>IF(Crowdfunding!G748="successful","successful","")</f>
        <v>successful</v>
      </c>
      <c r="G749">
        <f>IF(F749="Successful",Crowdfunding!H748,"")</f>
        <v>3388</v>
      </c>
      <c r="I749" t="str">
        <f>IF(Crowdfunding!G748="failed","failed","")</f>
        <v/>
      </c>
      <c r="J749" t="str">
        <f>IF(I749="failed",Crowdfunding!H748,"")</f>
        <v/>
      </c>
    </row>
    <row r="750" spans="6:10" x14ac:dyDescent="0.2">
      <c r="F750" t="str">
        <f>IF(Crowdfunding!G749="successful","successful","")</f>
        <v>successful</v>
      </c>
      <c r="G750">
        <f>IF(F750="Successful",Crowdfunding!H749,"")</f>
        <v>280</v>
      </c>
      <c r="I750" t="str">
        <f>IF(Crowdfunding!G749="failed","failed","")</f>
        <v/>
      </c>
      <c r="J750" t="str">
        <f>IF(I750="failed",Crowdfunding!H749,"")</f>
        <v/>
      </c>
    </row>
    <row r="751" spans="6:10" x14ac:dyDescent="0.2">
      <c r="F751" t="str">
        <f>IF(Crowdfunding!G750="successful","successful","")</f>
        <v/>
      </c>
      <c r="G751" t="str">
        <f>IF(F751="Successful",Crowdfunding!H750,"")</f>
        <v/>
      </c>
      <c r="I751" t="str">
        <f>IF(Crowdfunding!G750="failed","failed","")</f>
        <v/>
      </c>
      <c r="J751" t="str">
        <f>IF(I751="failed",Crowdfunding!H750,"")</f>
        <v/>
      </c>
    </row>
    <row r="752" spans="6:10" x14ac:dyDescent="0.2">
      <c r="F752" t="str">
        <f>IF(Crowdfunding!G751="successful","successful","")</f>
        <v>successful</v>
      </c>
      <c r="G752">
        <f>IF(F752="Successful",Crowdfunding!H751,"")</f>
        <v>366</v>
      </c>
      <c r="I752" t="str">
        <f>IF(Crowdfunding!G751="failed","failed","")</f>
        <v/>
      </c>
      <c r="J752" t="str">
        <f>IF(I752="failed",Crowdfunding!H751,"")</f>
        <v/>
      </c>
    </row>
    <row r="753" spans="6:10" x14ac:dyDescent="0.2">
      <c r="F753" t="str">
        <f>IF(Crowdfunding!G752="successful","successful","")</f>
        <v/>
      </c>
      <c r="G753" t="str">
        <f>IF(F753="Successful",Crowdfunding!H752,"")</f>
        <v/>
      </c>
      <c r="I753" t="str">
        <f>IF(Crowdfunding!G752="failed","failed","")</f>
        <v>failed</v>
      </c>
      <c r="J753">
        <f>IF(I753="failed",Crowdfunding!H752,"")</f>
        <v>1</v>
      </c>
    </row>
    <row r="754" spans="6:10" x14ac:dyDescent="0.2">
      <c r="F754" t="str">
        <f>IF(Crowdfunding!G753="successful","successful","")</f>
        <v>successful</v>
      </c>
      <c r="G754">
        <f>IF(F754="Successful",Crowdfunding!H753,"")</f>
        <v>270</v>
      </c>
      <c r="I754" t="str">
        <f>IF(Crowdfunding!G753="failed","failed","")</f>
        <v/>
      </c>
      <c r="J754" t="str">
        <f>IF(I754="failed",Crowdfunding!H753,"")</f>
        <v/>
      </c>
    </row>
    <row r="755" spans="6:10" x14ac:dyDescent="0.2">
      <c r="F755" t="str">
        <f>IF(Crowdfunding!G754="successful","successful","")</f>
        <v/>
      </c>
      <c r="G755" t="str">
        <f>IF(F755="Successful",Crowdfunding!H754,"")</f>
        <v/>
      </c>
      <c r="I755" t="str">
        <f>IF(Crowdfunding!G754="failed","failed","")</f>
        <v/>
      </c>
      <c r="J755" t="str">
        <f>IF(I755="failed",Crowdfunding!H754,"")</f>
        <v/>
      </c>
    </row>
    <row r="756" spans="6:10" x14ac:dyDescent="0.2">
      <c r="F756" t="str">
        <f>IF(Crowdfunding!G755="successful","successful","")</f>
        <v>successful</v>
      </c>
      <c r="G756">
        <f>IF(F756="Successful",Crowdfunding!H755,"")</f>
        <v>137</v>
      </c>
      <c r="I756" t="str">
        <f>IF(Crowdfunding!G755="failed","failed","")</f>
        <v/>
      </c>
      <c r="J756" t="str">
        <f>IF(I756="failed",Crowdfunding!H755,"")</f>
        <v/>
      </c>
    </row>
    <row r="757" spans="6:10" x14ac:dyDescent="0.2">
      <c r="F757" t="str">
        <f>IF(Crowdfunding!G756="successful","successful","")</f>
        <v>successful</v>
      </c>
      <c r="G757">
        <f>IF(F757="Successful",Crowdfunding!H756,"")</f>
        <v>3205</v>
      </c>
      <c r="I757" t="str">
        <f>IF(Crowdfunding!G756="failed","failed","")</f>
        <v/>
      </c>
      <c r="J757" t="str">
        <f>IF(I757="failed",Crowdfunding!H756,"")</f>
        <v/>
      </c>
    </row>
    <row r="758" spans="6:10" x14ac:dyDescent="0.2">
      <c r="F758" t="str">
        <f>IF(Crowdfunding!G757="successful","successful","")</f>
        <v>successful</v>
      </c>
      <c r="G758">
        <f>IF(F758="Successful",Crowdfunding!H757,"")</f>
        <v>288</v>
      </c>
      <c r="I758" t="str">
        <f>IF(Crowdfunding!G757="failed","failed","")</f>
        <v/>
      </c>
      <c r="J758" t="str">
        <f>IF(I758="failed",Crowdfunding!H757,"")</f>
        <v/>
      </c>
    </row>
    <row r="759" spans="6:10" x14ac:dyDescent="0.2">
      <c r="F759" t="str">
        <f>IF(Crowdfunding!G758="successful","successful","")</f>
        <v>successful</v>
      </c>
      <c r="G759">
        <f>IF(F759="Successful",Crowdfunding!H758,"")</f>
        <v>148</v>
      </c>
      <c r="I759" t="str">
        <f>IF(Crowdfunding!G758="failed","failed","")</f>
        <v/>
      </c>
      <c r="J759" t="str">
        <f>IF(I759="failed",Crowdfunding!H758,"")</f>
        <v/>
      </c>
    </row>
    <row r="760" spans="6:10" x14ac:dyDescent="0.2">
      <c r="F760" t="str">
        <f>IF(Crowdfunding!G759="successful","successful","")</f>
        <v>successful</v>
      </c>
      <c r="G760">
        <f>IF(F760="Successful",Crowdfunding!H759,"")</f>
        <v>114</v>
      </c>
      <c r="I760" t="str">
        <f>IF(Crowdfunding!G759="failed","failed","")</f>
        <v/>
      </c>
      <c r="J760" t="str">
        <f>IF(I760="failed",Crowdfunding!H759,"")</f>
        <v/>
      </c>
    </row>
    <row r="761" spans="6:10" x14ac:dyDescent="0.2">
      <c r="F761" t="str">
        <f>IF(Crowdfunding!G760="successful","successful","")</f>
        <v>successful</v>
      </c>
      <c r="G761">
        <f>IF(F761="Successful",Crowdfunding!H760,"")</f>
        <v>1518</v>
      </c>
      <c r="I761" t="str">
        <f>IF(Crowdfunding!G760="failed","failed","")</f>
        <v/>
      </c>
      <c r="J761" t="str">
        <f>IF(I761="failed",Crowdfunding!H760,"")</f>
        <v/>
      </c>
    </row>
    <row r="762" spans="6:10" x14ac:dyDescent="0.2">
      <c r="F762" t="str">
        <f>IF(Crowdfunding!G761="successful","successful","")</f>
        <v/>
      </c>
      <c r="G762" t="str">
        <f>IF(F762="Successful",Crowdfunding!H761,"")</f>
        <v/>
      </c>
      <c r="I762" t="str">
        <f>IF(Crowdfunding!G761="failed","failed","")</f>
        <v>failed</v>
      </c>
      <c r="J762">
        <f>IF(I762="failed",Crowdfunding!H761,"")</f>
        <v>1274</v>
      </c>
    </row>
    <row r="763" spans="6:10" x14ac:dyDescent="0.2">
      <c r="F763" t="str">
        <f>IF(Crowdfunding!G762="successful","successful","")</f>
        <v/>
      </c>
      <c r="G763" t="str">
        <f>IF(F763="Successful",Crowdfunding!H762,"")</f>
        <v/>
      </c>
      <c r="I763" t="str">
        <f>IF(Crowdfunding!G762="failed","failed","")</f>
        <v>failed</v>
      </c>
      <c r="J763">
        <f>IF(I763="failed",Crowdfunding!H762,"")</f>
        <v>210</v>
      </c>
    </row>
    <row r="764" spans="6:10" x14ac:dyDescent="0.2">
      <c r="F764" t="str">
        <f>IF(Crowdfunding!G763="successful","successful","")</f>
        <v>successful</v>
      </c>
      <c r="G764">
        <f>IF(F764="Successful",Crowdfunding!H763,"")</f>
        <v>166</v>
      </c>
      <c r="I764" t="str">
        <f>IF(Crowdfunding!G763="failed","failed","")</f>
        <v/>
      </c>
      <c r="J764" t="str">
        <f>IF(I764="failed",Crowdfunding!H763,"")</f>
        <v/>
      </c>
    </row>
    <row r="765" spans="6:10" x14ac:dyDescent="0.2">
      <c r="F765" t="str">
        <f>IF(Crowdfunding!G764="successful","successful","")</f>
        <v>successful</v>
      </c>
      <c r="G765">
        <f>IF(F765="Successful",Crowdfunding!H764,"")</f>
        <v>100</v>
      </c>
      <c r="I765" t="str">
        <f>IF(Crowdfunding!G764="failed","failed","")</f>
        <v/>
      </c>
      <c r="J765" t="str">
        <f>IF(I765="failed",Crowdfunding!H764,"")</f>
        <v/>
      </c>
    </row>
    <row r="766" spans="6:10" x14ac:dyDescent="0.2">
      <c r="F766" t="str">
        <f>IF(Crowdfunding!G765="successful","successful","")</f>
        <v>successful</v>
      </c>
      <c r="G766">
        <f>IF(F766="Successful",Crowdfunding!H765,"")</f>
        <v>235</v>
      </c>
      <c r="I766" t="str">
        <f>IF(Crowdfunding!G765="failed","failed","")</f>
        <v/>
      </c>
      <c r="J766" t="str">
        <f>IF(I766="failed",Crowdfunding!H765,"")</f>
        <v/>
      </c>
    </row>
    <row r="767" spans="6:10" x14ac:dyDescent="0.2">
      <c r="F767" t="str">
        <f>IF(Crowdfunding!G766="successful","successful","")</f>
        <v>successful</v>
      </c>
      <c r="G767">
        <f>IF(F767="Successful",Crowdfunding!H766,"")</f>
        <v>148</v>
      </c>
      <c r="I767" t="str">
        <f>IF(Crowdfunding!G766="failed","failed","")</f>
        <v/>
      </c>
      <c r="J767" t="str">
        <f>IF(I767="failed",Crowdfunding!H766,"")</f>
        <v/>
      </c>
    </row>
    <row r="768" spans="6:10" x14ac:dyDescent="0.2">
      <c r="F768" t="str">
        <f>IF(Crowdfunding!G767="successful","successful","")</f>
        <v>successful</v>
      </c>
      <c r="G768">
        <f>IF(F768="Successful",Crowdfunding!H767,"")</f>
        <v>198</v>
      </c>
      <c r="I768" t="str">
        <f>IF(Crowdfunding!G767="failed","failed","")</f>
        <v/>
      </c>
      <c r="J768" t="str">
        <f>IF(I768="failed",Crowdfunding!H767,"")</f>
        <v/>
      </c>
    </row>
    <row r="769" spans="6:10" x14ac:dyDescent="0.2">
      <c r="F769" t="str">
        <f>IF(Crowdfunding!G768="successful","successful","")</f>
        <v/>
      </c>
      <c r="G769" t="str">
        <f>IF(F769="Successful",Crowdfunding!H768,"")</f>
        <v/>
      </c>
      <c r="I769" t="str">
        <f>IF(Crowdfunding!G768="failed","failed","")</f>
        <v>failed</v>
      </c>
      <c r="J769">
        <f>IF(I769="failed",Crowdfunding!H768,"")</f>
        <v>248</v>
      </c>
    </row>
    <row r="770" spans="6:10" x14ac:dyDescent="0.2">
      <c r="F770" t="str">
        <f>IF(Crowdfunding!G769="successful","successful","")</f>
        <v/>
      </c>
      <c r="G770" t="str">
        <f>IF(F770="Successful",Crowdfunding!H769,"")</f>
        <v/>
      </c>
      <c r="I770" t="str">
        <f>IF(Crowdfunding!G769="failed","failed","")</f>
        <v>failed</v>
      </c>
      <c r="J770">
        <f>IF(I770="failed",Crowdfunding!H769,"")</f>
        <v>513</v>
      </c>
    </row>
    <row r="771" spans="6:10" x14ac:dyDescent="0.2">
      <c r="F771" t="str">
        <f>IF(Crowdfunding!G770="successful","successful","")</f>
        <v>successful</v>
      </c>
      <c r="G771">
        <f>IF(F771="Successful",Crowdfunding!H770,"")</f>
        <v>150</v>
      </c>
      <c r="I771" t="str">
        <f>IF(Crowdfunding!G770="failed","failed","")</f>
        <v/>
      </c>
      <c r="J771" t="str">
        <f>IF(I771="failed",Crowdfunding!H770,"")</f>
        <v/>
      </c>
    </row>
    <row r="772" spans="6:10" x14ac:dyDescent="0.2">
      <c r="F772" t="str">
        <f>IF(Crowdfunding!G771="successful","successful","")</f>
        <v/>
      </c>
      <c r="G772" t="str">
        <f>IF(F772="Successful",Crowdfunding!H771,"")</f>
        <v/>
      </c>
      <c r="I772" t="str">
        <f>IF(Crowdfunding!G771="failed","failed","")</f>
        <v>failed</v>
      </c>
      <c r="J772">
        <f>IF(I772="failed",Crowdfunding!H771,"")</f>
        <v>3410</v>
      </c>
    </row>
    <row r="773" spans="6:10" x14ac:dyDescent="0.2">
      <c r="F773" t="str">
        <f>IF(Crowdfunding!G772="successful","successful","")</f>
        <v>successful</v>
      </c>
      <c r="G773">
        <f>IF(F773="Successful",Crowdfunding!H772,"")</f>
        <v>216</v>
      </c>
      <c r="I773" t="str">
        <f>IF(Crowdfunding!G772="failed","failed","")</f>
        <v/>
      </c>
      <c r="J773" t="str">
        <f>IF(I773="failed",Crowdfunding!H772,"")</f>
        <v/>
      </c>
    </row>
    <row r="774" spans="6:10" x14ac:dyDescent="0.2">
      <c r="F774" t="str">
        <f>IF(Crowdfunding!G773="successful","successful","")</f>
        <v/>
      </c>
      <c r="G774" t="str">
        <f>IF(F774="Successful",Crowdfunding!H773,"")</f>
        <v/>
      </c>
      <c r="I774" t="str">
        <f>IF(Crowdfunding!G773="failed","failed","")</f>
        <v/>
      </c>
      <c r="J774" t="str">
        <f>IF(I774="failed",Crowdfunding!H773,"")</f>
        <v/>
      </c>
    </row>
    <row r="775" spans="6:10" x14ac:dyDescent="0.2">
      <c r="F775" t="str">
        <f>IF(Crowdfunding!G774="successful","successful","")</f>
        <v>successful</v>
      </c>
      <c r="G775">
        <f>IF(F775="Successful",Crowdfunding!H774,"")</f>
        <v>5139</v>
      </c>
      <c r="I775" t="str">
        <f>IF(Crowdfunding!G774="failed","failed","")</f>
        <v/>
      </c>
      <c r="J775" t="str">
        <f>IF(I775="failed",Crowdfunding!H774,"")</f>
        <v/>
      </c>
    </row>
    <row r="776" spans="6:10" x14ac:dyDescent="0.2">
      <c r="F776" t="str">
        <f>IF(Crowdfunding!G775="successful","successful","")</f>
        <v>successful</v>
      </c>
      <c r="G776">
        <f>IF(F776="Successful",Crowdfunding!H775,"")</f>
        <v>2353</v>
      </c>
      <c r="I776" t="str">
        <f>IF(Crowdfunding!G775="failed","failed","")</f>
        <v/>
      </c>
      <c r="J776" t="str">
        <f>IF(I776="failed",Crowdfunding!H775,"")</f>
        <v/>
      </c>
    </row>
    <row r="777" spans="6:10" x14ac:dyDescent="0.2">
      <c r="F777" t="str">
        <f>IF(Crowdfunding!G776="successful","successful","")</f>
        <v>successful</v>
      </c>
      <c r="G777">
        <f>IF(F777="Successful",Crowdfunding!H776,"")</f>
        <v>78</v>
      </c>
      <c r="I777" t="str">
        <f>IF(Crowdfunding!G776="failed","failed","")</f>
        <v/>
      </c>
      <c r="J777" t="str">
        <f>IF(I777="failed",Crowdfunding!H776,"")</f>
        <v/>
      </c>
    </row>
    <row r="778" spans="6:10" x14ac:dyDescent="0.2">
      <c r="F778" t="str">
        <f>IF(Crowdfunding!G777="successful","successful","")</f>
        <v/>
      </c>
      <c r="G778" t="str">
        <f>IF(F778="Successful",Crowdfunding!H777,"")</f>
        <v/>
      </c>
      <c r="I778" t="str">
        <f>IF(Crowdfunding!G777="failed","failed","")</f>
        <v>failed</v>
      </c>
      <c r="J778">
        <f>IF(I778="failed",Crowdfunding!H777,"")</f>
        <v>10</v>
      </c>
    </row>
    <row r="779" spans="6:10" x14ac:dyDescent="0.2">
      <c r="F779" t="str">
        <f>IF(Crowdfunding!G778="successful","successful","")</f>
        <v/>
      </c>
      <c r="G779" t="str">
        <f>IF(F779="Successful",Crowdfunding!H778,"")</f>
        <v/>
      </c>
      <c r="I779" t="str">
        <f>IF(Crowdfunding!G778="failed","failed","")</f>
        <v>failed</v>
      </c>
      <c r="J779">
        <f>IF(I779="failed",Crowdfunding!H778,"")</f>
        <v>2201</v>
      </c>
    </row>
    <row r="780" spans="6:10" x14ac:dyDescent="0.2">
      <c r="F780" t="str">
        <f>IF(Crowdfunding!G779="successful","successful","")</f>
        <v/>
      </c>
      <c r="G780" t="str">
        <f>IF(F780="Successful",Crowdfunding!H779,"")</f>
        <v/>
      </c>
      <c r="I780" t="str">
        <f>IF(Crowdfunding!G779="failed","failed","")</f>
        <v>failed</v>
      </c>
      <c r="J780">
        <f>IF(I780="failed",Crowdfunding!H779,"")</f>
        <v>676</v>
      </c>
    </row>
    <row r="781" spans="6:10" x14ac:dyDescent="0.2">
      <c r="F781" t="str">
        <f>IF(Crowdfunding!G780="successful","successful","")</f>
        <v>successful</v>
      </c>
      <c r="G781">
        <f>IF(F781="Successful",Crowdfunding!H780,"")</f>
        <v>174</v>
      </c>
      <c r="I781" t="str">
        <f>IF(Crowdfunding!G780="failed","failed","")</f>
        <v/>
      </c>
      <c r="J781" t="str">
        <f>IF(I781="failed",Crowdfunding!H780,"")</f>
        <v/>
      </c>
    </row>
    <row r="782" spans="6:10" x14ac:dyDescent="0.2">
      <c r="F782" t="str">
        <f>IF(Crowdfunding!G781="successful","successful","")</f>
        <v/>
      </c>
      <c r="G782" t="str">
        <f>IF(F782="Successful",Crowdfunding!H781,"")</f>
        <v/>
      </c>
      <c r="I782" t="str">
        <f>IF(Crowdfunding!G781="failed","failed","")</f>
        <v>failed</v>
      </c>
      <c r="J782">
        <f>IF(I782="failed",Crowdfunding!H781,"")</f>
        <v>831</v>
      </c>
    </row>
    <row r="783" spans="6:10" x14ac:dyDescent="0.2">
      <c r="F783" t="str">
        <f>IF(Crowdfunding!G782="successful","successful","")</f>
        <v>successful</v>
      </c>
      <c r="G783">
        <f>IF(F783="Successful",Crowdfunding!H782,"")</f>
        <v>164</v>
      </c>
      <c r="I783" t="str">
        <f>IF(Crowdfunding!G782="failed","failed","")</f>
        <v/>
      </c>
      <c r="J783" t="str">
        <f>IF(I783="failed",Crowdfunding!H782,"")</f>
        <v/>
      </c>
    </row>
    <row r="784" spans="6:10" x14ac:dyDescent="0.2">
      <c r="F784" t="str">
        <f>IF(Crowdfunding!G783="successful","successful","")</f>
        <v/>
      </c>
      <c r="G784" t="str">
        <f>IF(F784="Successful",Crowdfunding!H783,"")</f>
        <v/>
      </c>
      <c r="I784" t="str">
        <f>IF(Crowdfunding!G783="failed","failed","")</f>
        <v/>
      </c>
      <c r="J784" t="str">
        <f>IF(I784="failed",Crowdfunding!H783,"")</f>
        <v/>
      </c>
    </row>
    <row r="785" spans="6:10" x14ac:dyDescent="0.2">
      <c r="F785" t="str">
        <f>IF(Crowdfunding!G784="successful","successful","")</f>
        <v>successful</v>
      </c>
      <c r="G785">
        <f>IF(F785="Successful",Crowdfunding!H784,"")</f>
        <v>161</v>
      </c>
      <c r="I785" t="str">
        <f>IF(Crowdfunding!G784="failed","failed","")</f>
        <v/>
      </c>
      <c r="J785" t="str">
        <f>IF(I785="failed",Crowdfunding!H784,"")</f>
        <v/>
      </c>
    </row>
    <row r="786" spans="6:10" x14ac:dyDescent="0.2">
      <c r="F786" t="str">
        <f>IF(Crowdfunding!G785="successful","successful","")</f>
        <v>successful</v>
      </c>
      <c r="G786">
        <f>IF(F786="Successful",Crowdfunding!H785,"")</f>
        <v>138</v>
      </c>
      <c r="I786" t="str">
        <f>IF(Crowdfunding!G785="failed","failed","")</f>
        <v/>
      </c>
      <c r="J786" t="str">
        <f>IF(I786="failed",Crowdfunding!H785,"")</f>
        <v/>
      </c>
    </row>
    <row r="787" spans="6:10" x14ac:dyDescent="0.2">
      <c r="F787" t="str">
        <f>IF(Crowdfunding!G786="successful","successful","")</f>
        <v>successful</v>
      </c>
      <c r="G787">
        <f>IF(F787="Successful",Crowdfunding!H786,"")</f>
        <v>3308</v>
      </c>
      <c r="I787" t="str">
        <f>IF(Crowdfunding!G786="failed","failed","")</f>
        <v/>
      </c>
      <c r="J787" t="str">
        <f>IF(I787="failed",Crowdfunding!H786,"")</f>
        <v/>
      </c>
    </row>
    <row r="788" spans="6:10" x14ac:dyDescent="0.2">
      <c r="F788" t="str">
        <f>IF(Crowdfunding!G787="successful","successful","")</f>
        <v>successful</v>
      </c>
      <c r="G788">
        <f>IF(F788="Successful",Crowdfunding!H787,"")</f>
        <v>127</v>
      </c>
      <c r="I788" t="str">
        <f>IF(Crowdfunding!G787="failed","failed","")</f>
        <v/>
      </c>
      <c r="J788" t="str">
        <f>IF(I788="failed",Crowdfunding!H787,"")</f>
        <v/>
      </c>
    </row>
    <row r="789" spans="6:10" x14ac:dyDescent="0.2">
      <c r="F789" t="str">
        <f>IF(Crowdfunding!G788="successful","successful","")</f>
        <v>successful</v>
      </c>
      <c r="G789">
        <f>IF(F789="Successful",Crowdfunding!H788,"")</f>
        <v>207</v>
      </c>
      <c r="I789" t="str">
        <f>IF(Crowdfunding!G788="failed","failed","")</f>
        <v/>
      </c>
      <c r="J789" t="str">
        <f>IF(I789="failed",Crowdfunding!H788,"")</f>
        <v/>
      </c>
    </row>
    <row r="790" spans="6:10" x14ac:dyDescent="0.2">
      <c r="F790" t="str">
        <f>IF(Crowdfunding!G789="successful","successful","")</f>
        <v/>
      </c>
      <c r="G790" t="str">
        <f>IF(F790="Successful",Crowdfunding!H789,"")</f>
        <v/>
      </c>
      <c r="I790" t="str">
        <f>IF(Crowdfunding!G789="failed","failed","")</f>
        <v>failed</v>
      </c>
      <c r="J790">
        <f>IF(I790="failed",Crowdfunding!H789,"")</f>
        <v>859</v>
      </c>
    </row>
    <row r="791" spans="6:10" x14ac:dyDescent="0.2">
      <c r="F791" t="str">
        <f>IF(Crowdfunding!G790="successful","successful","")</f>
        <v/>
      </c>
      <c r="G791" t="str">
        <f>IF(F791="Successful",Crowdfunding!H790,"")</f>
        <v/>
      </c>
      <c r="I791" t="str">
        <f>IF(Crowdfunding!G790="failed","failed","")</f>
        <v/>
      </c>
      <c r="J791" t="str">
        <f>IF(I791="failed",Crowdfunding!H790,"")</f>
        <v/>
      </c>
    </row>
    <row r="792" spans="6:10" x14ac:dyDescent="0.2">
      <c r="F792" t="str">
        <f>IF(Crowdfunding!G791="successful","successful","")</f>
        <v/>
      </c>
      <c r="G792" t="str">
        <f>IF(F792="Successful",Crowdfunding!H791,"")</f>
        <v/>
      </c>
      <c r="I792" t="str">
        <f>IF(Crowdfunding!G791="failed","failed","")</f>
        <v>failed</v>
      </c>
      <c r="J792">
        <f>IF(I792="failed",Crowdfunding!H791,"")</f>
        <v>45</v>
      </c>
    </row>
    <row r="793" spans="6:10" x14ac:dyDescent="0.2">
      <c r="F793" t="str">
        <f>IF(Crowdfunding!G792="successful","successful","")</f>
        <v/>
      </c>
      <c r="G793" t="str">
        <f>IF(F793="Successful",Crowdfunding!H792,"")</f>
        <v/>
      </c>
      <c r="I793" t="str">
        <f>IF(Crowdfunding!G792="failed","failed","")</f>
        <v/>
      </c>
      <c r="J793" t="str">
        <f>IF(I793="failed",Crowdfunding!H792,"")</f>
        <v/>
      </c>
    </row>
    <row r="794" spans="6:10" x14ac:dyDescent="0.2">
      <c r="F794" t="str">
        <f>IF(Crowdfunding!G793="successful","successful","")</f>
        <v/>
      </c>
      <c r="G794" t="str">
        <f>IF(F794="Successful",Crowdfunding!H793,"")</f>
        <v/>
      </c>
      <c r="I794" t="str">
        <f>IF(Crowdfunding!G793="failed","failed","")</f>
        <v>failed</v>
      </c>
      <c r="J794">
        <f>IF(I794="failed",Crowdfunding!H793,"")</f>
        <v>6</v>
      </c>
    </row>
    <row r="795" spans="6:10" x14ac:dyDescent="0.2">
      <c r="F795" t="str">
        <f>IF(Crowdfunding!G794="successful","successful","")</f>
        <v/>
      </c>
      <c r="G795" t="str">
        <f>IF(F795="Successful",Crowdfunding!H794,"")</f>
        <v/>
      </c>
      <c r="I795" t="str">
        <f>IF(Crowdfunding!G794="failed","failed","")</f>
        <v>failed</v>
      </c>
      <c r="J795">
        <f>IF(I795="failed",Crowdfunding!H794,"")</f>
        <v>7</v>
      </c>
    </row>
    <row r="796" spans="6:10" x14ac:dyDescent="0.2">
      <c r="F796" t="str">
        <f>IF(Crowdfunding!G795="successful","successful","")</f>
        <v>successful</v>
      </c>
      <c r="G796">
        <f>IF(F796="Successful",Crowdfunding!H795,"")</f>
        <v>181</v>
      </c>
      <c r="I796" t="str">
        <f>IF(Crowdfunding!G795="failed","failed","")</f>
        <v/>
      </c>
      <c r="J796" t="str">
        <f>IF(I796="failed",Crowdfunding!H795,"")</f>
        <v/>
      </c>
    </row>
    <row r="797" spans="6:10" x14ac:dyDescent="0.2">
      <c r="F797" t="str">
        <f>IF(Crowdfunding!G796="successful","successful","")</f>
        <v>successful</v>
      </c>
      <c r="G797">
        <f>IF(F797="Successful",Crowdfunding!H796,"")</f>
        <v>110</v>
      </c>
      <c r="I797" t="str">
        <f>IF(Crowdfunding!G796="failed","failed","")</f>
        <v/>
      </c>
      <c r="J797" t="str">
        <f>IF(I797="failed",Crowdfunding!H796,"")</f>
        <v/>
      </c>
    </row>
    <row r="798" spans="6:10" x14ac:dyDescent="0.2">
      <c r="F798" t="str">
        <f>IF(Crowdfunding!G797="successful","successful","")</f>
        <v/>
      </c>
      <c r="G798" t="str">
        <f>IF(F798="Successful",Crowdfunding!H797,"")</f>
        <v/>
      </c>
      <c r="I798" t="str">
        <f>IF(Crowdfunding!G797="failed","failed","")</f>
        <v>failed</v>
      </c>
      <c r="J798">
        <f>IF(I798="failed",Crowdfunding!H797,"")</f>
        <v>31</v>
      </c>
    </row>
    <row r="799" spans="6:10" x14ac:dyDescent="0.2">
      <c r="F799" t="str">
        <f>IF(Crowdfunding!G798="successful","successful","")</f>
        <v/>
      </c>
      <c r="G799" t="str">
        <f>IF(F799="Successful",Crowdfunding!H798,"")</f>
        <v/>
      </c>
      <c r="I799" t="str">
        <f>IF(Crowdfunding!G798="failed","failed","")</f>
        <v>failed</v>
      </c>
      <c r="J799">
        <f>IF(I799="failed",Crowdfunding!H798,"")</f>
        <v>78</v>
      </c>
    </row>
    <row r="800" spans="6:10" x14ac:dyDescent="0.2">
      <c r="F800" t="str">
        <f>IF(Crowdfunding!G799="successful","successful","")</f>
        <v>successful</v>
      </c>
      <c r="G800">
        <f>IF(F800="Successful",Crowdfunding!H799,"")</f>
        <v>185</v>
      </c>
      <c r="I800" t="str">
        <f>IF(Crowdfunding!G799="failed","failed","")</f>
        <v/>
      </c>
      <c r="J800" t="str">
        <f>IF(I800="failed",Crowdfunding!H799,"")</f>
        <v/>
      </c>
    </row>
    <row r="801" spans="6:10" x14ac:dyDescent="0.2">
      <c r="F801" t="str">
        <f>IF(Crowdfunding!G800="successful","successful","")</f>
        <v>successful</v>
      </c>
      <c r="G801">
        <f>IF(F801="Successful",Crowdfunding!H800,"")</f>
        <v>121</v>
      </c>
      <c r="I801" t="str">
        <f>IF(Crowdfunding!G800="failed","failed","")</f>
        <v/>
      </c>
      <c r="J801" t="str">
        <f>IF(I801="failed",Crowdfunding!H800,"")</f>
        <v/>
      </c>
    </row>
    <row r="802" spans="6:10" x14ac:dyDescent="0.2">
      <c r="F802" t="str">
        <f>IF(Crowdfunding!G801="successful","successful","")</f>
        <v/>
      </c>
      <c r="G802" t="str">
        <f>IF(F802="Successful",Crowdfunding!H801,"")</f>
        <v/>
      </c>
      <c r="I802" t="str">
        <f>IF(Crowdfunding!G801="failed","failed","")</f>
        <v>failed</v>
      </c>
      <c r="J802">
        <f>IF(I802="failed",Crowdfunding!H801,"")</f>
        <v>1225</v>
      </c>
    </row>
    <row r="803" spans="6:10" x14ac:dyDescent="0.2">
      <c r="F803" t="str">
        <f>IF(Crowdfunding!G802="successful","successful","")</f>
        <v/>
      </c>
      <c r="G803" t="str">
        <f>IF(F803="Successful",Crowdfunding!H802,"")</f>
        <v/>
      </c>
      <c r="I803" t="str">
        <f>IF(Crowdfunding!G802="failed","failed","")</f>
        <v>failed</v>
      </c>
      <c r="J803">
        <f>IF(I803="failed",Crowdfunding!H802,"")</f>
        <v>1</v>
      </c>
    </row>
    <row r="804" spans="6:10" x14ac:dyDescent="0.2">
      <c r="F804" t="str">
        <f>IF(Crowdfunding!G803="successful","successful","")</f>
        <v>successful</v>
      </c>
      <c r="G804">
        <f>IF(F804="Successful",Crowdfunding!H803,"")</f>
        <v>106</v>
      </c>
      <c r="I804" t="str">
        <f>IF(Crowdfunding!G803="failed","failed","")</f>
        <v/>
      </c>
      <c r="J804" t="str">
        <f>IF(I804="failed",Crowdfunding!H803,"")</f>
        <v/>
      </c>
    </row>
    <row r="805" spans="6:10" x14ac:dyDescent="0.2">
      <c r="F805" t="str">
        <f>IF(Crowdfunding!G804="successful","successful","")</f>
        <v>successful</v>
      </c>
      <c r="G805">
        <f>IF(F805="Successful",Crowdfunding!H804,"")</f>
        <v>142</v>
      </c>
      <c r="I805" t="str">
        <f>IF(Crowdfunding!G804="failed","failed","")</f>
        <v/>
      </c>
      <c r="J805" t="str">
        <f>IF(I805="failed",Crowdfunding!H804,"")</f>
        <v/>
      </c>
    </row>
    <row r="806" spans="6:10" x14ac:dyDescent="0.2">
      <c r="F806" t="str">
        <f>IF(Crowdfunding!G805="successful","successful","")</f>
        <v>successful</v>
      </c>
      <c r="G806">
        <f>IF(F806="Successful",Crowdfunding!H805,"")</f>
        <v>233</v>
      </c>
      <c r="I806" t="str">
        <f>IF(Crowdfunding!G805="failed","failed","")</f>
        <v/>
      </c>
      <c r="J806" t="str">
        <f>IF(I806="failed",Crowdfunding!H805,"")</f>
        <v/>
      </c>
    </row>
    <row r="807" spans="6:10" x14ac:dyDescent="0.2">
      <c r="F807" t="str">
        <f>IF(Crowdfunding!G806="successful","successful","")</f>
        <v>successful</v>
      </c>
      <c r="G807">
        <f>IF(F807="Successful",Crowdfunding!H806,"")</f>
        <v>218</v>
      </c>
      <c r="I807" t="str">
        <f>IF(Crowdfunding!G806="failed","failed","")</f>
        <v/>
      </c>
      <c r="J807" t="str">
        <f>IF(I807="failed",Crowdfunding!H806,"")</f>
        <v/>
      </c>
    </row>
    <row r="808" spans="6:10" x14ac:dyDescent="0.2">
      <c r="F808" t="str">
        <f>IF(Crowdfunding!G807="successful","successful","")</f>
        <v/>
      </c>
      <c r="G808" t="str">
        <f>IF(F808="Successful",Crowdfunding!H807,"")</f>
        <v/>
      </c>
      <c r="I808" t="str">
        <f>IF(Crowdfunding!G807="failed","failed","")</f>
        <v>failed</v>
      </c>
      <c r="J808">
        <f>IF(I808="failed",Crowdfunding!H807,"")</f>
        <v>67</v>
      </c>
    </row>
    <row r="809" spans="6:10" x14ac:dyDescent="0.2">
      <c r="F809" t="str">
        <f>IF(Crowdfunding!G808="successful","successful","")</f>
        <v>successful</v>
      </c>
      <c r="G809">
        <f>IF(F809="Successful",Crowdfunding!H808,"")</f>
        <v>76</v>
      </c>
      <c r="I809" t="str">
        <f>IF(Crowdfunding!G808="failed","failed","")</f>
        <v/>
      </c>
      <c r="J809" t="str">
        <f>IF(I809="failed",Crowdfunding!H808,"")</f>
        <v/>
      </c>
    </row>
    <row r="810" spans="6:10" x14ac:dyDescent="0.2">
      <c r="F810" t="str">
        <f>IF(Crowdfunding!G809="successful","successful","")</f>
        <v>successful</v>
      </c>
      <c r="G810">
        <f>IF(F810="Successful",Crowdfunding!H809,"")</f>
        <v>43</v>
      </c>
      <c r="I810" t="str">
        <f>IF(Crowdfunding!G809="failed","failed","")</f>
        <v/>
      </c>
      <c r="J810" t="str">
        <f>IF(I810="failed",Crowdfunding!H809,"")</f>
        <v/>
      </c>
    </row>
    <row r="811" spans="6:10" x14ac:dyDescent="0.2">
      <c r="F811" t="str">
        <f>IF(Crowdfunding!G810="successful","successful","")</f>
        <v/>
      </c>
      <c r="G811" t="str">
        <f>IF(F811="Successful",Crowdfunding!H810,"")</f>
        <v/>
      </c>
      <c r="I811" t="str">
        <f>IF(Crowdfunding!G810="failed","failed","")</f>
        <v>failed</v>
      </c>
      <c r="J811">
        <f>IF(I811="failed",Crowdfunding!H810,"")</f>
        <v>19</v>
      </c>
    </row>
    <row r="812" spans="6:10" x14ac:dyDescent="0.2">
      <c r="F812" t="str">
        <f>IF(Crowdfunding!G811="successful","successful","")</f>
        <v/>
      </c>
      <c r="G812" t="str">
        <f>IF(F812="Successful",Crowdfunding!H811,"")</f>
        <v/>
      </c>
      <c r="I812" t="str">
        <f>IF(Crowdfunding!G811="failed","failed","")</f>
        <v>failed</v>
      </c>
      <c r="J812">
        <f>IF(I812="failed",Crowdfunding!H811,"")</f>
        <v>2108</v>
      </c>
    </row>
    <row r="813" spans="6:10" x14ac:dyDescent="0.2">
      <c r="F813" t="str">
        <f>IF(Crowdfunding!G812="successful","successful","")</f>
        <v>successful</v>
      </c>
      <c r="G813">
        <f>IF(F813="Successful",Crowdfunding!H812,"")</f>
        <v>221</v>
      </c>
      <c r="I813" t="str">
        <f>IF(Crowdfunding!G812="failed","failed","")</f>
        <v/>
      </c>
      <c r="J813" t="str">
        <f>IF(I813="failed",Crowdfunding!H812,"")</f>
        <v/>
      </c>
    </row>
    <row r="814" spans="6:10" x14ac:dyDescent="0.2">
      <c r="F814" t="str">
        <f>IF(Crowdfunding!G813="successful","successful","")</f>
        <v/>
      </c>
      <c r="G814" t="str">
        <f>IF(F814="Successful",Crowdfunding!H813,"")</f>
        <v/>
      </c>
      <c r="I814" t="str">
        <f>IF(Crowdfunding!G813="failed","failed","")</f>
        <v>failed</v>
      </c>
      <c r="J814">
        <f>IF(I814="failed",Crowdfunding!H813,"")</f>
        <v>679</v>
      </c>
    </row>
    <row r="815" spans="6:10" x14ac:dyDescent="0.2">
      <c r="F815" t="str">
        <f>IF(Crowdfunding!G814="successful","successful","")</f>
        <v>successful</v>
      </c>
      <c r="G815">
        <f>IF(F815="Successful",Crowdfunding!H814,"")</f>
        <v>2805</v>
      </c>
      <c r="I815" t="str">
        <f>IF(Crowdfunding!G814="failed","failed","")</f>
        <v/>
      </c>
      <c r="J815" t="str">
        <f>IF(I815="failed",Crowdfunding!H814,"")</f>
        <v/>
      </c>
    </row>
    <row r="816" spans="6:10" x14ac:dyDescent="0.2">
      <c r="F816" t="str">
        <f>IF(Crowdfunding!G815="successful","successful","")</f>
        <v>successful</v>
      </c>
      <c r="G816">
        <f>IF(F816="Successful",Crowdfunding!H815,"")</f>
        <v>68</v>
      </c>
      <c r="I816" t="str">
        <f>IF(Crowdfunding!G815="failed","failed","")</f>
        <v/>
      </c>
      <c r="J816" t="str">
        <f>IF(I816="failed",Crowdfunding!H815,"")</f>
        <v/>
      </c>
    </row>
    <row r="817" spans="6:10" x14ac:dyDescent="0.2">
      <c r="F817" t="str">
        <f>IF(Crowdfunding!G816="successful","successful","")</f>
        <v/>
      </c>
      <c r="G817" t="str">
        <f>IF(F817="Successful",Crowdfunding!H816,"")</f>
        <v/>
      </c>
      <c r="I817" t="str">
        <f>IF(Crowdfunding!G816="failed","failed","")</f>
        <v>failed</v>
      </c>
      <c r="J817">
        <f>IF(I817="failed",Crowdfunding!H816,"")</f>
        <v>36</v>
      </c>
    </row>
    <row r="818" spans="6:10" x14ac:dyDescent="0.2">
      <c r="F818" t="str">
        <f>IF(Crowdfunding!G817="successful","successful","")</f>
        <v>successful</v>
      </c>
      <c r="G818">
        <f>IF(F818="Successful",Crowdfunding!H817,"")</f>
        <v>183</v>
      </c>
      <c r="I818" t="str">
        <f>IF(Crowdfunding!G817="failed","failed","")</f>
        <v/>
      </c>
      <c r="J818" t="str">
        <f>IF(I818="failed",Crowdfunding!H817,"")</f>
        <v/>
      </c>
    </row>
    <row r="819" spans="6:10" x14ac:dyDescent="0.2">
      <c r="F819" t="str">
        <f>IF(Crowdfunding!G818="successful","successful","")</f>
        <v>successful</v>
      </c>
      <c r="G819">
        <f>IF(F819="Successful",Crowdfunding!H818,"")</f>
        <v>133</v>
      </c>
      <c r="I819" t="str">
        <f>IF(Crowdfunding!G818="failed","failed","")</f>
        <v/>
      </c>
      <c r="J819" t="str">
        <f>IF(I819="failed",Crowdfunding!H818,"")</f>
        <v/>
      </c>
    </row>
    <row r="820" spans="6:10" x14ac:dyDescent="0.2">
      <c r="F820" t="str">
        <f>IF(Crowdfunding!G819="successful","successful","")</f>
        <v>successful</v>
      </c>
      <c r="G820">
        <f>IF(F820="Successful",Crowdfunding!H819,"")</f>
        <v>2489</v>
      </c>
      <c r="I820" t="str">
        <f>IF(Crowdfunding!G819="failed","failed","")</f>
        <v/>
      </c>
      <c r="J820" t="str">
        <f>IF(I820="failed",Crowdfunding!H819,"")</f>
        <v/>
      </c>
    </row>
    <row r="821" spans="6:10" x14ac:dyDescent="0.2">
      <c r="F821" t="str">
        <f>IF(Crowdfunding!G820="successful","successful","")</f>
        <v>successful</v>
      </c>
      <c r="G821">
        <f>IF(F821="Successful",Crowdfunding!H820,"")</f>
        <v>69</v>
      </c>
      <c r="I821" t="str">
        <f>IF(Crowdfunding!G820="failed","failed","")</f>
        <v/>
      </c>
      <c r="J821" t="str">
        <f>IF(I821="failed",Crowdfunding!H820,"")</f>
        <v/>
      </c>
    </row>
    <row r="822" spans="6:10" x14ac:dyDescent="0.2">
      <c r="F822" t="str">
        <f>IF(Crowdfunding!G821="successful","successful","")</f>
        <v/>
      </c>
      <c r="G822" t="str">
        <f>IF(F822="Successful",Crowdfunding!H821,"")</f>
        <v/>
      </c>
      <c r="I822" t="str">
        <f>IF(Crowdfunding!G821="failed","failed","")</f>
        <v>failed</v>
      </c>
      <c r="J822">
        <f>IF(I822="failed",Crowdfunding!H821,"")</f>
        <v>47</v>
      </c>
    </row>
    <row r="823" spans="6:10" x14ac:dyDescent="0.2">
      <c r="F823" t="str">
        <f>IF(Crowdfunding!G822="successful","successful","")</f>
        <v>successful</v>
      </c>
      <c r="G823">
        <f>IF(F823="Successful",Crowdfunding!H822,"")</f>
        <v>279</v>
      </c>
      <c r="I823" t="str">
        <f>IF(Crowdfunding!G822="failed","failed","")</f>
        <v/>
      </c>
      <c r="J823" t="str">
        <f>IF(I823="failed",Crowdfunding!H822,"")</f>
        <v/>
      </c>
    </row>
    <row r="824" spans="6:10" x14ac:dyDescent="0.2">
      <c r="F824" t="str">
        <f>IF(Crowdfunding!G823="successful","successful","")</f>
        <v>successful</v>
      </c>
      <c r="G824">
        <f>IF(F824="Successful",Crowdfunding!H823,"")</f>
        <v>210</v>
      </c>
      <c r="I824" t="str">
        <f>IF(Crowdfunding!G823="failed","failed","")</f>
        <v/>
      </c>
      <c r="J824" t="str">
        <f>IF(I824="failed",Crowdfunding!H823,"")</f>
        <v/>
      </c>
    </row>
    <row r="825" spans="6:10" x14ac:dyDescent="0.2">
      <c r="F825" t="str">
        <f>IF(Crowdfunding!G824="successful","successful","")</f>
        <v>successful</v>
      </c>
      <c r="G825">
        <f>IF(F825="Successful",Crowdfunding!H824,"")</f>
        <v>2100</v>
      </c>
      <c r="I825" t="str">
        <f>IF(Crowdfunding!G824="failed","failed","")</f>
        <v/>
      </c>
      <c r="J825" t="str">
        <f>IF(I825="failed",Crowdfunding!H824,"")</f>
        <v/>
      </c>
    </row>
    <row r="826" spans="6:10" x14ac:dyDescent="0.2">
      <c r="F826" t="str">
        <f>IF(Crowdfunding!G825="successful","successful","")</f>
        <v>successful</v>
      </c>
      <c r="G826">
        <f>IF(F826="Successful",Crowdfunding!H825,"")</f>
        <v>252</v>
      </c>
      <c r="I826" t="str">
        <f>IF(Crowdfunding!G825="failed","failed","")</f>
        <v/>
      </c>
      <c r="J826" t="str">
        <f>IF(I826="failed",Crowdfunding!H825,"")</f>
        <v/>
      </c>
    </row>
    <row r="827" spans="6:10" x14ac:dyDescent="0.2">
      <c r="F827" t="str">
        <f>IF(Crowdfunding!G826="successful","successful","")</f>
        <v>successful</v>
      </c>
      <c r="G827">
        <f>IF(F827="Successful",Crowdfunding!H826,"")</f>
        <v>1280</v>
      </c>
      <c r="I827" t="str">
        <f>IF(Crowdfunding!G826="failed","failed","")</f>
        <v/>
      </c>
      <c r="J827" t="str">
        <f>IF(I827="failed",Crowdfunding!H826,"")</f>
        <v/>
      </c>
    </row>
    <row r="828" spans="6:10" x14ac:dyDescent="0.2">
      <c r="F828" t="str">
        <f>IF(Crowdfunding!G827="successful","successful","")</f>
        <v>successful</v>
      </c>
      <c r="G828">
        <f>IF(F828="Successful",Crowdfunding!H827,"")</f>
        <v>157</v>
      </c>
      <c r="I828" t="str">
        <f>IF(Crowdfunding!G827="failed","failed","")</f>
        <v/>
      </c>
      <c r="J828" t="str">
        <f>IF(I828="failed",Crowdfunding!H827,"")</f>
        <v/>
      </c>
    </row>
    <row r="829" spans="6:10" x14ac:dyDescent="0.2">
      <c r="F829" t="str">
        <f>IF(Crowdfunding!G828="successful","successful","")</f>
        <v>successful</v>
      </c>
      <c r="G829">
        <f>IF(F829="Successful",Crowdfunding!H828,"")</f>
        <v>194</v>
      </c>
      <c r="I829" t="str">
        <f>IF(Crowdfunding!G828="failed","failed","")</f>
        <v/>
      </c>
      <c r="J829" t="str">
        <f>IF(I829="failed",Crowdfunding!H828,"")</f>
        <v/>
      </c>
    </row>
    <row r="830" spans="6:10" x14ac:dyDescent="0.2">
      <c r="F830" t="str">
        <f>IF(Crowdfunding!G829="successful","successful","")</f>
        <v>successful</v>
      </c>
      <c r="G830">
        <f>IF(F830="Successful",Crowdfunding!H829,"")</f>
        <v>82</v>
      </c>
      <c r="I830" t="str">
        <f>IF(Crowdfunding!G829="failed","failed","")</f>
        <v/>
      </c>
      <c r="J830" t="str">
        <f>IF(I830="failed",Crowdfunding!H829,"")</f>
        <v/>
      </c>
    </row>
    <row r="831" spans="6:10" x14ac:dyDescent="0.2">
      <c r="F831" t="str">
        <f>IF(Crowdfunding!G830="successful","successful","")</f>
        <v/>
      </c>
      <c r="G831" t="str">
        <f>IF(F831="Successful",Crowdfunding!H830,"")</f>
        <v/>
      </c>
      <c r="I831" t="str">
        <f>IF(Crowdfunding!G830="failed","failed","")</f>
        <v>failed</v>
      </c>
      <c r="J831">
        <f>IF(I831="failed",Crowdfunding!H830,"")</f>
        <v>70</v>
      </c>
    </row>
    <row r="832" spans="6:10" x14ac:dyDescent="0.2">
      <c r="F832" t="str">
        <f>IF(Crowdfunding!G831="successful","successful","")</f>
        <v/>
      </c>
      <c r="G832" t="str">
        <f>IF(F832="Successful",Crowdfunding!H831,"")</f>
        <v/>
      </c>
      <c r="I832" t="str">
        <f>IF(Crowdfunding!G831="failed","failed","")</f>
        <v>failed</v>
      </c>
      <c r="J832">
        <f>IF(I832="failed",Crowdfunding!H831,"")</f>
        <v>154</v>
      </c>
    </row>
    <row r="833" spans="6:10" x14ac:dyDescent="0.2">
      <c r="F833" t="str">
        <f>IF(Crowdfunding!G832="successful","successful","")</f>
        <v/>
      </c>
      <c r="G833" t="str">
        <f>IF(F833="Successful",Crowdfunding!H832,"")</f>
        <v/>
      </c>
      <c r="I833" t="str">
        <f>IF(Crowdfunding!G832="failed","failed","")</f>
        <v>failed</v>
      </c>
      <c r="J833">
        <f>IF(I833="failed",Crowdfunding!H832,"")</f>
        <v>22</v>
      </c>
    </row>
    <row r="834" spans="6:10" x14ac:dyDescent="0.2">
      <c r="F834" t="str">
        <f>IF(Crowdfunding!G833="successful","successful","")</f>
        <v>successful</v>
      </c>
      <c r="G834">
        <f>IF(F834="Successful",Crowdfunding!H833,"")</f>
        <v>4233</v>
      </c>
      <c r="I834" t="str">
        <f>IF(Crowdfunding!G833="failed","failed","")</f>
        <v/>
      </c>
      <c r="J834" t="str">
        <f>IF(I834="failed",Crowdfunding!H833,"")</f>
        <v/>
      </c>
    </row>
    <row r="835" spans="6:10" x14ac:dyDescent="0.2">
      <c r="F835" t="str">
        <f>IF(Crowdfunding!G834="successful","successful","")</f>
        <v>successful</v>
      </c>
      <c r="G835">
        <f>IF(F835="Successful",Crowdfunding!H834,"")</f>
        <v>1297</v>
      </c>
      <c r="I835" t="str">
        <f>IF(Crowdfunding!G834="failed","failed","")</f>
        <v/>
      </c>
      <c r="J835" t="str">
        <f>IF(I835="failed",Crowdfunding!H834,"")</f>
        <v/>
      </c>
    </row>
    <row r="836" spans="6:10" x14ac:dyDescent="0.2">
      <c r="F836" t="str">
        <f>IF(Crowdfunding!G835="successful","successful","")</f>
        <v>successful</v>
      </c>
      <c r="G836">
        <f>IF(F836="Successful",Crowdfunding!H835,"")</f>
        <v>165</v>
      </c>
      <c r="I836" t="str">
        <f>IF(Crowdfunding!G835="failed","failed","")</f>
        <v/>
      </c>
      <c r="J836" t="str">
        <f>IF(I836="failed",Crowdfunding!H835,"")</f>
        <v/>
      </c>
    </row>
    <row r="837" spans="6:10" x14ac:dyDescent="0.2">
      <c r="F837" t="str">
        <f>IF(Crowdfunding!G836="successful","successful","")</f>
        <v>successful</v>
      </c>
      <c r="G837">
        <f>IF(F837="Successful",Crowdfunding!H836,"")</f>
        <v>119</v>
      </c>
      <c r="I837" t="str">
        <f>IF(Crowdfunding!G836="failed","failed","")</f>
        <v/>
      </c>
      <c r="J837" t="str">
        <f>IF(I837="failed",Crowdfunding!H836,"")</f>
        <v/>
      </c>
    </row>
    <row r="838" spans="6:10" x14ac:dyDescent="0.2">
      <c r="F838" t="str">
        <f>IF(Crowdfunding!G837="successful","successful","")</f>
        <v/>
      </c>
      <c r="G838" t="str">
        <f>IF(F838="Successful",Crowdfunding!H837,"")</f>
        <v/>
      </c>
      <c r="I838" t="str">
        <f>IF(Crowdfunding!G837="failed","failed","")</f>
        <v>failed</v>
      </c>
      <c r="J838">
        <f>IF(I838="failed",Crowdfunding!H837,"")</f>
        <v>1758</v>
      </c>
    </row>
    <row r="839" spans="6:10" x14ac:dyDescent="0.2">
      <c r="F839" t="str">
        <f>IF(Crowdfunding!G838="successful","successful","")</f>
        <v/>
      </c>
      <c r="G839" t="str">
        <f>IF(F839="Successful",Crowdfunding!H838,"")</f>
        <v/>
      </c>
      <c r="I839" t="str">
        <f>IF(Crowdfunding!G838="failed","failed","")</f>
        <v>failed</v>
      </c>
      <c r="J839">
        <f>IF(I839="failed",Crowdfunding!H838,"")</f>
        <v>94</v>
      </c>
    </row>
    <row r="840" spans="6:10" x14ac:dyDescent="0.2">
      <c r="F840" t="str">
        <f>IF(Crowdfunding!G839="successful","successful","")</f>
        <v>successful</v>
      </c>
      <c r="G840">
        <f>IF(F840="Successful",Crowdfunding!H839,"")</f>
        <v>1797</v>
      </c>
      <c r="I840" t="str">
        <f>IF(Crowdfunding!G839="failed","failed","")</f>
        <v/>
      </c>
      <c r="J840" t="str">
        <f>IF(I840="failed",Crowdfunding!H839,"")</f>
        <v/>
      </c>
    </row>
    <row r="841" spans="6:10" x14ac:dyDescent="0.2">
      <c r="F841" t="str">
        <f>IF(Crowdfunding!G840="successful","successful","")</f>
        <v>successful</v>
      </c>
      <c r="G841">
        <f>IF(F841="Successful",Crowdfunding!H840,"")</f>
        <v>261</v>
      </c>
      <c r="I841" t="str">
        <f>IF(Crowdfunding!G840="failed","failed","")</f>
        <v/>
      </c>
      <c r="J841" t="str">
        <f>IF(I841="failed",Crowdfunding!H840,"")</f>
        <v/>
      </c>
    </row>
    <row r="842" spans="6:10" x14ac:dyDescent="0.2">
      <c r="F842" t="str">
        <f>IF(Crowdfunding!G841="successful","successful","")</f>
        <v>successful</v>
      </c>
      <c r="G842">
        <f>IF(F842="Successful",Crowdfunding!H841,"")</f>
        <v>157</v>
      </c>
      <c r="I842" t="str">
        <f>IF(Crowdfunding!G841="failed","failed","")</f>
        <v/>
      </c>
      <c r="J842" t="str">
        <f>IF(I842="failed",Crowdfunding!H841,"")</f>
        <v/>
      </c>
    </row>
    <row r="843" spans="6:10" x14ac:dyDescent="0.2">
      <c r="F843" t="str">
        <f>IF(Crowdfunding!G842="successful","successful","")</f>
        <v>successful</v>
      </c>
      <c r="G843">
        <f>IF(F843="Successful",Crowdfunding!H842,"")</f>
        <v>3533</v>
      </c>
      <c r="I843" t="str">
        <f>IF(Crowdfunding!G842="failed","failed","")</f>
        <v/>
      </c>
      <c r="J843" t="str">
        <f>IF(I843="failed",Crowdfunding!H842,"")</f>
        <v/>
      </c>
    </row>
    <row r="844" spans="6:10" x14ac:dyDescent="0.2">
      <c r="F844" t="str">
        <f>IF(Crowdfunding!G843="successful","successful","")</f>
        <v>successful</v>
      </c>
      <c r="G844">
        <f>IF(F844="Successful",Crowdfunding!H843,"")</f>
        <v>155</v>
      </c>
      <c r="I844" t="str">
        <f>IF(Crowdfunding!G843="failed","failed","")</f>
        <v/>
      </c>
      <c r="J844" t="str">
        <f>IF(I844="failed",Crowdfunding!H843,"")</f>
        <v/>
      </c>
    </row>
    <row r="845" spans="6:10" x14ac:dyDescent="0.2">
      <c r="F845" t="str">
        <f>IF(Crowdfunding!G844="successful","successful","")</f>
        <v>successful</v>
      </c>
      <c r="G845">
        <f>IF(F845="Successful",Crowdfunding!H844,"")</f>
        <v>132</v>
      </c>
      <c r="I845" t="str">
        <f>IF(Crowdfunding!G844="failed","failed","")</f>
        <v/>
      </c>
      <c r="J845" t="str">
        <f>IF(I845="failed",Crowdfunding!H844,"")</f>
        <v/>
      </c>
    </row>
    <row r="846" spans="6:10" x14ac:dyDescent="0.2">
      <c r="F846" t="str">
        <f>IF(Crowdfunding!G845="successful","successful","")</f>
        <v/>
      </c>
      <c r="G846" t="str">
        <f>IF(F846="Successful",Crowdfunding!H845,"")</f>
        <v/>
      </c>
      <c r="I846" t="str">
        <f>IF(Crowdfunding!G845="failed","failed","")</f>
        <v>failed</v>
      </c>
      <c r="J846">
        <f>IF(I846="failed",Crowdfunding!H845,"")</f>
        <v>33</v>
      </c>
    </row>
    <row r="847" spans="6:10" x14ac:dyDescent="0.2">
      <c r="F847" t="str">
        <f>IF(Crowdfunding!G846="successful","successful","")</f>
        <v/>
      </c>
      <c r="G847" t="str">
        <f>IF(F847="Successful",Crowdfunding!H846,"")</f>
        <v/>
      </c>
      <c r="I847" t="str">
        <f>IF(Crowdfunding!G846="failed","failed","")</f>
        <v/>
      </c>
      <c r="J847" t="str">
        <f>IF(I847="failed",Crowdfunding!H846,"")</f>
        <v/>
      </c>
    </row>
    <row r="848" spans="6:10" x14ac:dyDescent="0.2">
      <c r="F848" t="str">
        <f>IF(Crowdfunding!G847="successful","successful","")</f>
        <v>successful</v>
      </c>
      <c r="G848">
        <f>IF(F848="Successful",Crowdfunding!H847,"")</f>
        <v>1354</v>
      </c>
      <c r="I848" t="str">
        <f>IF(Crowdfunding!G847="failed","failed","")</f>
        <v/>
      </c>
      <c r="J848" t="str">
        <f>IF(I848="failed",Crowdfunding!H847,"")</f>
        <v/>
      </c>
    </row>
    <row r="849" spans="6:10" x14ac:dyDescent="0.2">
      <c r="F849" t="str">
        <f>IF(Crowdfunding!G848="successful","successful","")</f>
        <v>successful</v>
      </c>
      <c r="G849">
        <f>IF(F849="Successful",Crowdfunding!H848,"")</f>
        <v>48</v>
      </c>
      <c r="I849" t="str">
        <f>IF(Crowdfunding!G848="failed","failed","")</f>
        <v/>
      </c>
      <c r="J849" t="str">
        <f>IF(I849="failed",Crowdfunding!H848,"")</f>
        <v/>
      </c>
    </row>
    <row r="850" spans="6:10" x14ac:dyDescent="0.2">
      <c r="F850" t="str">
        <f>IF(Crowdfunding!G849="successful","successful","")</f>
        <v>successful</v>
      </c>
      <c r="G850">
        <f>IF(F850="Successful",Crowdfunding!H849,"")</f>
        <v>110</v>
      </c>
      <c r="I850" t="str">
        <f>IF(Crowdfunding!G849="failed","failed","")</f>
        <v/>
      </c>
      <c r="J850" t="str">
        <f>IF(I850="failed",Crowdfunding!H849,"")</f>
        <v/>
      </c>
    </row>
    <row r="851" spans="6:10" x14ac:dyDescent="0.2">
      <c r="F851" t="str">
        <f>IF(Crowdfunding!G850="successful","successful","")</f>
        <v>successful</v>
      </c>
      <c r="G851">
        <f>IF(F851="Successful",Crowdfunding!H850,"")</f>
        <v>172</v>
      </c>
      <c r="I851" t="str">
        <f>IF(Crowdfunding!G850="failed","failed","")</f>
        <v/>
      </c>
      <c r="J851" t="str">
        <f>IF(I851="failed",Crowdfunding!H850,"")</f>
        <v/>
      </c>
    </row>
    <row r="852" spans="6:10" x14ac:dyDescent="0.2">
      <c r="F852" t="str">
        <f>IF(Crowdfunding!G851="successful","successful","")</f>
        <v>successful</v>
      </c>
      <c r="G852">
        <f>IF(F852="Successful",Crowdfunding!H851,"")</f>
        <v>307</v>
      </c>
      <c r="I852" t="str">
        <f>IF(Crowdfunding!G851="failed","failed","")</f>
        <v/>
      </c>
      <c r="J852" t="str">
        <f>IF(I852="failed",Crowdfunding!H851,"")</f>
        <v/>
      </c>
    </row>
    <row r="853" spans="6:10" x14ac:dyDescent="0.2">
      <c r="F853" t="str">
        <f>IF(Crowdfunding!G852="successful","successful","")</f>
        <v/>
      </c>
      <c r="G853" t="str">
        <f>IF(F853="Successful",Crowdfunding!H852,"")</f>
        <v/>
      </c>
      <c r="I853" t="str">
        <f>IF(Crowdfunding!G852="failed","failed","")</f>
        <v>failed</v>
      </c>
      <c r="J853">
        <f>IF(I853="failed",Crowdfunding!H852,"")</f>
        <v>1</v>
      </c>
    </row>
    <row r="854" spans="6:10" x14ac:dyDescent="0.2">
      <c r="F854" t="str">
        <f>IF(Crowdfunding!G853="successful","successful","")</f>
        <v>successful</v>
      </c>
      <c r="G854">
        <f>IF(F854="Successful",Crowdfunding!H853,"")</f>
        <v>160</v>
      </c>
      <c r="I854" t="str">
        <f>IF(Crowdfunding!G853="failed","failed","")</f>
        <v/>
      </c>
      <c r="J854" t="str">
        <f>IF(I854="failed",Crowdfunding!H853,"")</f>
        <v/>
      </c>
    </row>
    <row r="855" spans="6:10" x14ac:dyDescent="0.2">
      <c r="F855" t="str">
        <f>IF(Crowdfunding!G854="successful","successful","")</f>
        <v/>
      </c>
      <c r="G855" t="str">
        <f>IF(F855="Successful",Crowdfunding!H854,"")</f>
        <v/>
      </c>
      <c r="I855" t="str">
        <f>IF(Crowdfunding!G854="failed","failed","")</f>
        <v>failed</v>
      </c>
      <c r="J855">
        <f>IF(I855="failed",Crowdfunding!H854,"")</f>
        <v>31</v>
      </c>
    </row>
    <row r="856" spans="6:10" x14ac:dyDescent="0.2">
      <c r="F856" t="str">
        <f>IF(Crowdfunding!G855="successful","successful","")</f>
        <v>successful</v>
      </c>
      <c r="G856">
        <f>IF(F856="Successful",Crowdfunding!H855,"")</f>
        <v>1467</v>
      </c>
      <c r="I856" t="str">
        <f>IF(Crowdfunding!G855="failed","failed","")</f>
        <v/>
      </c>
      <c r="J856" t="str">
        <f>IF(I856="failed",Crowdfunding!H855,"")</f>
        <v/>
      </c>
    </row>
    <row r="857" spans="6:10" x14ac:dyDescent="0.2">
      <c r="F857" t="str">
        <f>IF(Crowdfunding!G856="successful","successful","")</f>
        <v>successful</v>
      </c>
      <c r="G857">
        <f>IF(F857="Successful",Crowdfunding!H856,"")</f>
        <v>2662</v>
      </c>
      <c r="I857" t="str">
        <f>IF(Crowdfunding!G856="failed","failed","")</f>
        <v/>
      </c>
      <c r="J857" t="str">
        <f>IF(I857="failed",Crowdfunding!H856,"")</f>
        <v/>
      </c>
    </row>
    <row r="858" spans="6:10" x14ac:dyDescent="0.2">
      <c r="F858" t="str">
        <f>IF(Crowdfunding!G857="successful","successful","")</f>
        <v>successful</v>
      </c>
      <c r="G858">
        <f>IF(F858="Successful",Crowdfunding!H857,"")</f>
        <v>452</v>
      </c>
      <c r="I858" t="str">
        <f>IF(Crowdfunding!G857="failed","failed","")</f>
        <v/>
      </c>
      <c r="J858" t="str">
        <f>IF(I858="failed",Crowdfunding!H857,"")</f>
        <v/>
      </c>
    </row>
    <row r="859" spans="6:10" x14ac:dyDescent="0.2">
      <c r="F859" t="str">
        <f>IF(Crowdfunding!G858="successful","successful","")</f>
        <v>successful</v>
      </c>
      <c r="G859">
        <f>IF(F859="Successful",Crowdfunding!H858,"")</f>
        <v>158</v>
      </c>
      <c r="I859" t="str">
        <f>IF(Crowdfunding!G858="failed","failed","")</f>
        <v/>
      </c>
      <c r="J859" t="str">
        <f>IF(I859="failed",Crowdfunding!H858,"")</f>
        <v/>
      </c>
    </row>
    <row r="860" spans="6:10" x14ac:dyDescent="0.2">
      <c r="F860" t="str">
        <f>IF(Crowdfunding!G859="successful","successful","")</f>
        <v>successful</v>
      </c>
      <c r="G860">
        <f>IF(F860="Successful",Crowdfunding!H859,"")</f>
        <v>225</v>
      </c>
      <c r="I860" t="str">
        <f>IF(Crowdfunding!G859="failed","failed","")</f>
        <v/>
      </c>
      <c r="J860" t="str">
        <f>IF(I860="failed",Crowdfunding!H859,"")</f>
        <v/>
      </c>
    </row>
    <row r="861" spans="6:10" x14ac:dyDescent="0.2">
      <c r="F861" t="str">
        <f>IF(Crowdfunding!G860="successful","successful","")</f>
        <v/>
      </c>
      <c r="G861" t="str">
        <f>IF(F861="Successful",Crowdfunding!H860,"")</f>
        <v/>
      </c>
      <c r="I861" t="str">
        <f>IF(Crowdfunding!G860="failed","failed","")</f>
        <v>failed</v>
      </c>
      <c r="J861">
        <f>IF(I861="failed",Crowdfunding!H860,"")</f>
        <v>35</v>
      </c>
    </row>
    <row r="862" spans="6:10" x14ac:dyDescent="0.2">
      <c r="F862" t="str">
        <f>IF(Crowdfunding!G861="successful","successful","")</f>
        <v/>
      </c>
      <c r="G862" t="str">
        <f>IF(F862="Successful",Crowdfunding!H861,"")</f>
        <v/>
      </c>
      <c r="I862" t="str">
        <f>IF(Crowdfunding!G861="failed","failed","")</f>
        <v>failed</v>
      </c>
      <c r="J862">
        <f>IF(I862="failed",Crowdfunding!H861,"")</f>
        <v>63</v>
      </c>
    </row>
    <row r="863" spans="6:10" x14ac:dyDescent="0.2">
      <c r="F863" t="str">
        <f>IF(Crowdfunding!G862="successful","successful","")</f>
        <v>successful</v>
      </c>
      <c r="G863">
        <f>IF(F863="Successful",Crowdfunding!H862,"")</f>
        <v>65</v>
      </c>
      <c r="I863" t="str">
        <f>IF(Crowdfunding!G862="failed","failed","")</f>
        <v/>
      </c>
      <c r="J863" t="str">
        <f>IF(I863="failed",Crowdfunding!H862,"")</f>
        <v/>
      </c>
    </row>
    <row r="864" spans="6:10" x14ac:dyDescent="0.2">
      <c r="F864" t="str">
        <f>IF(Crowdfunding!G863="successful","successful","")</f>
        <v>successful</v>
      </c>
      <c r="G864">
        <f>IF(F864="Successful",Crowdfunding!H863,"")</f>
        <v>163</v>
      </c>
      <c r="I864" t="str">
        <f>IF(Crowdfunding!G863="failed","failed","")</f>
        <v/>
      </c>
      <c r="J864" t="str">
        <f>IF(I864="failed",Crowdfunding!H863,"")</f>
        <v/>
      </c>
    </row>
    <row r="865" spans="6:10" x14ac:dyDescent="0.2">
      <c r="F865" t="str">
        <f>IF(Crowdfunding!G864="successful","successful","")</f>
        <v>successful</v>
      </c>
      <c r="G865">
        <f>IF(F865="Successful",Crowdfunding!H864,"")</f>
        <v>85</v>
      </c>
      <c r="I865" t="str">
        <f>IF(Crowdfunding!G864="failed","failed","")</f>
        <v/>
      </c>
      <c r="J865" t="str">
        <f>IF(I865="failed",Crowdfunding!H864,"")</f>
        <v/>
      </c>
    </row>
    <row r="866" spans="6:10" x14ac:dyDescent="0.2">
      <c r="F866" t="str">
        <f>IF(Crowdfunding!G865="successful","successful","")</f>
        <v>successful</v>
      </c>
      <c r="G866">
        <f>IF(F866="Successful",Crowdfunding!H865,"")</f>
        <v>217</v>
      </c>
      <c r="I866" t="str">
        <f>IF(Crowdfunding!G865="failed","failed","")</f>
        <v/>
      </c>
      <c r="J866" t="str">
        <f>IF(I866="failed",Crowdfunding!H865,"")</f>
        <v/>
      </c>
    </row>
    <row r="867" spans="6:10" x14ac:dyDescent="0.2">
      <c r="F867" t="str">
        <f>IF(Crowdfunding!G866="successful","successful","")</f>
        <v>successful</v>
      </c>
      <c r="G867">
        <f>IF(F867="Successful",Crowdfunding!H866,"")</f>
        <v>150</v>
      </c>
      <c r="I867" t="str">
        <f>IF(Crowdfunding!G866="failed","failed","")</f>
        <v/>
      </c>
      <c r="J867" t="str">
        <f>IF(I867="failed",Crowdfunding!H866,"")</f>
        <v/>
      </c>
    </row>
    <row r="868" spans="6:10" x14ac:dyDescent="0.2">
      <c r="F868" t="str">
        <f>IF(Crowdfunding!G867="successful","successful","")</f>
        <v>successful</v>
      </c>
      <c r="G868">
        <f>IF(F868="Successful",Crowdfunding!H867,"")</f>
        <v>3272</v>
      </c>
      <c r="I868" t="str">
        <f>IF(Crowdfunding!G867="failed","failed","")</f>
        <v/>
      </c>
      <c r="J868" t="str">
        <f>IF(I868="failed",Crowdfunding!H867,"")</f>
        <v/>
      </c>
    </row>
    <row r="869" spans="6:10" x14ac:dyDescent="0.2">
      <c r="F869" t="str">
        <f>IF(Crowdfunding!G868="successful","successful","")</f>
        <v/>
      </c>
      <c r="G869" t="str">
        <f>IF(F869="Successful",Crowdfunding!H868,"")</f>
        <v/>
      </c>
      <c r="I869" t="str">
        <f>IF(Crowdfunding!G868="failed","failed","")</f>
        <v/>
      </c>
      <c r="J869" t="str">
        <f>IF(I869="failed",Crowdfunding!H868,"")</f>
        <v/>
      </c>
    </row>
    <row r="870" spans="6:10" x14ac:dyDescent="0.2">
      <c r="F870" t="str">
        <f>IF(Crowdfunding!G869="successful","successful","")</f>
        <v>successful</v>
      </c>
      <c r="G870">
        <f>IF(F870="Successful",Crowdfunding!H869,"")</f>
        <v>300</v>
      </c>
      <c r="I870" t="str">
        <f>IF(Crowdfunding!G869="failed","failed","")</f>
        <v/>
      </c>
      <c r="J870" t="str">
        <f>IF(I870="failed",Crowdfunding!H869,"")</f>
        <v/>
      </c>
    </row>
    <row r="871" spans="6:10" x14ac:dyDescent="0.2">
      <c r="F871" t="str">
        <f>IF(Crowdfunding!G870="successful","successful","")</f>
        <v>successful</v>
      </c>
      <c r="G871">
        <f>IF(F871="Successful",Crowdfunding!H870,"")</f>
        <v>126</v>
      </c>
      <c r="I871" t="str">
        <f>IF(Crowdfunding!G870="failed","failed","")</f>
        <v/>
      </c>
      <c r="J871" t="str">
        <f>IF(I871="failed",Crowdfunding!H870,"")</f>
        <v/>
      </c>
    </row>
    <row r="872" spans="6:10" x14ac:dyDescent="0.2">
      <c r="F872" t="str">
        <f>IF(Crowdfunding!G871="successful","successful","")</f>
        <v/>
      </c>
      <c r="G872" t="str">
        <f>IF(F872="Successful",Crowdfunding!H871,"")</f>
        <v/>
      </c>
      <c r="I872" t="str">
        <f>IF(Crowdfunding!G871="failed","failed","")</f>
        <v>failed</v>
      </c>
      <c r="J872">
        <f>IF(I872="failed",Crowdfunding!H871,"")</f>
        <v>526</v>
      </c>
    </row>
    <row r="873" spans="6:10" x14ac:dyDescent="0.2">
      <c r="F873" t="str">
        <f>IF(Crowdfunding!G872="successful","successful","")</f>
        <v/>
      </c>
      <c r="G873" t="str">
        <f>IF(F873="Successful",Crowdfunding!H872,"")</f>
        <v/>
      </c>
      <c r="I873" t="str">
        <f>IF(Crowdfunding!G872="failed","failed","")</f>
        <v>failed</v>
      </c>
      <c r="J873">
        <f>IF(I873="failed",Crowdfunding!H872,"")</f>
        <v>121</v>
      </c>
    </row>
    <row r="874" spans="6:10" x14ac:dyDescent="0.2">
      <c r="F874" t="str">
        <f>IF(Crowdfunding!G873="successful","successful","")</f>
        <v>successful</v>
      </c>
      <c r="G874">
        <f>IF(F874="Successful",Crowdfunding!H873,"")</f>
        <v>2320</v>
      </c>
      <c r="I874" t="str">
        <f>IF(Crowdfunding!G873="failed","failed","")</f>
        <v/>
      </c>
      <c r="J874" t="str">
        <f>IF(I874="failed",Crowdfunding!H873,"")</f>
        <v/>
      </c>
    </row>
    <row r="875" spans="6:10" x14ac:dyDescent="0.2">
      <c r="F875" t="str">
        <f>IF(Crowdfunding!G874="successful","successful","")</f>
        <v>successful</v>
      </c>
      <c r="G875">
        <f>IF(F875="Successful",Crowdfunding!H874,"")</f>
        <v>81</v>
      </c>
      <c r="I875" t="str">
        <f>IF(Crowdfunding!G874="failed","failed","")</f>
        <v/>
      </c>
      <c r="J875" t="str">
        <f>IF(I875="failed",Crowdfunding!H874,"")</f>
        <v/>
      </c>
    </row>
    <row r="876" spans="6:10" x14ac:dyDescent="0.2">
      <c r="F876" t="str">
        <f>IF(Crowdfunding!G875="successful","successful","")</f>
        <v>successful</v>
      </c>
      <c r="G876">
        <f>IF(F876="Successful",Crowdfunding!H875,"")</f>
        <v>1887</v>
      </c>
      <c r="I876" t="str">
        <f>IF(Crowdfunding!G875="failed","failed","")</f>
        <v/>
      </c>
      <c r="J876" t="str">
        <f>IF(I876="failed",Crowdfunding!H875,"")</f>
        <v/>
      </c>
    </row>
    <row r="877" spans="6:10" x14ac:dyDescent="0.2">
      <c r="F877" t="str">
        <f>IF(Crowdfunding!G876="successful","successful","")</f>
        <v>successful</v>
      </c>
      <c r="G877">
        <f>IF(F877="Successful",Crowdfunding!H876,"")</f>
        <v>4358</v>
      </c>
      <c r="I877" t="str">
        <f>IF(Crowdfunding!G876="failed","failed","")</f>
        <v/>
      </c>
      <c r="J877" t="str">
        <f>IF(I877="failed",Crowdfunding!H876,"")</f>
        <v/>
      </c>
    </row>
    <row r="878" spans="6:10" x14ac:dyDescent="0.2">
      <c r="F878" t="str">
        <f>IF(Crowdfunding!G877="successful","successful","")</f>
        <v/>
      </c>
      <c r="G878" t="str">
        <f>IF(F878="Successful",Crowdfunding!H877,"")</f>
        <v/>
      </c>
      <c r="I878" t="str">
        <f>IF(Crowdfunding!G877="failed","failed","")</f>
        <v>failed</v>
      </c>
      <c r="J878">
        <f>IF(I878="failed",Crowdfunding!H877,"")</f>
        <v>67</v>
      </c>
    </row>
    <row r="879" spans="6:10" x14ac:dyDescent="0.2">
      <c r="F879" t="str">
        <f>IF(Crowdfunding!G878="successful","successful","")</f>
        <v/>
      </c>
      <c r="G879" t="str">
        <f>IF(F879="Successful",Crowdfunding!H878,"")</f>
        <v/>
      </c>
      <c r="I879" t="str">
        <f>IF(Crowdfunding!G878="failed","failed","")</f>
        <v>failed</v>
      </c>
      <c r="J879">
        <f>IF(I879="failed",Crowdfunding!H878,"")</f>
        <v>57</v>
      </c>
    </row>
    <row r="880" spans="6:10" x14ac:dyDescent="0.2">
      <c r="F880" t="str">
        <f>IF(Crowdfunding!G879="successful","successful","")</f>
        <v/>
      </c>
      <c r="G880" t="str">
        <f>IF(F880="Successful",Crowdfunding!H879,"")</f>
        <v/>
      </c>
      <c r="I880" t="str">
        <f>IF(Crowdfunding!G879="failed","failed","")</f>
        <v>failed</v>
      </c>
      <c r="J880">
        <f>IF(I880="failed",Crowdfunding!H879,"")</f>
        <v>1229</v>
      </c>
    </row>
    <row r="881" spans="6:10" x14ac:dyDescent="0.2">
      <c r="F881" t="str">
        <f>IF(Crowdfunding!G880="successful","successful","")</f>
        <v/>
      </c>
      <c r="G881" t="str">
        <f>IF(F881="Successful",Crowdfunding!H880,"")</f>
        <v/>
      </c>
      <c r="I881" t="str">
        <f>IF(Crowdfunding!G880="failed","failed","")</f>
        <v>failed</v>
      </c>
      <c r="J881">
        <f>IF(I881="failed",Crowdfunding!H880,"")</f>
        <v>12</v>
      </c>
    </row>
    <row r="882" spans="6:10" x14ac:dyDescent="0.2">
      <c r="F882" t="str">
        <f>IF(Crowdfunding!G881="successful","successful","")</f>
        <v>successful</v>
      </c>
      <c r="G882">
        <f>IF(F882="Successful",Crowdfunding!H881,"")</f>
        <v>53</v>
      </c>
      <c r="I882" t="str">
        <f>IF(Crowdfunding!G881="failed","failed","")</f>
        <v/>
      </c>
      <c r="J882" t="str">
        <f>IF(I882="failed",Crowdfunding!H881,"")</f>
        <v/>
      </c>
    </row>
    <row r="883" spans="6:10" x14ac:dyDescent="0.2">
      <c r="F883" t="str">
        <f>IF(Crowdfunding!G882="successful","successful","")</f>
        <v>successful</v>
      </c>
      <c r="G883">
        <f>IF(F883="Successful",Crowdfunding!H882,"")</f>
        <v>2414</v>
      </c>
      <c r="I883" t="str">
        <f>IF(Crowdfunding!G882="failed","failed","")</f>
        <v/>
      </c>
      <c r="J883" t="str">
        <f>IF(I883="failed",Crowdfunding!H882,"")</f>
        <v/>
      </c>
    </row>
    <row r="884" spans="6:10" x14ac:dyDescent="0.2">
      <c r="F884" t="str">
        <f>IF(Crowdfunding!G883="successful","successful","")</f>
        <v/>
      </c>
      <c r="G884" t="str">
        <f>IF(F884="Successful",Crowdfunding!H883,"")</f>
        <v/>
      </c>
      <c r="I884" t="str">
        <f>IF(Crowdfunding!G883="failed","failed","")</f>
        <v>failed</v>
      </c>
      <c r="J884">
        <f>IF(I884="failed",Crowdfunding!H883,"")</f>
        <v>452</v>
      </c>
    </row>
    <row r="885" spans="6:10" x14ac:dyDescent="0.2">
      <c r="F885" t="str">
        <f>IF(Crowdfunding!G884="successful","successful","")</f>
        <v>successful</v>
      </c>
      <c r="G885">
        <f>IF(F885="Successful",Crowdfunding!H884,"")</f>
        <v>80</v>
      </c>
      <c r="I885" t="str">
        <f>IF(Crowdfunding!G884="failed","failed","")</f>
        <v/>
      </c>
      <c r="J885" t="str">
        <f>IF(I885="failed",Crowdfunding!H884,"")</f>
        <v/>
      </c>
    </row>
    <row r="886" spans="6:10" x14ac:dyDescent="0.2">
      <c r="F886" t="str">
        <f>IF(Crowdfunding!G885="successful","successful","")</f>
        <v>successful</v>
      </c>
      <c r="G886">
        <f>IF(F886="Successful",Crowdfunding!H885,"")</f>
        <v>193</v>
      </c>
      <c r="I886" t="str">
        <f>IF(Crowdfunding!G885="failed","failed","")</f>
        <v/>
      </c>
      <c r="J886" t="str">
        <f>IF(I886="failed",Crowdfunding!H885,"")</f>
        <v/>
      </c>
    </row>
    <row r="887" spans="6:10" x14ac:dyDescent="0.2">
      <c r="F887" t="str">
        <f>IF(Crowdfunding!G886="successful","successful","")</f>
        <v/>
      </c>
      <c r="G887" t="str">
        <f>IF(F887="Successful",Crowdfunding!H886,"")</f>
        <v/>
      </c>
      <c r="I887" t="str">
        <f>IF(Crowdfunding!G886="failed","failed","")</f>
        <v>failed</v>
      </c>
      <c r="J887">
        <f>IF(I887="failed",Crowdfunding!H886,"")</f>
        <v>1886</v>
      </c>
    </row>
    <row r="888" spans="6:10" x14ac:dyDescent="0.2">
      <c r="F888" t="str">
        <f>IF(Crowdfunding!G887="successful","successful","")</f>
        <v>successful</v>
      </c>
      <c r="G888">
        <f>IF(F888="Successful",Crowdfunding!H887,"")</f>
        <v>52</v>
      </c>
      <c r="I888" t="str">
        <f>IF(Crowdfunding!G887="failed","failed","")</f>
        <v/>
      </c>
      <c r="J888" t="str">
        <f>IF(I888="failed",Crowdfunding!H887,"")</f>
        <v/>
      </c>
    </row>
    <row r="889" spans="6:10" x14ac:dyDescent="0.2">
      <c r="F889" t="str">
        <f>IF(Crowdfunding!G888="successful","successful","")</f>
        <v/>
      </c>
      <c r="G889" t="str">
        <f>IF(F889="Successful",Crowdfunding!H888,"")</f>
        <v/>
      </c>
      <c r="I889" t="str">
        <f>IF(Crowdfunding!G888="failed","failed","")</f>
        <v>failed</v>
      </c>
      <c r="J889">
        <f>IF(I889="failed",Crowdfunding!H888,"")</f>
        <v>1825</v>
      </c>
    </row>
    <row r="890" spans="6:10" x14ac:dyDescent="0.2">
      <c r="F890" t="str">
        <f>IF(Crowdfunding!G889="successful","successful","")</f>
        <v/>
      </c>
      <c r="G890" t="str">
        <f>IF(F890="Successful",Crowdfunding!H889,"")</f>
        <v/>
      </c>
      <c r="I890" t="str">
        <f>IF(Crowdfunding!G889="failed","failed","")</f>
        <v>failed</v>
      </c>
      <c r="J890">
        <f>IF(I890="failed",Crowdfunding!H889,"")</f>
        <v>31</v>
      </c>
    </row>
    <row r="891" spans="6:10" x14ac:dyDescent="0.2">
      <c r="F891" t="str">
        <f>IF(Crowdfunding!G890="successful","successful","")</f>
        <v>successful</v>
      </c>
      <c r="G891">
        <f>IF(F891="Successful",Crowdfunding!H890,"")</f>
        <v>290</v>
      </c>
      <c r="I891" t="str">
        <f>IF(Crowdfunding!G890="failed","failed","")</f>
        <v/>
      </c>
      <c r="J891" t="str">
        <f>IF(I891="failed",Crowdfunding!H890,"")</f>
        <v/>
      </c>
    </row>
    <row r="892" spans="6:10" x14ac:dyDescent="0.2">
      <c r="F892" t="str">
        <f>IF(Crowdfunding!G891="successful","successful","")</f>
        <v>successful</v>
      </c>
      <c r="G892">
        <f>IF(F892="Successful",Crowdfunding!H891,"")</f>
        <v>122</v>
      </c>
      <c r="I892" t="str">
        <f>IF(Crowdfunding!G891="failed","failed","")</f>
        <v/>
      </c>
      <c r="J892" t="str">
        <f>IF(I892="failed",Crowdfunding!H891,"")</f>
        <v/>
      </c>
    </row>
    <row r="893" spans="6:10" x14ac:dyDescent="0.2">
      <c r="F893" t="str">
        <f>IF(Crowdfunding!G892="successful","successful","")</f>
        <v>successful</v>
      </c>
      <c r="G893">
        <f>IF(F893="Successful",Crowdfunding!H892,"")</f>
        <v>1470</v>
      </c>
      <c r="I893" t="str">
        <f>IF(Crowdfunding!G892="failed","failed","")</f>
        <v/>
      </c>
      <c r="J893" t="str">
        <f>IF(I893="failed",Crowdfunding!H892,"")</f>
        <v/>
      </c>
    </row>
    <row r="894" spans="6:10" x14ac:dyDescent="0.2">
      <c r="F894" t="str">
        <f>IF(Crowdfunding!G893="successful","successful","")</f>
        <v>successful</v>
      </c>
      <c r="G894">
        <f>IF(F894="Successful",Crowdfunding!H893,"")</f>
        <v>165</v>
      </c>
      <c r="I894" t="str">
        <f>IF(Crowdfunding!G893="failed","failed","")</f>
        <v/>
      </c>
      <c r="J894" t="str">
        <f>IF(I894="failed",Crowdfunding!H893,"")</f>
        <v/>
      </c>
    </row>
    <row r="895" spans="6:10" x14ac:dyDescent="0.2">
      <c r="F895" t="str">
        <f>IF(Crowdfunding!G894="successful","successful","")</f>
        <v>successful</v>
      </c>
      <c r="G895">
        <f>IF(F895="Successful",Crowdfunding!H894,"")</f>
        <v>182</v>
      </c>
      <c r="I895" t="str">
        <f>IF(Crowdfunding!G894="failed","failed","")</f>
        <v/>
      </c>
      <c r="J895" t="str">
        <f>IF(I895="failed",Crowdfunding!H894,"")</f>
        <v/>
      </c>
    </row>
    <row r="896" spans="6:10" x14ac:dyDescent="0.2">
      <c r="F896" t="str">
        <f>IF(Crowdfunding!G895="successful","successful","")</f>
        <v>successful</v>
      </c>
      <c r="G896">
        <f>IF(F896="Successful",Crowdfunding!H895,"")</f>
        <v>199</v>
      </c>
      <c r="I896" t="str">
        <f>IF(Crowdfunding!G895="failed","failed","")</f>
        <v/>
      </c>
      <c r="J896" t="str">
        <f>IF(I896="failed",Crowdfunding!H895,"")</f>
        <v/>
      </c>
    </row>
    <row r="897" spans="6:10" x14ac:dyDescent="0.2">
      <c r="F897" t="str">
        <f>IF(Crowdfunding!G896="successful","successful","")</f>
        <v>successful</v>
      </c>
      <c r="G897">
        <f>IF(F897="Successful",Crowdfunding!H896,"")</f>
        <v>56</v>
      </c>
      <c r="I897" t="str">
        <f>IF(Crowdfunding!G896="failed","failed","")</f>
        <v/>
      </c>
      <c r="J897" t="str">
        <f>IF(I897="failed",Crowdfunding!H896,"")</f>
        <v/>
      </c>
    </row>
    <row r="898" spans="6:10" x14ac:dyDescent="0.2">
      <c r="F898" t="str">
        <f>IF(Crowdfunding!G897="successful","successful","")</f>
        <v/>
      </c>
      <c r="G898" t="str">
        <f>IF(F898="Successful",Crowdfunding!H897,"")</f>
        <v/>
      </c>
      <c r="I898" t="str">
        <f>IF(Crowdfunding!G897="failed","failed","")</f>
        <v>failed</v>
      </c>
      <c r="J898">
        <f>IF(I898="failed",Crowdfunding!H897,"")</f>
        <v>107</v>
      </c>
    </row>
    <row r="899" spans="6:10" x14ac:dyDescent="0.2">
      <c r="F899" t="str">
        <f>IF(Crowdfunding!G898="successful","successful","")</f>
        <v>successful</v>
      </c>
      <c r="G899">
        <f>IF(F899="Successful",Crowdfunding!H898,"")</f>
        <v>1460</v>
      </c>
      <c r="I899" t="str">
        <f>IF(Crowdfunding!G898="failed","failed","")</f>
        <v/>
      </c>
      <c r="J899" t="str">
        <f>IF(I899="failed",Crowdfunding!H898,"")</f>
        <v/>
      </c>
    </row>
    <row r="900" spans="6:10" x14ac:dyDescent="0.2">
      <c r="F900" t="str">
        <f>IF(Crowdfunding!G899="successful","successful","")</f>
        <v/>
      </c>
      <c r="G900" t="str">
        <f>IF(F900="Successful",Crowdfunding!H899,"")</f>
        <v/>
      </c>
      <c r="I900" t="str">
        <f>IF(Crowdfunding!G899="failed","failed","")</f>
        <v>failed</v>
      </c>
      <c r="J900">
        <f>IF(I900="failed",Crowdfunding!H899,"")</f>
        <v>27</v>
      </c>
    </row>
    <row r="901" spans="6:10" x14ac:dyDescent="0.2">
      <c r="F901" t="str">
        <f>IF(Crowdfunding!G900="successful","successful","")</f>
        <v/>
      </c>
      <c r="G901" t="str">
        <f>IF(F901="Successful",Crowdfunding!H900,"")</f>
        <v/>
      </c>
      <c r="I901" t="str">
        <f>IF(Crowdfunding!G900="failed","failed","")</f>
        <v>failed</v>
      </c>
      <c r="J901">
        <f>IF(I901="failed",Crowdfunding!H900,"")</f>
        <v>1221</v>
      </c>
    </row>
    <row r="902" spans="6:10" x14ac:dyDescent="0.2">
      <c r="F902" t="str">
        <f>IF(Crowdfunding!G901="successful","successful","")</f>
        <v>successful</v>
      </c>
      <c r="G902">
        <f>IF(F902="Successful",Crowdfunding!H901,"")</f>
        <v>123</v>
      </c>
      <c r="I902" t="str">
        <f>IF(Crowdfunding!G901="failed","failed","")</f>
        <v/>
      </c>
      <c r="J902" t="str">
        <f>IF(I902="failed",Crowdfunding!H901,"")</f>
        <v/>
      </c>
    </row>
    <row r="903" spans="6:10" x14ac:dyDescent="0.2">
      <c r="F903" t="str">
        <f>IF(Crowdfunding!G902="successful","successful","")</f>
        <v/>
      </c>
      <c r="G903" t="str">
        <f>IF(F903="Successful",Crowdfunding!H902,"")</f>
        <v/>
      </c>
      <c r="I903" t="str">
        <f>IF(Crowdfunding!G902="failed","failed","")</f>
        <v>failed</v>
      </c>
      <c r="J903">
        <f>IF(I903="failed",Crowdfunding!H902,"")</f>
        <v>1</v>
      </c>
    </row>
    <row r="904" spans="6:10" x14ac:dyDescent="0.2">
      <c r="F904" t="str">
        <f>IF(Crowdfunding!G903="successful","successful","")</f>
        <v>successful</v>
      </c>
      <c r="G904">
        <f>IF(F904="Successful",Crowdfunding!H903,"")</f>
        <v>159</v>
      </c>
      <c r="I904" t="str">
        <f>IF(Crowdfunding!G903="failed","failed","")</f>
        <v/>
      </c>
      <c r="J904" t="str">
        <f>IF(I904="failed",Crowdfunding!H903,"")</f>
        <v/>
      </c>
    </row>
    <row r="905" spans="6:10" x14ac:dyDescent="0.2">
      <c r="F905" t="str">
        <f>IF(Crowdfunding!G904="successful","successful","")</f>
        <v>successful</v>
      </c>
      <c r="G905">
        <f>IF(F905="Successful",Crowdfunding!H904,"")</f>
        <v>110</v>
      </c>
      <c r="I905" t="str">
        <f>IF(Crowdfunding!G904="failed","failed","")</f>
        <v/>
      </c>
      <c r="J905" t="str">
        <f>IF(I905="failed",Crowdfunding!H904,"")</f>
        <v/>
      </c>
    </row>
    <row r="906" spans="6:10" x14ac:dyDescent="0.2">
      <c r="F906" t="str">
        <f>IF(Crowdfunding!G905="successful","successful","")</f>
        <v/>
      </c>
      <c r="G906" t="str">
        <f>IF(F906="Successful",Crowdfunding!H905,"")</f>
        <v/>
      </c>
      <c r="I906" t="str">
        <f>IF(Crowdfunding!G905="failed","failed","")</f>
        <v/>
      </c>
      <c r="J906" t="str">
        <f>IF(I906="failed",Crowdfunding!H905,"")</f>
        <v/>
      </c>
    </row>
    <row r="907" spans="6:10" x14ac:dyDescent="0.2">
      <c r="F907" t="str">
        <f>IF(Crowdfunding!G906="successful","successful","")</f>
        <v/>
      </c>
      <c r="G907" t="str">
        <f>IF(F907="Successful",Crowdfunding!H906,"")</f>
        <v/>
      </c>
      <c r="I907" t="str">
        <f>IF(Crowdfunding!G906="failed","failed","")</f>
        <v>failed</v>
      </c>
      <c r="J907">
        <f>IF(I907="failed",Crowdfunding!H906,"")</f>
        <v>16</v>
      </c>
    </row>
    <row r="908" spans="6:10" x14ac:dyDescent="0.2">
      <c r="F908" t="str">
        <f>IF(Crowdfunding!G907="successful","successful","")</f>
        <v>successful</v>
      </c>
      <c r="G908">
        <f>IF(F908="Successful",Crowdfunding!H907,"")</f>
        <v>236</v>
      </c>
      <c r="I908" t="str">
        <f>IF(Crowdfunding!G907="failed","failed","")</f>
        <v/>
      </c>
      <c r="J908" t="str">
        <f>IF(I908="failed",Crowdfunding!H907,"")</f>
        <v/>
      </c>
    </row>
    <row r="909" spans="6:10" x14ac:dyDescent="0.2">
      <c r="F909" t="str">
        <f>IF(Crowdfunding!G908="successful","successful","")</f>
        <v>successful</v>
      </c>
      <c r="G909">
        <f>IF(F909="Successful",Crowdfunding!H908,"")</f>
        <v>191</v>
      </c>
      <c r="I909" t="str">
        <f>IF(Crowdfunding!G908="failed","failed","")</f>
        <v/>
      </c>
      <c r="J909" t="str">
        <f>IF(I909="failed",Crowdfunding!H908,"")</f>
        <v/>
      </c>
    </row>
    <row r="910" spans="6:10" x14ac:dyDescent="0.2">
      <c r="F910" t="str">
        <f>IF(Crowdfunding!G909="successful","successful","")</f>
        <v/>
      </c>
      <c r="G910" t="str">
        <f>IF(F910="Successful",Crowdfunding!H909,"")</f>
        <v/>
      </c>
      <c r="I910" t="str">
        <f>IF(Crowdfunding!G909="failed","failed","")</f>
        <v>failed</v>
      </c>
      <c r="J910">
        <f>IF(I910="failed",Crowdfunding!H909,"")</f>
        <v>41</v>
      </c>
    </row>
    <row r="911" spans="6:10" x14ac:dyDescent="0.2">
      <c r="F911" t="str">
        <f>IF(Crowdfunding!G910="successful","successful","")</f>
        <v>successful</v>
      </c>
      <c r="G911">
        <f>IF(F911="Successful",Crowdfunding!H910,"")</f>
        <v>3934</v>
      </c>
      <c r="I911" t="str">
        <f>IF(Crowdfunding!G910="failed","failed","")</f>
        <v/>
      </c>
      <c r="J911" t="str">
        <f>IF(I911="failed",Crowdfunding!H910,"")</f>
        <v/>
      </c>
    </row>
    <row r="912" spans="6:10" x14ac:dyDescent="0.2">
      <c r="F912" t="str">
        <f>IF(Crowdfunding!G911="successful","successful","")</f>
        <v>successful</v>
      </c>
      <c r="G912">
        <f>IF(F912="Successful",Crowdfunding!H911,"")</f>
        <v>80</v>
      </c>
      <c r="I912" t="str">
        <f>IF(Crowdfunding!G911="failed","failed","")</f>
        <v/>
      </c>
      <c r="J912" t="str">
        <f>IF(I912="failed",Crowdfunding!H911,"")</f>
        <v/>
      </c>
    </row>
    <row r="913" spans="6:10" x14ac:dyDescent="0.2">
      <c r="F913" t="str">
        <f>IF(Crowdfunding!G912="successful","successful","")</f>
        <v/>
      </c>
      <c r="G913" t="str">
        <f>IF(F913="Successful",Crowdfunding!H912,"")</f>
        <v/>
      </c>
      <c r="I913" t="str">
        <f>IF(Crowdfunding!G912="failed","failed","")</f>
        <v/>
      </c>
      <c r="J913" t="str">
        <f>IF(I913="failed",Crowdfunding!H912,"")</f>
        <v/>
      </c>
    </row>
    <row r="914" spans="6:10" x14ac:dyDescent="0.2">
      <c r="F914" t="str">
        <f>IF(Crowdfunding!G913="successful","successful","")</f>
        <v>successful</v>
      </c>
      <c r="G914">
        <f>IF(F914="Successful",Crowdfunding!H913,"")</f>
        <v>462</v>
      </c>
      <c r="I914" t="str">
        <f>IF(Crowdfunding!G913="failed","failed","")</f>
        <v/>
      </c>
      <c r="J914" t="str">
        <f>IF(I914="failed",Crowdfunding!H913,"")</f>
        <v/>
      </c>
    </row>
    <row r="915" spans="6:10" x14ac:dyDescent="0.2">
      <c r="F915" t="str">
        <f>IF(Crowdfunding!G914="successful","successful","")</f>
        <v>successful</v>
      </c>
      <c r="G915">
        <f>IF(F915="Successful",Crowdfunding!H914,"")</f>
        <v>179</v>
      </c>
      <c r="I915" t="str">
        <f>IF(Crowdfunding!G914="failed","failed","")</f>
        <v/>
      </c>
      <c r="J915" t="str">
        <f>IF(I915="failed",Crowdfunding!H914,"")</f>
        <v/>
      </c>
    </row>
    <row r="916" spans="6:10" x14ac:dyDescent="0.2">
      <c r="F916" t="str">
        <f>IF(Crowdfunding!G915="successful","successful","")</f>
        <v/>
      </c>
      <c r="G916" t="str">
        <f>IF(F916="Successful",Crowdfunding!H915,"")</f>
        <v/>
      </c>
      <c r="I916" t="str">
        <f>IF(Crowdfunding!G915="failed","failed","")</f>
        <v>failed</v>
      </c>
      <c r="J916">
        <f>IF(I916="failed",Crowdfunding!H915,"")</f>
        <v>523</v>
      </c>
    </row>
    <row r="917" spans="6:10" x14ac:dyDescent="0.2">
      <c r="F917" t="str">
        <f>IF(Crowdfunding!G916="successful","successful","")</f>
        <v/>
      </c>
      <c r="G917" t="str">
        <f>IF(F917="Successful",Crowdfunding!H916,"")</f>
        <v/>
      </c>
      <c r="I917" t="str">
        <f>IF(Crowdfunding!G916="failed","failed","")</f>
        <v>failed</v>
      </c>
      <c r="J917">
        <f>IF(I917="failed",Crowdfunding!H916,"")</f>
        <v>141</v>
      </c>
    </row>
    <row r="918" spans="6:10" x14ac:dyDescent="0.2">
      <c r="F918" t="str">
        <f>IF(Crowdfunding!G917="successful","successful","")</f>
        <v>successful</v>
      </c>
      <c r="G918">
        <f>IF(F918="Successful",Crowdfunding!H917,"")</f>
        <v>1866</v>
      </c>
      <c r="I918" t="str">
        <f>IF(Crowdfunding!G917="failed","failed","")</f>
        <v/>
      </c>
      <c r="J918" t="str">
        <f>IF(I918="failed",Crowdfunding!H917,"")</f>
        <v/>
      </c>
    </row>
    <row r="919" spans="6:10" x14ac:dyDescent="0.2">
      <c r="F919" t="str">
        <f>IF(Crowdfunding!G918="successful","successful","")</f>
        <v/>
      </c>
      <c r="G919" t="str">
        <f>IF(F919="Successful",Crowdfunding!H918,"")</f>
        <v/>
      </c>
      <c r="I919" t="str">
        <f>IF(Crowdfunding!G918="failed","failed","")</f>
        <v>failed</v>
      </c>
      <c r="J919">
        <f>IF(I919="failed",Crowdfunding!H918,"")</f>
        <v>52</v>
      </c>
    </row>
    <row r="920" spans="6:10" x14ac:dyDescent="0.2">
      <c r="F920" t="str">
        <f>IF(Crowdfunding!G919="successful","successful","")</f>
        <v/>
      </c>
      <c r="G920" t="str">
        <f>IF(F920="Successful",Crowdfunding!H919,"")</f>
        <v/>
      </c>
      <c r="I920" t="str">
        <f>IF(Crowdfunding!G919="failed","failed","")</f>
        <v/>
      </c>
      <c r="J920" t="str">
        <f>IF(I920="failed",Crowdfunding!H919,"")</f>
        <v/>
      </c>
    </row>
    <row r="921" spans="6:10" x14ac:dyDescent="0.2">
      <c r="F921" t="str">
        <f>IF(Crowdfunding!G920="successful","successful","")</f>
        <v>successful</v>
      </c>
      <c r="G921">
        <f>IF(F921="Successful",Crowdfunding!H920,"")</f>
        <v>156</v>
      </c>
      <c r="I921" t="str">
        <f>IF(Crowdfunding!G920="failed","failed","")</f>
        <v/>
      </c>
      <c r="J921" t="str">
        <f>IF(I921="failed",Crowdfunding!H920,"")</f>
        <v/>
      </c>
    </row>
    <row r="922" spans="6:10" x14ac:dyDescent="0.2">
      <c r="F922" t="str">
        <f>IF(Crowdfunding!G921="successful","successful","")</f>
        <v/>
      </c>
      <c r="G922" t="str">
        <f>IF(F922="Successful",Crowdfunding!H921,"")</f>
        <v/>
      </c>
      <c r="I922" t="str">
        <f>IF(Crowdfunding!G921="failed","failed","")</f>
        <v>failed</v>
      </c>
      <c r="J922">
        <f>IF(I922="failed",Crowdfunding!H921,"")</f>
        <v>225</v>
      </c>
    </row>
    <row r="923" spans="6:10" x14ac:dyDescent="0.2">
      <c r="F923" t="str">
        <f>IF(Crowdfunding!G922="successful","successful","")</f>
        <v>successful</v>
      </c>
      <c r="G923">
        <f>IF(F923="Successful",Crowdfunding!H922,"")</f>
        <v>255</v>
      </c>
      <c r="I923" t="str">
        <f>IF(Crowdfunding!G922="failed","failed","")</f>
        <v/>
      </c>
      <c r="J923" t="str">
        <f>IF(I923="failed",Crowdfunding!H922,"")</f>
        <v/>
      </c>
    </row>
    <row r="924" spans="6:10" x14ac:dyDescent="0.2">
      <c r="F924" t="str">
        <f>IF(Crowdfunding!G923="successful","successful","")</f>
        <v/>
      </c>
      <c r="G924" t="str">
        <f>IF(F924="Successful",Crowdfunding!H923,"")</f>
        <v/>
      </c>
      <c r="I924" t="str">
        <f>IF(Crowdfunding!G923="failed","failed","")</f>
        <v>failed</v>
      </c>
      <c r="J924">
        <f>IF(I924="failed",Crowdfunding!H923,"")</f>
        <v>38</v>
      </c>
    </row>
    <row r="925" spans="6:10" x14ac:dyDescent="0.2">
      <c r="F925" t="str">
        <f>IF(Crowdfunding!G924="successful","successful","")</f>
        <v>successful</v>
      </c>
      <c r="G925">
        <f>IF(F925="Successful",Crowdfunding!H924,"")</f>
        <v>2261</v>
      </c>
      <c r="I925" t="str">
        <f>IF(Crowdfunding!G924="failed","failed","")</f>
        <v/>
      </c>
      <c r="J925" t="str">
        <f>IF(I925="failed",Crowdfunding!H924,"")</f>
        <v/>
      </c>
    </row>
    <row r="926" spans="6:10" x14ac:dyDescent="0.2">
      <c r="F926" t="str">
        <f>IF(Crowdfunding!G925="successful","successful","")</f>
        <v>successful</v>
      </c>
      <c r="G926">
        <f>IF(F926="Successful",Crowdfunding!H925,"")</f>
        <v>40</v>
      </c>
      <c r="I926" t="str">
        <f>IF(Crowdfunding!G925="failed","failed","")</f>
        <v/>
      </c>
      <c r="J926" t="str">
        <f>IF(I926="failed",Crowdfunding!H925,"")</f>
        <v/>
      </c>
    </row>
    <row r="927" spans="6:10" x14ac:dyDescent="0.2">
      <c r="F927" t="str">
        <f>IF(Crowdfunding!G926="successful","successful","")</f>
        <v>successful</v>
      </c>
      <c r="G927">
        <f>IF(F927="Successful",Crowdfunding!H926,"")</f>
        <v>2289</v>
      </c>
      <c r="I927" t="str">
        <f>IF(Crowdfunding!G926="failed","failed","")</f>
        <v/>
      </c>
      <c r="J927" t="str">
        <f>IF(I927="failed",Crowdfunding!H926,"")</f>
        <v/>
      </c>
    </row>
    <row r="928" spans="6:10" x14ac:dyDescent="0.2">
      <c r="F928" t="str">
        <f>IF(Crowdfunding!G927="successful","successful","")</f>
        <v>successful</v>
      </c>
      <c r="G928">
        <f>IF(F928="Successful",Crowdfunding!H927,"")</f>
        <v>65</v>
      </c>
      <c r="I928" t="str">
        <f>IF(Crowdfunding!G927="failed","failed","")</f>
        <v/>
      </c>
      <c r="J928" t="str">
        <f>IF(I928="failed",Crowdfunding!H927,"")</f>
        <v/>
      </c>
    </row>
    <row r="929" spans="6:10" x14ac:dyDescent="0.2">
      <c r="F929" t="str">
        <f>IF(Crowdfunding!G928="successful","successful","")</f>
        <v/>
      </c>
      <c r="G929" t="str">
        <f>IF(F929="Successful",Crowdfunding!H928,"")</f>
        <v/>
      </c>
      <c r="I929" t="str">
        <f>IF(Crowdfunding!G928="failed","failed","")</f>
        <v>failed</v>
      </c>
      <c r="J929">
        <f>IF(I929="failed",Crowdfunding!H928,"")</f>
        <v>15</v>
      </c>
    </row>
    <row r="930" spans="6:10" x14ac:dyDescent="0.2">
      <c r="F930" t="str">
        <f>IF(Crowdfunding!G929="successful","successful","")</f>
        <v/>
      </c>
      <c r="G930" t="str">
        <f>IF(F930="Successful",Crowdfunding!H929,"")</f>
        <v/>
      </c>
      <c r="I930" t="str">
        <f>IF(Crowdfunding!G929="failed","failed","")</f>
        <v>failed</v>
      </c>
      <c r="J930">
        <f>IF(I930="failed",Crowdfunding!H929,"")</f>
        <v>37</v>
      </c>
    </row>
    <row r="931" spans="6:10" x14ac:dyDescent="0.2">
      <c r="F931" t="str">
        <f>IF(Crowdfunding!G930="successful","successful","")</f>
        <v>successful</v>
      </c>
      <c r="G931">
        <f>IF(F931="Successful",Crowdfunding!H930,"")</f>
        <v>3777</v>
      </c>
      <c r="I931" t="str">
        <f>IF(Crowdfunding!G930="failed","failed","")</f>
        <v/>
      </c>
      <c r="J931" t="str">
        <f>IF(I931="failed",Crowdfunding!H930,"")</f>
        <v/>
      </c>
    </row>
    <row r="932" spans="6:10" x14ac:dyDescent="0.2">
      <c r="F932" t="str">
        <f>IF(Crowdfunding!G931="successful","successful","")</f>
        <v>successful</v>
      </c>
      <c r="G932">
        <f>IF(F932="Successful",Crowdfunding!H931,"")</f>
        <v>184</v>
      </c>
      <c r="I932" t="str">
        <f>IF(Crowdfunding!G931="failed","failed","")</f>
        <v/>
      </c>
      <c r="J932" t="str">
        <f>IF(I932="failed",Crowdfunding!H931,"")</f>
        <v/>
      </c>
    </row>
    <row r="933" spans="6:10" x14ac:dyDescent="0.2">
      <c r="F933" t="str">
        <f>IF(Crowdfunding!G932="successful","successful","")</f>
        <v>successful</v>
      </c>
      <c r="G933">
        <f>IF(F933="Successful",Crowdfunding!H932,"")</f>
        <v>85</v>
      </c>
      <c r="I933" t="str">
        <f>IF(Crowdfunding!G932="failed","failed","")</f>
        <v/>
      </c>
      <c r="J933" t="str">
        <f>IF(I933="failed",Crowdfunding!H932,"")</f>
        <v/>
      </c>
    </row>
    <row r="934" spans="6:10" x14ac:dyDescent="0.2">
      <c r="F934" t="str">
        <f>IF(Crowdfunding!G933="successful","successful","")</f>
        <v/>
      </c>
      <c r="G934" t="str">
        <f>IF(F934="Successful",Crowdfunding!H933,"")</f>
        <v/>
      </c>
      <c r="I934" t="str">
        <f>IF(Crowdfunding!G933="failed","failed","")</f>
        <v>failed</v>
      </c>
      <c r="J934">
        <f>IF(I934="failed",Crowdfunding!H933,"")</f>
        <v>112</v>
      </c>
    </row>
    <row r="935" spans="6:10" x14ac:dyDescent="0.2">
      <c r="F935" t="str">
        <f>IF(Crowdfunding!G934="successful","successful","")</f>
        <v>successful</v>
      </c>
      <c r="G935">
        <f>IF(F935="Successful",Crowdfunding!H934,"")</f>
        <v>144</v>
      </c>
      <c r="I935" t="str">
        <f>IF(Crowdfunding!G934="failed","failed","")</f>
        <v/>
      </c>
      <c r="J935" t="str">
        <f>IF(I935="failed",Crowdfunding!H934,"")</f>
        <v/>
      </c>
    </row>
    <row r="936" spans="6:10" x14ac:dyDescent="0.2">
      <c r="F936" t="str">
        <f>IF(Crowdfunding!G935="successful","successful","")</f>
        <v>successful</v>
      </c>
      <c r="G936">
        <f>IF(F936="Successful",Crowdfunding!H935,"")</f>
        <v>1902</v>
      </c>
      <c r="I936" t="str">
        <f>IF(Crowdfunding!G935="failed","failed","")</f>
        <v/>
      </c>
      <c r="J936" t="str">
        <f>IF(I936="failed",Crowdfunding!H935,"")</f>
        <v/>
      </c>
    </row>
    <row r="937" spans="6:10" x14ac:dyDescent="0.2">
      <c r="F937" t="str">
        <f>IF(Crowdfunding!G936="successful","successful","")</f>
        <v>successful</v>
      </c>
      <c r="G937">
        <f>IF(F937="Successful",Crowdfunding!H936,"")</f>
        <v>105</v>
      </c>
      <c r="I937" t="str">
        <f>IF(Crowdfunding!G936="failed","failed","")</f>
        <v/>
      </c>
      <c r="J937" t="str">
        <f>IF(I937="failed",Crowdfunding!H936,"")</f>
        <v/>
      </c>
    </row>
    <row r="938" spans="6:10" x14ac:dyDescent="0.2">
      <c r="F938" t="str">
        <f>IF(Crowdfunding!G937="successful","successful","")</f>
        <v>successful</v>
      </c>
      <c r="G938">
        <f>IF(F938="Successful",Crowdfunding!H937,"")</f>
        <v>132</v>
      </c>
      <c r="I938" t="str">
        <f>IF(Crowdfunding!G937="failed","failed","")</f>
        <v/>
      </c>
      <c r="J938" t="str">
        <f>IF(I938="failed",Crowdfunding!H937,"")</f>
        <v/>
      </c>
    </row>
    <row r="939" spans="6:10" x14ac:dyDescent="0.2">
      <c r="F939" t="str">
        <f>IF(Crowdfunding!G938="successful","successful","")</f>
        <v/>
      </c>
      <c r="G939" t="str">
        <f>IF(F939="Successful",Crowdfunding!H938,"")</f>
        <v/>
      </c>
      <c r="I939" t="str">
        <f>IF(Crowdfunding!G938="failed","failed","")</f>
        <v>failed</v>
      </c>
      <c r="J939">
        <f>IF(I939="failed",Crowdfunding!H938,"")</f>
        <v>21</v>
      </c>
    </row>
    <row r="940" spans="6:10" x14ac:dyDescent="0.2">
      <c r="F940" t="str">
        <f>IF(Crowdfunding!G939="successful","successful","")</f>
        <v/>
      </c>
      <c r="G940" t="str">
        <f>IF(F940="Successful",Crowdfunding!H939,"")</f>
        <v/>
      </c>
      <c r="I940" t="str">
        <f>IF(Crowdfunding!G939="failed","failed","")</f>
        <v/>
      </c>
      <c r="J940" t="str">
        <f>IF(I940="failed",Crowdfunding!H939,"")</f>
        <v/>
      </c>
    </row>
    <row r="941" spans="6:10" x14ac:dyDescent="0.2">
      <c r="F941" t="str">
        <f>IF(Crowdfunding!G940="successful","successful","")</f>
        <v>successful</v>
      </c>
      <c r="G941">
        <f>IF(F941="Successful",Crowdfunding!H940,"")</f>
        <v>96</v>
      </c>
      <c r="I941" t="str">
        <f>IF(Crowdfunding!G940="failed","failed","")</f>
        <v/>
      </c>
      <c r="J941" t="str">
        <f>IF(I941="failed",Crowdfunding!H940,"")</f>
        <v/>
      </c>
    </row>
    <row r="942" spans="6:10" x14ac:dyDescent="0.2">
      <c r="F942" t="str">
        <f>IF(Crowdfunding!G941="successful","successful","")</f>
        <v/>
      </c>
      <c r="G942" t="str">
        <f>IF(F942="Successful",Crowdfunding!H941,"")</f>
        <v/>
      </c>
      <c r="I942" t="str">
        <f>IF(Crowdfunding!G941="failed","failed","")</f>
        <v>failed</v>
      </c>
      <c r="J942">
        <f>IF(I942="failed",Crowdfunding!H941,"")</f>
        <v>67</v>
      </c>
    </row>
    <row r="943" spans="6:10" x14ac:dyDescent="0.2">
      <c r="F943" t="str">
        <f>IF(Crowdfunding!G942="successful","successful","")</f>
        <v/>
      </c>
      <c r="G943" t="str">
        <f>IF(F943="Successful",Crowdfunding!H942,"")</f>
        <v/>
      </c>
      <c r="I943" t="str">
        <f>IF(Crowdfunding!G942="failed","failed","")</f>
        <v/>
      </c>
      <c r="J943" t="str">
        <f>IF(I943="failed",Crowdfunding!H942,"")</f>
        <v/>
      </c>
    </row>
    <row r="944" spans="6:10" x14ac:dyDescent="0.2">
      <c r="F944" t="str">
        <f>IF(Crowdfunding!G943="successful","successful","")</f>
        <v/>
      </c>
      <c r="G944" t="str">
        <f>IF(F944="Successful",Crowdfunding!H943,"")</f>
        <v/>
      </c>
      <c r="I944" t="str">
        <f>IF(Crowdfunding!G943="failed","failed","")</f>
        <v>failed</v>
      </c>
      <c r="J944">
        <f>IF(I944="failed",Crowdfunding!H943,"")</f>
        <v>78</v>
      </c>
    </row>
    <row r="945" spans="6:10" x14ac:dyDescent="0.2">
      <c r="F945" t="str">
        <f>IF(Crowdfunding!G944="successful","successful","")</f>
        <v/>
      </c>
      <c r="G945" t="str">
        <f>IF(F945="Successful",Crowdfunding!H944,"")</f>
        <v/>
      </c>
      <c r="I945" t="str">
        <f>IF(Crowdfunding!G944="failed","failed","")</f>
        <v>failed</v>
      </c>
      <c r="J945">
        <f>IF(I945="failed",Crowdfunding!H944,"")</f>
        <v>67</v>
      </c>
    </row>
    <row r="946" spans="6:10" x14ac:dyDescent="0.2">
      <c r="F946" t="str">
        <f>IF(Crowdfunding!G945="successful","successful","")</f>
        <v>successful</v>
      </c>
      <c r="G946">
        <f>IF(F946="Successful",Crowdfunding!H945,"")</f>
        <v>114</v>
      </c>
      <c r="I946" t="str">
        <f>IF(Crowdfunding!G945="failed","failed","")</f>
        <v/>
      </c>
      <c r="J946" t="str">
        <f>IF(I946="failed",Crowdfunding!H945,"")</f>
        <v/>
      </c>
    </row>
    <row r="947" spans="6:10" x14ac:dyDescent="0.2">
      <c r="F947" t="str">
        <f>IF(Crowdfunding!G946="successful","successful","")</f>
        <v/>
      </c>
      <c r="G947" t="str">
        <f>IF(F947="Successful",Crowdfunding!H946,"")</f>
        <v/>
      </c>
      <c r="I947" t="str">
        <f>IF(Crowdfunding!G946="failed","failed","")</f>
        <v>failed</v>
      </c>
      <c r="J947">
        <f>IF(I947="failed",Crowdfunding!H946,"")</f>
        <v>263</v>
      </c>
    </row>
    <row r="948" spans="6:10" x14ac:dyDescent="0.2">
      <c r="F948" t="str">
        <f>IF(Crowdfunding!G947="successful","successful","")</f>
        <v/>
      </c>
      <c r="G948" t="str">
        <f>IF(F948="Successful",Crowdfunding!H947,"")</f>
        <v/>
      </c>
      <c r="I948" t="str">
        <f>IF(Crowdfunding!G947="failed","failed","")</f>
        <v>failed</v>
      </c>
      <c r="J948">
        <f>IF(I948="failed",Crowdfunding!H947,"")</f>
        <v>1691</v>
      </c>
    </row>
    <row r="949" spans="6:10" x14ac:dyDescent="0.2">
      <c r="F949" t="str">
        <f>IF(Crowdfunding!G948="successful","successful","")</f>
        <v/>
      </c>
      <c r="G949" t="str">
        <f>IF(F949="Successful",Crowdfunding!H948,"")</f>
        <v/>
      </c>
      <c r="I949" t="str">
        <f>IF(Crowdfunding!G948="failed","failed","")</f>
        <v>failed</v>
      </c>
      <c r="J949">
        <f>IF(I949="failed",Crowdfunding!H948,"")</f>
        <v>181</v>
      </c>
    </row>
    <row r="950" spans="6:10" x14ac:dyDescent="0.2">
      <c r="F950" t="str">
        <f>IF(Crowdfunding!G949="successful","successful","")</f>
        <v/>
      </c>
      <c r="G950" t="str">
        <f>IF(F950="Successful",Crowdfunding!H949,"")</f>
        <v/>
      </c>
      <c r="I950" t="str">
        <f>IF(Crowdfunding!G949="failed","failed","")</f>
        <v>failed</v>
      </c>
      <c r="J950">
        <f>IF(I950="failed",Crowdfunding!H949,"")</f>
        <v>13</v>
      </c>
    </row>
    <row r="951" spans="6:10" x14ac:dyDescent="0.2">
      <c r="F951" t="str">
        <f>IF(Crowdfunding!G950="successful","successful","")</f>
        <v/>
      </c>
      <c r="G951" t="str">
        <f>IF(F951="Successful",Crowdfunding!H950,"")</f>
        <v/>
      </c>
      <c r="I951" t="str">
        <f>IF(Crowdfunding!G950="failed","failed","")</f>
        <v/>
      </c>
      <c r="J951" t="str">
        <f>IF(I951="failed",Crowdfunding!H950,"")</f>
        <v/>
      </c>
    </row>
    <row r="952" spans="6:10" x14ac:dyDescent="0.2">
      <c r="F952" t="str">
        <f>IF(Crowdfunding!G951="successful","successful","")</f>
        <v>successful</v>
      </c>
      <c r="G952">
        <f>IF(F952="Successful",Crowdfunding!H951,"")</f>
        <v>203</v>
      </c>
      <c r="I952" t="str">
        <f>IF(Crowdfunding!G951="failed","failed","")</f>
        <v/>
      </c>
      <c r="J952" t="str">
        <f>IF(I952="failed",Crowdfunding!H951,"")</f>
        <v/>
      </c>
    </row>
    <row r="953" spans="6:10" x14ac:dyDescent="0.2">
      <c r="F953" t="str">
        <f>IF(Crowdfunding!G952="successful","successful","")</f>
        <v/>
      </c>
      <c r="G953" t="str">
        <f>IF(F953="Successful",Crowdfunding!H952,"")</f>
        <v/>
      </c>
      <c r="I953" t="str">
        <f>IF(Crowdfunding!G952="failed","failed","")</f>
        <v>failed</v>
      </c>
      <c r="J953">
        <f>IF(I953="failed",Crowdfunding!H952,"")</f>
        <v>1</v>
      </c>
    </row>
    <row r="954" spans="6:10" x14ac:dyDescent="0.2">
      <c r="F954" t="str">
        <f>IF(Crowdfunding!G953="successful","successful","")</f>
        <v>successful</v>
      </c>
      <c r="G954">
        <f>IF(F954="Successful",Crowdfunding!H953,"")</f>
        <v>1559</v>
      </c>
      <c r="I954" t="str">
        <f>IF(Crowdfunding!G953="failed","failed","")</f>
        <v/>
      </c>
      <c r="J954" t="str">
        <f>IF(I954="failed",Crowdfunding!H953,"")</f>
        <v/>
      </c>
    </row>
    <row r="955" spans="6:10" x14ac:dyDescent="0.2">
      <c r="F955" t="str">
        <f>IF(Crowdfunding!G954="successful","successful","")</f>
        <v/>
      </c>
      <c r="G955" t="str">
        <f>IF(F955="Successful",Crowdfunding!H954,"")</f>
        <v/>
      </c>
      <c r="I955" t="str">
        <f>IF(Crowdfunding!G954="failed","failed","")</f>
        <v/>
      </c>
      <c r="J955" t="str">
        <f>IF(I955="failed",Crowdfunding!H954,"")</f>
        <v/>
      </c>
    </row>
    <row r="956" spans="6:10" x14ac:dyDescent="0.2">
      <c r="F956" t="str">
        <f>IF(Crowdfunding!G955="successful","successful","")</f>
        <v/>
      </c>
      <c r="G956" t="str">
        <f>IF(F956="Successful",Crowdfunding!H955,"")</f>
        <v/>
      </c>
      <c r="I956" t="str">
        <f>IF(Crowdfunding!G955="failed","failed","")</f>
        <v>failed</v>
      </c>
      <c r="J956">
        <f>IF(I956="failed",Crowdfunding!H955,"")</f>
        <v>21</v>
      </c>
    </row>
    <row r="957" spans="6:10" x14ac:dyDescent="0.2">
      <c r="F957" t="str">
        <f>IF(Crowdfunding!G956="successful","successful","")</f>
        <v>successful</v>
      </c>
      <c r="G957">
        <f>IF(F957="Successful",Crowdfunding!H956,"")</f>
        <v>1548</v>
      </c>
      <c r="I957" t="str">
        <f>IF(Crowdfunding!G956="failed","failed","")</f>
        <v/>
      </c>
      <c r="J957" t="str">
        <f>IF(I957="failed",Crowdfunding!H956,"")</f>
        <v/>
      </c>
    </row>
    <row r="958" spans="6:10" x14ac:dyDescent="0.2">
      <c r="F958" t="str">
        <f>IF(Crowdfunding!G957="successful","successful","")</f>
        <v>successful</v>
      </c>
      <c r="G958">
        <f>IF(F958="Successful",Crowdfunding!H957,"")</f>
        <v>80</v>
      </c>
      <c r="I958" t="str">
        <f>IF(Crowdfunding!G957="failed","failed","")</f>
        <v/>
      </c>
      <c r="J958" t="str">
        <f>IF(I958="failed",Crowdfunding!H957,"")</f>
        <v/>
      </c>
    </row>
    <row r="959" spans="6:10" x14ac:dyDescent="0.2">
      <c r="F959" t="str">
        <f>IF(Crowdfunding!G958="successful","successful","")</f>
        <v/>
      </c>
      <c r="G959" t="str">
        <f>IF(F959="Successful",Crowdfunding!H958,"")</f>
        <v/>
      </c>
      <c r="I959" t="str">
        <f>IF(Crowdfunding!G958="failed","failed","")</f>
        <v>failed</v>
      </c>
      <c r="J959">
        <f>IF(I959="failed",Crowdfunding!H958,"")</f>
        <v>830</v>
      </c>
    </row>
    <row r="960" spans="6:10" x14ac:dyDescent="0.2">
      <c r="F960" t="str">
        <f>IF(Crowdfunding!G959="successful","successful","")</f>
        <v>successful</v>
      </c>
      <c r="G960">
        <f>IF(F960="Successful",Crowdfunding!H959,"")</f>
        <v>131</v>
      </c>
      <c r="I960" t="str">
        <f>IF(Crowdfunding!G959="failed","failed","")</f>
        <v/>
      </c>
      <c r="J960" t="str">
        <f>IF(I960="failed",Crowdfunding!H959,"")</f>
        <v/>
      </c>
    </row>
    <row r="961" spans="6:10" x14ac:dyDescent="0.2">
      <c r="F961" t="str">
        <f>IF(Crowdfunding!G960="successful","successful","")</f>
        <v>successful</v>
      </c>
      <c r="G961">
        <f>IF(F961="Successful",Crowdfunding!H960,"")</f>
        <v>112</v>
      </c>
      <c r="I961" t="str">
        <f>IF(Crowdfunding!G960="failed","failed","")</f>
        <v/>
      </c>
      <c r="J961" t="str">
        <f>IF(I961="failed",Crowdfunding!H960,"")</f>
        <v/>
      </c>
    </row>
    <row r="962" spans="6:10" x14ac:dyDescent="0.2">
      <c r="F962" t="str">
        <f>IF(Crowdfunding!G961="successful","successful","")</f>
        <v/>
      </c>
      <c r="G962" t="str">
        <f>IF(F962="Successful",Crowdfunding!H961,"")</f>
        <v/>
      </c>
      <c r="I962" t="str">
        <f>IF(Crowdfunding!G961="failed","failed","")</f>
        <v>failed</v>
      </c>
      <c r="J962">
        <f>IF(I962="failed",Crowdfunding!H961,"")</f>
        <v>130</v>
      </c>
    </row>
    <row r="963" spans="6:10" x14ac:dyDescent="0.2">
      <c r="F963" t="str">
        <f>IF(Crowdfunding!G962="successful","successful","")</f>
        <v/>
      </c>
      <c r="G963" t="str">
        <f>IF(F963="Successful",Crowdfunding!H962,"")</f>
        <v/>
      </c>
      <c r="I963" t="str">
        <f>IF(Crowdfunding!G962="failed","failed","")</f>
        <v>failed</v>
      </c>
      <c r="J963">
        <f>IF(I963="failed",Crowdfunding!H962,"")</f>
        <v>55</v>
      </c>
    </row>
    <row r="964" spans="6:10" x14ac:dyDescent="0.2">
      <c r="F964" t="str">
        <f>IF(Crowdfunding!G963="successful","successful","")</f>
        <v>successful</v>
      </c>
      <c r="G964">
        <f>IF(F964="Successful",Crowdfunding!H963,"")</f>
        <v>155</v>
      </c>
      <c r="I964" t="str">
        <f>IF(Crowdfunding!G963="failed","failed","")</f>
        <v/>
      </c>
      <c r="J964" t="str">
        <f>IF(I964="failed",Crowdfunding!H963,"")</f>
        <v/>
      </c>
    </row>
    <row r="965" spans="6:10" x14ac:dyDescent="0.2">
      <c r="F965" t="str">
        <f>IF(Crowdfunding!G964="successful","successful","")</f>
        <v>successful</v>
      </c>
      <c r="G965">
        <f>IF(F965="Successful",Crowdfunding!H964,"")</f>
        <v>266</v>
      </c>
      <c r="I965" t="str">
        <f>IF(Crowdfunding!G964="failed","failed","")</f>
        <v/>
      </c>
      <c r="J965" t="str">
        <f>IF(I965="failed",Crowdfunding!H964,"")</f>
        <v/>
      </c>
    </row>
    <row r="966" spans="6:10" x14ac:dyDescent="0.2">
      <c r="F966" t="str">
        <f>IF(Crowdfunding!G965="successful","successful","")</f>
        <v/>
      </c>
      <c r="G966" t="str">
        <f>IF(F966="Successful",Crowdfunding!H965,"")</f>
        <v/>
      </c>
      <c r="I966" t="str">
        <f>IF(Crowdfunding!G965="failed","failed","")</f>
        <v>failed</v>
      </c>
      <c r="J966">
        <f>IF(I966="failed",Crowdfunding!H965,"")</f>
        <v>114</v>
      </c>
    </row>
    <row r="967" spans="6:10" x14ac:dyDescent="0.2">
      <c r="F967" t="str">
        <f>IF(Crowdfunding!G966="successful","successful","")</f>
        <v>successful</v>
      </c>
      <c r="G967">
        <f>IF(F967="Successful",Crowdfunding!H966,"")</f>
        <v>155</v>
      </c>
      <c r="I967" t="str">
        <f>IF(Crowdfunding!G966="failed","failed","")</f>
        <v/>
      </c>
      <c r="J967" t="str">
        <f>IF(I967="failed",Crowdfunding!H966,"")</f>
        <v/>
      </c>
    </row>
    <row r="968" spans="6:10" x14ac:dyDescent="0.2">
      <c r="F968" t="str">
        <f>IF(Crowdfunding!G967="successful","successful","")</f>
        <v>successful</v>
      </c>
      <c r="G968">
        <f>IF(F968="Successful",Crowdfunding!H967,"")</f>
        <v>207</v>
      </c>
      <c r="I968" t="str">
        <f>IF(Crowdfunding!G967="failed","failed","")</f>
        <v/>
      </c>
      <c r="J968" t="str">
        <f>IF(I968="failed",Crowdfunding!H967,"")</f>
        <v/>
      </c>
    </row>
    <row r="969" spans="6:10" x14ac:dyDescent="0.2">
      <c r="F969" t="str">
        <f>IF(Crowdfunding!G968="successful","successful","")</f>
        <v>successful</v>
      </c>
      <c r="G969">
        <f>IF(F969="Successful",Crowdfunding!H968,"")</f>
        <v>245</v>
      </c>
      <c r="I969" t="str">
        <f>IF(Crowdfunding!G968="failed","failed","")</f>
        <v/>
      </c>
      <c r="J969" t="str">
        <f>IF(I969="failed",Crowdfunding!H968,"")</f>
        <v/>
      </c>
    </row>
    <row r="970" spans="6:10" x14ac:dyDescent="0.2">
      <c r="F970" t="str">
        <f>IF(Crowdfunding!G969="successful","successful","")</f>
        <v>successful</v>
      </c>
      <c r="G970">
        <f>IF(F970="Successful",Crowdfunding!H969,"")</f>
        <v>1573</v>
      </c>
      <c r="I970" t="str">
        <f>IF(Crowdfunding!G969="failed","failed","")</f>
        <v/>
      </c>
      <c r="J970" t="str">
        <f>IF(I970="failed",Crowdfunding!H969,"")</f>
        <v/>
      </c>
    </row>
    <row r="971" spans="6:10" x14ac:dyDescent="0.2">
      <c r="F971" t="str">
        <f>IF(Crowdfunding!G970="successful","successful","")</f>
        <v>successful</v>
      </c>
      <c r="G971">
        <f>IF(F971="Successful",Crowdfunding!H970,"")</f>
        <v>114</v>
      </c>
      <c r="I971" t="str">
        <f>IF(Crowdfunding!G970="failed","failed","")</f>
        <v/>
      </c>
      <c r="J971" t="str">
        <f>IF(I971="failed",Crowdfunding!H970,"")</f>
        <v/>
      </c>
    </row>
    <row r="972" spans="6:10" x14ac:dyDescent="0.2">
      <c r="F972" t="str">
        <f>IF(Crowdfunding!G971="successful","successful","")</f>
        <v>successful</v>
      </c>
      <c r="G972">
        <f>IF(F972="Successful",Crowdfunding!H971,"")</f>
        <v>93</v>
      </c>
      <c r="I972" t="str">
        <f>IF(Crowdfunding!G971="failed","failed","")</f>
        <v/>
      </c>
      <c r="J972" t="str">
        <f>IF(I972="failed",Crowdfunding!H971,"")</f>
        <v/>
      </c>
    </row>
    <row r="973" spans="6:10" x14ac:dyDescent="0.2">
      <c r="F973" t="str">
        <f>IF(Crowdfunding!G972="successful","successful","")</f>
        <v/>
      </c>
      <c r="G973" t="str">
        <f>IF(F973="Successful",Crowdfunding!H972,"")</f>
        <v/>
      </c>
      <c r="I973" t="str">
        <f>IF(Crowdfunding!G972="failed","failed","")</f>
        <v>failed</v>
      </c>
      <c r="J973">
        <f>IF(I973="failed",Crowdfunding!H972,"")</f>
        <v>594</v>
      </c>
    </row>
    <row r="974" spans="6:10" x14ac:dyDescent="0.2">
      <c r="F974" t="str">
        <f>IF(Crowdfunding!G973="successful","successful","")</f>
        <v/>
      </c>
      <c r="G974" t="str">
        <f>IF(F974="Successful",Crowdfunding!H973,"")</f>
        <v/>
      </c>
      <c r="I974" t="str">
        <f>IF(Crowdfunding!G973="failed","failed","")</f>
        <v>failed</v>
      </c>
      <c r="J974">
        <f>IF(I974="failed",Crowdfunding!H973,"")</f>
        <v>24</v>
      </c>
    </row>
    <row r="975" spans="6:10" x14ac:dyDescent="0.2">
      <c r="F975" t="str">
        <f>IF(Crowdfunding!G974="successful","successful","")</f>
        <v>successful</v>
      </c>
      <c r="G975">
        <f>IF(F975="Successful",Crowdfunding!H974,"")</f>
        <v>1681</v>
      </c>
      <c r="I975" t="str">
        <f>IF(Crowdfunding!G974="failed","failed","")</f>
        <v/>
      </c>
      <c r="J975" t="str">
        <f>IF(I975="failed",Crowdfunding!H974,"")</f>
        <v/>
      </c>
    </row>
    <row r="976" spans="6:10" x14ac:dyDescent="0.2">
      <c r="F976" t="str">
        <f>IF(Crowdfunding!G975="successful","successful","")</f>
        <v/>
      </c>
      <c r="G976" t="str">
        <f>IF(F976="Successful",Crowdfunding!H975,"")</f>
        <v/>
      </c>
      <c r="I976" t="str">
        <f>IF(Crowdfunding!G975="failed","failed","")</f>
        <v>failed</v>
      </c>
      <c r="J976">
        <f>IF(I976="failed",Crowdfunding!H975,"")</f>
        <v>252</v>
      </c>
    </row>
    <row r="977" spans="6:10" x14ac:dyDescent="0.2">
      <c r="F977" t="str">
        <f>IF(Crowdfunding!G976="successful","successful","")</f>
        <v>successful</v>
      </c>
      <c r="G977">
        <f>IF(F977="Successful",Crowdfunding!H976,"")</f>
        <v>32</v>
      </c>
      <c r="I977" t="str">
        <f>IF(Crowdfunding!G976="failed","failed","")</f>
        <v/>
      </c>
      <c r="J977" t="str">
        <f>IF(I977="failed",Crowdfunding!H976,"")</f>
        <v/>
      </c>
    </row>
    <row r="978" spans="6:10" x14ac:dyDescent="0.2">
      <c r="F978" t="str">
        <f>IF(Crowdfunding!G977="successful","successful","")</f>
        <v>successful</v>
      </c>
      <c r="G978">
        <f>IF(F978="Successful",Crowdfunding!H977,"")</f>
        <v>135</v>
      </c>
      <c r="I978" t="str">
        <f>IF(Crowdfunding!G977="failed","failed","")</f>
        <v/>
      </c>
      <c r="J978" t="str">
        <f>IF(I978="failed",Crowdfunding!H977,"")</f>
        <v/>
      </c>
    </row>
    <row r="979" spans="6:10" x14ac:dyDescent="0.2">
      <c r="F979" t="str">
        <f>IF(Crowdfunding!G978="successful","successful","")</f>
        <v>successful</v>
      </c>
      <c r="G979">
        <f>IF(F979="Successful",Crowdfunding!H978,"")</f>
        <v>140</v>
      </c>
      <c r="I979" t="str">
        <f>IF(Crowdfunding!G978="failed","failed","")</f>
        <v/>
      </c>
      <c r="J979" t="str">
        <f>IF(I979="failed",Crowdfunding!H978,"")</f>
        <v/>
      </c>
    </row>
    <row r="980" spans="6:10" x14ac:dyDescent="0.2">
      <c r="F980" t="str">
        <f>IF(Crowdfunding!G979="successful","successful","")</f>
        <v/>
      </c>
      <c r="G980" t="str">
        <f>IF(F980="Successful",Crowdfunding!H979,"")</f>
        <v/>
      </c>
      <c r="I980" t="str">
        <f>IF(Crowdfunding!G979="failed","failed","")</f>
        <v>failed</v>
      </c>
      <c r="J980">
        <f>IF(I980="failed",Crowdfunding!H979,"")</f>
        <v>67</v>
      </c>
    </row>
    <row r="981" spans="6:10" x14ac:dyDescent="0.2">
      <c r="F981" t="str">
        <f>IF(Crowdfunding!G980="successful","successful","")</f>
        <v>successful</v>
      </c>
      <c r="G981">
        <f>IF(F981="Successful",Crowdfunding!H980,"")</f>
        <v>92</v>
      </c>
      <c r="I981" t="str">
        <f>IF(Crowdfunding!G980="failed","failed","")</f>
        <v/>
      </c>
      <c r="J981" t="str">
        <f>IF(I981="failed",Crowdfunding!H980,"")</f>
        <v/>
      </c>
    </row>
    <row r="982" spans="6:10" x14ac:dyDescent="0.2">
      <c r="F982" t="str">
        <f>IF(Crowdfunding!G981="successful","successful","")</f>
        <v>successful</v>
      </c>
      <c r="G982">
        <f>IF(F982="Successful",Crowdfunding!H981,"")</f>
        <v>1015</v>
      </c>
      <c r="I982" t="str">
        <f>IF(Crowdfunding!G981="failed","failed","")</f>
        <v/>
      </c>
      <c r="J982" t="str">
        <f>IF(I982="failed",Crowdfunding!H981,"")</f>
        <v/>
      </c>
    </row>
    <row r="983" spans="6:10" x14ac:dyDescent="0.2">
      <c r="F983" t="str">
        <f>IF(Crowdfunding!G982="successful","successful","")</f>
        <v/>
      </c>
      <c r="G983" t="str">
        <f>IF(F983="Successful",Crowdfunding!H982,"")</f>
        <v/>
      </c>
      <c r="I983" t="str">
        <f>IF(Crowdfunding!G982="failed","failed","")</f>
        <v>failed</v>
      </c>
      <c r="J983">
        <f>IF(I983="failed",Crowdfunding!H982,"")</f>
        <v>742</v>
      </c>
    </row>
    <row r="984" spans="6:10" x14ac:dyDescent="0.2">
      <c r="F984" t="str">
        <f>IF(Crowdfunding!G983="successful","successful","")</f>
        <v>successful</v>
      </c>
      <c r="G984">
        <f>IF(F984="Successful",Crowdfunding!H983,"")</f>
        <v>323</v>
      </c>
      <c r="I984" t="str">
        <f>IF(Crowdfunding!G983="failed","failed","")</f>
        <v/>
      </c>
      <c r="J984" t="str">
        <f>IF(I984="failed",Crowdfunding!H983,"")</f>
        <v/>
      </c>
    </row>
    <row r="985" spans="6:10" x14ac:dyDescent="0.2">
      <c r="F985" t="str">
        <f>IF(Crowdfunding!G984="successful","successful","")</f>
        <v/>
      </c>
      <c r="G985" t="str">
        <f>IF(F985="Successful",Crowdfunding!H984,"")</f>
        <v/>
      </c>
      <c r="I985" t="str">
        <f>IF(Crowdfunding!G984="failed","failed","")</f>
        <v>failed</v>
      </c>
      <c r="J985">
        <f>IF(I985="failed",Crowdfunding!H984,"")</f>
        <v>75</v>
      </c>
    </row>
    <row r="986" spans="6:10" x14ac:dyDescent="0.2">
      <c r="F986" t="str">
        <f>IF(Crowdfunding!G985="successful","successful","")</f>
        <v>successful</v>
      </c>
      <c r="G986">
        <f>IF(F986="Successful",Crowdfunding!H985,"")</f>
        <v>2326</v>
      </c>
      <c r="I986" t="str">
        <f>IF(Crowdfunding!G985="failed","failed","")</f>
        <v/>
      </c>
      <c r="J986" t="str">
        <f>IF(I986="failed",Crowdfunding!H985,"")</f>
        <v/>
      </c>
    </row>
    <row r="987" spans="6:10" x14ac:dyDescent="0.2">
      <c r="F987" t="str">
        <f>IF(Crowdfunding!G986="successful","successful","")</f>
        <v>successful</v>
      </c>
      <c r="G987">
        <f>IF(F987="Successful",Crowdfunding!H986,"")</f>
        <v>381</v>
      </c>
      <c r="I987" t="str">
        <f>IF(Crowdfunding!G986="failed","failed","")</f>
        <v/>
      </c>
      <c r="J987" t="str">
        <f>IF(I987="failed",Crowdfunding!H986,"")</f>
        <v/>
      </c>
    </row>
    <row r="988" spans="6:10" x14ac:dyDescent="0.2">
      <c r="F988" t="str">
        <f>IF(Crowdfunding!G987="successful","successful","")</f>
        <v/>
      </c>
      <c r="G988" t="str">
        <f>IF(F988="Successful",Crowdfunding!H987,"")</f>
        <v/>
      </c>
      <c r="I988" t="str">
        <f>IF(Crowdfunding!G987="failed","failed","")</f>
        <v>failed</v>
      </c>
      <c r="J988">
        <f>IF(I988="failed",Crowdfunding!H987,"")</f>
        <v>4405</v>
      </c>
    </row>
    <row r="989" spans="6:10" x14ac:dyDescent="0.2">
      <c r="F989" t="str">
        <f>IF(Crowdfunding!G988="successful","successful","")</f>
        <v/>
      </c>
      <c r="G989" t="str">
        <f>IF(F989="Successful",Crowdfunding!H988,"")</f>
        <v/>
      </c>
      <c r="I989" t="str">
        <f>IF(Crowdfunding!G988="failed","failed","")</f>
        <v>failed</v>
      </c>
      <c r="J989">
        <f>IF(I989="failed",Crowdfunding!H988,"")</f>
        <v>92</v>
      </c>
    </row>
    <row r="990" spans="6:10" x14ac:dyDescent="0.2">
      <c r="F990" t="str">
        <f>IF(Crowdfunding!G989="successful","successful","")</f>
        <v>successful</v>
      </c>
      <c r="G990">
        <f>IF(F990="Successful",Crowdfunding!H989,"")</f>
        <v>480</v>
      </c>
      <c r="I990" t="str">
        <f>IF(Crowdfunding!G989="failed","failed","")</f>
        <v/>
      </c>
      <c r="J990" t="str">
        <f>IF(I990="failed",Crowdfunding!H989,"")</f>
        <v/>
      </c>
    </row>
    <row r="991" spans="6:10" x14ac:dyDescent="0.2">
      <c r="F991" t="str">
        <f>IF(Crowdfunding!G990="successful","successful","")</f>
        <v/>
      </c>
      <c r="G991" t="str">
        <f>IF(F991="Successful",Crowdfunding!H990,"")</f>
        <v/>
      </c>
      <c r="I991" t="str">
        <f>IF(Crowdfunding!G990="failed","failed","")</f>
        <v>failed</v>
      </c>
      <c r="J991">
        <f>IF(I991="failed",Crowdfunding!H990,"")</f>
        <v>64</v>
      </c>
    </row>
    <row r="992" spans="6:10" x14ac:dyDescent="0.2">
      <c r="F992" t="str">
        <f>IF(Crowdfunding!G991="successful","successful","")</f>
        <v>successful</v>
      </c>
      <c r="G992">
        <f>IF(F992="Successful",Crowdfunding!H991,"")</f>
        <v>226</v>
      </c>
      <c r="I992" t="str">
        <f>IF(Crowdfunding!G991="failed","failed","")</f>
        <v/>
      </c>
      <c r="J992" t="str">
        <f>IF(I992="failed",Crowdfunding!H991,"")</f>
        <v/>
      </c>
    </row>
    <row r="993" spans="6:10" x14ac:dyDescent="0.2">
      <c r="F993" t="str">
        <f>IF(Crowdfunding!G992="successful","successful","")</f>
        <v/>
      </c>
      <c r="G993" t="str">
        <f>IF(F993="Successful",Crowdfunding!H992,"")</f>
        <v/>
      </c>
      <c r="I993" t="str">
        <f>IF(Crowdfunding!G992="failed","failed","")</f>
        <v>failed</v>
      </c>
      <c r="J993">
        <f>IF(I993="failed",Crowdfunding!H992,"")</f>
        <v>64</v>
      </c>
    </row>
    <row r="994" spans="6:10" x14ac:dyDescent="0.2">
      <c r="F994" t="str">
        <f>IF(Crowdfunding!G993="successful","successful","")</f>
        <v>successful</v>
      </c>
      <c r="G994">
        <f>IF(F994="Successful",Crowdfunding!H993,"")</f>
        <v>241</v>
      </c>
      <c r="I994" t="str">
        <f>IF(Crowdfunding!G993="failed","failed","")</f>
        <v/>
      </c>
      <c r="J994" t="str">
        <f>IF(I994="failed",Crowdfunding!H993,"")</f>
        <v/>
      </c>
    </row>
    <row r="995" spans="6:10" x14ac:dyDescent="0.2">
      <c r="F995" t="str">
        <f>IF(Crowdfunding!G994="successful","successful","")</f>
        <v>successful</v>
      </c>
      <c r="G995">
        <f>IF(F995="Successful",Crowdfunding!H994,"")</f>
        <v>132</v>
      </c>
      <c r="I995" t="str">
        <f>IF(Crowdfunding!G994="failed","failed","")</f>
        <v/>
      </c>
      <c r="J995" t="str">
        <f>IF(I995="failed",Crowdfunding!H994,"")</f>
        <v/>
      </c>
    </row>
    <row r="996" spans="6:10" x14ac:dyDescent="0.2">
      <c r="F996" t="str">
        <f>IF(Crowdfunding!G995="successful","successful","")</f>
        <v/>
      </c>
      <c r="G996" t="str">
        <f>IF(F996="Successful",Crowdfunding!H995,"")</f>
        <v/>
      </c>
      <c r="I996" t="str">
        <f>IF(Crowdfunding!G995="failed","failed","")</f>
        <v/>
      </c>
      <c r="J996" t="str">
        <f>IF(I996="failed",Crowdfunding!H995,"")</f>
        <v/>
      </c>
    </row>
    <row r="997" spans="6:10" x14ac:dyDescent="0.2">
      <c r="F997" t="str">
        <f>IF(Crowdfunding!G996="successful","successful","")</f>
        <v/>
      </c>
      <c r="G997" t="str">
        <f>IF(F997="Successful",Crowdfunding!H996,"")</f>
        <v/>
      </c>
      <c r="I997" t="str">
        <f>IF(Crowdfunding!G996="failed","failed","")</f>
        <v>failed</v>
      </c>
      <c r="J997">
        <f>IF(I997="failed",Crowdfunding!H996,"")</f>
        <v>842</v>
      </c>
    </row>
    <row r="998" spans="6:10" x14ac:dyDescent="0.2">
      <c r="F998" t="str">
        <f>IF(Crowdfunding!G997="successful","successful","")</f>
        <v>successful</v>
      </c>
      <c r="G998">
        <f>IF(F998="Successful",Crowdfunding!H997,"")</f>
        <v>2043</v>
      </c>
      <c r="I998" t="str">
        <f>IF(Crowdfunding!G997="failed","failed","")</f>
        <v/>
      </c>
      <c r="J998" t="str">
        <f>IF(I998="failed",Crowdfunding!H997,"")</f>
        <v/>
      </c>
    </row>
    <row r="999" spans="6:10" x14ac:dyDescent="0.2">
      <c r="F999" t="str">
        <f>IF(Crowdfunding!G998="successful","successful","")</f>
        <v/>
      </c>
      <c r="G999" t="str">
        <f>IF(F999="Successful",Crowdfunding!H998,"")</f>
        <v/>
      </c>
      <c r="I999" t="str">
        <f>IF(Crowdfunding!G998="failed","failed","")</f>
        <v>failed</v>
      </c>
      <c r="J999">
        <f>IF(I999="failed",Crowdfunding!H998,"")</f>
        <v>112</v>
      </c>
    </row>
    <row r="1000" spans="6:10" x14ac:dyDescent="0.2">
      <c r="F1000" t="str">
        <f>IF(Crowdfunding!G999="successful","successful","")</f>
        <v/>
      </c>
      <c r="G1000" t="str">
        <f>IF(F1000="Successful",Crowdfunding!H999,"")</f>
        <v/>
      </c>
      <c r="I1000" t="str">
        <f>IF(Crowdfunding!G999="failed","failed","")</f>
        <v/>
      </c>
      <c r="J1000" t="str">
        <f>IF(I1000="failed",Crowdfunding!H999,"")</f>
        <v/>
      </c>
    </row>
    <row r="1001" spans="6:10" x14ac:dyDescent="0.2">
      <c r="F1001" t="s">
        <v>2108</v>
      </c>
      <c r="G1001">
        <f>SUM(G3:G1000)</f>
        <v>480898</v>
      </c>
      <c r="J1001">
        <f>SUM(J3:J1000)</f>
        <v>212790</v>
      </c>
    </row>
    <row r="1002" spans="6:10" x14ac:dyDescent="0.2">
      <c r="F1002" t="s">
        <v>2109</v>
      </c>
      <c r="G1002">
        <f>AVERAGE(G2:G1000)</f>
        <v>851.14690265486729</v>
      </c>
      <c r="J1002">
        <f>AVERAGE(J2:J1000)</f>
        <v>586.19834710743805</v>
      </c>
    </row>
    <row r="1003" spans="6:10" x14ac:dyDescent="0.2">
      <c r="F1003" t="s">
        <v>2110</v>
      </c>
      <c r="G1003">
        <f>MEDIAN(G2:G1000)</f>
        <v>201</v>
      </c>
      <c r="J1003">
        <f>MEDIAN(J2:J1000)</f>
        <v>114</v>
      </c>
    </row>
    <row r="1004" spans="6:10" x14ac:dyDescent="0.2">
      <c r="F1004" t="s">
        <v>2111</v>
      </c>
      <c r="G1004">
        <f>MAX(G2:G999)</f>
        <v>7295</v>
      </c>
      <c r="J1004">
        <f>MAX(J2:J999)</f>
        <v>6080</v>
      </c>
    </row>
    <row r="1005" spans="6:10" x14ac:dyDescent="0.2">
      <c r="F1005" t="s">
        <v>2112</v>
      </c>
      <c r="G1005">
        <f>MIN(G2:G999)</f>
        <v>16</v>
      </c>
      <c r="J1005">
        <f>MIN(J3:J999)</f>
        <v>0</v>
      </c>
    </row>
    <row r="1006" spans="6:10" x14ac:dyDescent="0.2">
      <c r="F1006" t="s">
        <v>2113</v>
      </c>
      <c r="G1006">
        <f>_xlfn.VAR.S(G3:G999)</f>
        <v>1606216.5936295739</v>
      </c>
      <c r="J1006">
        <f>_xlfn.VAR.S(J3:J999)</f>
        <v>926542.20916853112</v>
      </c>
    </row>
    <row r="1007" spans="6:10" x14ac:dyDescent="0.2">
      <c r="F1007" t="s">
        <v>2114</v>
      </c>
      <c r="G1007">
        <f>_xlfn.STDEV.S(G3:G999)</f>
        <v>1267.366006183523</v>
      </c>
      <c r="J1007">
        <f>_xlfn.STDEV.S(J3:J999)</f>
        <v>962.57062554834442</v>
      </c>
    </row>
    <row r="1008" spans="6:10" x14ac:dyDescent="0.2">
      <c r="F1008" t="str">
        <f>IF(Crowdfunding!G1007="successful","successful","")</f>
        <v/>
      </c>
      <c r="G1008" t="str">
        <f>IF(F1008="Successful",Crowdfunding!H1007,"")</f>
        <v/>
      </c>
    </row>
    <row r="1009" spans="6:7" x14ac:dyDescent="0.2">
      <c r="F1009" t="str">
        <f>IF(Crowdfunding!G1008="successful","successful","")</f>
        <v/>
      </c>
      <c r="G1009" t="str">
        <f>IF(F1009="Successful",Crowdfunding!H1008,"")</f>
        <v/>
      </c>
    </row>
    <row r="1010" spans="6:7" x14ac:dyDescent="0.2">
      <c r="F1010" t="str">
        <f>IF(Crowdfunding!G1009="successful","successful","")</f>
        <v/>
      </c>
      <c r="G1010" t="str">
        <f>IF(F1010="Successful",Crowdfunding!H1009,"")</f>
        <v/>
      </c>
    </row>
    <row r="1011" spans="6:7" x14ac:dyDescent="0.2">
      <c r="F1011" t="str">
        <f>IF(Crowdfunding!G1010="successful","successful","")</f>
        <v/>
      </c>
      <c r="G1011" t="str">
        <f>IF(F1011="Successful",Crowdfunding!H1010,"")</f>
        <v/>
      </c>
    </row>
    <row r="1012" spans="6:7" x14ac:dyDescent="0.2">
      <c r="F1012" t="str">
        <f>IF(Crowdfunding!G1011="successful","successful","")</f>
        <v/>
      </c>
      <c r="G1012" t="str">
        <f>IF(F1012="Successful",Crowdfunding!H1011,"")</f>
        <v/>
      </c>
    </row>
    <row r="1013" spans="6:7" x14ac:dyDescent="0.2">
      <c r="F1013" t="str">
        <f>IF(Crowdfunding!G1012="successful","successful","")</f>
        <v/>
      </c>
      <c r="G1013" t="str">
        <f>IF(F1013="Successful",Crowdfunding!H1012,"")</f>
        <v/>
      </c>
    </row>
    <row r="1014" spans="6:7" x14ac:dyDescent="0.2">
      <c r="F1014" t="str">
        <f>IF(Crowdfunding!G1013="successful","successful","")</f>
        <v/>
      </c>
      <c r="G1014" t="str">
        <f>IF(F1014="Successful",Crowdfunding!H1013,"")</f>
        <v/>
      </c>
    </row>
    <row r="1015" spans="6:7" x14ac:dyDescent="0.2">
      <c r="F1015" t="str">
        <f>IF(Crowdfunding!G1014="successful","successful","")</f>
        <v/>
      </c>
      <c r="G1015" t="str">
        <f>IF(F1015="Successful",Crowdfunding!H1014,"")</f>
        <v/>
      </c>
    </row>
    <row r="1016" spans="6:7" x14ac:dyDescent="0.2">
      <c r="F1016" t="str">
        <f>IF(Crowdfunding!G1015="successful","successful","")</f>
        <v/>
      </c>
      <c r="G1016" t="str">
        <f>IF(F1016="Successful",Crowdfunding!H1015,"")</f>
        <v/>
      </c>
    </row>
    <row r="1017" spans="6:7" x14ac:dyDescent="0.2">
      <c r="F1017" t="str">
        <f>IF(Crowdfunding!G1016="successful","successful","")</f>
        <v/>
      </c>
      <c r="G1017" t="str">
        <f>IF(F1017="Successful",Crowdfunding!H1016,"")</f>
        <v/>
      </c>
    </row>
    <row r="1018" spans="6:7" x14ac:dyDescent="0.2">
      <c r="F1018" t="str">
        <f>IF(Crowdfunding!G1017="successful","successful","")</f>
        <v/>
      </c>
      <c r="G1018" t="str">
        <f>IF(F1018="Successful",Crowdfunding!H1017,"")</f>
        <v/>
      </c>
    </row>
    <row r="1019" spans="6:7" x14ac:dyDescent="0.2">
      <c r="F1019" t="str">
        <f>IF(Crowdfunding!G1018="successful","successful","")</f>
        <v/>
      </c>
      <c r="G1019" t="str">
        <f>IF(F1019="Successful",Crowdfunding!H1018,"")</f>
        <v/>
      </c>
    </row>
    <row r="1020" spans="6:7" x14ac:dyDescent="0.2">
      <c r="F1020" t="str">
        <f>IF(Crowdfunding!G1019="successful","successful","")</f>
        <v/>
      </c>
      <c r="G1020" t="str">
        <f>IF(F1020="Successful",Crowdfunding!H1019,"")</f>
        <v/>
      </c>
    </row>
    <row r="1021" spans="6:7" x14ac:dyDescent="0.2">
      <c r="F1021" t="str">
        <f>IF(Crowdfunding!G1020="successful","successful","")</f>
        <v/>
      </c>
      <c r="G1021" t="str">
        <f>IF(F1021="Successful",Crowdfunding!H1020,"")</f>
        <v/>
      </c>
    </row>
    <row r="1022" spans="6:7" x14ac:dyDescent="0.2">
      <c r="F1022" t="str">
        <f>IF(Crowdfunding!G1021="successful","successful","")</f>
        <v/>
      </c>
      <c r="G1022" t="str">
        <f>IF(F1022="Successful",Crowdfunding!H1021,"")</f>
        <v/>
      </c>
    </row>
    <row r="1023" spans="6:7" x14ac:dyDescent="0.2">
      <c r="F1023" t="str">
        <f>IF(Crowdfunding!G1022="successful","successful","")</f>
        <v/>
      </c>
      <c r="G1023" t="str">
        <f>IF(F1023="Successful",Crowdfunding!H1022,"")</f>
        <v/>
      </c>
    </row>
    <row r="1024" spans="6:7" x14ac:dyDescent="0.2">
      <c r="F1024" t="str">
        <f>IF(Crowdfunding!G1023="successful","successful","")</f>
        <v/>
      </c>
      <c r="G1024" t="str">
        <f>IF(F1024="Successful",Crowdfunding!H1023,"")</f>
        <v/>
      </c>
    </row>
    <row r="1025" spans="6:7" x14ac:dyDescent="0.2">
      <c r="F1025" t="str">
        <f>IF(Crowdfunding!G1024="successful","successful","")</f>
        <v/>
      </c>
      <c r="G1025" t="str">
        <f>IF(F1025="Successful",Crowdfunding!H1024,"")</f>
        <v/>
      </c>
    </row>
    <row r="1026" spans="6:7" x14ac:dyDescent="0.2">
      <c r="F1026" t="str">
        <f>IF(Crowdfunding!G1025="successful","successful","")</f>
        <v/>
      </c>
      <c r="G1026" t="str">
        <f>IF(F1026="Successful",Crowdfunding!H1025,"")</f>
        <v/>
      </c>
    </row>
    <row r="1027" spans="6:7" x14ac:dyDescent="0.2">
      <c r="F1027" t="str">
        <f>IF(Crowdfunding!G1026="successful","successful","")</f>
        <v/>
      </c>
      <c r="G1027" t="str">
        <f>IF(F1027="Successful",Crowdfunding!H1026,"")</f>
        <v/>
      </c>
    </row>
    <row r="1028" spans="6:7" x14ac:dyDescent="0.2">
      <c r="F1028" t="str">
        <f>IF(Crowdfunding!G1027="successful","successful","")</f>
        <v/>
      </c>
      <c r="G1028" t="str">
        <f>IF(F1028="Successful",Crowdfunding!H1027,"")</f>
        <v/>
      </c>
    </row>
    <row r="1029" spans="6:7" x14ac:dyDescent="0.2">
      <c r="F1029" t="str">
        <f>IF(Crowdfunding!G1028="successful","successful","")</f>
        <v/>
      </c>
      <c r="G1029" t="str">
        <f>IF(F1029="Successful",Crowdfunding!H1028,"")</f>
        <v/>
      </c>
    </row>
    <row r="1030" spans="6:7" x14ac:dyDescent="0.2">
      <c r="F1030" t="str">
        <f>IF(Crowdfunding!G1029="successful","successful","")</f>
        <v/>
      </c>
      <c r="G1030" t="str">
        <f>IF(F1030="Successful",Crowdfunding!H1029,"")</f>
        <v/>
      </c>
    </row>
    <row r="1031" spans="6:7" x14ac:dyDescent="0.2">
      <c r="F1031" t="str">
        <f>IF(Crowdfunding!G1030="successful","successful","")</f>
        <v/>
      </c>
      <c r="G1031" t="str">
        <f>IF(F1031="Successful",Crowdfunding!H1030,"")</f>
        <v/>
      </c>
    </row>
    <row r="1032" spans="6:7" x14ac:dyDescent="0.2">
      <c r="F1032" t="str">
        <f>IF(Crowdfunding!G1031="successful","successful","")</f>
        <v/>
      </c>
      <c r="G1032" t="str">
        <f>IF(F1032="Successful",Crowdfunding!H1031,"")</f>
        <v/>
      </c>
    </row>
    <row r="1033" spans="6:7" x14ac:dyDescent="0.2">
      <c r="F1033" t="str">
        <f>IF(Crowdfunding!G1032="successful","successful","")</f>
        <v/>
      </c>
      <c r="G1033" t="str">
        <f>IF(F1033="Successful",Crowdfunding!H1032,"")</f>
        <v/>
      </c>
    </row>
    <row r="1034" spans="6:7" x14ac:dyDescent="0.2">
      <c r="F1034" t="str">
        <f>IF(Crowdfunding!G1033="successful","successful","")</f>
        <v/>
      </c>
      <c r="G1034" t="str">
        <f>IF(F1034="Successful",Crowdfunding!H1033,"")</f>
        <v/>
      </c>
    </row>
    <row r="1035" spans="6:7" x14ac:dyDescent="0.2">
      <c r="F1035" t="str">
        <f>IF(Crowdfunding!G1034="successful","successful","")</f>
        <v/>
      </c>
      <c r="G1035" t="str">
        <f>IF(F1035="Successful",Crowdfunding!H1034,"")</f>
        <v/>
      </c>
    </row>
    <row r="1036" spans="6:7" x14ac:dyDescent="0.2">
      <c r="F1036" t="str">
        <f>IF(Crowdfunding!G1035="successful","successful","")</f>
        <v/>
      </c>
      <c r="G1036" t="str">
        <f>IF(F1036="Successful",Crowdfunding!H1035,"")</f>
        <v/>
      </c>
    </row>
    <row r="1037" spans="6:7" x14ac:dyDescent="0.2">
      <c r="F1037" t="str">
        <f>IF(Crowdfunding!G1036="successful","successful","")</f>
        <v/>
      </c>
      <c r="G1037" t="str">
        <f>IF(F1037="Successful",Crowdfunding!H1036,"")</f>
        <v/>
      </c>
    </row>
    <row r="1038" spans="6:7" x14ac:dyDescent="0.2">
      <c r="F1038" t="str">
        <f>IF(Crowdfunding!G1037="successful","successful","")</f>
        <v/>
      </c>
      <c r="G1038" t="str">
        <f>IF(F1038="Successful",Crowdfunding!H1037,"")</f>
        <v/>
      </c>
    </row>
    <row r="1039" spans="6:7" x14ac:dyDescent="0.2">
      <c r="F1039" t="str">
        <f>IF(Crowdfunding!G1038="successful","successful","")</f>
        <v/>
      </c>
      <c r="G1039" t="str">
        <f>IF(F1039="Successful",Crowdfunding!H1038,"")</f>
        <v/>
      </c>
    </row>
    <row r="1040" spans="6:7" x14ac:dyDescent="0.2">
      <c r="F1040" t="str">
        <f>IF(Crowdfunding!G1039="successful","successful","")</f>
        <v/>
      </c>
      <c r="G1040" t="str">
        <f>IF(F1040="Successful",Crowdfunding!H1039,"")</f>
        <v/>
      </c>
    </row>
    <row r="1041" spans="6:7" x14ac:dyDescent="0.2">
      <c r="F1041" t="str">
        <f>IF(Crowdfunding!G1040="successful","successful","")</f>
        <v/>
      </c>
      <c r="G1041" t="str">
        <f>IF(F1041="Successful",Crowdfunding!H1040,"")</f>
        <v/>
      </c>
    </row>
    <row r="1042" spans="6:7" x14ac:dyDescent="0.2">
      <c r="F1042" t="str">
        <f>IF(Crowdfunding!G1041="successful","successful","")</f>
        <v/>
      </c>
      <c r="G1042" t="str">
        <f>IF(F1042="Successful",Crowdfunding!H1041,"")</f>
        <v/>
      </c>
    </row>
    <row r="1043" spans="6:7" x14ac:dyDescent="0.2">
      <c r="F1043" t="str">
        <f>IF(Crowdfunding!G1042="successful","successful","")</f>
        <v/>
      </c>
      <c r="G1043" t="str">
        <f>IF(F1043="Successful",Crowdfunding!H1042,"")</f>
        <v/>
      </c>
    </row>
    <row r="1044" spans="6:7" x14ac:dyDescent="0.2">
      <c r="F1044" t="str">
        <f>IF(Crowdfunding!G1043="successful","successful","")</f>
        <v/>
      </c>
      <c r="G1044" t="str">
        <f>IF(F1044="Successful",Crowdfunding!H1043,"")</f>
        <v/>
      </c>
    </row>
    <row r="1045" spans="6:7" x14ac:dyDescent="0.2">
      <c r="F1045" t="str">
        <f>IF(Crowdfunding!G1044="successful","successful","")</f>
        <v/>
      </c>
      <c r="G1045" t="str">
        <f>IF(F1045="Successful",Crowdfunding!H1044,"")</f>
        <v/>
      </c>
    </row>
    <row r="1046" spans="6:7" x14ac:dyDescent="0.2">
      <c r="F1046" t="str">
        <f>IF(Crowdfunding!G1045="successful","successful","")</f>
        <v/>
      </c>
      <c r="G1046" t="str">
        <f>IF(F1046="Successful",Crowdfunding!H1045,"")</f>
        <v/>
      </c>
    </row>
    <row r="1047" spans="6:7" x14ac:dyDescent="0.2">
      <c r="F1047" t="str">
        <f>IF(Crowdfunding!G1046="successful","successful","")</f>
        <v/>
      </c>
      <c r="G1047" t="str">
        <f>IF(F1047="Successful",Crowdfunding!H1046,"")</f>
        <v/>
      </c>
    </row>
    <row r="1048" spans="6:7" x14ac:dyDescent="0.2">
      <c r="F1048" t="str">
        <f>IF(Crowdfunding!G1047="successful","successful","")</f>
        <v/>
      </c>
      <c r="G1048" t="str">
        <f>IF(F1048="Successful",Crowdfunding!H1047,"")</f>
        <v/>
      </c>
    </row>
    <row r="1049" spans="6:7" x14ac:dyDescent="0.2">
      <c r="F1049" t="str">
        <f>IF(Crowdfunding!G1048="successful","successful","")</f>
        <v/>
      </c>
      <c r="G1049" t="str">
        <f>IF(F1049="Successful",Crowdfunding!H1048,"")</f>
        <v/>
      </c>
    </row>
    <row r="1050" spans="6:7" x14ac:dyDescent="0.2">
      <c r="F1050" t="str">
        <f>IF(Crowdfunding!G1049="successful","successful","")</f>
        <v/>
      </c>
      <c r="G1050" t="str">
        <f>IF(F1050="Successful",Crowdfunding!H1049,"")</f>
        <v/>
      </c>
    </row>
    <row r="1051" spans="6:7" x14ac:dyDescent="0.2">
      <c r="F1051" t="str">
        <f>IF(Crowdfunding!G1050="successful","successful","")</f>
        <v/>
      </c>
      <c r="G1051" t="str">
        <f>IF(F1051="Successful",Crowdfunding!H1050,"")</f>
        <v/>
      </c>
    </row>
    <row r="1052" spans="6:7" x14ac:dyDescent="0.2">
      <c r="F1052" t="str">
        <f>IF(Crowdfunding!G1051="successful","successful","")</f>
        <v/>
      </c>
      <c r="G1052" t="str">
        <f>IF(F1052="Successful",Crowdfunding!H1051,"")</f>
        <v/>
      </c>
    </row>
    <row r="1053" spans="6:7" x14ac:dyDescent="0.2">
      <c r="F1053" t="str">
        <f>IF(Crowdfunding!G1052="successful","successful","")</f>
        <v/>
      </c>
      <c r="G1053" t="str">
        <f>IF(F1053="Successful",Crowdfunding!H1052,"")</f>
        <v/>
      </c>
    </row>
    <row r="1054" spans="6:7" x14ac:dyDescent="0.2">
      <c r="F1054" t="str">
        <f>IF(Crowdfunding!G1053="successful","successful","")</f>
        <v/>
      </c>
      <c r="G1054" t="str">
        <f>IF(F1054="Successful",Crowdfunding!H1053,"")</f>
        <v/>
      </c>
    </row>
    <row r="1055" spans="6:7" x14ac:dyDescent="0.2">
      <c r="F1055" t="str">
        <f>IF(Crowdfunding!G1054="successful","successful","")</f>
        <v/>
      </c>
      <c r="G1055" t="str">
        <f>IF(F1055="Successful",Crowdfunding!H1054,"")</f>
        <v/>
      </c>
    </row>
    <row r="1056" spans="6:7" x14ac:dyDescent="0.2">
      <c r="F1056" t="str">
        <f>IF(Crowdfunding!G1055="successful","successful","")</f>
        <v/>
      </c>
      <c r="G1056" t="str">
        <f>IF(F1056="Successful",Crowdfunding!H1055,"")</f>
        <v/>
      </c>
    </row>
    <row r="1057" spans="6:7" x14ac:dyDescent="0.2">
      <c r="F1057" t="str">
        <f>IF(Crowdfunding!G1056="successful","successful","")</f>
        <v/>
      </c>
      <c r="G1057" t="str">
        <f>IF(F1057="Successful",Crowdfunding!H1056,"")</f>
        <v/>
      </c>
    </row>
    <row r="1058" spans="6:7" x14ac:dyDescent="0.2">
      <c r="F1058" t="str">
        <f>IF(Crowdfunding!G1057="successful","successful","")</f>
        <v/>
      </c>
      <c r="G1058" t="str">
        <f>IF(F1058="Successful",Crowdfunding!H1057,"")</f>
        <v/>
      </c>
    </row>
    <row r="1059" spans="6:7" x14ac:dyDescent="0.2">
      <c r="F1059" t="str">
        <f>IF(Crowdfunding!G1058="successful","successful","")</f>
        <v/>
      </c>
      <c r="G1059" t="str">
        <f>IF(F1059="Successful",Crowdfunding!H1058,"")</f>
        <v/>
      </c>
    </row>
    <row r="1060" spans="6:7" x14ac:dyDescent="0.2">
      <c r="F1060" t="str">
        <f>IF(Crowdfunding!G1059="successful","successful","")</f>
        <v/>
      </c>
      <c r="G1060" t="str">
        <f>IF(F1060="Successful",Crowdfunding!H1059,"")</f>
        <v/>
      </c>
    </row>
    <row r="1061" spans="6:7" x14ac:dyDescent="0.2">
      <c r="F1061" t="str">
        <f>IF(Crowdfunding!G1060="successful","successful","")</f>
        <v/>
      </c>
      <c r="G1061" t="str">
        <f>IF(F1061="Successful",Crowdfunding!H1060,"")</f>
        <v/>
      </c>
    </row>
    <row r="1062" spans="6:7" x14ac:dyDescent="0.2">
      <c r="F1062" t="str">
        <f>IF(Crowdfunding!G1061="successful","successful","")</f>
        <v/>
      </c>
      <c r="G1062" t="str">
        <f>IF(F1062="Successful",Crowdfunding!H1061,"")</f>
        <v/>
      </c>
    </row>
    <row r="1063" spans="6:7" x14ac:dyDescent="0.2">
      <c r="F1063" t="str">
        <f>IF(Crowdfunding!G1062="successful","successful","")</f>
        <v/>
      </c>
      <c r="G1063" t="str">
        <f>IF(F1063="Successful",Crowdfunding!H1062,"")</f>
        <v/>
      </c>
    </row>
    <row r="1064" spans="6:7" x14ac:dyDescent="0.2">
      <c r="F1064" t="str">
        <f>IF(Crowdfunding!G1063="successful","successful","")</f>
        <v/>
      </c>
      <c r="G1064" t="str">
        <f>IF(F1064="Successful",Crowdfunding!H1063,"")</f>
        <v/>
      </c>
    </row>
    <row r="1065" spans="6:7" x14ac:dyDescent="0.2">
      <c r="F1065" t="str">
        <f>IF(Crowdfunding!G1064="successful","successful","")</f>
        <v/>
      </c>
      <c r="G1065" t="str">
        <f>IF(F1065="Successful",Crowdfunding!H1064,"")</f>
        <v/>
      </c>
    </row>
    <row r="1066" spans="6:7" x14ac:dyDescent="0.2">
      <c r="F1066" t="str">
        <f>IF(Crowdfunding!G1065="successful","successful","")</f>
        <v/>
      </c>
      <c r="G1066" t="str">
        <f>IF(F1066="Successful",Crowdfunding!H1065,"")</f>
        <v/>
      </c>
    </row>
    <row r="1067" spans="6:7" x14ac:dyDescent="0.2">
      <c r="F1067" t="str">
        <f>IF(Crowdfunding!G1066="successful","successful","")</f>
        <v/>
      </c>
      <c r="G1067" t="str">
        <f>IF(F1067="Successful",Crowdfunding!H1066,"")</f>
        <v/>
      </c>
    </row>
    <row r="1068" spans="6:7" x14ac:dyDescent="0.2">
      <c r="F1068" t="str">
        <f>IF(Crowdfunding!G1067="successful","successful","")</f>
        <v/>
      </c>
      <c r="G1068" t="str">
        <f>IF(F1068="Successful",Crowdfunding!H1067,"")</f>
        <v/>
      </c>
    </row>
    <row r="1069" spans="6:7" x14ac:dyDescent="0.2">
      <c r="F1069" t="str">
        <f>IF(Crowdfunding!G1068="successful","successful","")</f>
        <v/>
      </c>
      <c r="G1069" t="str">
        <f>IF(F1069="Successful",Crowdfunding!H1068,"")</f>
        <v/>
      </c>
    </row>
    <row r="1070" spans="6:7" x14ac:dyDescent="0.2">
      <c r="F1070" t="str">
        <f>IF(Crowdfunding!G1069="successful","successful","")</f>
        <v/>
      </c>
      <c r="G1070" t="str">
        <f>IF(F1070="Successful",Crowdfunding!H1069,"")</f>
        <v/>
      </c>
    </row>
    <row r="1071" spans="6:7" x14ac:dyDescent="0.2">
      <c r="F1071" t="str">
        <f>IF(Crowdfunding!G1070="successful","successful","")</f>
        <v/>
      </c>
      <c r="G1071" t="str">
        <f>IF(F1071="Successful",Crowdfunding!H1070,"")</f>
        <v/>
      </c>
    </row>
    <row r="1072" spans="6:7" x14ac:dyDescent="0.2">
      <c r="F1072" t="str">
        <f>IF(Crowdfunding!G1071="successful","successful","")</f>
        <v/>
      </c>
      <c r="G1072" t="str">
        <f>IF(F1072="Successful",Crowdfunding!H1071,"")</f>
        <v/>
      </c>
    </row>
    <row r="1073" spans="6:7" x14ac:dyDescent="0.2">
      <c r="F1073" t="str">
        <f>IF(Crowdfunding!G1072="successful","successful","")</f>
        <v/>
      </c>
      <c r="G1073" t="str">
        <f>IF(F1073="Successful",Crowdfunding!H1072,"")</f>
        <v/>
      </c>
    </row>
    <row r="1074" spans="6:7" x14ac:dyDescent="0.2">
      <c r="F1074" t="str">
        <f>IF(Crowdfunding!G1073="successful","successful","")</f>
        <v/>
      </c>
      <c r="G1074" t="str">
        <f>IF(F1074="Successful",Crowdfunding!H1073,"")</f>
        <v/>
      </c>
    </row>
    <row r="1075" spans="6:7" x14ac:dyDescent="0.2">
      <c r="F1075" t="str">
        <f>IF(Crowdfunding!G1074="successful","successful","")</f>
        <v/>
      </c>
      <c r="G1075" t="str">
        <f>IF(F1075="Successful",Crowdfunding!H1074,"")</f>
        <v/>
      </c>
    </row>
    <row r="1076" spans="6:7" x14ac:dyDescent="0.2">
      <c r="F1076" t="str">
        <f>IF(Crowdfunding!G1075="successful","successful","")</f>
        <v/>
      </c>
      <c r="G1076" t="str">
        <f>IF(F1076="Successful",Crowdfunding!H1075,"")</f>
        <v/>
      </c>
    </row>
    <row r="1077" spans="6:7" x14ac:dyDescent="0.2">
      <c r="F1077" t="str">
        <f>IF(Crowdfunding!G1076="successful","successful","")</f>
        <v/>
      </c>
      <c r="G1077" t="str">
        <f>IF(F1077="Successful",Crowdfunding!H1076,"")</f>
        <v/>
      </c>
    </row>
    <row r="1078" spans="6:7" x14ac:dyDescent="0.2">
      <c r="F1078" t="str">
        <f>IF(Crowdfunding!G1077="successful","successful","")</f>
        <v/>
      </c>
      <c r="G1078" t="str">
        <f>IF(F1078="Successful",Crowdfunding!H1077,"")</f>
        <v/>
      </c>
    </row>
    <row r="1079" spans="6:7" x14ac:dyDescent="0.2">
      <c r="F1079" t="str">
        <f>IF(Crowdfunding!G1078="successful","successful","")</f>
        <v/>
      </c>
      <c r="G1079" t="str">
        <f>IF(F1079="Successful",Crowdfunding!H1078,"")</f>
        <v/>
      </c>
    </row>
    <row r="1080" spans="6:7" x14ac:dyDescent="0.2">
      <c r="F1080" t="str">
        <f>IF(Crowdfunding!G1079="successful","successful","")</f>
        <v/>
      </c>
      <c r="G1080" t="str">
        <f>IF(F1080="Successful",Crowdfunding!H1079,"")</f>
        <v/>
      </c>
    </row>
    <row r="1081" spans="6:7" x14ac:dyDescent="0.2">
      <c r="F1081" t="str">
        <f>IF(Crowdfunding!G1080="successful","successful","")</f>
        <v/>
      </c>
      <c r="G1081" t="str">
        <f>IF(F1081="Successful",Crowdfunding!H1080,"")</f>
        <v/>
      </c>
    </row>
    <row r="1082" spans="6:7" x14ac:dyDescent="0.2">
      <c r="F1082" t="str">
        <f>IF(Crowdfunding!G1081="successful","successful","")</f>
        <v/>
      </c>
      <c r="G1082" t="str">
        <f>IF(F1082="Successful",Crowdfunding!H1081,"")</f>
        <v/>
      </c>
    </row>
    <row r="1083" spans="6:7" x14ac:dyDescent="0.2">
      <c r="F1083" t="str">
        <f>IF(Crowdfunding!G1082="successful","successful","")</f>
        <v/>
      </c>
      <c r="G1083" t="str">
        <f>IF(F1083="Successful",Crowdfunding!H1082,"")</f>
        <v/>
      </c>
    </row>
    <row r="1084" spans="6:7" x14ac:dyDescent="0.2">
      <c r="F1084" t="str">
        <f>IF(Crowdfunding!G1083="successful","successful","")</f>
        <v/>
      </c>
      <c r="G1084" t="str">
        <f>IF(F1084="Successful",Crowdfunding!H1083,"")</f>
        <v/>
      </c>
    </row>
    <row r="1085" spans="6:7" x14ac:dyDescent="0.2">
      <c r="F1085" t="str">
        <f>IF(Crowdfunding!G1084="successful","successful","")</f>
        <v/>
      </c>
      <c r="G1085" t="str">
        <f>IF(F1085="Successful",Crowdfunding!H1084,"")</f>
        <v/>
      </c>
    </row>
    <row r="1086" spans="6:7" x14ac:dyDescent="0.2">
      <c r="F1086" t="str">
        <f>IF(Crowdfunding!G1085="successful","successful","")</f>
        <v/>
      </c>
      <c r="G1086" t="str">
        <f>IF(F1086="Successful",Crowdfunding!H1085,"")</f>
        <v/>
      </c>
    </row>
    <row r="1087" spans="6:7" x14ac:dyDescent="0.2">
      <c r="F1087" t="str">
        <f>IF(Crowdfunding!G1086="successful","successful","")</f>
        <v/>
      </c>
      <c r="G1087" t="str">
        <f>IF(F1087="Successful",Crowdfunding!H1086,"")</f>
        <v/>
      </c>
    </row>
    <row r="1088" spans="6:7" x14ac:dyDescent="0.2">
      <c r="F1088" t="str">
        <f>IF(Crowdfunding!G1087="successful","successful","")</f>
        <v/>
      </c>
      <c r="G1088" t="str">
        <f>IF(F1088="Successful",Crowdfunding!H1087,"")</f>
        <v/>
      </c>
    </row>
    <row r="1089" spans="6:7" x14ac:dyDescent="0.2">
      <c r="F1089" t="str">
        <f>IF(Crowdfunding!G1088="successful","successful","")</f>
        <v/>
      </c>
      <c r="G1089" t="str">
        <f>IF(F1089="Successful",Crowdfunding!H1088,"")</f>
        <v/>
      </c>
    </row>
    <row r="1090" spans="6:7" x14ac:dyDescent="0.2">
      <c r="F1090" t="str">
        <f>IF(Crowdfunding!G1089="successful","successful","")</f>
        <v/>
      </c>
      <c r="G1090" t="str">
        <f>IF(F1090="Successful",Crowdfunding!H1089,"")</f>
        <v/>
      </c>
    </row>
    <row r="1091" spans="6:7" x14ac:dyDescent="0.2">
      <c r="F1091" t="str">
        <f>IF(Crowdfunding!G1090="successful","successful","")</f>
        <v/>
      </c>
      <c r="G1091" t="str">
        <f>IF(F1091="Successful",Crowdfunding!H1090,"")</f>
        <v/>
      </c>
    </row>
    <row r="1092" spans="6:7" x14ac:dyDescent="0.2">
      <c r="F1092" t="str">
        <f>IF(Crowdfunding!G1091="successful","successful","")</f>
        <v/>
      </c>
      <c r="G1092" t="str">
        <f>IF(F1092="Successful",Crowdfunding!H1091,"")</f>
        <v/>
      </c>
    </row>
    <row r="1093" spans="6:7" x14ac:dyDescent="0.2">
      <c r="F1093" t="str">
        <f>IF(Crowdfunding!G1092="successful","successful","")</f>
        <v/>
      </c>
      <c r="G1093" t="str">
        <f>IF(F1093="Successful",Crowdfunding!H1092,"")</f>
        <v/>
      </c>
    </row>
    <row r="1094" spans="6:7" x14ac:dyDescent="0.2">
      <c r="F1094" t="str">
        <f>IF(Crowdfunding!G1093="successful","successful","")</f>
        <v/>
      </c>
      <c r="G1094" t="str">
        <f>IF(F1094="Successful",Crowdfunding!H1093,"")</f>
        <v/>
      </c>
    </row>
    <row r="1095" spans="6:7" x14ac:dyDescent="0.2">
      <c r="F1095" t="str">
        <f>IF(Crowdfunding!G1094="successful","successful","")</f>
        <v/>
      </c>
      <c r="G1095" t="str">
        <f>IF(F1095="Successful",Crowdfunding!H1094,"")</f>
        <v/>
      </c>
    </row>
    <row r="1096" spans="6:7" x14ac:dyDescent="0.2">
      <c r="F1096" t="str">
        <f>IF(Crowdfunding!G1095="successful","successful","")</f>
        <v/>
      </c>
      <c r="G1096" t="str">
        <f>IF(F1096="Successful",Crowdfunding!H1095,"")</f>
        <v/>
      </c>
    </row>
    <row r="1097" spans="6:7" x14ac:dyDescent="0.2">
      <c r="F1097" t="str">
        <f>IF(Crowdfunding!G1096="successful","successful","")</f>
        <v/>
      </c>
      <c r="G1097" t="str">
        <f>IF(F1097="Successful",Crowdfunding!H1096,"")</f>
        <v/>
      </c>
    </row>
    <row r="1098" spans="6:7" x14ac:dyDescent="0.2">
      <c r="F1098" t="str">
        <f>IF(Crowdfunding!G1097="successful","successful","")</f>
        <v/>
      </c>
      <c r="G1098" t="str">
        <f>IF(F1098="Successful",Crowdfunding!H1097,"")</f>
        <v/>
      </c>
    </row>
    <row r="1099" spans="6:7" x14ac:dyDescent="0.2">
      <c r="F1099" t="str">
        <f>IF(Crowdfunding!G1098="successful","successful","")</f>
        <v/>
      </c>
      <c r="G1099" t="str">
        <f>IF(F1099="Successful",Crowdfunding!H1098,"")</f>
        <v/>
      </c>
    </row>
    <row r="1100" spans="6:7" x14ac:dyDescent="0.2">
      <c r="F1100" t="str">
        <f>IF(Crowdfunding!G1099="successful","successful","")</f>
        <v/>
      </c>
      <c r="G1100" t="str">
        <f>IF(F1100="Successful",Crowdfunding!H1099,"")</f>
        <v/>
      </c>
    </row>
    <row r="1101" spans="6:7" x14ac:dyDescent="0.2">
      <c r="F1101" t="str">
        <f>IF(Crowdfunding!G1100="successful","successful","")</f>
        <v/>
      </c>
      <c r="G1101" t="str">
        <f>IF(F1101="Successful",Crowdfunding!H1100,"")</f>
        <v/>
      </c>
    </row>
    <row r="1102" spans="6:7" x14ac:dyDescent="0.2">
      <c r="F1102" t="str">
        <f>IF(Crowdfunding!G1101="successful","successful","")</f>
        <v/>
      </c>
      <c r="G1102" t="str">
        <f>IF(F1102="Successful",Crowdfunding!H1101,"")</f>
        <v/>
      </c>
    </row>
    <row r="1103" spans="6:7" x14ac:dyDescent="0.2">
      <c r="F1103" t="str">
        <f>IF(Crowdfunding!G1102="successful","successful","")</f>
        <v/>
      </c>
      <c r="G1103" t="str">
        <f>IF(F1103="Successful",Crowdfunding!H1102,"")</f>
        <v/>
      </c>
    </row>
    <row r="1104" spans="6:7" x14ac:dyDescent="0.2">
      <c r="F1104" t="str">
        <f>IF(Crowdfunding!G1103="successful","successful","")</f>
        <v/>
      </c>
      <c r="G1104" t="str">
        <f>IF(F1104="Successful",Crowdfunding!H1103,"")</f>
        <v/>
      </c>
    </row>
    <row r="1105" spans="6:7" x14ac:dyDescent="0.2">
      <c r="F1105" t="str">
        <f>IF(Crowdfunding!G1104="successful","successful","")</f>
        <v/>
      </c>
      <c r="G1105" t="str">
        <f>IF(F1105="Successful",Crowdfunding!H1104,"")</f>
        <v/>
      </c>
    </row>
    <row r="1106" spans="6:7" x14ac:dyDescent="0.2">
      <c r="F1106" t="str">
        <f>IF(Crowdfunding!G1105="successful","successful","")</f>
        <v/>
      </c>
      <c r="G1106" t="str">
        <f>IF(F1106="Successful",Crowdfunding!H1105,"")</f>
        <v/>
      </c>
    </row>
    <row r="1107" spans="6:7" x14ac:dyDescent="0.2">
      <c r="F1107" t="str">
        <f>IF(Crowdfunding!G1106="successful","successful","")</f>
        <v/>
      </c>
      <c r="G1107" t="str">
        <f>IF(F1107="Successful",Crowdfunding!H1106,"")</f>
        <v/>
      </c>
    </row>
    <row r="1108" spans="6:7" x14ac:dyDescent="0.2">
      <c r="F1108" t="str">
        <f>IF(Crowdfunding!G1107="successful","successful","")</f>
        <v/>
      </c>
      <c r="G1108" t="str">
        <f>IF(F1108="Successful",Crowdfunding!H1107,"")</f>
        <v/>
      </c>
    </row>
    <row r="1109" spans="6:7" x14ac:dyDescent="0.2">
      <c r="F1109" t="str">
        <f>IF(Crowdfunding!G1108="successful","successful","")</f>
        <v/>
      </c>
      <c r="G1109" t="str">
        <f>IF(F1109="Successful",Crowdfunding!H1108,"")</f>
        <v/>
      </c>
    </row>
    <row r="1110" spans="6:7" x14ac:dyDescent="0.2">
      <c r="F1110" t="str">
        <f>IF(Crowdfunding!G1109="successful","successful","")</f>
        <v/>
      </c>
      <c r="G1110" t="str">
        <f>IF(F1110="Successful",Crowdfunding!H1109,"")</f>
        <v/>
      </c>
    </row>
    <row r="1111" spans="6:7" x14ac:dyDescent="0.2">
      <c r="F1111" t="str">
        <f>IF(Crowdfunding!G1110="successful","successful","")</f>
        <v/>
      </c>
      <c r="G1111" t="str">
        <f>IF(F1111="Successful",Crowdfunding!H1110,"")</f>
        <v/>
      </c>
    </row>
    <row r="1112" spans="6:7" x14ac:dyDescent="0.2">
      <c r="F1112" t="str">
        <f>IF(Crowdfunding!G1111="successful","successful","")</f>
        <v/>
      </c>
      <c r="G1112" t="str">
        <f>IF(F1112="Successful",Crowdfunding!H1111,"")</f>
        <v/>
      </c>
    </row>
    <row r="1113" spans="6:7" x14ac:dyDescent="0.2">
      <c r="F1113" t="str">
        <f>IF(Crowdfunding!G1112="successful","successful","")</f>
        <v/>
      </c>
      <c r="G1113" t="str">
        <f>IF(F1113="Successful",Crowdfunding!H1112,"")</f>
        <v/>
      </c>
    </row>
    <row r="1114" spans="6:7" x14ac:dyDescent="0.2">
      <c r="F1114" t="str">
        <f>IF(Crowdfunding!G1113="successful","successful","")</f>
        <v/>
      </c>
      <c r="G1114" t="str">
        <f>IF(F1114="Successful",Crowdfunding!H1113,"")</f>
        <v/>
      </c>
    </row>
    <row r="1115" spans="6:7" x14ac:dyDescent="0.2">
      <c r="F1115" t="str">
        <f>IF(Crowdfunding!G1114="successful","successful","")</f>
        <v/>
      </c>
      <c r="G1115" t="str">
        <f>IF(F1115="Successful",Crowdfunding!H1114,"")</f>
        <v/>
      </c>
    </row>
    <row r="1116" spans="6:7" x14ac:dyDescent="0.2">
      <c r="F1116" t="str">
        <f>IF(Crowdfunding!G1115="successful","successful","")</f>
        <v/>
      </c>
      <c r="G1116" t="str">
        <f>IF(F1116="Successful",Crowdfunding!H1115,"")</f>
        <v/>
      </c>
    </row>
    <row r="1117" spans="6:7" x14ac:dyDescent="0.2">
      <c r="F1117" t="str">
        <f>IF(Crowdfunding!G1116="successful","successful","")</f>
        <v/>
      </c>
      <c r="G1117" t="str">
        <f>IF(F1117="Successful",Crowdfunding!H1116,"")</f>
        <v/>
      </c>
    </row>
    <row r="1118" spans="6:7" x14ac:dyDescent="0.2">
      <c r="F1118" t="str">
        <f>IF(Crowdfunding!G1117="successful","successful","")</f>
        <v/>
      </c>
      <c r="G1118" t="str">
        <f>IF(F1118="Successful",Crowdfunding!H1117,"")</f>
        <v/>
      </c>
    </row>
    <row r="1119" spans="6:7" x14ac:dyDescent="0.2">
      <c r="F1119" t="str">
        <f>IF(Crowdfunding!G1118="successful","successful","")</f>
        <v/>
      </c>
      <c r="G1119" t="str">
        <f>IF(F1119="Successful",Crowdfunding!H1118,"")</f>
        <v/>
      </c>
    </row>
    <row r="1120" spans="6:7" x14ac:dyDescent="0.2">
      <c r="F1120" t="str">
        <f>IF(Crowdfunding!G1119="successful","successful","")</f>
        <v/>
      </c>
      <c r="G1120" t="str">
        <f>IF(F1120="Successful",Crowdfunding!H1119,"")</f>
        <v/>
      </c>
    </row>
    <row r="1121" spans="6:7" x14ac:dyDescent="0.2">
      <c r="F1121" t="str">
        <f>IF(Crowdfunding!G1120="successful","successful","")</f>
        <v/>
      </c>
      <c r="G1121" t="str">
        <f>IF(F1121="Successful",Crowdfunding!H1120,"")</f>
        <v/>
      </c>
    </row>
    <row r="1122" spans="6:7" x14ac:dyDescent="0.2">
      <c r="F1122" t="str">
        <f>IF(Crowdfunding!G1121="successful","successful","")</f>
        <v/>
      </c>
      <c r="G1122" t="str">
        <f>IF(F1122="Successful",Crowdfunding!H1121,"")</f>
        <v/>
      </c>
    </row>
    <row r="1123" spans="6:7" x14ac:dyDescent="0.2">
      <c r="F1123" t="str">
        <f>IF(Crowdfunding!G1122="successful","successful","")</f>
        <v/>
      </c>
      <c r="G1123" t="str">
        <f>IF(F1123="Successful",Crowdfunding!H1122,"")</f>
        <v/>
      </c>
    </row>
    <row r="1124" spans="6:7" x14ac:dyDescent="0.2">
      <c r="F1124" t="str">
        <f>IF(Crowdfunding!G1123="successful","successful","")</f>
        <v/>
      </c>
      <c r="G1124" t="str">
        <f>IF(F1124="Successful",Crowdfunding!H1123,"")</f>
        <v/>
      </c>
    </row>
    <row r="1125" spans="6:7" x14ac:dyDescent="0.2">
      <c r="F1125" t="str">
        <f>IF(Crowdfunding!G1124="successful","successful","")</f>
        <v/>
      </c>
      <c r="G1125" t="str">
        <f>IF(F1125="Successful",Crowdfunding!H1124,"")</f>
        <v/>
      </c>
    </row>
    <row r="1126" spans="6:7" x14ac:dyDescent="0.2">
      <c r="F1126" t="str">
        <f>IF(Crowdfunding!G1125="successful","successful","")</f>
        <v/>
      </c>
      <c r="G1126" t="str">
        <f>IF(F1126="Successful",Crowdfunding!H1125,"")</f>
        <v/>
      </c>
    </row>
    <row r="1127" spans="6:7" x14ac:dyDescent="0.2">
      <c r="F1127" t="str">
        <f>IF(Crowdfunding!G1126="successful","successful","")</f>
        <v/>
      </c>
      <c r="G1127" t="str">
        <f>IF(F1127="Successful",Crowdfunding!H1126,"")</f>
        <v/>
      </c>
    </row>
    <row r="1128" spans="6:7" x14ac:dyDescent="0.2">
      <c r="F1128" t="str">
        <f>IF(Crowdfunding!G1127="successful","successful","")</f>
        <v/>
      </c>
      <c r="G1128" t="str">
        <f>IF(F1128="Successful",Crowdfunding!H1127,"")</f>
        <v/>
      </c>
    </row>
    <row r="1129" spans="6:7" x14ac:dyDescent="0.2">
      <c r="F1129" t="str">
        <f>IF(Crowdfunding!G1128="successful","successful","")</f>
        <v/>
      </c>
      <c r="G1129" t="str">
        <f>IF(F1129="Successful",Crowdfunding!H1128,"")</f>
        <v/>
      </c>
    </row>
    <row r="1130" spans="6:7" x14ac:dyDescent="0.2">
      <c r="F1130" t="str">
        <f>IF(Crowdfunding!G1129="successful","successful","")</f>
        <v/>
      </c>
      <c r="G1130" t="str">
        <f>IF(F1130="Successful",Crowdfunding!H1129,"")</f>
        <v/>
      </c>
    </row>
    <row r="1131" spans="6:7" x14ac:dyDescent="0.2">
      <c r="F1131" t="str">
        <f>IF(Crowdfunding!G1130="successful","successful","")</f>
        <v/>
      </c>
      <c r="G1131" t="str">
        <f>IF(F1131="Successful",Crowdfunding!H1130,"")</f>
        <v/>
      </c>
    </row>
    <row r="1132" spans="6:7" x14ac:dyDescent="0.2">
      <c r="F1132" t="str">
        <f>IF(Crowdfunding!G1131="successful","successful","")</f>
        <v/>
      </c>
      <c r="G1132" t="str">
        <f>IF(F1132="Successful",Crowdfunding!H1131,"")</f>
        <v/>
      </c>
    </row>
    <row r="1133" spans="6:7" x14ac:dyDescent="0.2">
      <c r="F1133" t="str">
        <f>IF(Crowdfunding!G1132="successful","successful","")</f>
        <v/>
      </c>
      <c r="G1133" t="str">
        <f>IF(F1133="Successful",Crowdfunding!H1132,"")</f>
        <v/>
      </c>
    </row>
    <row r="1134" spans="6:7" x14ac:dyDescent="0.2">
      <c r="F1134" t="str">
        <f>IF(Crowdfunding!G1133="successful","successful","")</f>
        <v/>
      </c>
      <c r="G1134" t="str">
        <f>IF(F1134="Successful",Crowdfunding!H1133,"")</f>
        <v/>
      </c>
    </row>
    <row r="1135" spans="6:7" x14ac:dyDescent="0.2">
      <c r="F1135" t="str">
        <f>IF(Crowdfunding!G1134="successful","successful","")</f>
        <v/>
      </c>
      <c r="G1135" t="str">
        <f>IF(F1135="Successful",Crowdfunding!H1134,"")</f>
        <v/>
      </c>
    </row>
    <row r="1136" spans="6:7" x14ac:dyDescent="0.2">
      <c r="F1136" t="str">
        <f>IF(Crowdfunding!G1135="successful","successful","")</f>
        <v/>
      </c>
      <c r="G1136" t="str">
        <f>IF(F1136="Successful",Crowdfunding!H1135,"")</f>
        <v/>
      </c>
    </row>
    <row r="1137" spans="6:7" x14ac:dyDescent="0.2">
      <c r="F1137" t="str">
        <f>IF(Crowdfunding!G1136="successful","successful","")</f>
        <v/>
      </c>
      <c r="G1137" t="str">
        <f>IF(F1137="Successful",Crowdfunding!H1136,"")</f>
        <v/>
      </c>
    </row>
    <row r="1138" spans="6:7" x14ac:dyDescent="0.2">
      <c r="F1138" t="str">
        <f>IF(Crowdfunding!G1137="successful","successful","")</f>
        <v/>
      </c>
      <c r="G1138" t="str">
        <f>IF(F1138="Successful",Crowdfunding!H1137,"")</f>
        <v/>
      </c>
    </row>
    <row r="1139" spans="6:7" x14ac:dyDescent="0.2">
      <c r="F1139" t="str">
        <f>IF(Crowdfunding!G1138="successful","successful","")</f>
        <v/>
      </c>
      <c r="G1139" t="str">
        <f>IF(F1139="Successful",Crowdfunding!H1138,"")</f>
        <v/>
      </c>
    </row>
    <row r="1140" spans="6:7" x14ac:dyDescent="0.2">
      <c r="F1140" t="str">
        <f>IF(Crowdfunding!G1139="successful","successful","")</f>
        <v/>
      </c>
      <c r="G1140" t="str">
        <f>IF(F1140="Successful",Crowdfunding!H1139,"")</f>
        <v/>
      </c>
    </row>
    <row r="1141" spans="6:7" x14ac:dyDescent="0.2">
      <c r="F1141" t="str">
        <f>IF(Crowdfunding!G1140="successful","successful","")</f>
        <v/>
      </c>
      <c r="G1141" t="str">
        <f>IF(F1141="Successful",Crowdfunding!H1140,"")</f>
        <v/>
      </c>
    </row>
    <row r="1142" spans="6:7" x14ac:dyDescent="0.2">
      <c r="F1142" t="str">
        <f>IF(Crowdfunding!G1141="successful","successful","")</f>
        <v/>
      </c>
      <c r="G1142" t="str">
        <f>IF(F1142="Successful",Crowdfunding!H1141,"")</f>
        <v/>
      </c>
    </row>
    <row r="1143" spans="6:7" x14ac:dyDescent="0.2">
      <c r="F1143" t="str">
        <f>IF(Crowdfunding!G1142="successful","successful","")</f>
        <v/>
      </c>
      <c r="G1143" t="str">
        <f>IF(F1143="Successful",Crowdfunding!H1142,"")</f>
        <v/>
      </c>
    </row>
    <row r="1144" spans="6:7" x14ac:dyDescent="0.2">
      <c r="F1144" t="str">
        <f>IF(Crowdfunding!G1143="successful","successful","")</f>
        <v/>
      </c>
      <c r="G1144" t="str">
        <f>IF(F1144="Successful",Crowdfunding!H1143,"")</f>
        <v/>
      </c>
    </row>
    <row r="1145" spans="6:7" x14ac:dyDescent="0.2">
      <c r="F1145" t="str">
        <f>IF(Crowdfunding!G1144="successful","successful","")</f>
        <v/>
      </c>
      <c r="G1145" t="str">
        <f>IF(F1145="Successful",Crowdfunding!H1144,"")</f>
        <v/>
      </c>
    </row>
    <row r="1146" spans="6:7" x14ac:dyDescent="0.2">
      <c r="F1146" t="str">
        <f>IF(Crowdfunding!G1145="successful","successful","")</f>
        <v/>
      </c>
      <c r="G1146" t="str">
        <f>IF(F1146="Successful",Crowdfunding!H1145,"")</f>
        <v/>
      </c>
    </row>
    <row r="1147" spans="6:7" x14ac:dyDescent="0.2">
      <c r="F1147" t="str">
        <f>IF(Crowdfunding!G1146="successful","successful","")</f>
        <v/>
      </c>
      <c r="G1147" t="str">
        <f>IF(F1147="Successful",Crowdfunding!H1146,"")</f>
        <v/>
      </c>
    </row>
    <row r="1148" spans="6:7" x14ac:dyDescent="0.2">
      <c r="F1148" t="str">
        <f>IF(Crowdfunding!G1147="successful","successful","")</f>
        <v/>
      </c>
      <c r="G1148" t="str">
        <f>IF(F1148="Successful",Crowdfunding!H1147,"")</f>
        <v/>
      </c>
    </row>
    <row r="1149" spans="6:7" x14ac:dyDescent="0.2">
      <c r="F1149" t="str">
        <f>IF(Crowdfunding!G1148="successful","successful","")</f>
        <v/>
      </c>
      <c r="G1149" t="str">
        <f>IF(F1149="Successful",Crowdfunding!H1148,"")</f>
        <v/>
      </c>
    </row>
    <row r="1150" spans="6:7" x14ac:dyDescent="0.2">
      <c r="F1150" t="str">
        <f>IF(Crowdfunding!G1149="successful","successful","")</f>
        <v/>
      </c>
      <c r="G1150" t="str">
        <f>IF(F1150="Successful",Crowdfunding!H1149,"")</f>
        <v/>
      </c>
    </row>
    <row r="1151" spans="6:7" x14ac:dyDescent="0.2">
      <c r="F1151" t="str">
        <f>IF(Crowdfunding!G1150="successful","successful","")</f>
        <v/>
      </c>
      <c r="G1151" t="str">
        <f>IF(F1151="Successful",Crowdfunding!H1150,"")</f>
        <v/>
      </c>
    </row>
    <row r="1152" spans="6:7" x14ac:dyDescent="0.2">
      <c r="F1152" t="str">
        <f>IF(Crowdfunding!G1151="successful","successful","")</f>
        <v/>
      </c>
      <c r="G1152" t="str">
        <f>IF(F1152="Successful",Crowdfunding!H1151,"")</f>
        <v/>
      </c>
    </row>
    <row r="1153" spans="6:7" x14ac:dyDescent="0.2">
      <c r="F1153" t="str">
        <f>IF(Crowdfunding!G1152="successful","successful","")</f>
        <v/>
      </c>
      <c r="G1153" t="str">
        <f>IF(F1153="Successful",Crowdfunding!H1152,"")</f>
        <v/>
      </c>
    </row>
    <row r="1154" spans="6:7" x14ac:dyDescent="0.2">
      <c r="F1154" t="str">
        <f>IF(Crowdfunding!G1153="successful","successful","")</f>
        <v/>
      </c>
      <c r="G1154" t="str">
        <f>IF(F1154="Successful",Crowdfunding!H1153,"")</f>
        <v/>
      </c>
    </row>
    <row r="1155" spans="6:7" x14ac:dyDescent="0.2">
      <c r="F1155" t="str">
        <f>IF(Crowdfunding!G1154="successful","successful","")</f>
        <v/>
      </c>
      <c r="G1155" t="str">
        <f>IF(F1155="Successful",Crowdfunding!H1154,"")</f>
        <v/>
      </c>
    </row>
    <row r="1156" spans="6:7" x14ac:dyDescent="0.2">
      <c r="F1156" t="str">
        <f>IF(Crowdfunding!G1155="successful","successful","")</f>
        <v/>
      </c>
      <c r="G1156" t="str">
        <f>IF(F1156="Successful",Crowdfunding!H1155,"")</f>
        <v/>
      </c>
    </row>
    <row r="1157" spans="6:7" x14ac:dyDescent="0.2">
      <c r="F1157" t="str">
        <f>IF(Crowdfunding!G1156="successful","successful","")</f>
        <v/>
      </c>
      <c r="G1157" t="str">
        <f>IF(F1157="Successful",Crowdfunding!H1156,"")</f>
        <v/>
      </c>
    </row>
    <row r="1158" spans="6:7" x14ac:dyDescent="0.2">
      <c r="F1158" t="str">
        <f>IF(Crowdfunding!G1157="successful","successful","")</f>
        <v/>
      </c>
      <c r="G1158" t="str">
        <f>IF(F1158="Successful",Crowdfunding!H1157,"")</f>
        <v/>
      </c>
    </row>
    <row r="1159" spans="6:7" x14ac:dyDescent="0.2">
      <c r="F1159" t="str">
        <f>IF(Crowdfunding!G1158="successful","successful","")</f>
        <v/>
      </c>
      <c r="G1159" t="str">
        <f>IF(F1159="Successful",Crowdfunding!H1158,"")</f>
        <v/>
      </c>
    </row>
    <row r="1160" spans="6:7" x14ac:dyDescent="0.2">
      <c r="F1160" t="str">
        <f>IF(Crowdfunding!G1159="successful","successful","")</f>
        <v/>
      </c>
      <c r="G1160" t="str">
        <f>IF(F1160="Successful",Crowdfunding!H1159,"")</f>
        <v/>
      </c>
    </row>
    <row r="1161" spans="6:7" x14ac:dyDescent="0.2">
      <c r="F1161" t="str">
        <f>IF(Crowdfunding!G1160="successful","successful","")</f>
        <v/>
      </c>
      <c r="G1161" t="str">
        <f>IF(F1161="Successful",Crowdfunding!H1160,"")</f>
        <v/>
      </c>
    </row>
    <row r="1162" spans="6:7" x14ac:dyDescent="0.2">
      <c r="F1162" t="str">
        <f>IF(Crowdfunding!G1161="successful","successful","")</f>
        <v/>
      </c>
      <c r="G1162" t="str">
        <f>IF(F1162="Successful",Crowdfunding!H1161,"")</f>
        <v/>
      </c>
    </row>
    <row r="1163" spans="6:7" x14ac:dyDescent="0.2">
      <c r="F1163" t="str">
        <f>IF(Crowdfunding!G1162="successful","successful","")</f>
        <v/>
      </c>
      <c r="G1163" t="str">
        <f>IF(F1163="Successful",Crowdfunding!H1162,"")</f>
        <v/>
      </c>
    </row>
    <row r="1164" spans="6:7" x14ac:dyDescent="0.2">
      <c r="F1164" t="str">
        <f>IF(Crowdfunding!G1163="successful","successful","")</f>
        <v/>
      </c>
      <c r="G1164" t="str">
        <f>IF(F1164="Successful",Crowdfunding!H1163,"")</f>
        <v/>
      </c>
    </row>
    <row r="1165" spans="6:7" x14ac:dyDescent="0.2">
      <c r="F1165" t="str">
        <f>IF(Crowdfunding!G1164="successful","successful","")</f>
        <v/>
      </c>
      <c r="G1165" t="str">
        <f>IF(F1165="Successful",Crowdfunding!H1164,"")</f>
        <v/>
      </c>
    </row>
    <row r="1166" spans="6:7" x14ac:dyDescent="0.2">
      <c r="F1166" t="str">
        <f>IF(Crowdfunding!G1165="successful","successful","")</f>
        <v/>
      </c>
      <c r="G1166" t="str">
        <f>IF(F1166="Successful",Crowdfunding!H1165,"")</f>
        <v/>
      </c>
    </row>
    <row r="1167" spans="6:7" x14ac:dyDescent="0.2">
      <c r="F1167" t="str">
        <f>IF(Crowdfunding!G1166="successful","successful","")</f>
        <v/>
      </c>
      <c r="G1167" t="str">
        <f>IF(F1167="Successful",Crowdfunding!H1166,"")</f>
        <v/>
      </c>
    </row>
    <row r="1168" spans="6:7" x14ac:dyDescent="0.2">
      <c r="F1168" t="str">
        <f>IF(Crowdfunding!G1167="successful","successful","")</f>
        <v/>
      </c>
      <c r="G1168" t="str">
        <f>IF(F1168="Successful",Crowdfunding!H1167,"")</f>
        <v/>
      </c>
    </row>
    <row r="1169" spans="6:7" x14ac:dyDescent="0.2">
      <c r="F1169" t="str">
        <f>IF(Crowdfunding!G1168="successful","successful","")</f>
        <v/>
      </c>
      <c r="G1169" t="str">
        <f>IF(F1169="Successful",Crowdfunding!H1168,"")</f>
        <v/>
      </c>
    </row>
    <row r="1170" spans="6:7" x14ac:dyDescent="0.2">
      <c r="F1170" t="str">
        <f>IF(Crowdfunding!G1169="successful","successful","")</f>
        <v/>
      </c>
      <c r="G1170" t="str">
        <f>IF(F1170="Successful",Crowdfunding!H1169,"")</f>
        <v/>
      </c>
    </row>
    <row r="1171" spans="6:7" x14ac:dyDescent="0.2">
      <c r="F1171" t="str">
        <f>IF(Crowdfunding!G1170="successful","successful","")</f>
        <v/>
      </c>
      <c r="G1171" t="str">
        <f>IF(F1171="Successful",Crowdfunding!H1170,"")</f>
        <v/>
      </c>
    </row>
    <row r="1172" spans="6:7" x14ac:dyDescent="0.2">
      <c r="F1172" t="str">
        <f>IF(Crowdfunding!G1171="successful","successful","")</f>
        <v/>
      </c>
      <c r="G1172" t="str">
        <f>IF(F1172="Successful",Crowdfunding!H1171,"")</f>
        <v/>
      </c>
    </row>
    <row r="1173" spans="6:7" x14ac:dyDescent="0.2">
      <c r="F1173" t="str">
        <f>IF(Crowdfunding!G1172="successful","successful","")</f>
        <v/>
      </c>
      <c r="G1173" t="str">
        <f>IF(F1173="Successful",Crowdfunding!H1172,"")</f>
        <v/>
      </c>
    </row>
    <row r="1174" spans="6:7" x14ac:dyDescent="0.2">
      <c r="F1174" t="str">
        <f>IF(Crowdfunding!G1173="successful","successful","")</f>
        <v/>
      </c>
      <c r="G1174" t="str">
        <f>IF(F1174="Successful",Crowdfunding!H1173,"")</f>
        <v/>
      </c>
    </row>
    <row r="1175" spans="6:7" x14ac:dyDescent="0.2">
      <c r="F1175" t="str">
        <f>IF(Crowdfunding!G1174="successful","successful","")</f>
        <v/>
      </c>
      <c r="G1175" t="str">
        <f>IF(F1175="Successful",Crowdfunding!H1174,"")</f>
        <v/>
      </c>
    </row>
    <row r="1176" spans="6:7" x14ac:dyDescent="0.2">
      <c r="F1176" t="str">
        <f>IF(Crowdfunding!G1175="successful","successful","")</f>
        <v/>
      </c>
      <c r="G1176" t="str">
        <f>IF(F1176="Successful",Crowdfunding!H1175,"")</f>
        <v/>
      </c>
    </row>
    <row r="1177" spans="6:7" x14ac:dyDescent="0.2">
      <c r="F1177" t="str">
        <f>IF(Crowdfunding!G1176="successful","successful","")</f>
        <v/>
      </c>
      <c r="G1177" t="str">
        <f>IF(F1177="Successful",Crowdfunding!H1176,"")</f>
        <v/>
      </c>
    </row>
    <row r="1178" spans="6:7" x14ac:dyDescent="0.2">
      <c r="F1178" t="str">
        <f>IF(Crowdfunding!G1177="successful","successful","")</f>
        <v/>
      </c>
      <c r="G1178" t="str">
        <f>IF(F1178="Successful",Crowdfunding!H1177,"")</f>
        <v/>
      </c>
    </row>
    <row r="1179" spans="6:7" x14ac:dyDescent="0.2">
      <c r="F1179" t="str">
        <f>IF(Crowdfunding!G1178="successful","successful","")</f>
        <v/>
      </c>
      <c r="G1179" t="str">
        <f>IF(F1179="Successful",Crowdfunding!H1178,"")</f>
        <v/>
      </c>
    </row>
    <row r="1180" spans="6:7" x14ac:dyDescent="0.2">
      <c r="F1180" t="str">
        <f>IF(Crowdfunding!G1179="successful","successful","")</f>
        <v/>
      </c>
      <c r="G1180" t="str">
        <f>IF(F1180="Successful",Crowdfunding!H1179,"")</f>
        <v/>
      </c>
    </row>
    <row r="1181" spans="6:7" x14ac:dyDescent="0.2">
      <c r="F1181" t="str">
        <f>IF(Crowdfunding!G1180="successful","successful","")</f>
        <v/>
      </c>
      <c r="G1181" t="str">
        <f>IF(F1181="Successful",Crowdfunding!H1180,"")</f>
        <v/>
      </c>
    </row>
    <row r="1182" spans="6:7" x14ac:dyDescent="0.2">
      <c r="F1182" t="str">
        <f>IF(Crowdfunding!G1181="successful","successful","")</f>
        <v/>
      </c>
      <c r="G1182" t="str">
        <f>IF(F1182="Successful",Crowdfunding!H1181,"")</f>
        <v/>
      </c>
    </row>
    <row r="1183" spans="6:7" x14ac:dyDescent="0.2">
      <c r="F1183" t="str">
        <f>IF(Crowdfunding!G1182="successful","successful","")</f>
        <v/>
      </c>
      <c r="G1183" t="str">
        <f>IF(F1183="Successful",Crowdfunding!H1182,"")</f>
        <v/>
      </c>
    </row>
    <row r="1184" spans="6:7" x14ac:dyDescent="0.2">
      <c r="F1184" t="str">
        <f>IF(Crowdfunding!G1183="successful","successful","")</f>
        <v/>
      </c>
      <c r="G1184" t="str">
        <f>IF(F1184="Successful",Crowdfunding!H1183,"")</f>
        <v/>
      </c>
    </row>
    <row r="1185" spans="6:7" x14ac:dyDescent="0.2">
      <c r="F1185" t="str">
        <f>IF(Crowdfunding!G1184="successful","successful","")</f>
        <v/>
      </c>
      <c r="G1185" t="str">
        <f>IF(F1185="Successful",Crowdfunding!H1184,"")</f>
        <v/>
      </c>
    </row>
    <row r="1186" spans="6:7" x14ac:dyDescent="0.2">
      <c r="F1186" t="str">
        <f>IF(Crowdfunding!G1185="successful","successful","")</f>
        <v/>
      </c>
      <c r="G1186" t="str">
        <f>IF(F1186="Successful",Crowdfunding!H1185,"")</f>
        <v/>
      </c>
    </row>
    <row r="1187" spans="6:7" x14ac:dyDescent="0.2">
      <c r="F1187" t="str">
        <f>IF(Crowdfunding!G1186="successful","successful","")</f>
        <v/>
      </c>
      <c r="G1187" t="str">
        <f>IF(F1187="Successful",Crowdfunding!H1186,"")</f>
        <v/>
      </c>
    </row>
    <row r="1188" spans="6:7" x14ac:dyDescent="0.2">
      <c r="F1188" t="str">
        <f>IF(Crowdfunding!G1187="successful","successful","")</f>
        <v/>
      </c>
      <c r="G1188" t="str">
        <f>IF(F1188="Successful",Crowdfunding!H1187,"")</f>
        <v/>
      </c>
    </row>
    <row r="1189" spans="6:7" x14ac:dyDescent="0.2">
      <c r="F1189" t="str">
        <f>IF(Crowdfunding!G1188="successful","successful","")</f>
        <v/>
      </c>
      <c r="G1189" t="str">
        <f>IF(F1189="Successful",Crowdfunding!H1188,"")</f>
        <v/>
      </c>
    </row>
    <row r="1190" spans="6:7" x14ac:dyDescent="0.2">
      <c r="F1190" t="str">
        <f>IF(Crowdfunding!G1189="successful","successful","")</f>
        <v/>
      </c>
      <c r="G1190" t="str">
        <f>IF(F1190="Successful",Crowdfunding!H1189,"")</f>
        <v/>
      </c>
    </row>
    <row r="1191" spans="6:7" x14ac:dyDescent="0.2">
      <c r="F1191" t="str">
        <f>IF(Crowdfunding!G1190="successful","successful","")</f>
        <v/>
      </c>
      <c r="G1191" t="str">
        <f>IF(F1191="Successful",Crowdfunding!H1190,"")</f>
        <v/>
      </c>
    </row>
    <row r="1192" spans="6:7" x14ac:dyDescent="0.2">
      <c r="F1192" t="str">
        <f>IF(Crowdfunding!G1191="successful","successful","")</f>
        <v/>
      </c>
      <c r="G1192" t="str">
        <f>IF(F1192="Successful",Crowdfunding!H1191,"")</f>
        <v/>
      </c>
    </row>
    <row r="1193" spans="6:7" x14ac:dyDescent="0.2">
      <c r="F1193" t="str">
        <f>IF(Crowdfunding!G1192="successful","successful","")</f>
        <v/>
      </c>
      <c r="G1193" t="str">
        <f>IF(F1193="Successful",Crowdfunding!H1192,"")</f>
        <v/>
      </c>
    </row>
    <row r="1194" spans="6:7" x14ac:dyDescent="0.2">
      <c r="F1194" t="str">
        <f>IF(Crowdfunding!G1193="successful","successful","")</f>
        <v/>
      </c>
      <c r="G1194" t="str">
        <f>IF(F1194="Successful",Crowdfunding!H1193,"")</f>
        <v/>
      </c>
    </row>
    <row r="1195" spans="6:7" x14ac:dyDescent="0.2">
      <c r="F1195" t="str">
        <f>IF(Crowdfunding!G1194="successful","successful","")</f>
        <v/>
      </c>
      <c r="G1195" t="str">
        <f>IF(F1195="Successful",Crowdfunding!H1194,"")</f>
        <v/>
      </c>
    </row>
    <row r="1196" spans="6:7" x14ac:dyDescent="0.2">
      <c r="F1196" t="str">
        <f>IF(Crowdfunding!G1195="successful","successful","")</f>
        <v/>
      </c>
      <c r="G1196" t="str">
        <f>IF(F1196="Successful",Crowdfunding!H1195,"")</f>
        <v/>
      </c>
    </row>
    <row r="1197" spans="6:7" x14ac:dyDescent="0.2">
      <c r="F1197" t="str">
        <f>IF(Crowdfunding!G1196="successful","successful","")</f>
        <v/>
      </c>
      <c r="G1197" t="str">
        <f>IF(F1197="Successful",Crowdfunding!H1196,"")</f>
        <v/>
      </c>
    </row>
    <row r="1198" spans="6:7" x14ac:dyDescent="0.2">
      <c r="F1198" t="str">
        <f>IF(Crowdfunding!G1197="successful","successful","")</f>
        <v/>
      </c>
      <c r="G1198" t="str">
        <f>IF(F1198="Successful",Crowdfunding!H1197,"")</f>
        <v/>
      </c>
    </row>
    <row r="1199" spans="6:7" x14ac:dyDescent="0.2">
      <c r="F1199" t="str">
        <f>IF(Crowdfunding!G1198="successful","successful","")</f>
        <v/>
      </c>
      <c r="G1199" t="str">
        <f>IF(F1199="Successful",Crowdfunding!H1198,"")</f>
        <v/>
      </c>
    </row>
    <row r="1200" spans="6:7" x14ac:dyDescent="0.2">
      <c r="F1200" t="str">
        <f>IF(Crowdfunding!G1199="successful","successful","")</f>
        <v/>
      </c>
      <c r="G1200" t="str">
        <f>IF(F1200="Successful",Crowdfunding!H1199,"")</f>
        <v/>
      </c>
    </row>
    <row r="1201" spans="6:7" x14ac:dyDescent="0.2">
      <c r="F1201" t="str">
        <f>IF(Crowdfunding!G1200="successful","successful","")</f>
        <v/>
      </c>
      <c r="G1201" t="str">
        <f>IF(F1201="Successful",Crowdfunding!H1200,"")</f>
        <v/>
      </c>
    </row>
    <row r="1202" spans="6:7" x14ac:dyDescent="0.2">
      <c r="F1202" t="str">
        <f>IF(Crowdfunding!G1201="successful","successful","")</f>
        <v/>
      </c>
      <c r="G1202" t="str">
        <f>IF(F1202="Successful",Crowdfunding!H1201,"")</f>
        <v/>
      </c>
    </row>
    <row r="1203" spans="6:7" x14ac:dyDescent="0.2">
      <c r="F1203" t="str">
        <f>IF(Crowdfunding!G1202="successful","successful","")</f>
        <v/>
      </c>
      <c r="G1203" t="str">
        <f>IF(F1203="Successful",Crowdfunding!H1202,"")</f>
        <v/>
      </c>
    </row>
    <row r="1204" spans="6:7" x14ac:dyDescent="0.2">
      <c r="F1204" t="str">
        <f>IF(Crowdfunding!G1203="successful","successful","")</f>
        <v/>
      </c>
      <c r="G1204" t="str">
        <f>IF(F1204="Successful",Crowdfunding!H1203,"")</f>
        <v/>
      </c>
    </row>
    <row r="1205" spans="6:7" x14ac:dyDescent="0.2">
      <c r="F1205" t="str">
        <f>IF(Crowdfunding!G1204="successful","successful","")</f>
        <v/>
      </c>
      <c r="G1205" t="str">
        <f>IF(F1205="Successful",Crowdfunding!H1204,"")</f>
        <v/>
      </c>
    </row>
    <row r="1206" spans="6:7" x14ac:dyDescent="0.2">
      <c r="F1206" t="str">
        <f>IF(Crowdfunding!G1205="successful","successful","")</f>
        <v/>
      </c>
      <c r="G1206" t="str">
        <f>IF(F1206="Successful",Crowdfunding!H1205,"")</f>
        <v/>
      </c>
    </row>
    <row r="1207" spans="6:7" x14ac:dyDescent="0.2">
      <c r="F1207" t="str">
        <f>IF(Crowdfunding!G1206="successful","successful","")</f>
        <v/>
      </c>
      <c r="G1207" t="str">
        <f>IF(F1207="Successful",Crowdfunding!H1206,"")</f>
        <v/>
      </c>
    </row>
    <row r="1208" spans="6:7" x14ac:dyDescent="0.2">
      <c r="F1208" t="str">
        <f>IF(Crowdfunding!G1207="successful","successful","")</f>
        <v/>
      </c>
      <c r="G1208" t="str">
        <f>IF(F1208="Successful",Crowdfunding!H1207,"")</f>
        <v/>
      </c>
    </row>
    <row r="1209" spans="6:7" x14ac:dyDescent="0.2">
      <c r="F1209" t="str">
        <f>IF(Crowdfunding!G1208="successful","successful","")</f>
        <v/>
      </c>
      <c r="G1209" t="str">
        <f>IF(F1209="Successful",Crowdfunding!H1208,"")</f>
        <v/>
      </c>
    </row>
    <row r="1210" spans="6:7" x14ac:dyDescent="0.2">
      <c r="F1210" t="str">
        <f>IF(Crowdfunding!G1209="successful","successful","")</f>
        <v/>
      </c>
      <c r="G1210" t="str">
        <f>IF(F1210="Successful",Crowdfunding!H1209,"")</f>
        <v/>
      </c>
    </row>
    <row r="1211" spans="6:7" x14ac:dyDescent="0.2">
      <c r="F1211" t="str">
        <f>IF(Crowdfunding!G1210="successful","successful","")</f>
        <v/>
      </c>
      <c r="G1211" t="str">
        <f>IF(F1211="Successful",Crowdfunding!H1210,"")</f>
        <v/>
      </c>
    </row>
    <row r="1212" spans="6:7" x14ac:dyDescent="0.2">
      <c r="F1212" t="str">
        <f>IF(Crowdfunding!G1211="successful","successful","")</f>
        <v/>
      </c>
      <c r="G1212" t="str">
        <f>IF(F1212="Successful",Crowdfunding!H1211,"")</f>
        <v/>
      </c>
    </row>
    <row r="1213" spans="6:7" x14ac:dyDescent="0.2">
      <c r="F1213" t="str">
        <f>IF(Crowdfunding!G1212="successful","successful","")</f>
        <v/>
      </c>
      <c r="G1213" t="str">
        <f>IF(F1213="Successful",Crowdfunding!H1212,"")</f>
        <v/>
      </c>
    </row>
    <row r="1214" spans="6:7" x14ac:dyDescent="0.2">
      <c r="F1214" t="str">
        <f>IF(Crowdfunding!G1213="successful","successful","")</f>
        <v/>
      </c>
      <c r="G1214" t="str">
        <f>IF(F1214="Successful",Crowdfunding!H1213,"")</f>
        <v/>
      </c>
    </row>
    <row r="1215" spans="6:7" x14ac:dyDescent="0.2">
      <c r="F1215" t="str">
        <f>IF(Crowdfunding!G1214="successful","successful","")</f>
        <v/>
      </c>
      <c r="G1215" t="str">
        <f>IF(F1215="Successful",Crowdfunding!H1214,"")</f>
        <v/>
      </c>
    </row>
    <row r="1216" spans="6:7" x14ac:dyDescent="0.2">
      <c r="F1216" t="str">
        <f>IF(Crowdfunding!G1215="successful","successful","")</f>
        <v/>
      </c>
      <c r="G1216" t="str">
        <f>IF(F1216="Successful",Crowdfunding!H1215,"")</f>
        <v/>
      </c>
    </row>
    <row r="1217" spans="6:7" x14ac:dyDescent="0.2">
      <c r="F1217" t="str">
        <f>IF(Crowdfunding!G1216="successful","successful","")</f>
        <v/>
      </c>
      <c r="G1217" t="str">
        <f>IF(F1217="Successful",Crowdfunding!H1216,"")</f>
        <v/>
      </c>
    </row>
    <row r="1218" spans="6:7" x14ac:dyDescent="0.2">
      <c r="F1218" t="str">
        <f>IF(Crowdfunding!G1217="successful","successful","")</f>
        <v/>
      </c>
      <c r="G1218" t="str">
        <f>IF(F1218="Successful",Crowdfunding!H1217,"")</f>
        <v/>
      </c>
    </row>
    <row r="1219" spans="6:7" x14ac:dyDescent="0.2">
      <c r="F1219" t="str">
        <f>IF(Crowdfunding!G1218="successful","successful","")</f>
        <v/>
      </c>
      <c r="G1219" t="str">
        <f>IF(F1219="Successful",Crowdfunding!H1218,"")</f>
        <v/>
      </c>
    </row>
    <row r="1220" spans="6:7" x14ac:dyDescent="0.2">
      <c r="F1220" t="str">
        <f>IF(Crowdfunding!G1219="successful","successful","")</f>
        <v/>
      </c>
      <c r="G1220" t="str">
        <f>IF(F1220="Successful",Crowdfunding!H1219,"")</f>
        <v/>
      </c>
    </row>
    <row r="1221" spans="6:7" x14ac:dyDescent="0.2">
      <c r="F1221" t="str">
        <f>IF(Crowdfunding!G1220="successful","successful","")</f>
        <v/>
      </c>
      <c r="G1221" t="str">
        <f>IF(F1221="Successful",Crowdfunding!H1220,"")</f>
        <v/>
      </c>
    </row>
    <row r="1222" spans="6:7" x14ac:dyDescent="0.2">
      <c r="F1222" t="str">
        <f>IF(Crowdfunding!G1221="successful","successful","")</f>
        <v/>
      </c>
      <c r="G1222" t="str">
        <f>IF(F1222="Successful",Crowdfunding!H1221,"")</f>
        <v/>
      </c>
    </row>
    <row r="1223" spans="6:7" x14ac:dyDescent="0.2">
      <c r="F1223" t="str">
        <f>IF(Crowdfunding!G1222="successful","successful","")</f>
        <v/>
      </c>
      <c r="G1223" t="str">
        <f>IF(F1223="Successful",Crowdfunding!H1222,"")</f>
        <v/>
      </c>
    </row>
    <row r="1224" spans="6:7" x14ac:dyDescent="0.2">
      <c r="F1224" t="str">
        <f>IF(Crowdfunding!G1223="successful","successful","")</f>
        <v/>
      </c>
      <c r="G1224" t="str">
        <f>IF(F1224="Successful",Crowdfunding!H1223,"")</f>
        <v/>
      </c>
    </row>
    <row r="1225" spans="6:7" x14ac:dyDescent="0.2">
      <c r="F1225" t="str">
        <f>IF(Crowdfunding!G1224="successful","successful","")</f>
        <v/>
      </c>
      <c r="G1225" t="str">
        <f>IF(F1225="Successful",Crowdfunding!H1224,"")</f>
        <v/>
      </c>
    </row>
    <row r="1226" spans="6:7" x14ac:dyDescent="0.2">
      <c r="F1226" t="str">
        <f>IF(Crowdfunding!G1225="successful","successful","")</f>
        <v/>
      </c>
      <c r="G1226" t="str">
        <f>IF(F1226="Successful",Crowdfunding!H1225,"")</f>
        <v/>
      </c>
    </row>
    <row r="1227" spans="6:7" x14ac:dyDescent="0.2">
      <c r="F1227" t="str">
        <f>IF(Crowdfunding!G1226="successful","successful","")</f>
        <v/>
      </c>
      <c r="G1227" t="str">
        <f>IF(F1227="Successful",Crowdfunding!H1226,"")</f>
        <v/>
      </c>
    </row>
    <row r="1228" spans="6:7" x14ac:dyDescent="0.2">
      <c r="F1228" t="str">
        <f>IF(Crowdfunding!G1227="successful","successful","")</f>
        <v/>
      </c>
      <c r="G1228" t="str">
        <f>IF(F1228="Successful",Crowdfunding!H1227,"")</f>
        <v/>
      </c>
    </row>
    <row r="1229" spans="6:7" x14ac:dyDescent="0.2">
      <c r="F1229" t="str">
        <f>IF(Crowdfunding!G1228="successful","successful","")</f>
        <v/>
      </c>
      <c r="G1229" t="str">
        <f>IF(F1229="Successful",Crowdfunding!H1228,"")</f>
        <v/>
      </c>
    </row>
    <row r="1230" spans="6:7" x14ac:dyDescent="0.2">
      <c r="F1230" t="str">
        <f>IF(Crowdfunding!G1229="successful","successful","")</f>
        <v/>
      </c>
      <c r="G1230" t="str">
        <f>IF(F1230="Successful",Crowdfunding!H1229,"")</f>
        <v/>
      </c>
    </row>
    <row r="1231" spans="6:7" x14ac:dyDescent="0.2">
      <c r="F1231" t="str">
        <f>IF(Crowdfunding!G1230="successful","successful","")</f>
        <v/>
      </c>
      <c r="G1231" t="str">
        <f>IF(F1231="Successful",Crowdfunding!H1230,"")</f>
        <v/>
      </c>
    </row>
    <row r="1232" spans="6:7" x14ac:dyDescent="0.2">
      <c r="F1232" t="str">
        <f>IF(Crowdfunding!G1231="successful","successful","")</f>
        <v/>
      </c>
      <c r="G1232" t="str">
        <f>IF(F1232="Successful",Crowdfunding!H1231,"")</f>
        <v/>
      </c>
    </row>
    <row r="1233" spans="6:7" x14ac:dyDescent="0.2">
      <c r="F1233" t="str">
        <f>IF(Crowdfunding!G1232="successful","successful","")</f>
        <v/>
      </c>
      <c r="G1233" t="str">
        <f>IF(F1233="Successful",Crowdfunding!H1232,"")</f>
        <v/>
      </c>
    </row>
    <row r="1234" spans="6:7" x14ac:dyDescent="0.2">
      <c r="F1234" t="str">
        <f>IF(Crowdfunding!G1233="successful","successful","")</f>
        <v/>
      </c>
      <c r="G1234" t="str">
        <f>IF(F1234="Successful",Crowdfunding!H1233,"")</f>
        <v/>
      </c>
    </row>
    <row r="1235" spans="6:7" x14ac:dyDescent="0.2">
      <c r="F1235" t="str">
        <f>IF(Crowdfunding!G1234="successful","successful","")</f>
        <v/>
      </c>
      <c r="G1235" t="str">
        <f>IF(F1235="Successful",Crowdfunding!H1234,"")</f>
        <v/>
      </c>
    </row>
    <row r="1236" spans="6:7" x14ac:dyDescent="0.2">
      <c r="F1236" t="str">
        <f>IF(Crowdfunding!G1235="successful","successful","")</f>
        <v/>
      </c>
      <c r="G1236" t="str">
        <f>IF(F1236="Successful",Crowdfunding!H1235,"")</f>
        <v/>
      </c>
    </row>
    <row r="1237" spans="6:7" x14ac:dyDescent="0.2">
      <c r="F1237" t="str">
        <f>IF(Crowdfunding!G1236="successful","successful","")</f>
        <v/>
      </c>
      <c r="G1237" t="str">
        <f>IF(F1237="Successful",Crowdfunding!H1236,"")</f>
        <v/>
      </c>
    </row>
    <row r="1238" spans="6:7" x14ac:dyDescent="0.2">
      <c r="F1238" t="str">
        <f>IF(Crowdfunding!G1237="successful","successful","")</f>
        <v/>
      </c>
      <c r="G1238" t="str">
        <f>IF(F1238="Successful",Crowdfunding!H1237,"")</f>
        <v/>
      </c>
    </row>
    <row r="1239" spans="6:7" x14ac:dyDescent="0.2">
      <c r="F1239" t="str">
        <f>IF(Crowdfunding!G1238="successful","successful","")</f>
        <v/>
      </c>
      <c r="G1239" t="str">
        <f>IF(F1239="Successful",Crowdfunding!H1238,"")</f>
        <v/>
      </c>
    </row>
    <row r="1240" spans="6:7" x14ac:dyDescent="0.2">
      <c r="F1240" t="str">
        <f>IF(Crowdfunding!G1239="successful","successful","")</f>
        <v/>
      </c>
      <c r="G1240" t="str">
        <f>IF(F1240="Successful",Crowdfunding!H1239,"")</f>
        <v/>
      </c>
    </row>
    <row r="1241" spans="6:7" x14ac:dyDescent="0.2">
      <c r="F1241" t="str">
        <f>IF(Crowdfunding!G1240="successful","successful","")</f>
        <v/>
      </c>
      <c r="G1241" t="str">
        <f>IF(F1241="Successful",Crowdfunding!H1240,"")</f>
        <v/>
      </c>
    </row>
    <row r="1242" spans="6:7" x14ac:dyDescent="0.2">
      <c r="F1242" t="str">
        <f>IF(Crowdfunding!G1241="successful","successful","")</f>
        <v/>
      </c>
      <c r="G1242" t="str">
        <f>IF(F1242="Successful",Crowdfunding!H1241,"")</f>
        <v/>
      </c>
    </row>
    <row r="1243" spans="6:7" x14ac:dyDescent="0.2">
      <c r="F1243" t="str">
        <f>IF(Crowdfunding!G1242="successful","successful","")</f>
        <v/>
      </c>
      <c r="G1243" t="str">
        <f>IF(F1243="Successful",Crowdfunding!H1242,"")</f>
        <v/>
      </c>
    </row>
    <row r="1244" spans="6:7" x14ac:dyDescent="0.2">
      <c r="F1244" t="str">
        <f>IF(Crowdfunding!G1243="successful","successful","")</f>
        <v/>
      </c>
      <c r="G1244" t="str">
        <f>IF(F1244="Successful",Crowdfunding!H1243,"")</f>
        <v/>
      </c>
    </row>
    <row r="1245" spans="6:7" x14ac:dyDescent="0.2">
      <c r="F1245" t="str">
        <f>IF(Crowdfunding!G1244="successful","successful","")</f>
        <v/>
      </c>
      <c r="G1245" t="str">
        <f>IF(F1245="Successful",Crowdfunding!H1244,"")</f>
        <v/>
      </c>
    </row>
    <row r="1246" spans="6:7" x14ac:dyDescent="0.2">
      <c r="F1246" t="str">
        <f>IF(Crowdfunding!G1245="successful","successful","")</f>
        <v/>
      </c>
      <c r="G1246" t="str">
        <f>IF(F1246="Successful",Crowdfunding!H1245,"")</f>
        <v/>
      </c>
    </row>
    <row r="1247" spans="6:7" x14ac:dyDescent="0.2">
      <c r="F1247" t="str">
        <f>IF(Crowdfunding!G1246="successful","successful","")</f>
        <v/>
      </c>
      <c r="G1247" t="str">
        <f>IF(F1247="Successful",Crowdfunding!H1246,"")</f>
        <v/>
      </c>
    </row>
    <row r="1248" spans="6:7" x14ac:dyDescent="0.2">
      <c r="F1248" t="str">
        <f>IF(Crowdfunding!G1247="successful","successful","")</f>
        <v/>
      </c>
      <c r="G1248" t="str">
        <f>IF(F1248="Successful",Crowdfunding!H1247,"")</f>
        <v/>
      </c>
    </row>
    <row r="1249" spans="6:7" x14ac:dyDescent="0.2">
      <c r="F1249" t="str">
        <f>IF(Crowdfunding!G1248="successful","successful","")</f>
        <v/>
      </c>
      <c r="G1249" t="str">
        <f>IF(F1249="Successful",Crowdfunding!H1248,"")</f>
        <v/>
      </c>
    </row>
    <row r="1250" spans="6:7" x14ac:dyDescent="0.2">
      <c r="F1250" t="str">
        <f>IF(Crowdfunding!G1249="successful","successful","")</f>
        <v/>
      </c>
      <c r="G1250" t="str">
        <f>IF(F1250="Successful",Crowdfunding!H1249,"")</f>
        <v/>
      </c>
    </row>
    <row r="1251" spans="6:7" x14ac:dyDescent="0.2">
      <c r="F1251" t="str">
        <f>IF(Crowdfunding!G1250="successful","successful","")</f>
        <v/>
      </c>
      <c r="G1251" t="str">
        <f>IF(F1251="Successful",Crowdfunding!H1250,"")</f>
        <v/>
      </c>
    </row>
    <row r="1252" spans="6:7" x14ac:dyDescent="0.2">
      <c r="F1252" t="str">
        <f>IF(Crowdfunding!G1251="successful","successful","")</f>
        <v/>
      </c>
      <c r="G1252" t="str">
        <f>IF(F1252="Successful",Crowdfunding!H1251,"")</f>
        <v/>
      </c>
    </row>
    <row r="1253" spans="6:7" x14ac:dyDescent="0.2">
      <c r="F1253" t="str">
        <f>IF(Crowdfunding!G1252="successful","successful","")</f>
        <v/>
      </c>
      <c r="G1253" t="str">
        <f>IF(F1253="Successful",Crowdfunding!H1252,"")</f>
        <v/>
      </c>
    </row>
    <row r="1254" spans="6:7" x14ac:dyDescent="0.2">
      <c r="F1254" t="str">
        <f>IF(Crowdfunding!G1253="successful","successful","")</f>
        <v/>
      </c>
      <c r="G1254" t="str">
        <f>IF(F1254="Successful",Crowdfunding!H1253,"")</f>
        <v/>
      </c>
    </row>
    <row r="1255" spans="6:7" x14ac:dyDescent="0.2">
      <c r="F1255" t="str">
        <f>IF(Crowdfunding!G1254="successful","successful","")</f>
        <v/>
      </c>
      <c r="G1255" t="str">
        <f>IF(F1255="Successful",Crowdfunding!H1254,"")</f>
        <v/>
      </c>
    </row>
    <row r="1256" spans="6:7" x14ac:dyDescent="0.2">
      <c r="F1256" t="str">
        <f>IF(Crowdfunding!G1255="successful","successful","")</f>
        <v/>
      </c>
      <c r="G1256" t="str">
        <f>IF(F1256="Successful",Crowdfunding!H1255,"")</f>
        <v/>
      </c>
    </row>
    <row r="1257" spans="6:7" x14ac:dyDescent="0.2">
      <c r="F1257" t="str">
        <f>IF(Crowdfunding!G1256="successful","successful","")</f>
        <v/>
      </c>
      <c r="G1257" t="str">
        <f>IF(F1257="Successful",Crowdfunding!H1256,"")</f>
        <v/>
      </c>
    </row>
    <row r="1258" spans="6:7" x14ac:dyDescent="0.2">
      <c r="F1258" t="str">
        <f>IF(Crowdfunding!G1257="successful","successful","")</f>
        <v/>
      </c>
      <c r="G1258" t="str">
        <f>IF(F1258="Successful",Crowdfunding!H1257,"")</f>
        <v/>
      </c>
    </row>
    <row r="1259" spans="6:7" x14ac:dyDescent="0.2">
      <c r="F1259" t="str">
        <f>IF(Crowdfunding!G1258="successful","successful","")</f>
        <v/>
      </c>
      <c r="G1259" t="str">
        <f>IF(F1259="Successful",Crowdfunding!H1258,"")</f>
        <v/>
      </c>
    </row>
    <row r="1260" spans="6:7" x14ac:dyDescent="0.2">
      <c r="F1260" t="str">
        <f>IF(Crowdfunding!G1259="successful","successful","")</f>
        <v/>
      </c>
      <c r="G1260" t="str">
        <f>IF(F1260="Successful",Crowdfunding!H1259,"")</f>
        <v/>
      </c>
    </row>
    <row r="1261" spans="6:7" x14ac:dyDescent="0.2">
      <c r="F1261" t="str">
        <f>IF(Crowdfunding!G1260="successful","successful","")</f>
        <v/>
      </c>
      <c r="G1261" t="str">
        <f>IF(F1261="Successful",Crowdfunding!H1260,"")</f>
        <v/>
      </c>
    </row>
    <row r="1262" spans="6:7" x14ac:dyDescent="0.2">
      <c r="F1262" t="str">
        <f>IF(Crowdfunding!G1261="successful","successful","")</f>
        <v/>
      </c>
      <c r="G1262" t="str">
        <f>IF(F1262="Successful",Crowdfunding!H1261,"")</f>
        <v/>
      </c>
    </row>
    <row r="1263" spans="6:7" x14ac:dyDescent="0.2">
      <c r="F1263" t="str">
        <f>IF(Crowdfunding!G1262="successful","successful","")</f>
        <v/>
      </c>
      <c r="G1263" t="str">
        <f>IF(F1263="Successful",Crowdfunding!H1262,"")</f>
        <v/>
      </c>
    </row>
    <row r="1264" spans="6:7" x14ac:dyDescent="0.2">
      <c r="F1264" t="str">
        <f>IF(Crowdfunding!G1263="successful","successful","")</f>
        <v/>
      </c>
      <c r="G1264" t="str">
        <f>IF(F1264="Successful",Crowdfunding!H1263,"")</f>
        <v/>
      </c>
    </row>
    <row r="1265" spans="6:7" x14ac:dyDescent="0.2">
      <c r="F1265" t="str">
        <f>IF(Crowdfunding!G1264="successful","successful","")</f>
        <v/>
      </c>
      <c r="G1265" t="str">
        <f>IF(F1265="Successful",Crowdfunding!H1264,"")</f>
        <v/>
      </c>
    </row>
    <row r="1266" spans="6:7" x14ac:dyDescent="0.2">
      <c r="F1266" t="str">
        <f>IF(Crowdfunding!G1265="successful","successful","")</f>
        <v/>
      </c>
      <c r="G1266" t="str">
        <f>IF(F1266="Successful",Crowdfunding!H1265,"")</f>
        <v/>
      </c>
    </row>
    <row r="1267" spans="6:7" x14ac:dyDescent="0.2">
      <c r="F1267" t="str">
        <f>IF(Crowdfunding!G1266="successful","successful","")</f>
        <v/>
      </c>
      <c r="G1267" t="str">
        <f>IF(F1267="Successful",Crowdfunding!H1266,"")</f>
        <v/>
      </c>
    </row>
    <row r="1268" spans="6:7" x14ac:dyDescent="0.2">
      <c r="F1268" t="str">
        <f>IF(Crowdfunding!G1267="successful","successful","")</f>
        <v/>
      </c>
      <c r="G1268" t="str">
        <f>IF(F1268="Successful",Crowdfunding!H1267,"")</f>
        <v/>
      </c>
    </row>
    <row r="1269" spans="6:7" x14ac:dyDescent="0.2">
      <c r="F1269" t="str">
        <f>IF(Crowdfunding!G1268="successful","successful","")</f>
        <v/>
      </c>
      <c r="G1269" t="str">
        <f>IF(F1269="Successful",Crowdfunding!H1268,"")</f>
        <v/>
      </c>
    </row>
    <row r="1270" spans="6:7" x14ac:dyDescent="0.2">
      <c r="F1270" t="str">
        <f>IF(Crowdfunding!G1269="successful","successful","")</f>
        <v/>
      </c>
      <c r="G1270" t="str">
        <f>IF(F1270="Successful",Crowdfunding!H1269,"")</f>
        <v/>
      </c>
    </row>
    <row r="1271" spans="6:7" x14ac:dyDescent="0.2">
      <c r="F1271" t="str">
        <f>IF(Crowdfunding!G1270="successful","successful","")</f>
        <v/>
      </c>
      <c r="G1271" t="str">
        <f>IF(F1271="Successful",Crowdfunding!H1270,"")</f>
        <v/>
      </c>
    </row>
    <row r="1272" spans="6:7" x14ac:dyDescent="0.2">
      <c r="F1272" t="str">
        <f>IF(Crowdfunding!G1271="successful","successful","")</f>
        <v/>
      </c>
      <c r="G1272" t="str">
        <f>IF(F1272="Successful",Crowdfunding!H1271,"")</f>
        <v/>
      </c>
    </row>
    <row r="1273" spans="6:7" x14ac:dyDescent="0.2">
      <c r="F1273" t="str">
        <f>IF(Crowdfunding!G1272="successful","successful","")</f>
        <v/>
      </c>
      <c r="G1273" t="str">
        <f>IF(F1273="Successful",Crowdfunding!H1272,"")</f>
        <v/>
      </c>
    </row>
    <row r="1274" spans="6:7" x14ac:dyDescent="0.2">
      <c r="F1274" t="str">
        <f>IF(Crowdfunding!G1273="successful","successful","")</f>
        <v/>
      </c>
      <c r="G1274" t="str">
        <f>IF(F1274="Successful",Crowdfunding!H1273,"")</f>
        <v/>
      </c>
    </row>
    <row r="1275" spans="6:7" x14ac:dyDescent="0.2">
      <c r="F1275" t="str">
        <f>IF(Crowdfunding!G1274="successful","successful","")</f>
        <v/>
      </c>
      <c r="G1275" t="str">
        <f>IF(F1275="Successful",Crowdfunding!H1274,"")</f>
        <v/>
      </c>
    </row>
    <row r="1276" spans="6:7" x14ac:dyDescent="0.2">
      <c r="F1276" t="str">
        <f>IF(Crowdfunding!G1275="successful","successful","")</f>
        <v/>
      </c>
      <c r="G1276" t="str">
        <f>IF(F1276="Successful",Crowdfunding!H1275,"")</f>
        <v/>
      </c>
    </row>
    <row r="1277" spans="6:7" x14ac:dyDescent="0.2">
      <c r="F1277" t="str">
        <f>IF(Crowdfunding!G1276="successful","successful","")</f>
        <v/>
      </c>
      <c r="G1277" t="str">
        <f>IF(F1277="Successful",Crowdfunding!H1276,"")</f>
        <v/>
      </c>
    </row>
    <row r="1278" spans="6:7" x14ac:dyDescent="0.2">
      <c r="F1278" t="str">
        <f>IF(Crowdfunding!G1277="successful","successful","")</f>
        <v/>
      </c>
      <c r="G1278" t="str">
        <f>IF(F1278="Successful",Crowdfunding!H1277,"")</f>
        <v/>
      </c>
    </row>
    <row r="1279" spans="6:7" x14ac:dyDescent="0.2">
      <c r="F1279" t="str">
        <f>IF(Crowdfunding!G1278="successful","successful","")</f>
        <v/>
      </c>
      <c r="G1279" t="str">
        <f>IF(F1279="Successful",Crowdfunding!H1278,"")</f>
        <v/>
      </c>
    </row>
    <row r="1280" spans="6:7" x14ac:dyDescent="0.2">
      <c r="F1280" t="str">
        <f>IF(Crowdfunding!G1279="successful","successful","")</f>
        <v/>
      </c>
      <c r="G1280" t="str">
        <f>IF(F1280="Successful",Crowdfunding!H1279,"")</f>
        <v/>
      </c>
    </row>
    <row r="1281" spans="6:7" x14ac:dyDescent="0.2">
      <c r="F1281" t="str">
        <f>IF(Crowdfunding!G1280="successful","successful","")</f>
        <v/>
      </c>
      <c r="G1281" t="str">
        <f>IF(F1281="Successful",Crowdfunding!H1280,"")</f>
        <v/>
      </c>
    </row>
    <row r="1282" spans="6:7" x14ac:dyDescent="0.2">
      <c r="F1282" t="str">
        <f>IF(Crowdfunding!G1281="successful","successful","")</f>
        <v/>
      </c>
      <c r="G1282" t="str">
        <f>IF(F1282="Successful",Crowdfunding!H1281,"")</f>
        <v/>
      </c>
    </row>
    <row r="1283" spans="6:7" x14ac:dyDescent="0.2">
      <c r="F1283" t="str">
        <f>IF(Crowdfunding!G1282="successful","successful","")</f>
        <v/>
      </c>
      <c r="G1283" t="str">
        <f>IF(F1283="Successful",Crowdfunding!H1282,"")</f>
        <v/>
      </c>
    </row>
    <row r="1284" spans="6:7" x14ac:dyDescent="0.2">
      <c r="F1284" t="str">
        <f>IF(Crowdfunding!G1283="successful","successful","")</f>
        <v/>
      </c>
      <c r="G1284" t="str">
        <f>IF(F1284="Successful",Crowdfunding!H1283,"")</f>
        <v/>
      </c>
    </row>
    <row r="1285" spans="6:7" x14ac:dyDescent="0.2">
      <c r="F1285" t="str">
        <f>IF(Crowdfunding!G1284="successful","successful","")</f>
        <v/>
      </c>
      <c r="G1285" t="str">
        <f>IF(F1285="Successful",Crowdfunding!H1284,"")</f>
        <v/>
      </c>
    </row>
    <row r="1286" spans="6:7" x14ac:dyDescent="0.2">
      <c r="F1286" t="str">
        <f>IF(Crowdfunding!G1285="successful","successful","")</f>
        <v/>
      </c>
      <c r="G1286" t="str">
        <f>IF(F1286="Successful",Crowdfunding!H1285,"")</f>
        <v/>
      </c>
    </row>
    <row r="1287" spans="6:7" x14ac:dyDescent="0.2">
      <c r="F1287" t="str">
        <f>IF(Crowdfunding!G1286="successful","successful","")</f>
        <v/>
      </c>
      <c r="G1287" t="str">
        <f>IF(F1287="Successful",Crowdfunding!H1286,"")</f>
        <v/>
      </c>
    </row>
    <row r="1288" spans="6:7" x14ac:dyDescent="0.2">
      <c r="F1288" t="str">
        <f>IF(Crowdfunding!G1287="successful","successful","")</f>
        <v/>
      </c>
      <c r="G1288" t="str">
        <f>IF(F1288="Successful",Crowdfunding!H1287,"")</f>
        <v/>
      </c>
    </row>
    <row r="1289" spans="6:7" x14ac:dyDescent="0.2">
      <c r="F1289" t="str">
        <f>IF(Crowdfunding!G1288="successful","successful","")</f>
        <v/>
      </c>
      <c r="G1289" t="str">
        <f>IF(F1289="Successful",Crowdfunding!H1288,"")</f>
        <v/>
      </c>
    </row>
    <row r="1290" spans="6:7" x14ac:dyDescent="0.2">
      <c r="F1290" t="str">
        <f>IF(Crowdfunding!G1289="successful","successful","")</f>
        <v/>
      </c>
      <c r="G1290" t="str">
        <f>IF(F1290="Successful",Crowdfunding!H1289,"")</f>
        <v/>
      </c>
    </row>
    <row r="1291" spans="6:7" x14ac:dyDescent="0.2">
      <c r="F1291" t="str">
        <f>IF(Crowdfunding!G1290="successful","successful","")</f>
        <v/>
      </c>
      <c r="G1291" t="str">
        <f>IF(F1291="Successful",Crowdfunding!H1290,"")</f>
        <v/>
      </c>
    </row>
    <row r="1292" spans="6:7" x14ac:dyDescent="0.2">
      <c r="F1292" t="str">
        <f>IF(Crowdfunding!G1291="successful","successful","")</f>
        <v/>
      </c>
      <c r="G1292" t="str">
        <f>IF(F1292="Successful",Crowdfunding!H1291,"")</f>
        <v/>
      </c>
    </row>
    <row r="1293" spans="6:7" x14ac:dyDescent="0.2">
      <c r="F1293" t="str">
        <f>IF(Crowdfunding!G1292="successful","successful","")</f>
        <v/>
      </c>
      <c r="G1293" t="str">
        <f>IF(F1293="Successful",Crowdfunding!H1292,"")</f>
        <v/>
      </c>
    </row>
    <row r="1294" spans="6:7" x14ac:dyDescent="0.2">
      <c r="F1294" t="str">
        <f>IF(Crowdfunding!G1293="successful","successful","")</f>
        <v/>
      </c>
      <c r="G1294" t="str">
        <f>IF(F1294="Successful",Crowdfunding!H1293,"")</f>
        <v/>
      </c>
    </row>
    <row r="1295" spans="6:7" x14ac:dyDescent="0.2">
      <c r="F1295" t="str">
        <f>IF(Crowdfunding!G1294="successful","successful","")</f>
        <v/>
      </c>
      <c r="G1295" t="str">
        <f>IF(F1295="Successful",Crowdfunding!H1294,"")</f>
        <v/>
      </c>
    </row>
    <row r="1296" spans="6:7" x14ac:dyDescent="0.2">
      <c r="F1296" t="str">
        <f>IF(Crowdfunding!G1295="successful","successful","")</f>
        <v/>
      </c>
      <c r="G1296" t="str">
        <f>IF(F1296="Successful",Crowdfunding!H1295,"")</f>
        <v/>
      </c>
    </row>
    <row r="1297" spans="6:7" x14ac:dyDescent="0.2">
      <c r="F1297" t="str">
        <f>IF(Crowdfunding!G1296="successful","successful","")</f>
        <v/>
      </c>
      <c r="G1297" t="str">
        <f>IF(F1297="Successful",Crowdfunding!H1296,"")</f>
        <v/>
      </c>
    </row>
    <row r="1298" spans="6:7" x14ac:dyDescent="0.2">
      <c r="F1298" t="str">
        <f>IF(Crowdfunding!G1297="successful","successful","")</f>
        <v/>
      </c>
      <c r="G1298" t="str">
        <f>IF(F1298="Successful",Crowdfunding!H1297,"")</f>
        <v/>
      </c>
    </row>
    <row r="1299" spans="6:7" x14ac:dyDescent="0.2">
      <c r="F1299" t="str">
        <f>IF(Crowdfunding!G1298="successful","successful","")</f>
        <v/>
      </c>
      <c r="G1299" t="str">
        <f>IF(F1299="Successful",Crowdfunding!H1298,"")</f>
        <v/>
      </c>
    </row>
    <row r="1300" spans="6:7" x14ac:dyDescent="0.2">
      <c r="F1300" t="str">
        <f>IF(Crowdfunding!G1299="successful","successful","")</f>
        <v/>
      </c>
      <c r="G1300" t="str">
        <f>IF(F1300="Successful",Crowdfunding!H1299,"")</f>
        <v/>
      </c>
    </row>
    <row r="1301" spans="6:7" x14ac:dyDescent="0.2">
      <c r="F1301" t="str">
        <f>IF(Crowdfunding!G1300="successful","successful","")</f>
        <v/>
      </c>
      <c r="G1301" t="str">
        <f>IF(F1301="Successful",Crowdfunding!H1300,"")</f>
        <v/>
      </c>
    </row>
    <row r="1302" spans="6:7" x14ac:dyDescent="0.2">
      <c r="F1302" t="str">
        <f>IF(Crowdfunding!G1301="successful","successful","")</f>
        <v/>
      </c>
      <c r="G1302" t="str">
        <f>IF(F1302="Successful",Crowdfunding!H1301,"")</f>
        <v/>
      </c>
    </row>
    <row r="1303" spans="6:7" x14ac:dyDescent="0.2">
      <c r="F1303" t="str">
        <f>IF(Crowdfunding!G1302="successful","successful","")</f>
        <v/>
      </c>
      <c r="G1303" t="str">
        <f>IF(F1303="Successful",Crowdfunding!H1302,"")</f>
        <v/>
      </c>
    </row>
    <row r="1304" spans="6:7" x14ac:dyDescent="0.2">
      <c r="F1304" t="str">
        <f>IF(Crowdfunding!G1303="successful","successful","")</f>
        <v/>
      </c>
      <c r="G1304" t="str">
        <f>IF(F1304="Successful",Crowdfunding!H1303,"")</f>
        <v/>
      </c>
    </row>
    <row r="1305" spans="6:7" x14ac:dyDescent="0.2">
      <c r="F1305" t="str">
        <f>IF(Crowdfunding!G1304="successful","successful","")</f>
        <v/>
      </c>
      <c r="G1305" t="str">
        <f>IF(F1305="Successful",Crowdfunding!H1304,"")</f>
        <v/>
      </c>
    </row>
    <row r="1306" spans="6:7" x14ac:dyDescent="0.2">
      <c r="F1306" t="str">
        <f>IF(Crowdfunding!G1305="successful","successful","")</f>
        <v/>
      </c>
      <c r="G1306" t="str">
        <f>IF(F1306="Successful",Crowdfunding!H1305,"")</f>
        <v/>
      </c>
    </row>
    <row r="1307" spans="6:7" x14ac:dyDescent="0.2">
      <c r="F1307" t="str">
        <f>IF(Crowdfunding!G1306="successful","successful","")</f>
        <v/>
      </c>
      <c r="G1307" t="str">
        <f>IF(F1307="Successful",Crowdfunding!H1306,"")</f>
        <v/>
      </c>
    </row>
    <row r="1308" spans="6:7" x14ac:dyDescent="0.2">
      <c r="F1308" t="str">
        <f>IF(Crowdfunding!G1307="successful","successful","")</f>
        <v/>
      </c>
      <c r="G1308" t="str">
        <f>IF(F1308="Successful",Crowdfunding!H1307,"")</f>
        <v/>
      </c>
    </row>
    <row r="1309" spans="6:7" x14ac:dyDescent="0.2">
      <c r="F1309" t="str">
        <f>IF(Crowdfunding!G1308="successful","successful","")</f>
        <v/>
      </c>
      <c r="G1309" t="str">
        <f>IF(F1309="Successful",Crowdfunding!H1308,"")</f>
        <v/>
      </c>
    </row>
    <row r="1310" spans="6:7" x14ac:dyDescent="0.2">
      <c r="F1310" t="str">
        <f>IF(Crowdfunding!G1309="successful","successful","")</f>
        <v/>
      </c>
      <c r="G1310" t="str">
        <f>IF(F1310="Successful",Crowdfunding!H1309,"")</f>
        <v/>
      </c>
    </row>
    <row r="1311" spans="6:7" x14ac:dyDescent="0.2">
      <c r="F1311" t="str">
        <f>IF(Crowdfunding!G1310="successful","successful","")</f>
        <v/>
      </c>
      <c r="G1311" t="str">
        <f>IF(F1311="Successful",Crowdfunding!H1310,"")</f>
        <v/>
      </c>
    </row>
    <row r="1312" spans="6:7" x14ac:dyDescent="0.2">
      <c r="F1312" t="str">
        <f>IF(Crowdfunding!G1311="successful","successful","")</f>
        <v/>
      </c>
      <c r="G1312" t="str">
        <f>IF(F1312="Successful",Crowdfunding!H1311,"")</f>
        <v/>
      </c>
    </row>
    <row r="1313" spans="6:7" x14ac:dyDescent="0.2">
      <c r="F1313" t="str">
        <f>IF(Crowdfunding!G1312="successful","successful","")</f>
        <v/>
      </c>
      <c r="G1313" t="str">
        <f>IF(F1313="Successful",Crowdfunding!H1312,"")</f>
        <v/>
      </c>
    </row>
    <row r="1314" spans="6:7" x14ac:dyDescent="0.2">
      <c r="F1314" t="str">
        <f>IF(Crowdfunding!G1313="successful","successful","")</f>
        <v/>
      </c>
      <c r="G1314" t="str">
        <f>IF(F1314="Successful",Crowdfunding!H1313,"")</f>
        <v/>
      </c>
    </row>
    <row r="1315" spans="6:7" x14ac:dyDescent="0.2">
      <c r="F1315" t="str">
        <f>IF(Crowdfunding!G1314="successful","successful","")</f>
        <v/>
      </c>
      <c r="G1315" t="str">
        <f>IF(F1315="Successful",Crowdfunding!H1314,"")</f>
        <v/>
      </c>
    </row>
    <row r="1316" spans="6:7" x14ac:dyDescent="0.2">
      <c r="F1316" t="str">
        <f>IF(Crowdfunding!G1315="successful","successful","")</f>
        <v/>
      </c>
      <c r="G1316" t="str">
        <f>IF(F1316="Successful",Crowdfunding!H1315,"")</f>
        <v/>
      </c>
    </row>
    <row r="1317" spans="6:7" x14ac:dyDescent="0.2">
      <c r="F1317" t="str">
        <f>IF(Crowdfunding!G1316="successful","successful","")</f>
        <v/>
      </c>
      <c r="G1317" t="str">
        <f>IF(F1317="Successful",Crowdfunding!H1316,"")</f>
        <v/>
      </c>
    </row>
    <row r="1318" spans="6:7" x14ac:dyDescent="0.2">
      <c r="F1318" t="str">
        <f>IF(Crowdfunding!G1317="successful","successful","")</f>
        <v/>
      </c>
      <c r="G1318" t="str">
        <f>IF(F1318="Successful",Crowdfunding!H1317,"")</f>
        <v/>
      </c>
    </row>
    <row r="1319" spans="6:7" x14ac:dyDescent="0.2">
      <c r="F1319" t="str">
        <f>IF(Crowdfunding!G1318="successful","successful","")</f>
        <v/>
      </c>
      <c r="G1319" t="str">
        <f>IF(F1319="Successful",Crowdfunding!H1318,"")</f>
        <v/>
      </c>
    </row>
    <row r="1320" spans="6:7" x14ac:dyDescent="0.2">
      <c r="F1320" t="str">
        <f>IF(Crowdfunding!G1319="successful","successful","")</f>
        <v/>
      </c>
      <c r="G1320" t="str">
        <f>IF(F1320="Successful",Crowdfunding!H1319,"")</f>
        <v/>
      </c>
    </row>
    <row r="1321" spans="6:7" x14ac:dyDescent="0.2">
      <c r="F1321" t="str">
        <f>IF(Crowdfunding!G1320="successful","successful","")</f>
        <v/>
      </c>
      <c r="G1321" t="str">
        <f>IF(F1321="Successful",Crowdfunding!H1320,"")</f>
        <v/>
      </c>
    </row>
    <row r="1322" spans="6:7" x14ac:dyDescent="0.2">
      <c r="F1322" t="str">
        <f>IF(Crowdfunding!G1321="successful","successful","")</f>
        <v/>
      </c>
      <c r="G1322" t="str">
        <f>IF(F1322="Successful",Crowdfunding!H1321,"")</f>
        <v/>
      </c>
    </row>
    <row r="1323" spans="6:7" x14ac:dyDescent="0.2">
      <c r="F1323" t="str">
        <f>IF(Crowdfunding!G1322="successful","successful","")</f>
        <v/>
      </c>
      <c r="G1323" t="str">
        <f>IF(F1323="Successful",Crowdfunding!H1322,"")</f>
        <v/>
      </c>
    </row>
    <row r="1324" spans="6:7" x14ac:dyDescent="0.2">
      <c r="F1324" t="str">
        <f>IF(Crowdfunding!G1323="successful","successful","")</f>
        <v/>
      </c>
      <c r="G1324" t="str">
        <f>IF(F1324="Successful",Crowdfunding!H1323,"")</f>
        <v/>
      </c>
    </row>
    <row r="1325" spans="6:7" x14ac:dyDescent="0.2">
      <c r="F1325" t="str">
        <f>IF(Crowdfunding!G1324="successful","successful","")</f>
        <v/>
      </c>
      <c r="G1325" t="str">
        <f>IF(F1325="Successful",Crowdfunding!H1324,"")</f>
        <v/>
      </c>
    </row>
    <row r="1326" spans="6:7" x14ac:dyDescent="0.2">
      <c r="F1326" t="str">
        <f>IF(Crowdfunding!G1325="successful","successful","")</f>
        <v/>
      </c>
      <c r="G1326" t="str">
        <f>IF(F1326="Successful",Crowdfunding!H1325,"")</f>
        <v/>
      </c>
    </row>
    <row r="1327" spans="6:7" x14ac:dyDescent="0.2">
      <c r="F1327" t="str">
        <f>IF(Crowdfunding!G1326="successful","successful","")</f>
        <v/>
      </c>
      <c r="G1327" t="str">
        <f>IF(F1327="Successful",Crowdfunding!H1326,"")</f>
        <v/>
      </c>
    </row>
    <row r="1328" spans="6:7" x14ac:dyDescent="0.2">
      <c r="F1328" t="str">
        <f>IF(Crowdfunding!G1327="successful","successful","")</f>
        <v/>
      </c>
      <c r="G1328" t="str">
        <f>IF(F1328="Successful",Crowdfunding!H1327,"")</f>
        <v/>
      </c>
    </row>
    <row r="1329" spans="6:7" x14ac:dyDescent="0.2">
      <c r="F1329" t="str">
        <f>IF(Crowdfunding!G1328="successful","successful","")</f>
        <v/>
      </c>
      <c r="G1329" t="str">
        <f>IF(F1329="Successful",Crowdfunding!H1328,"")</f>
        <v/>
      </c>
    </row>
    <row r="1330" spans="6:7" x14ac:dyDescent="0.2">
      <c r="F1330" t="str">
        <f>IF(Crowdfunding!G1329="successful","successful","")</f>
        <v/>
      </c>
      <c r="G1330" t="str">
        <f>IF(F1330="Successful",Crowdfunding!H1329,"")</f>
        <v/>
      </c>
    </row>
    <row r="1331" spans="6:7" x14ac:dyDescent="0.2">
      <c r="F1331" t="str">
        <f>IF(Crowdfunding!G1330="successful","successful","")</f>
        <v/>
      </c>
      <c r="G1331" t="str">
        <f>IF(F1331="Successful",Crowdfunding!H1330,"")</f>
        <v/>
      </c>
    </row>
    <row r="1332" spans="6:7" x14ac:dyDescent="0.2">
      <c r="F1332" t="str">
        <f>IF(Crowdfunding!G1331="successful","successful","")</f>
        <v/>
      </c>
      <c r="G1332" t="str">
        <f>IF(F1332="Successful",Crowdfunding!H1331,"")</f>
        <v/>
      </c>
    </row>
    <row r="1333" spans="6:7" x14ac:dyDescent="0.2">
      <c r="F1333" t="str">
        <f>IF(Crowdfunding!G1332="successful","successful","")</f>
        <v/>
      </c>
      <c r="G1333" t="str">
        <f>IF(F1333="Successful",Crowdfunding!H1332,"")</f>
        <v/>
      </c>
    </row>
    <row r="1334" spans="6:7" x14ac:dyDescent="0.2">
      <c r="F1334" t="str">
        <f>IF(Crowdfunding!G1333="successful","successful","")</f>
        <v/>
      </c>
      <c r="G1334" t="str">
        <f>IF(F1334="Successful",Crowdfunding!H1333,"")</f>
        <v/>
      </c>
    </row>
    <row r="1335" spans="6:7" x14ac:dyDescent="0.2">
      <c r="F1335" t="str">
        <f>IF(Crowdfunding!G1334="successful","successful","")</f>
        <v/>
      </c>
      <c r="G1335" t="str">
        <f>IF(F1335="Successful",Crowdfunding!H1334,"")</f>
        <v/>
      </c>
    </row>
    <row r="1336" spans="6:7" x14ac:dyDescent="0.2">
      <c r="F1336" t="str">
        <f>IF(Crowdfunding!G1335="successful","successful","")</f>
        <v/>
      </c>
      <c r="G1336" t="str">
        <f>IF(F1336="Successful",Crowdfunding!H1335,"")</f>
        <v/>
      </c>
    </row>
    <row r="1337" spans="6:7" x14ac:dyDescent="0.2">
      <c r="F1337" t="str">
        <f>IF(Crowdfunding!G1336="successful","successful","")</f>
        <v/>
      </c>
      <c r="G1337" t="str">
        <f>IF(F1337="Successful",Crowdfunding!H1336,"")</f>
        <v/>
      </c>
    </row>
    <row r="1338" spans="6:7" x14ac:dyDescent="0.2">
      <c r="F1338" t="str">
        <f>IF(Crowdfunding!G1337="successful","successful","")</f>
        <v/>
      </c>
      <c r="G1338" t="str">
        <f>IF(F1338="Successful",Crowdfunding!H1337,"")</f>
        <v/>
      </c>
    </row>
    <row r="1339" spans="6:7" x14ac:dyDescent="0.2">
      <c r="F1339" t="str">
        <f>IF(Crowdfunding!G1338="successful","successful","")</f>
        <v/>
      </c>
      <c r="G1339" t="str">
        <f>IF(F1339="Successful",Crowdfunding!H1338,"")</f>
        <v/>
      </c>
    </row>
    <row r="1340" spans="6:7" x14ac:dyDescent="0.2">
      <c r="F1340" t="str">
        <f>IF(Crowdfunding!G1339="successful","successful","")</f>
        <v/>
      </c>
      <c r="G1340" t="str">
        <f>IF(F1340="Successful",Crowdfunding!H1339,"")</f>
        <v/>
      </c>
    </row>
    <row r="1341" spans="6:7" x14ac:dyDescent="0.2">
      <c r="F1341" t="str">
        <f>IF(Crowdfunding!G1340="successful","successful","")</f>
        <v/>
      </c>
      <c r="G1341" t="str">
        <f>IF(F1341="Successful",Crowdfunding!H1340,"")</f>
        <v/>
      </c>
    </row>
    <row r="1342" spans="6:7" x14ac:dyDescent="0.2">
      <c r="F1342" t="str">
        <f>IF(Crowdfunding!G1341="successful","successful","")</f>
        <v/>
      </c>
      <c r="G1342" t="str">
        <f>IF(F1342="Successful",Crowdfunding!H1341,"")</f>
        <v/>
      </c>
    </row>
    <row r="1343" spans="6:7" x14ac:dyDescent="0.2">
      <c r="F1343" t="str">
        <f>IF(Crowdfunding!G1342="successful","successful","")</f>
        <v/>
      </c>
      <c r="G1343" t="str">
        <f>IF(F1343="Successful",Crowdfunding!H1342,"")</f>
        <v/>
      </c>
    </row>
    <row r="1344" spans="6:7" x14ac:dyDescent="0.2">
      <c r="F1344" t="str">
        <f>IF(Crowdfunding!G1343="successful","successful","")</f>
        <v/>
      </c>
      <c r="G1344" t="str">
        <f>IF(F1344="Successful",Crowdfunding!H1343,"")</f>
        <v/>
      </c>
    </row>
    <row r="1345" spans="6:7" x14ac:dyDescent="0.2">
      <c r="F1345" t="str">
        <f>IF(Crowdfunding!G1344="successful","successful","")</f>
        <v/>
      </c>
      <c r="G1345" t="str">
        <f>IF(F1345="Successful",Crowdfunding!H1344,"")</f>
        <v/>
      </c>
    </row>
    <row r="1346" spans="6:7" x14ac:dyDescent="0.2">
      <c r="F1346" t="str">
        <f>IF(Crowdfunding!G1345="successful","successful","")</f>
        <v/>
      </c>
      <c r="G1346" t="str">
        <f>IF(F1346="Successful",Crowdfunding!H1345,"")</f>
        <v/>
      </c>
    </row>
    <row r="1347" spans="6:7" x14ac:dyDescent="0.2">
      <c r="F1347" t="str">
        <f>IF(Crowdfunding!G1346="successful","successful","")</f>
        <v/>
      </c>
      <c r="G1347" t="str">
        <f>IF(F1347="Successful",Crowdfunding!H1346,"")</f>
        <v/>
      </c>
    </row>
    <row r="1348" spans="6:7" x14ac:dyDescent="0.2">
      <c r="F1348" t="str">
        <f>IF(Crowdfunding!G1347="successful","successful","")</f>
        <v/>
      </c>
      <c r="G1348" t="str">
        <f>IF(F1348="Successful",Crowdfunding!H1347,"")</f>
        <v/>
      </c>
    </row>
    <row r="1349" spans="6:7" x14ac:dyDescent="0.2">
      <c r="F1349" t="str">
        <f>IF(Crowdfunding!G1348="successful","successful","")</f>
        <v/>
      </c>
      <c r="G1349" t="str">
        <f>IF(F1349="Successful",Crowdfunding!H1348,"")</f>
        <v/>
      </c>
    </row>
    <row r="1350" spans="6:7" x14ac:dyDescent="0.2">
      <c r="F1350" t="str">
        <f>IF(Crowdfunding!G1349="successful","successful","")</f>
        <v/>
      </c>
      <c r="G1350" t="str">
        <f>IF(F1350="Successful",Crowdfunding!H1349,"")</f>
        <v/>
      </c>
    </row>
    <row r="1351" spans="6:7" x14ac:dyDescent="0.2">
      <c r="F1351" t="str">
        <f>IF(Crowdfunding!G1350="successful","successful","")</f>
        <v/>
      </c>
      <c r="G1351" t="str">
        <f>IF(F1351="Successful",Crowdfunding!H1350,"")</f>
        <v/>
      </c>
    </row>
    <row r="1352" spans="6:7" x14ac:dyDescent="0.2">
      <c r="F1352" t="str">
        <f>IF(Crowdfunding!G1351="successful","successful","")</f>
        <v/>
      </c>
      <c r="G1352" t="str">
        <f>IF(F1352="Successful",Crowdfunding!H1351,"")</f>
        <v/>
      </c>
    </row>
    <row r="1353" spans="6:7" x14ac:dyDescent="0.2">
      <c r="F1353" t="str">
        <f>IF(Crowdfunding!G1352="successful","successful","")</f>
        <v/>
      </c>
      <c r="G1353" t="str">
        <f>IF(F1353="Successful",Crowdfunding!H1352,"")</f>
        <v/>
      </c>
    </row>
    <row r="1354" spans="6:7" x14ac:dyDescent="0.2">
      <c r="F1354" t="str">
        <f>IF(Crowdfunding!G1353="successful","successful","")</f>
        <v/>
      </c>
      <c r="G1354" t="str">
        <f>IF(F1354="Successful",Crowdfunding!H1353,"")</f>
        <v/>
      </c>
    </row>
    <row r="1355" spans="6:7" x14ac:dyDescent="0.2">
      <c r="F1355" t="str">
        <f>IF(Crowdfunding!G1354="successful","successful","")</f>
        <v/>
      </c>
      <c r="G1355" t="str">
        <f>IF(F1355="Successful",Crowdfunding!H1354,"")</f>
        <v/>
      </c>
    </row>
    <row r="1356" spans="6:7" x14ac:dyDescent="0.2">
      <c r="F1356" t="str">
        <f>IF(Crowdfunding!G1355="successful","successful","")</f>
        <v/>
      </c>
      <c r="G1356" t="str">
        <f>IF(F1356="Successful",Crowdfunding!H1355,"")</f>
        <v/>
      </c>
    </row>
    <row r="1357" spans="6:7" x14ac:dyDescent="0.2">
      <c r="F1357" t="str">
        <f>IF(Crowdfunding!G1356="successful","successful","")</f>
        <v/>
      </c>
      <c r="G1357" t="str">
        <f>IF(F1357="Successful",Crowdfunding!H1356,"")</f>
        <v/>
      </c>
    </row>
    <row r="1358" spans="6:7" x14ac:dyDescent="0.2">
      <c r="F1358" t="str">
        <f>IF(Crowdfunding!G1357="successful","successful","")</f>
        <v/>
      </c>
      <c r="G1358" t="str">
        <f>IF(F1358="Successful",Crowdfunding!H1357,"")</f>
        <v/>
      </c>
    </row>
    <row r="1359" spans="6:7" x14ac:dyDescent="0.2">
      <c r="F1359" t="str">
        <f>IF(Crowdfunding!G1358="successful","successful","")</f>
        <v/>
      </c>
      <c r="G1359" t="str">
        <f>IF(F1359="Successful",Crowdfunding!H1358,"")</f>
        <v/>
      </c>
    </row>
    <row r="1360" spans="6:7" x14ac:dyDescent="0.2">
      <c r="F1360" t="str">
        <f>IF(Crowdfunding!G1359="successful","successful","")</f>
        <v/>
      </c>
      <c r="G1360" t="str">
        <f>IF(F1360="Successful",Crowdfunding!H1359,"")</f>
        <v/>
      </c>
    </row>
    <row r="1361" spans="6:7" x14ac:dyDescent="0.2">
      <c r="F1361" t="str">
        <f>IF(Crowdfunding!G1360="successful","successful","")</f>
        <v/>
      </c>
      <c r="G1361" t="str">
        <f>IF(F1361="Successful",Crowdfunding!H1360,"")</f>
        <v/>
      </c>
    </row>
    <row r="1362" spans="6:7" x14ac:dyDescent="0.2">
      <c r="F1362" t="str">
        <f>IF(Crowdfunding!G1361="successful","successful","")</f>
        <v/>
      </c>
      <c r="G1362" t="str">
        <f>IF(F1362="Successful",Crowdfunding!H1361,"")</f>
        <v/>
      </c>
    </row>
    <row r="1363" spans="6:7" x14ac:dyDescent="0.2">
      <c r="F1363" t="str">
        <f>IF(Crowdfunding!G1362="successful","successful","")</f>
        <v/>
      </c>
      <c r="G1363" t="str">
        <f>IF(F1363="Successful",Crowdfunding!H1362,"")</f>
        <v/>
      </c>
    </row>
    <row r="1364" spans="6:7" x14ac:dyDescent="0.2">
      <c r="F1364" t="str">
        <f>IF(Crowdfunding!G1363="successful","successful","")</f>
        <v/>
      </c>
      <c r="G1364" t="str">
        <f>IF(F1364="Successful",Crowdfunding!H1363,"")</f>
        <v/>
      </c>
    </row>
    <row r="1365" spans="6:7" x14ac:dyDescent="0.2">
      <c r="F1365" t="str">
        <f>IF(Crowdfunding!G1364="successful","successful","")</f>
        <v/>
      </c>
      <c r="G1365" t="str">
        <f>IF(F1365="Successful",Crowdfunding!H1364,"")</f>
        <v/>
      </c>
    </row>
    <row r="1366" spans="6:7" x14ac:dyDescent="0.2">
      <c r="F1366" t="str">
        <f>IF(Crowdfunding!G1365="successful","successful","")</f>
        <v/>
      </c>
      <c r="G1366" t="str">
        <f>IF(F1366="Successful",Crowdfunding!H1365,"")</f>
        <v/>
      </c>
    </row>
    <row r="1367" spans="6:7" x14ac:dyDescent="0.2">
      <c r="F1367" t="str">
        <f>IF(Crowdfunding!G1366="successful","successful","")</f>
        <v/>
      </c>
      <c r="G1367" t="str">
        <f>IF(F1367="Successful",Crowdfunding!H1366,"")</f>
        <v/>
      </c>
    </row>
    <row r="1368" spans="6:7" x14ac:dyDescent="0.2">
      <c r="F1368" t="str">
        <f>IF(Crowdfunding!G1367="successful","successful","")</f>
        <v/>
      </c>
      <c r="G1368" t="str">
        <f>IF(F1368="Successful",Crowdfunding!H1367,"")</f>
        <v/>
      </c>
    </row>
    <row r="1369" spans="6:7" x14ac:dyDescent="0.2">
      <c r="F1369" t="str">
        <f>IF(Crowdfunding!G1368="successful","successful","")</f>
        <v/>
      </c>
      <c r="G1369" t="str">
        <f>IF(F1369="Successful",Crowdfunding!H1368,"")</f>
        <v/>
      </c>
    </row>
    <row r="1370" spans="6:7" x14ac:dyDescent="0.2">
      <c r="F1370" t="str">
        <f>IF(Crowdfunding!G1369="successful","successful","")</f>
        <v/>
      </c>
      <c r="G1370" t="str">
        <f>IF(F1370="Successful",Crowdfunding!H1369,"")</f>
        <v/>
      </c>
    </row>
    <row r="1371" spans="6:7" x14ac:dyDescent="0.2">
      <c r="F1371" t="str">
        <f>IF(Crowdfunding!G1370="successful","successful","")</f>
        <v/>
      </c>
      <c r="G1371" t="str">
        <f>IF(F1371="Successful",Crowdfunding!H1370,"")</f>
        <v/>
      </c>
    </row>
    <row r="1372" spans="6:7" x14ac:dyDescent="0.2">
      <c r="F1372" t="str">
        <f>IF(Crowdfunding!G1371="successful","successful","")</f>
        <v/>
      </c>
      <c r="G1372" t="str">
        <f>IF(F1372="Successful",Crowdfunding!H1371,"")</f>
        <v/>
      </c>
    </row>
    <row r="1373" spans="6:7" x14ac:dyDescent="0.2">
      <c r="F1373" t="str">
        <f>IF(Crowdfunding!G1372="successful","successful","")</f>
        <v/>
      </c>
      <c r="G1373" t="str">
        <f>IF(F1373="Successful",Crowdfunding!H1372,"")</f>
        <v/>
      </c>
    </row>
    <row r="1374" spans="6:7" x14ac:dyDescent="0.2">
      <c r="F1374" t="str">
        <f>IF(Crowdfunding!G1373="successful","successful","")</f>
        <v/>
      </c>
      <c r="G1374" t="str">
        <f>IF(F1374="Successful",Crowdfunding!H1373,"")</f>
        <v/>
      </c>
    </row>
    <row r="1375" spans="6:7" x14ac:dyDescent="0.2">
      <c r="F1375" t="str">
        <f>IF(Crowdfunding!G1374="successful","successful","")</f>
        <v/>
      </c>
      <c r="G1375" t="str">
        <f>IF(F1375="Successful",Crowdfunding!H1374,"")</f>
        <v/>
      </c>
    </row>
    <row r="1376" spans="6:7" x14ac:dyDescent="0.2">
      <c r="F1376" t="str">
        <f>IF(Crowdfunding!G1375="successful","successful","")</f>
        <v/>
      </c>
      <c r="G1376" t="str">
        <f>IF(F1376="Successful",Crowdfunding!H1375,"")</f>
        <v/>
      </c>
    </row>
    <row r="1377" spans="6:7" x14ac:dyDescent="0.2">
      <c r="F1377" t="str">
        <f>IF(Crowdfunding!G1376="successful","successful","")</f>
        <v/>
      </c>
      <c r="G1377" t="str">
        <f>IF(F1377="Successful",Crowdfunding!H1376,"")</f>
        <v/>
      </c>
    </row>
    <row r="1378" spans="6:7" x14ac:dyDescent="0.2">
      <c r="F1378" t="str">
        <f>IF(Crowdfunding!G1377="successful","successful","")</f>
        <v/>
      </c>
      <c r="G1378" t="str">
        <f>IF(F1378="Successful",Crowdfunding!H1377,"")</f>
        <v/>
      </c>
    </row>
    <row r="1379" spans="6:7" x14ac:dyDescent="0.2">
      <c r="F1379" t="str">
        <f>IF(Crowdfunding!G1378="successful","successful","")</f>
        <v/>
      </c>
      <c r="G1379" t="str">
        <f>IF(F1379="Successful",Crowdfunding!H1378,"")</f>
        <v/>
      </c>
    </row>
    <row r="1380" spans="6:7" x14ac:dyDescent="0.2">
      <c r="F1380" t="str">
        <f>IF(Crowdfunding!G1379="successful","successful","")</f>
        <v/>
      </c>
      <c r="G1380" t="str">
        <f>IF(F1380="Successful",Crowdfunding!H1379,"")</f>
        <v/>
      </c>
    </row>
    <row r="1381" spans="6:7" x14ac:dyDescent="0.2">
      <c r="F1381" t="str">
        <f>IF(Crowdfunding!G1380="successful","successful","")</f>
        <v/>
      </c>
      <c r="G1381" t="str">
        <f>IF(F1381="Successful",Crowdfunding!H1380,"")</f>
        <v/>
      </c>
    </row>
    <row r="1382" spans="6:7" x14ac:dyDescent="0.2">
      <c r="F1382" t="str">
        <f>IF(Crowdfunding!G1381="successful","successful","")</f>
        <v/>
      </c>
      <c r="G1382" t="str">
        <f>IF(F1382="Successful",Crowdfunding!H1381,"")</f>
        <v/>
      </c>
    </row>
    <row r="1383" spans="6:7" x14ac:dyDescent="0.2">
      <c r="F1383" t="str">
        <f>IF(Crowdfunding!G1382="successful","successful","")</f>
        <v/>
      </c>
      <c r="G1383" t="str">
        <f>IF(F1383="Successful",Crowdfunding!H1382,"")</f>
        <v/>
      </c>
    </row>
    <row r="1384" spans="6:7" x14ac:dyDescent="0.2">
      <c r="F1384" t="str">
        <f>IF(Crowdfunding!G1383="successful","successful","")</f>
        <v/>
      </c>
      <c r="G1384" t="str">
        <f>IF(F1384="Successful",Crowdfunding!H1383,"")</f>
        <v/>
      </c>
    </row>
    <row r="1385" spans="6:7" x14ac:dyDescent="0.2">
      <c r="F1385" t="str">
        <f>IF(Crowdfunding!G1384="successful","successful","")</f>
        <v/>
      </c>
      <c r="G1385" t="str">
        <f>IF(F1385="Successful",Crowdfunding!H1384,"")</f>
        <v/>
      </c>
    </row>
    <row r="1386" spans="6:7" x14ac:dyDescent="0.2">
      <c r="F1386" t="str">
        <f>IF(Crowdfunding!G1385="successful","successful","")</f>
        <v/>
      </c>
      <c r="G1386" t="str">
        <f>IF(F1386="Successful",Crowdfunding!H1385,"")</f>
        <v/>
      </c>
    </row>
    <row r="1387" spans="6:7" x14ac:dyDescent="0.2">
      <c r="F1387" t="str">
        <f>IF(Crowdfunding!G1386="successful","successful","")</f>
        <v/>
      </c>
      <c r="G1387" t="str">
        <f>IF(F1387="Successful",Crowdfunding!H1386,"")</f>
        <v/>
      </c>
    </row>
    <row r="1388" spans="6:7" x14ac:dyDescent="0.2">
      <c r="F1388" t="str">
        <f>IF(Crowdfunding!G1387="successful","successful","")</f>
        <v/>
      </c>
      <c r="G1388" t="str">
        <f>IF(F1388="Successful",Crowdfunding!H1387,"")</f>
        <v/>
      </c>
    </row>
    <row r="1389" spans="6:7" x14ac:dyDescent="0.2">
      <c r="F1389" t="str">
        <f>IF(Crowdfunding!G1388="successful","successful","")</f>
        <v/>
      </c>
      <c r="G1389" t="str">
        <f>IF(F1389="Successful",Crowdfunding!H1388,"")</f>
        <v/>
      </c>
    </row>
    <row r="1390" spans="6:7" x14ac:dyDescent="0.2">
      <c r="F1390" t="str">
        <f>IF(Crowdfunding!G1389="successful","successful","")</f>
        <v/>
      </c>
      <c r="G1390" t="str">
        <f>IF(F1390="Successful",Crowdfunding!H1389,"")</f>
        <v/>
      </c>
    </row>
    <row r="1391" spans="6:7" x14ac:dyDescent="0.2">
      <c r="F1391" t="str">
        <f>IF(Crowdfunding!G1390="successful","successful","")</f>
        <v/>
      </c>
      <c r="G1391" t="str">
        <f>IF(F1391="Successful",Crowdfunding!H1390,"")</f>
        <v/>
      </c>
    </row>
    <row r="1392" spans="6:7" x14ac:dyDescent="0.2">
      <c r="F1392" t="str">
        <f>IF(Crowdfunding!G1391="successful","successful","")</f>
        <v/>
      </c>
      <c r="G1392" t="str">
        <f>IF(F1392="Successful",Crowdfunding!H1391,"")</f>
        <v/>
      </c>
    </row>
    <row r="1393" spans="6:7" x14ac:dyDescent="0.2">
      <c r="F1393" t="str">
        <f>IF(Crowdfunding!G1392="successful","successful","")</f>
        <v/>
      </c>
      <c r="G1393" t="str">
        <f>IF(F1393="Successful",Crowdfunding!H1392,"")</f>
        <v/>
      </c>
    </row>
    <row r="1394" spans="6:7" x14ac:dyDescent="0.2">
      <c r="F1394" t="str">
        <f>IF(Crowdfunding!G1393="successful","successful","")</f>
        <v/>
      </c>
      <c r="G1394" t="str">
        <f>IF(F1394="Successful",Crowdfunding!H1393,"")</f>
        <v/>
      </c>
    </row>
    <row r="1395" spans="6:7" x14ac:dyDescent="0.2">
      <c r="F1395" t="str">
        <f>IF(Crowdfunding!G1394="successful","successful","")</f>
        <v/>
      </c>
      <c r="G1395" t="str">
        <f>IF(F1395="Successful",Crowdfunding!H1394,"")</f>
        <v/>
      </c>
    </row>
    <row r="1396" spans="6:7" x14ac:dyDescent="0.2">
      <c r="F1396" t="str">
        <f>IF(Crowdfunding!G1395="successful","successful","")</f>
        <v/>
      </c>
      <c r="G1396" t="str">
        <f>IF(F1396="Successful",Crowdfunding!H1395,"")</f>
        <v/>
      </c>
    </row>
    <row r="1397" spans="6:7" x14ac:dyDescent="0.2">
      <c r="F1397" t="str">
        <f>IF(Crowdfunding!G1396="successful","successful","")</f>
        <v/>
      </c>
      <c r="G1397" t="str">
        <f>IF(F1397="Successful",Crowdfunding!H1396,"")</f>
        <v/>
      </c>
    </row>
    <row r="1398" spans="6:7" x14ac:dyDescent="0.2">
      <c r="F1398" t="str">
        <f>IF(Crowdfunding!G1397="successful","successful","")</f>
        <v/>
      </c>
      <c r="G1398" t="str">
        <f>IF(F1398="Successful",Crowdfunding!H1397,"")</f>
        <v/>
      </c>
    </row>
    <row r="1399" spans="6:7" x14ac:dyDescent="0.2">
      <c r="F1399" t="str">
        <f>IF(Crowdfunding!G1398="successful","successful","")</f>
        <v/>
      </c>
      <c r="G1399" t="str">
        <f>IF(F1399="Successful",Crowdfunding!H1398,"")</f>
        <v/>
      </c>
    </row>
    <row r="1400" spans="6:7" x14ac:dyDescent="0.2">
      <c r="F1400" t="str">
        <f>IF(Crowdfunding!G1399="successful","successful","")</f>
        <v/>
      </c>
      <c r="G1400" t="str">
        <f>IF(F1400="Successful",Crowdfunding!H1399,"")</f>
        <v/>
      </c>
    </row>
    <row r="1401" spans="6:7" x14ac:dyDescent="0.2">
      <c r="F1401" t="str">
        <f>IF(Crowdfunding!G1400="successful","successful","")</f>
        <v/>
      </c>
      <c r="G1401" t="str">
        <f>IF(F1401="Successful",Crowdfunding!H1400,"")</f>
        <v/>
      </c>
    </row>
    <row r="1402" spans="6:7" x14ac:dyDescent="0.2">
      <c r="F1402" t="str">
        <f>IF(Crowdfunding!G1401="successful","successful","")</f>
        <v/>
      </c>
      <c r="G1402" t="str">
        <f>IF(F1402="Successful",Crowdfunding!H1401,"")</f>
        <v/>
      </c>
    </row>
    <row r="1403" spans="6:7" x14ac:dyDescent="0.2">
      <c r="F1403" t="str">
        <f>IF(Crowdfunding!G1402="successful","successful","")</f>
        <v/>
      </c>
      <c r="G1403" t="str">
        <f>IF(F1403="Successful",Crowdfunding!H1402,"")</f>
        <v/>
      </c>
    </row>
    <row r="1404" spans="6:7" x14ac:dyDescent="0.2">
      <c r="F1404" t="str">
        <f>IF(Crowdfunding!G1403="successful","successful","")</f>
        <v/>
      </c>
      <c r="G1404" t="str">
        <f>IF(F1404="Successful",Crowdfunding!H1403,"")</f>
        <v/>
      </c>
    </row>
    <row r="1405" spans="6:7" x14ac:dyDescent="0.2">
      <c r="F1405" t="str">
        <f>IF(Crowdfunding!G1404="successful","successful","")</f>
        <v/>
      </c>
      <c r="G1405" t="str">
        <f>IF(F1405="Successful",Crowdfunding!H1404,"")</f>
        <v/>
      </c>
    </row>
    <row r="1406" spans="6:7" x14ac:dyDescent="0.2">
      <c r="F1406" t="str">
        <f>IF(Crowdfunding!G1405="successful","successful","")</f>
        <v/>
      </c>
      <c r="G1406" t="str">
        <f>IF(F1406="Successful",Crowdfunding!H1405,"")</f>
        <v/>
      </c>
    </row>
    <row r="1407" spans="6:7" x14ac:dyDescent="0.2">
      <c r="F1407" t="str">
        <f>IF(Crowdfunding!G1406="successful","successful","")</f>
        <v/>
      </c>
      <c r="G1407" t="str">
        <f>IF(F1407="Successful",Crowdfunding!H1406,"")</f>
        <v/>
      </c>
    </row>
    <row r="1408" spans="6:7" x14ac:dyDescent="0.2">
      <c r="F1408" t="str">
        <f>IF(Crowdfunding!G1407="successful","successful","")</f>
        <v/>
      </c>
      <c r="G1408" t="str">
        <f>IF(F1408="Successful",Crowdfunding!H1407,"")</f>
        <v/>
      </c>
    </row>
  </sheetData>
  <autoFilter ref="F2:G1408" xr:uid="{FE92BBA4-2121-924B-8FD8-C9771945DDDC}"/>
  <conditionalFormatting sqref="C6:C727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ontainsText" dxfId="4" priority="4" operator="containsText" text="failed">
      <formula>NOT(ISERROR(SEARCH("failed",C6)))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categories</vt:lpstr>
      <vt:lpstr>Pivot table sub-categories</vt:lpstr>
      <vt:lpstr>Pivot table launch dates</vt:lpstr>
      <vt:lpstr>Goal Outcomes</vt:lpstr>
      <vt:lpstr>statiscal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Mary Coombe</cp:lastModifiedBy>
  <dcterms:created xsi:type="dcterms:W3CDTF">2021-09-29T18:52:28Z</dcterms:created>
  <dcterms:modified xsi:type="dcterms:W3CDTF">2023-02-26T00:29:51Z</dcterms:modified>
</cp:coreProperties>
</file>