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dy Kira\Downloads\"/>
    </mc:Choice>
  </mc:AlternateContent>
  <xr:revisionPtr revIDLastSave="0" documentId="13_ncr:1_{B50D6007-80F3-4346-A1B9-16CB38A25432}" xr6:coauthVersionLast="47" xr6:coauthVersionMax="47" xr10:uidLastSave="{00000000-0000-0000-0000-000000000000}"/>
  <bookViews>
    <workbookView xWindow="14400" yWindow="0" windowWidth="14400" windowHeight="15600" xr2:uid="{DC522809-FDCC-4B26-89E6-2434925DDB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1" l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33" i="1" s="1"/>
  <c r="B221" i="1"/>
  <c r="C221" i="1"/>
  <c r="G56" i="1"/>
  <c r="G55" i="1"/>
  <c r="I49" i="1"/>
  <c r="I50" i="1"/>
  <c r="J50" i="1" s="1"/>
  <c r="I51" i="1"/>
  <c r="J51" i="1" s="1"/>
  <c r="I47" i="1"/>
  <c r="J47" i="1" s="1"/>
  <c r="I48" i="1"/>
  <c r="J48" i="1" s="1"/>
  <c r="I46" i="1"/>
  <c r="J46" i="1" s="1"/>
  <c r="G54" i="1"/>
  <c r="G58" i="1"/>
  <c r="D54" i="1"/>
  <c r="G33" i="1"/>
  <c r="G37" i="1"/>
  <c r="G35" i="1"/>
  <c r="G34" i="1"/>
  <c r="D33" i="1"/>
  <c r="G13" i="1"/>
  <c r="D13" i="1"/>
  <c r="S8" i="1"/>
  <c r="S11" i="1"/>
  <c r="S12" i="1"/>
  <c r="S16" i="1"/>
  <c r="Q13" i="1"/>
  <c r="R17" i="1"/>
  <c r="S17" i="1" s="1"/>
  <c r="P17" i="1"/>
  <c r="R2" i="1"/>
  <c r="R3" i="1" s="1"/>
  <c r="R5" i="1"/>
  <c r="R6" i="1"/>
  <c r="S6" i="1" s="1"/>
  <c r="R7" i="1"/>
  <c r="S7" i="1" s="1"/>
  <c r="R9" i="1"/>
  <c r="S9" i="1" s="1"/>
  <c r="R10" i="1"/>
  <c r="S10" i="1" s="1"/>
  <c r="P15" i="1"/>
  <c r="P14" i="1"/>
  <c r="P13" i="1"/>
  <c r="M13" i="1"/>
  <c r="G14" i="1"/>
  <c r="G17" i="1"/>
  <c r="G15" i="1"/>
  <c r="Q18" i="1" l="1"/>
  <c r="R18" i="1" s="1"/>
  <c r="S18" i="1" s="1"/>
  <c r="R15" i="1"/>
  <c r="S15" i="1" s="1"/>
  <c r="G59" i="1"/>
  <c r="S5" i="1"/>
  <c r="D134" i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G38" i="1"/>
  <c r="G18" i="1"/>
  <c r="R13" i="1"/>
  <c r="S13" i="1" s="1"/>
  <c r="R14" i="1"/>
  <c r="S14" i="1" s="1"/>
  <c r="P18" i="1"/>
  <c r="D146" i="1" l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R20" i="1"/>
</calcChain>
</file>

<file path=xl/sharedStrings.xml><?xml version="1.0" encoding="utf-8"?>
<sst xmlns="http://schemas.openxmlformats.org/spreadsheetml/2006/main" count="84" uniqueCount="23">
  <si>
    <t>ANTHONY RAJ</t>
  </si>
  <si>
    <t>MD</t>
  </si>
  <si>
    <t>WD</t>
  </si>
  <si>
    <t>RS</t>
  </si>
  <si>
    <t>BASIC</t>
  </si>
  <si>
    <t>DA</t>
  </si>
  <si>
    <t>HRA</t>
  </si>
  <si>
    <t>ATTD ALLOW</t>
  </si>
  <si>
    <t>WASHING ALLOW</t>
  </si>
  <si>
    <t>SPECIAL ALLOW</t>
  </si>
  <si>
    <t>GOODWORK HOURS</t>
  </si>
  <si>
    <t>POW INC</t>
  </si>
  <si>
    <t>GROSS</t>
  </si>
  <si>
    <t>EPF 12%</t>
  </si>
  <si>
    <t>ESI 0.75%</t>
  </si>
  <si>
    <t>CANTEEN</t>
  </si>
  <si>
    <t>TRANS+LATE</t>
  </si>
  <si>
    <t>TOTAL</t>
  </si>
  <si>
    <t>EPF NO</t>
  </si>
  <si>
    <t>ESI NO</t>
  </si>
  <si>
    <t>SKYLIFT SALARY FOR THE MONTH OF MARCH - 2025</t>
  </si>
  <si>
    <t>SKYLIFT SALARY FOR THE MONTH OF APRIL - 2025</t>
  </si>
  <si>
    <t>SKYLIFT SALARY FOR THE MONTH OF MAY - 2025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</si>
</sst>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/>
    <xf numFmtId="0" fontId="1" fillId="0" borderId="0" xfId="0" applyFont="1"/>
    <xf numFmtId="3" fontId="1" fillId="0" borderId="1" xfId="0" applyNumberFormat="1" applyFont="1" applyBorder="1"/>
    <xf numFmtId="1" fontId="1" fillId="0" borderId="1" xfId="0" applyNumberFormat="1" applyFont="1" applyBorder="1"/>
    <xf numFmtId="0" fontId="1" fillId="2" borderId="1" xfId="0" applyFont="1" applyFill="1" applyBorder="1"/>
    <xf numFmtId="4" fontId="0" fillId="0" borderId="0" xfId="0" applyNumberFormat="1"/>
    <xf numFmtId="0" fontId="2" fillId="0" borderId="1" xfId="0" applyFont="1" applyBorder="1"/>
    <xf numFmtId="0" fontId="2" fillId="0" borderId="1" xfId="0" applyNumberFormat="1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right"/>
    </xf>
    <xf numFmtId="0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/>
    <xf numFmtId="1" fontId="2" fillId="0" borderId="1" xfId="0" applyNumberFormat="1" applyFont="1" applyBorder="1"/>
    <xf numFmtId="3" fontId="2" fillId="0" borderId="1" xfId="0" applyNumberFormat="1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2BEE-C100-4C1C-AF24-D03F508E6BE7}">
  <dimension ref="B2:S221"/>
  <sheetViews>
    <sheetView tabSelected="1" topLeftCell="A217" zoomScale="130" zoomScaleNormal="130" workbookViewId="0">
      <selection activeCell="D78" sqref="D78"/>
    </sheetView>
  </sheetViews>
  <sheetFormatPr defaultRowHeight="15" x14ac:dyDescent="0.25"/>
  <cols>
    <col min="1" max="1" width="9.5703125" customWidth="1"/>
    <col min="2" max="2" width="10.42578125" bestFit="1" customWidth="1"/>
    <col min="3" max="3" width="19.7109375" bestFit="1" customWidth="1"/>
    <col min="4" max="4" width="9" customWidth="1"/>
    <col min="5" max="6" width="7.140625" customWidth="1"/>
    <col min="7" max="7" width="8.7109375" customWidth="1"/>
    <col min="9" max="9" width="9.7109375" customWidth="1"/>
    <col min="10" max="10" width="11.85546875" customWidth="1"/>
    <col min="11" max="11" width="9.42578125" bestFit="1" customWidth="1"/>
    <col min="12" max="12" width="19.7109375" bestFit="1" customWidth="1"/>
    <col min="13" max="13" width="8.42578125" bestFit="1" customWidth="1"/>
    <col min="14" max="14" width="7.140625" bestFit="1" customWidth="1"/>
    <col min="15" max="15" width="4.28515625" bestFit="1" customWidth="1"/>
    <col min="16" max="16" width="8.42578125" bestFit="1" customWidth="1"/>
    <col min="17" max="17" width="9.42578125" bestFit="1" customWidth="1"/>
    <col min="18" max="18" width="12.7109375" bestFit="1" customWidth="1"/>
  </cols>
  <sheetData>
    <row r="2" spans="2:19" x14ac:dyDescent="0.25">
      <c r="B2" s="20" t="s">
        <v>20</v>
      </c>
      <c r="C2" s="20"/>
      <c r="D2" s="20"/>
      <c r="E2" s="20"/>
      <c r="F2" s="20"/>
      <c r="G2" s="20"/>
      <c r="K2" s="22" t="s">
        <v>20</v>
      </c>
      <c r="L2" s="22"/>
      <c r="M2" s="22"/>
      <c r="N2" s="22"/>
      <c r="O2" s="22"/>
      <c r="P2" s="22"/>
      <c r="R2" s="10">
        <f>SUM(M5:M7,M9,M10)</f>
        <v>24352</v>
      </c>
    </row>
    <row r="3" spans="2:19" x14ac:dyDescent="0.25">
      <c r="B3" s="11" t="s">
        <v>18</v>
      </c>
      <c r="C3" s="21">
        <v>101975109239</v>
      </c>
      <c r="D3" s="21"/>
      <c r="E3" s="11" t="s">
        <v>19</v>
      </c>
      <c r="F3" s="20">
        <v>5137006575</v>
      </c>
      <c r="G3" s="20"/>
      <c r="K3" s="1" t="s">
        <v>18</v>
      </c>
      <c r="L3" s="23">
        <v>101975109239</v>
      </c>
      <c r="M3" s="23"/>
      <c r="N3" s="1" t="s">
        <v>19</v>
      </c>
      <c r="O3" s="22">
        <v>5137006575</v>
      </c>
      <c r="P3" s="22"/>
      <c r="R3">
        <f>R2/O5</f>
        <v>936.61538461538464</v>
      </c>
    </row>
    <row r="4" spans="2:19" x14ac:dyDescent="0.25">
      <c r="B4" s="12">
        <v>37009271</v>
      </c>
      <c r="C4" s="13" t="s">
        <v>0</v>
      </c>
      <c r="D4" s="11"/>
      <c r="E4" s="14" t="s">
        <v>1</v>
      </c>
      <c r="F4" s="14" t="s">
        <v>2</v>
      </c>
      <c r="G4" s="14" t="s">
        <v>3</v>
      </c>
      <c r="K4" s="2">
        <v>37009271</v>
      </c>
      <c r="L4" s="9" t="s">
        <v>0</v>
      </c>
      <c r="M4" s="1"/>
      <c r="N4" s="3" t="s">
        <v>1</v>
      </c>
      <c r="O4" s="3" t="s">
        <v>2</v>
      </c>
      <c r="P4" s="3" t="s">
        <v>3</v>
      </c>
    </row>
    <row r="5" spans="2:19" x14ac:dyDescent="0.25">
      <c r="B5" s="15">
        <v>1</v>
      </c>
      <c r="C5" s="11" t="s">
        <v>4</v>
      </c>
      <c r="D5" s="16">
        <v>7241</v>
      </c>
      <c r="E5" s="11">
        <v>26</v>
      </c>
      <c r="F5" s="11">
        <v>26</v>
      </c>
      <c r="G5" s="16">
        <v>7241</v>
      </c>
      <c r="I5" s="10"/>
      <c r="K5" s="4">
        <v>1</v>
      </c>
      <c r="L5" s="1" t="s">
        <v>4</v>
      </c>
      <c r="M5" s="5">
        <v>7241</v>
      </c>
      <c r="N5" s="1">
        <v>26</v>
      </c>
      <c r="O5" s="1">
        <v>26</v>
      </c>
      <c r="P5" s="5">
        <v>7241</v>
      </c>
      <c r="R5">
        <f>M5/O$5</f>
        <v>278.5</v>
      </c>
      <c r="S5">
        <f>R5*27</f>
        <v>7519.5</v>
      </c>
    </row>
    <row r="6" spans="2:19" x14ac:dyDescent="0.25">
      <c r="B6" s="15">
        <v>2</v>
      </c>
      <c r="C6" s="11" t="s">
        <v>5</v>
      </c>
      <c r="D6" s="16">
        <v>7496</v>
      </c>
      <c r="E6" s="11"/>
      <c r="F6" s="11"/>
      <c r="G6" s="16">
        <v>7496</v>
      </c>
      <c r="K6" s="4">
        <v>2</v>
      </c>
      <c r="L6" s="1" t="s">
        <v>5</v>
      </c>
      <c r="M6" s="5">
        <v>7496</v>
      </c>
      <c r="N6" s="1"/>
      <c r="O6" s="1"/>
      <c r="P6" s="5">
        <v>7496</v>
      </c>
      <c r="R6">
        <f t="shared" ref="R6:R10" si="0">M6/O$5</f>
        <v>288.30769230769232</v>
      </c>
      <c r="S6">
        <f>R6*27</f>
        <v>7784.3076923076924</v>
      </c>
    </row>
    <row r="7" spans="2:19" x14ac:dyDescent="0.25">
      <c r="B7" s="15">
        <v>3</v>
      </c>
      <c r="C7" s="11" t="s">
        <v>6</v>
      </c>
      <c r="D7" s="16">
        <v>4714</v>
      </c>
      <c r="E7" s="11"/>
      <c r="F7" s="11"/>
      <c r="G7" s="16">
        <v>4714</v>
      </c>
      <c r="K7" s="4">
        <v>3</v>
      </c>
      <c r="L7" s="1" t="s">
        <v>6</v>
      </c>
      <c r="M7" s="5">
        <v>4714</v>
      </c>
      <c r="N7" s="1"/>
      <c r="O7" s="1"/>
      <c r="P7" s="5">
        <v>4714</v>
      </c>
      <c r="R7">
        <f t="shared" si="0"/>
        <v>181.30769230769232</v>
      </c>
      <c r="S7">
        <f t="shared" ref="S7:S17" si="1">R7*27</f>
        <v>4895.3076923076924</v>
      </c>
    </row>
    <row r="8" spans="2:19" x14ac:dyDescent="0.25">
      <c r="B8" s="15">
        <v>4</v>
      </c>
      <c r="C8" s="11" t="s">
        <v>7</v>
      </c>
      <c r="D8" s="16">
        <v>500</v>
      </c>
      <c r="E8" s="11"/>
      <c r="F8" s="11"/>
      <c r="G8" s="16">
        <v>500</v>
      </c>
      <c r="K8" s="4">
        <v>4</v>
      </c>
      <c r="L8" s="1" t="s">
        <v>7</v>
      </c>
      <c r="M8" s="5">
        <v>500</v>
      </c>
      <c r="N8" s="1"/>
      <c r="O8" s="1"/>
      <c r="P8" s="5">
        <v>500</v>
      </c>
      <c r="S8">
        <f t="shared" si="1"/>
        <v>0</v>
      </c>
    </row>
    <row r="9" spans="2:19" x14ac:dyDescent="0.25">
      <c r="B9" s="15">
        <v>5</v>
      </c>
      <c r="C9" s="11" t="s">
        <v>8</v>
      </c>
      <c r="D9" s="16">
        <v>3796</v>
      </c>
      <c r="E9" s="11"/>
      <c r="F9" s="11"/>
      <c r="G9" s="16">
        <v>3796</v>
      </c>
      <c r="K9" s="4">
        <v>5</v>
      </c>
      <c r="L9" s="1" t="s">
        <v>8</v>
      </c>
      <c r="M9" s="5">
        <v>3796</v>
      </c>
      <c r="N9" s="1"/>
      <c r="O9" s="1"/>
      <c r="P9" s="5">
        <v>3796</v>
      </c>
      <c r="R9">
        <f t="shared" si="0"/>
        <v>146</v>
      </c>
      <c r="S9">
        <f t="shared" si="1"/>
        <v>3942</v>
      </c>
    </row>
    <row r="10" spans="2:19" x14ac:dyDescent="0.25">
      <c r="B10" s="15">
        <v>6</v>
      </c>
      <c r="C10" s="11" t="s">
        <v>9</v>
      </c>
      <c r="D10" s="16">
        <v>1105</v>
      </c>
      <c r="E10" s="11"/>
      <c r="F10" s="11"/>
      <c r="G10" s="16">
        <v>1105</v>
      </c>
      <c r="K10" s="4">
        <v>6</v>
      </c>
      <c r="L10" s="1" t="s">
        <v>9</v>
      </c>
      <c r="M10" s="5">
        <v>1105</v>
      </c>
      <c r="N10" s="1"/>
      <c r="O10" s="1"/>
      <c r="P10" s="5">
        <v>1105</v>
      </c>
      <c r="R10">
        <f t="shared" si="0"/>
        <v>42.5</v>
      </c>
      <c r="S10">
        <f t="shared" si="1"/>
        <v>1147.5</v>
      </c>
    </row>
    <row r="11" spans="2:19" x14ac:dyDescent="0.25">
      <c r="B11" s="15">
        <v>7</v>
      </c>
      <c r="C11" s="11" t="s">
        <v>10</v>
      </c>
      <c r="D11" s="16">
        <v>89.1</v>
      </c>
      <c r="E11" s="11"/>
      <c r="F11" s="11"/>
      <c r="G11" s="11"/>
      <c r="K11" s="4">
        <v>7</v>
      </c>
      <c r="L11" s="1" t="s">
        <v>10</v>
      </c>
      <c r="M11" s="5">
        <v>89.1</v>
      </c>
      <c r="N11" s="1"/>
      <c r="O11" s="1"/>
      <c r="P11" s="1"/>
      <c r="S11">
        <f t="shared" si="1"/>
        <v>0</v>
      </c>
    </row>
    <row r="12" spans="2:19" x14ac:dyDescent="0.25">
      <c r="B12" s="15">
        <v>8</v>
      </c>
      <c r="C12" s="11" t="s">
        <v>11</v>
      </c>
      <c r="D12" s="16">
        <v>40</v>
      </c>
      <c r="E12" s="11"/>
      <c r="F12" s="11"/>
      <c r="G12" s="11"/>
      <c r="K12" s="4">
        <v>8</v>
      </c>
      <c r="L12" s="1" t="s">
        <v>11</v>
      </c>
      <c r="M12" s="5">
        <v>40</v>
      </c>
      <c r="N12" s="1"/>
      <c r="O12" s="1"/>
      <c r="P12" s="1"/>
      <c r="S12">
        <f t="shared" si="1"/>
        <v>0</v>
      </c>
    </row>
    <row r="13" spans="2:19" x14ac:dyDescent="0.25">
      <c r="B13" s="15">
        <v>9</v>
      </c>
      <c r="C13" s="11" t="s">
        <v>12</v>
      </c>
      <c r="D13" s="17">
        <f>SUM(D5:D10,D12)</f>
        <v>24892</v>
      </c>
      <c r="E13" s="17"/>
      <c r="F13" s="17"/>
      <c r="G13" s="17">
        <f>SUM(G5:G7,G9:G10)</f>
        <v>24352</v>
      </c>
      <c r="K13" s="4">
        <v>9</v>
      </c>
      <c r="L13" s="1" t="s">
        <v>12</v>
      </c>
      <c r="M13" s="8">
        <f>SUM(M5:M10,M12)</f>
        <v>24892</v>
      </c>
      <c r="N13" s="8"/>
      <c r="O13" s="8"/>
      <c r="P13" s="8">
        <f>SUM(P5:P7,P9:P10)</f>
        <v>24352</v>
      </c>
      <c r="Q13" s="10">
        <f>SUM(P5:P10)</f>
        <v>24852</v>
      </c>
      <c r="R13">
        <f>SUM(R5:R12)</f>
        <v>936.61538461538476</v>
      </c>
      <c r="S13">
        <f t="shared" si="1"/>
        <v>25288.61538461539</v>
      </c>
    </row>
    <row r="14" spans="2:19" x14ac:dyDescent="0.25">
      <c r="B14" s="15">
        <v>10</v>
      </c>
      <c r="C14" s="11" t="s">
        <v>13</v>
      </c>
      <c r="D14" s="16"/>
      <c r="E14" s="11"/>
      <c r="F14" s="11"/>
      <c r="G14" s="18">
        <f>SUM(G5:G6)*0.12</f>
        <v>1768.4399999999998</v>
      </c>
      <c r="K14" s="4">
        <v>10</v>
      </c>
      <c r="L14" s="1" t="s">
        <v>13</v>
      </c>
      <c r="M14" s="5"/>
      <c r="N14" s="1"/>
      <c r="O14" s="1"/>
      <c r="P14" s="7">
        <f>SUM(P5:P6)*0.12</f>
        <v>1768.4399999999998</v>
      </c>
      <c r="R14">
        <f>(R5+R6)*12%</f>
        <v>68.016923076923078</v>
      </c>
      <c r="S14">
        <f t="shared" si="1"/>
        <v>1836.4569230769232</v>
      </c>
    </row>
    <row r="15" spans="2:19" x14ac:dyDescent="0.25">
      <c r="B15" s="15">
        <v>11</v>
      </c>
      <c r="C15" s="11" t="s">
        <v>14</v>
      </c>
      <c r="D15" s="16"/>
      <c r="E15" s="11"/>
      <c r="F15" s="11"/>
      <c r="G15" s="18">
        <f>SUM(G5:G6)*0.75%</f>
        <v>110.52749999999999</v>
      </c>
      <c r="K15" s="4">
        <v>11</v>
      </c>
      <c r="L15" s="1" t="s">
        <v>14</v>
      </c>
      <c r="M15" s="5"/>
      <c r="N15" s="1"/>
      <c r="O15" s="1"/>
      <c r="P15" s="7">
        <f>SUM(P5:P6)*0.75%</f>
        <v>110.52749999999999</v>
      </c>
      <c r="R15">
        <f>(R5+R6)*0.75%</f>
        <v>4.2510576923076924</v>
      </c>
      <c r="S15">
        <f>R15*27</f>
        <v>114.7785576923077</v>
      </c>
    </row>
    <row r="16" spans="2:19" x14ac:dyDescent="0.25">
      <c r="B16" s="15">
        <v>12</v>
      </c>
      <c r="C16" s="11" t="s">
        <v>15</v>
      </c>
      <c r="D16" s="16"/>
      <c r="E16" s="11"/>
      <c r="F16" s="11"/>
      <c r="G16" s="11">
        <v>500</v>
      </c>
      <c r="K16" s="4">
        <v>12</v>
      </c>
      <c r="L16" s="1" t="s">
        <v>15</v>
      </c>
      <c r="M16" s="5"/>
      <c r="N16" s="1"/>
      <c r="O16" s="1"/>
      <c r="P16" s="1">
        <v>500</v>
      </c>
      <c r="S16">
        <f t="shared" si="1"/>
        <v>0</v>
      </c>
    </row>
    <row r="17" spans="2:19" x14ac:dyDescent="0.25">
      <c r="B17" s="15">
        <v>13</v>
      </c>
      <c r="C17" s="19" t="s">
        <v>16</v>
      </c>
      <c r="D17" s="16"/>
      <c r="E17" s="11">
        <v>375</v>
      </c>
      <c r="F17" s="11"/>
      <c r="G17" s="11">
        <f>SUM(E17:F17)</f>
        <v>375</v>
      </c>
      <c r="K17" s="4">
        <v>13</v>
      </c>
      <c r="L17" s="1" t="s">
        <v>16</v>
      </c>
      <c r="M17" s="5"/>
      <c r="N17" s="1">
        <v>375</v>
      </c>
      <c r="O17" s="1"/>
      <c r="P17" s="1">
        <f>SUM(N17:O17)</f>
        <v>375</v>
      </c>
      <c r="R17">
        <f>N17/O5</f>
        <v>14.423076923076923</v>
      </c>
      <c r="S17">
        <f t="shared" si="1"/>
        <v>389.42307692307691</v>
      </c>
    </row>
    <row r="18" spans="2:19" x14ac:dyDescent="0.25">
      <c r="B18" s="11"/>
      <c r="C18" s="11" t="s">
        <v>17</v>
      </c>
      <c r="D18" s="11"/>
      <c r="E18" s="11"/>
      <c r="F18" s="11"/>
      <c r="G18" s="18">
        <f>SUM(G5:G10)-SUM(G14:G17)</f>
        <v>22098.032500000001</v>
      </c>
      <c r="K18" s="1"/>
      <c r="L18" s="1" t="s">
        <v>17</v>
      </c>
      <c r="M18" s="1"/>
      <c r="N18" s="1"/>
      <c r="O18" s="1"/>
      <c r="P18" s="7">
        <f>SUM(P5:P10)-SUM(P14:P17)</f>
        <v>22098.032500000001</v>
      </c>
      <c r="Q18" s="10">
        <f>Q13-SUM(P14:P17)</f>
        <v>22098.032500000001</v>
      </c>
      <c r="R18" s="10">
        <f>Q18/O5</f>
        <v>849.92432692307693</v>
      </c>
      <c r="S18">
        <f>R18*27</f>
        <v>22947.956826923077</v>
      </c>
    </row>
    <row r="19" spans="2:19" x14ac:dyDescent="0.25">
      <c r="B19" s="6"/>
      <c r="C19" s="6"/>
      <c r="D19" s="6"/>
      <c r="E19" s="6"/>
      <c r="F19" s="6"/>
      <c r="G19" s="6"/>
    </row>
    <row r="20" spans="2:19" x14ac:dyDescent="0.25">
      <c r="R20">
        <f>R18*O5</f>
        <v>22098.032500000001</v>
      </c>
    </row>
    <row r="21" spans="2:19" x14ac:dyDescent="0.25">
      <c r="R21" s="10"/>
    </row>
    <row r="22" spans="2:19" x14ac:dyDescent="0.25">
      <c r="B22" s="20" t="s">
        <v>21</v>
      </c>
      <c r="C22" s="20"/>
      <c r="D22" s="20"/>
      <c r="E22" s="20"/>
      <c r="F22" s="20"/>
      <c r="G22" s="20"/>
    </row>
    <row r="23" spans="2:19" x14ac:dyDescent="0.25">
      <c r="B23" s="11" t="s">
        <v>18</v>
      </c>
      <c r="C23" s="21">
        <v>101975109239</v>
      </c>
      <c r="D23" s="21"/>
      <c r="E23" s="11" t="s">
        <v>19</v>
      </c>
      <c r="F23" s="20">
        <v>5137006575</v>
      </c>
      <c r="G23" s="20"/>
    </row>
    <row r="24" spans="2:19" x14ac:dyDescent="0.25">
      <c r="B24" s="12">
        <v>37009271</v>
      </c>
      <c r="C24" s="13" t="s">
        <v>0</v>
      </c>
      <c r="D24" s="11"/>
      <c r="E24" s="14" t="s">
        <v>1</v>
      </c>
      <c r="F24" s="14" t="s">
        <v>2</v>
      </c>
      <c r="G24" s="14" t="s">
        <v>3</v>
      </c>
    </row>
    <row r="25" spans="2:19" x14ac:dyDescent="0.25">
      <c r="B25" s="15">
        <v>1</v>
      </c>
      <c r="C25" s="11" t="s">
        <v>4</v>
      </c>
      <c r="D25" s="16">
        <v>7241</v>
      </c>
      <c r="E25" s="11">
        <v>26</v>
      </c>
      <c r="F25" s="11">
        <v>26</v>
      </c>
      <c r="G25" s="16">
        <v>7241</v>
      </c>
    </row>
    <row r="26" spans="2:19" x14ac:dyDescent="0.25">
      <c r="B26" s="15">
        <v>2</v>
      </c>
      <c r="C26" s="11" t="s">
        <v>5</v>
      </c>
      <c r="D26" s="16">
        <v>7496</v>
      </c>
      <c r="E26" s="11"/>
      <c r="F26" s="11"/>
      <c r="G26" s="16">
        <v>7496</v>
      </c>
    </row>
    <row r="27" spans="2:19" x14ac:dyDescent="0.25">
      <c r="B27" s="15">
        <v>3</v>
      </c>
      <c r="C27" s="11" t="s">
        <v>6</v>
      </c>
      <c r="D27" s="16">
        <v>4714</v>
      </c>
      <c r="E27" s="11"/>
      <c r="F27" s="11"/>
      <c r="G27" s="16">
        <v>4714</v>
      </c>
    </row>
    <row r="28" spans="2:19" x14ac:dyDescent="0.25">
      <c r="B28" s="15">
        <v>4</v>
      </c>
      <c r="C28" s="11" t="s">
        <v>7</v>
      </c>
      <c r="D28" s="16">
        <v>500</v>
      </c>
      <c r="E28" s="11"/>
      <c r="F28" s="11"/>
      <c r="G28" s="16">
        <v>500</v>
      </c>
    </row>
    <row r="29" spans="2:19" x14ac:dyDescent="0.25">
      <c r="B29" s="15">
        <v>5</v>
      </c>
      <c r="C29" s="11" t="s">
        <v>8</v>
      </c>
      <c r="D29" s="16">
        <v>3796</v>
      </c>
      <c r="E29" s="11"/>
      <c r="F29" s="11"/>
      <c r="G29" s="16">
        <v>3796</v>
      </c>
    </row>
    <row r="30" spans="2:19" x14ac:dyDescent="0.25">
      <c r="B30" s="15">
        <v>6</v>
      </c>
      <c r="C30" s="11" t="s">
        <v>9</v>
      </c>
      <c r="D30" s="16">
        <v>1105</v>
      </c>
      <c r="E30" s="11"/>
      <c r="F30" s="11"/>
      <c r="G30" s="16">
        <v>1105</v>
      </c>
    </row>
    <row r="31" spans="2:19" x14ac:dyDescent="0.25">
      <c r="B31" s="15">
        <v>7</v>
      </c>
      <c r="C31" s="11" t="s">
        <v>10</v>
      </c>
      <c r="D31" s="16">
        <v>89.1</v>
      </c>
      <c r="E31" s="11"/>
      <c r="F31" s="11"/>
      <c r="G31" s="11"/>
    </row>
    <row r="32" spans="2:19" x14ac:dyDescent="0.25">
      <c r="B32" s="15">
        <v>8</v>
      </c>
      <c r="C32" s="11" t="s">
        <v>11</v>
      </c>
      <c r="D32" s="16">
        <v>40</v>
      </c>
      <c r="E32" s="11"/>
      <c r="F32" s="11"/>
      <c r="G32" s="11"/>
    </row>
    <row r="33" spans="2:10" x14ac:dyDescent="0.25">
      <c r="B33" s="15">
        <v>9</v>
      </c>
      <c r="C33" s="11" t="s">
        <v>12</v>
      </c>
      <c r="D33" s="17">
        <f>SUM(D25:D30,D32)</f>
        <v>24892</v>
      </c>
      <c r="E33" s="17"/>
      <c r="F33" s="17"/>
      <c r="G33" s="17">
        <f>SUM(G25:G27,G29:G30)</f>
        <v>24352</v>
      </c>
    </row>
    <row r="34" spans="2:10" x14ac:dyDescent="0.25">
      <c r="B34" s="15">
        <v>10</v>
      </c>
      <c r="C34" s="11" t="s">
        <v>13</v>
      </c>
      <c r="D34" s="16"/>
      <c r="E34" s="11"/>
      <c r="F34" s="11"/>
      <c r="G34" s="18">
        <f>SUM(G25:G26)*0.12</f>
        <v>1768.4399999999998</v>
      </c>
    </row>
    <row r="35" spans="2:10" x14ac:dyDescent="0.25">
      <c r="B35" s="15">
        <v>11</v>
      </c>
      <c r="C35" s="11" t="s">
        <v>14</v>
      </c>
      <c r="D35" s="16"/>
      <c r="E35" s="11"/>
      <c r="F35" s="11"/>
      <c r="G35" s="18">
        <f>SUM(G25:G26)*0.75%</f>
        <v>110.52749999999999</v>
      </c>
    </row>
    <row r="36" spans="2:10" x14ac:dyDescent="0.25">
      <c r="B36" s="15">
        <v>12</v>
      </c>
      <c r="C36" s="11" t="s">
        <v>15</v>
      </c>
      <c r="D36" s="16"/>
      <c r="E36" s="11"/>
      <c r="F36" s="11"/>
      <c r="G36" s="11">
        <v>500</v>
      </c>
    </row>
    <row r="37" spans="2:10" x14ac:dyDescent="0.25">
      <c r="B37" s="15">
        <v>13</v>
      </c>
      <c r="C37" s="19" t="s">
        <v>16</v>
      </c>
      <c r="D37" s="16"/>
      <c r="E37" s="11">
        <v>375</v>
      </c>
      <c r="F37" s="11"/>
      <c r="G37" s="11">
        <f>SUM(E37:F37)</f>
        <v>375</v>
      </c>
    </row>
    <row r="38" spans="2:10" x14ac:dyDescent="0.25">
      <c r="B38" s="11"/>
      <c r="C38" s="11" t="s">
        <v>17</v>
      </c>
      <c r="D38" s="11"/>
      <c r="E38" s="11"/>
      <c r="F38" s="11"/>
      <c r="G38" s="18">
        <f>SUM(G25:G30)-SUM(G34:G37)</f>
        <v>22098.032500000001</v>
      </c>
    </row>
    <row r="43" spans="2:10" x14ac:dyDescent="0.25">
      <c r="B43" s="20" t="s">
        <v>22</v>
      </c>
      <c r="C43" s="20"/>
      <c r="D43" s="20"/>
      <c r="E43" s="20"/>
      <c r="F43" s="20"/>
      <c r="G43" s="20"/>
    </row>
    <row r="44" spans="2:10" x14ac:dyDescent="0.25">
      <c r="B44" s="11" t="s">
        <v>18</v>
      </c>
      <c r="C44" s="21">
        <v>101975109239</v>
      </c>
      <c r="D44" s="21"/>
      <c r="E44" s="11" t="s">
        <v>19</v>
      </c>
      <c r="F44" s="20">
        <v>5137006575</v>
      </c>
      <c r="G44" s="20"/>
    </row>
    <row r="45" spans="2:10" x14ac:dyDescent="0.25">
      <c r="B45" s="12">
        <v>37009271</v>
      </c>
      <c r="C45" s="13" t="s">
        <v>0</v>
      </c>
      <c r="D45" s="11"/>
      <c r="E45" s="14" t="s">
        <v>1</v>
      </c>
      <c r="F45" s="14" t="s">
        <v>2</v>
      </c>
      <c r="G45" s="14" t="s">
        <v>3</v>
      </c>
    </row>
    <row r="46" spans="2:10" x14ac:dyDescent="0.25">
      <c r="B46" s="15">
        <v>1</v>
      </c>
      <c r="C46" s="11" t="s">
        <v>4</v>
      </c>
      <c r="D46" s="16">
        <v>7241</v>
      </c>
      <c r="E46" s="11">
        <v>27</v>
      </c>
      <c r="F46" s="11">
        <v>27</v>
      </c>
      <c r="G46" s="18">
        <v>7519.5</v>
      </c>
      <c r="I46" s="10">
        <f>D46/26</f>
        <v>278.5</v>
      </c>
      <c r="J46" s="24">
        <f>I46*27</f>
        <v>7519.5</v>
      </c>
    </row>
    <row r="47" spans="2:10" x14ac:dyDescent="0.25">
      <c r="B47" s="15">
        <v>2</v>
      </c>
      <c r="C47" s="11" t="s">
        <v>5</v>
      </c>
      <c r="D47" s="16">
        <v>7496</v>
      </c>
      <c r="E47" s="11"/>
      <c r="F47" s="11"/>
      <c r="G47" s="18">
        <v>7784.3076923076924</v>
      </c>
      <c r="I47" s="10">
        <f t="shared" ref="I47:I51" si="2">D47/26</f>
        <v>288.30769230769232</v>
      </c>
      <c r="J47" s="24">
        <f t="shared" ref="J47:J51" si="3">I47*27</f>
        <v>7784.3076923076924</v>
      </c>
    </row>
    <row r="48" spans="2:10" x14ac:dyDescent="0.25">
      <c r="B48" s="15">
        <v>3</v>
      </c>
      <c r="C48" s="11" t="s">
        <v>6</v>
      </c>
      <c r="D48" s="16">
        <v>4714</v>
      </c>
      <c r="E48" s="11"/>
      <c r="F48" s="11"/>
      <c r="G48" s="18">
        <v>4895.3076923076924</v>
      </c>
      <c r="I48" s="10">
        <f t="shared" si="2"/>
        <v>181.30769230769232</v>
      </c>
      <c r="J48" s="24">
        <f t="shared" si="3"/>
        <v>4895.3076923076924</v>
      </c>
    </row>
    <row r="49" spans="2:10" x14ac:dyDescent="0.25">
      <c r="B49" s="15">
        <v>4</v>
      </c>
      <c r="C49" s="11" t="s">
        <v>7</v>
      </c>
      <c r="D49" s="16">
        <v>500</v>
      </c>
      <c r="E49" s="11"/>
      <c r="F49" s="11"/>
      <c r="G49" s="18">
        <v>500</v>
      </c>
      <c r="I49" s="10">
        <f t="shared" si="2"/>
        <v>19.23076923076923</v>
      </c>
      <c r="J49" s="24">
        <v>500</v>
      </c>
    </row>
    <row r="50" spans="2:10" x14ac:dyDescent="0.25">
      <c r="B50" s="15">
        <v>5</v>
      </c>
      <c r="C50" s="11" t="s">
        <v>8</v>
      </c>
      <c r="D50" s="16">
        <v>3796</v>
      </c>
      <c r="E50" s="11"/>
      <c r="F50" s="11"/>
      <c r="G50" s="18">
        <v>3942</v>
      </c>
      <c r="I50" s="10">
        <f t="shared" si="2"/>
        <v>146</v>
      </c>
      <c r="J50" s="24">
        <f t="shared" si="3"/>
        <v>3942</v>
      </c>
    </row>
    <row r="51" spans="2:10" x14ac:dyDescent="0.25">
      <c r="B51" s="15">
        <v>6</v>
      </c>
      <c r="C51" s="11" t="s">
        <v>9</v>
      </c>
      <c r="D51" s="16">
        <v>1105</v>
      </c>
      <c r="E51" s="11"/>
      <c r="F51" s="11"/>
      <c r="G51" s="18">
        <v>1147.5</v>
      </c>
      <c r="I51" s="10">
        <f t="shared" si="2"/>
        <v>42.5</v>
      </c>
      <c r="J51" s="24">
        <f t="shared" si="3"/>
        <v>1147.5</v>
      </c>
    </row>
    <row r="52" spans="2:10" x14ac:dyDescent="0.25">
      <c r="B52" s="15">
        <v>7</v>
      </c>
      <c r="C52" s="11" t="s">
        <v>10</v>
      </c>
      <c r="D52" s="16">
        <v>89.1</v>
      </c>
      <c r="E52" s="11"/>
      <c r="F52" s="11"/>
      <c r="G52" s="11"/>
    </row>
    <row r="53" spans="2:10" x14ac:dyDescent="0.25">
      <c r="B53" s="15">
        <v>8</v>
      </c>
      <c r="C53" s="11" t="s">
        <v>11</v>
      </c>
      <c r="D53" s="16">
        <v>40</v>
      </c>
      <c r="E53" s="11"/>
      <c r="F53" s="11"/>
      <c r="G53" s="11"/>
    </row>
    <row r="54" spans="2:10" x14ac:dyDescent="0.25">
      <c r="B54" s="15">
        <v>9</v>
      </c>
      <c r="C54" s="11" t="s">
        <v>12</v>
      </c>
      <c r="D54" s="17">
        <f>SUM(D46:D51,D53)</f>
        <v>24892</v>
      </c>
      <c r="E54" s="17"/>
      <c r="F54" s="17"/>
      <c r="G54" s="17">
        <f>SUM(G46:G48,G50:G51)</f>
        <v>25288.615384615383</v>
      </c>
    </row>
    <row r="55" spans="2:10" x14ac:dyDescent="0.25">
      <c r="B55" s="15">
        <v>10</v>
      </c>
      <c r="C55" s="11" t="s">
        <v>13</v>
      </c>
      <c r="D55" s="16"/>
      <c r="E55" s="11"/>
      <c r="F55" s="11"/>
      <c r="G55" s="18">
        <f>SUM(G46:G47)*12%</f>
        <v>1836.456923076923</v>
      </c>
    </row>
    <row r="56" spans="2:10" x14ac:dyDescent="0.25">
      <c r="B56" s="15">
        <v>11</v>
      </c>
      <c r="C56" s="11" t="s">
        <v>14</v>
      </c>
      <c r="D56" s="16"/>
      <c r="E56" s="11"/>
      <c r="F56" s="11"/>
      <c r="G56" s="18">
        <f>SUM(G46:G47)*0.75%</f>
        <v>114.77855769230769</v>
      </c>
    </row>
    <row r="57" spans="2:10" x14ac:dyDescent="0.25">
      <c r="B57" s="15">
        <v>12</v>
      </c>
      <c r="C57" s="11" t="s">
        <v>15</v>
      </c>
      <c r="D57" s="16"/>
      <c r="E57" s="11"/>
      <c r="F57" s="11"/>
      <c r="G57" s="11">
        <v>500</v>
      </c>
    </row>
    <row r="58" spans="2:10" x14ac:dyDescent="0.25">
      <c r="B58" s="15">
        <v>13</v>
      </c>
      <c r="C58" s="19" t="s">
        <v>16</v>
      </c>
      <c r="D58" s="16"/>
      <c r="E58" s="11">
        <v>375</v>
      </c>
      <c r="F58" s="11">
        <v>19</v>
      </c>
      <c r="G58" s="11">
        <f>SUM(E58:F58)</f>
        <v>394</v>
      </c>
    </row>
    <row r="59" spans="2:10" x14ac:dyDescent="0.25">
      <c r="B59" s="11"/>
      <c r="C59" s="11" t="s">
        <v>17</v>
      </c>
      <c r="D59" s="11"/>
      <c r="E59" s="11"/>
      <c r="F59" s="11"/>
      <c r="G59" s="17">
        <f>SUM(G46:G51)-SUM(G55:G58)</f>
        <v>22943.379903846151</v>
      </c>
    </row>
    <row r="64" spans="2:10" x14ac:dyDescent="0.25">
      <c r="B64" s="25"/>
      <c r="C64" s="25"/>
      <c r="D64" s="25"/>
      <c r="E64" s="25"/>
      <c r="F64" s="25"/>
      <c r="G64" s="25"/>
    </row>
    <row r="65" spans="2:7" x14ac:dyDescent="0.25">
      <c r="B65" s="25"/>
      <c r="C65" s="25"/>
      <c r="D65" s="25"/>
      <c r="E65" s="25"/>
      <c r="F65" s="25"/>
      <c r="G65" s="25"/>
    </row>
    <row r="66" spans="2:7" x14ac:dyDescent="0.25">
      <c r="B66" s="25"/>
      <c r="C66" s="25"/>
      <c r="D66" s="25"/>
      <c r="E66" s="25"/>
      <c r="F66" s="25"/>
      <c r="G66" s="25"/>
    </row>
    <row r="67" spans="2:7" x14ac:dyDescent="0.25">
      <c r="B67" s="25"/>
      <c r="C67" s="25"/>
      <c r="D67" s="25"/>
      <c r="E67" s="25"/>
      <c r="F67" s="25"/>
      <c r="G67" s="25"/>
    </row>
    <row r="68" spans="2:7" x14ac:dyDescent="0.25">
      <c r="B68" s="25"/>
      <c r="C68" s="25"/>
      <c r="D68" s="25"/>
      <c r="E68" s="25"/>
      <c r="F68" s="25"/>
      <c r="G68" s="25"/>
    </row>
    <row r="69" spans="2:7" x14ac:dyDescent="0.25">
      <c r="B69" s="25"/>
      <c r="C69" s="25"/>
      <c r="D69" s="25"/>
      <c r="E69" s="25"/>
      <c r="F69" s="25"/>
      <c r="G69" s="25"/>
    </row>
    <row r="70" spans="2:7" x14ac:dyDescent="0.25">
      <c r="B70" s="25"/>
      <c r="C70" s="25"/>
      <c r="D70" s="25"/>
      <c r="E70" s="25"/>
      <c r="F70" s="25"/>
      <c r="G70" s="25"/>
    </row>
    <row r="71" spans="2:7" x14ac:dyDescent="0.25">
      <c r="B71" s="25"/>
      <c r="C71" s="25"/>
      <c r="D71" s="25"/>
      <c r="E71" s="25"/>
      <c r="F71" s="25"/>
      <c r="G71" s="25"/>
    </row>
    <row r="72" spans="2:7" x14ac:dyDescent="0.25">
      <c r="B72" s="25"/>
      <c r="C72" s="25"/>
      <c r="D72" s="25"/>
      <c r="E72" s="25"/>
      <c r="F72" s="25"/>
      <c r="G72" s="25"/>
    </row>
    <row r="73" spans="2:7" x14ac:dyDescent="0.25">
      <c r="B73" s="25"/>
      <c r="C73" s="25"/>
      <c r="D73" s="25"/>
      <c r="E73" s="25"/>
      <c r="F73" s="25"/>
      <c r="G73" s="25"/>
    </row>
    <row r="74" spans="2:7" x14ac:dyDescent="0.25">
      <c r="B74" s="25"/>
      <c r="C74" s="25"/>
      <c r="D74" s="25"/>
      <c r="E74" s="25"/>
      <c r="F74" s="25"/>
      <c r="G74" s="25"/>
    </row>
    <row r="75" spans="2:7" x14ac:dyDescent="0.25">
      <c r="B75" s="25"/>
      <c r="C75" s="25"/>
      <c r="D75" s="25"/>
      <c r="E75" s="25"/>
      <c r="F75" s="25"/>
      <c r="G75" s="25"/>
    </row>
    <row r="76" spans="2:7" x14ac:dyDescent="0.25">
      <c r="B76" s="25"/>
      <c r="C76" s="25"/>
      <c r="D76" s="25"/>
      <c r="E76" s="25"/>
      <c r="F76" s="25"/>
      <c r="G76" s="25"/>
    </row>
    <row r="77" spans="2:7" x14ac:dyDescent="0.25">
      <c r="B77" s="25"/>
      <c r="C77" s="25"/>
      <c r="D77" s="25"/>
      <c r="E77" s="25"/>
      <c r="F77" s="25"/>
      <c r="G77" s="25"/>
    </row>
    <row r="78" spans="2:7" x14ac:dyDescent="0.25">
      <c r="D78">
        <v>11.42</v>
      </c>
    </row>
    <row r="79" spans="2:7" x14ac:dyDescent="0.25">
      <c r="C79">
        <v>3000</v>
      </c>
      <c r="D79" s="25">
        <f>C79+D78-B79</f>
        <v>3011.42</v>
      </c>
    </row>
    <row r="80" spans="2:7" x14ac:dyDescent="0.25">
      <c r="B80">
        <v>3000</v>
      </c>
      <c r="D80" s="25">
        <f>C80+D79-B80</f>
        <v>11.420000000000073</v>
      </c>
    </row>
    <row r="81" spans="2:4" x14ac:dyDescent="0.25">
      <c r="C81" s="27">
        <v>20369</v>
      </c>
      <c r="D81" s="25">
        <f>C81+D80-B81</f>
        <v>20380.419999999998</v>
      </c>
    </row>
    <row r="82" spans="2:4" x14ac:dyDescent="0.25">
      <c r="B82" s="25">
        <v>8800</v>
      </c>
      <c r="D82" s="25">
        <f>C82+D81-B82</f>
        <v>11580.419999999998</v>
      </c>
    </row>
    <row r="83" spans="2:4" x14ac:dyDescent="0.25">
      <c r="B83">
        <v>1936</v>
      </c>
      <c r="D83" s="25">
        <f t="shared" ref="D83:D99" si="4">C83+D82-B83</f>
        <v>9644.4199999999983</v>
      </c>
    </row>
    <row r="84" spans="2:4" x14ac:dyDescent="0.25">
      <c r="B84">
        <v>245</v>
      </c>
      <c r="D84" s="25">
        <f t="shared" si="4"/>
        <v>9399.4199999999983</v>
      </c>
    </row>
    <row r="85" spans="2:4" x14ac:dyDescent="0.25">
      <c r="B85">
        <v>350.9</v>
      </c>
      <c r="D85" s="25">
        <f t="shared" si="4"/>
        <v>9048.5199999999986</v>
      </c>
    </row>
    <row r="86" spans="2:4" x14ac:dyDescent="0.25">
      <c r="B86">
        <v>1499</v>
      </c>
      <c r="D86" s="25">
        <f t="shared" si="4"/>
        <v>7549.5199999999986</v>
      </c>
    </row>
    <row r="87" spans="2:4" x14ac:dyDescent="0.25">
      <c r="B87">
        <v>30</v>
      </c>
      <c r="D87" s="25">
        <f t="shared" si="4"/>
        <v>7519.5199999999986</v>
      </c>
    </row>
    <row r="88" spans="2:4" x14ac:dyDescent="0.25">
      <c r="B88">
        <v>400</v>
      </c>
      <c r="D88" s="25">
        <f t="shared" si="4"/>
        <v>7119.5199999999986</v>
      </c>
    </row>
    <row r="89" spans="2:4" x14ac:dyDescent="0.25">
      <c r="B89">
        <v>70</v>
      </c>
      <c r="D89" s="25">
        <f t="shared" si="4"/>
        <v>7049.5199999999986</v>
      </c>
    </row>
    <row r="90" spans="2:4" x14ac:dyDescent="0.25">
      <c r="B90">
        <v>7000</v>
      </c>
      <c r="D90" s="25">
        <f t="shared" si="4"/>
        <v>49.519999999998618</v>
      </c>
    </row>
    <row r="91" spans="2:4" x14ac:dyDescent="0.25">
      <c r="C91">
        <v>150</v>
      </c>
      <c r="D91" s="25">
        <f t="shared" si="4"/>
        <v>199.51999999999862</v>
      </c>
    </row>
    <row r="92" spans="2:4" x14ac:dyDescent="0.25">
      <c r="B92">
        <v>50</v>
      </c>
      <c r="D92" s="25">
        <f t="shared" si="4"/>
        <v>149.51999999999862</v>
      </c>
    </row>
    <row r="93" spans="2:4" x14ac:dyDescent="0.25">
      <c r="B93">
        <v>30</v>
      </c>
      <c r="D93" s="25">
        <f t="shared" si="4"/>
        <v>119.51999999999862</v>
      </c>
    </row>
    <row r="94" spans="2:4" x14ac:dyDescent="0.25">
      <c r="B94">
        <v>20</v>
      </c>
      <c r="D94" s="25">
        <f t="shared" si="4"/>
        <v>99.519999999998618</v>
      </c>
    </row>
    <row r="95" spans="2:4" x14ac:dyDescent="0.25">
      <c r="C95">
        <v>40</v>
      </c>
      <c r="D95" s="25">
        <f t="shared" si="4"/>
        <v>139.51999999999862</v>
      </c>
    </row>
    <row r="96" spans="2:4" x14ac:dyDescent="0.25">
      <c r="B96">
        <v>95</v>
      </c>
      <c r="D96" s="25">
        <f t="shared" si="4"/>
        <v>44.519999999998618</v>
      </c>
    </row>
    <row r="97" spans="2:4" x14ac:dyDescent="0.25">
      <c r="B97">
        <v>40</v>
      </c>
      <c r="D97" s="25">
        <f t="shared" si="4"/>
        <v>4.5199999999986176</v>
      </c>
    </row>
    <row r="98" spans="2:4" x14ac:dyDescent="0.25">
      <c r="C98">
        <v>45</v>
      </c>
      <c r="D98" s="25">
        <f t="shared" si="4"/>
        <v>49.519999999998618</v>
      </c>
    </row>
    <row r="99" spans="2:4" x14ac:dyDescent="0.25">
      <c r="B99">
        <v>45</v>
      </c>
      <c r="D99" s="25">
        <f t="shared" si="4"/>
        <v>4.5199999999986176</v>
      </c>
    </row>
    <row r="100" spans="2:4" x14ac:dyDescent="0.25">
      <c r="C100">
        <v>50</v>
      </c>
      <c r="D100" s="25">
        <f>C100+D99-B100</f>
        <v>54.519999999998618</v>
      </c>
    </row>
    <row r="101" spans="2:4" x14ac:dyDescent="0.25">
      <c r="B101">
        <v>30</v>
      </c>
      <c r="D101" s="25">
        <f>C101+D100-B101</f>
        <v>24.519999999998618</v>
      </c>
    </row>
    <row r="102" spans="2:4" x14ac:dyDescent="0.25">
      <c r="C102">
        <v>1</v>
      </c>
      <c r="D102" s="25">
        <f t="shared" ref="D102:D122" si="5">C102+D101-B102</f>
        <v>25.519999999998618</v>
      </c>
    </row>
    <row r="103" spans="2:4" x14ac:dyDescent="0.25">
      <c r="B103">
        <v>22</v>
      </c>
      <c r="D103" s="25">
        <f t="shared" si="5"/>
        <v>3.5199999999986176</v>
      </c>
    </row>
    <row r="104" spans="2:4" x14ac:dyDescent="0.25">
      <c r="C104">
        <v>500</v>
      </c>
      <c r="D104" s="25">
        <f t="shared" si="5"/>
        <v>503.51999999999862</v>
      </c>
    </row>
    <row r="105" spans="2:4" x14ac:dyDescent="0.25">
      <c r="B105">
        <v>200</v>
      </c>
      <c r="D105" s="25">
        <f t="shared" si="5"/>
        <v>303.51999999999862</v>
      </c>
    </row>
    <row r="106" spans="2:4" x14ac:dyDescent="0.25">
      <c r="B106">
        <v>32</v>
      </c>
      <c r="D106" s="25">
        <f t="shared" si="5"/>
        <v>271.51999999999862</v>
      </c>
    </row>
    <row r="107" spans="2:4" x14ac:dyDescent="0.25">
      <c r="B107">
        <v>250</v>
      </c>
      <c r="D107" s="25">
        <f t="shared" si="5"/>
        <v>21.519999999998618</v>
      </c>
    </row>
    <row r="108" spans="2:4" x14ac:dyDescent="0.25">
      <c r="C108">
        <v>30</v>
      </c>
      <c r="D108" s="25">
        <f t="shared" si="5"/>
        <v>51.519999999998618</v>
      </c>
    </row>
    <row r="109" spans="2:4" x14ac:dyDescent="0.25">
      <c r="C109">
        <v>100</v>
      </c>
      <c r="D109" s="25">
        <f t="shared" si="5"/>
        <v>151.51999999999862</v>
      </c>
    </row>
    <row r="110" spans="2:4" x14ac:dyDescent="0.25">
      <c r="B110">
        <v>85</v>
      </c>
      <c r="D110" s="25">
        <f t="shared" si="5"/>
        <v>66.519999999998618</v>
      </c>
    </row>
    <row r="111" spans="2:4" x14ac:dyDescent="0.25">
      <c r="B111">
        <v>24</v>
      </c>
      <c r="D111" s="25">
        <f t="shared" si="5"/>
        <v>42.519999999998618</v>
      </c>
    </row>
    <row r="112" spans="2:4" ht="13.5" customHeight="1" x14ac:dyDescent="0.25">
      <c r="C112">
        <v>25</v>
      </c>
      <c r="D112" s="25">
        <f t="shared" si="5"/>
        <v>67.519999999998618</v>
      </c>
    </row>
    <row r="113" spans="2:4" ht="13.5" customHeight="1" x14ac:dyDescent="0.25">
      <c r="B113">
        <v>63.94</v>
      </c>
      <c r="D113" s="25">
        <f t="shared" si="5"/>
        <v>3.5799999999986198</v>
      </c>
    </row>
    <row r="114" spans="2:4" ht="13.5" customHeight="1" x14ac:dyDescent="0.25">
      <c r="C114">
        <v>40</v>
      </c>
      <c r="D114" s="25">
        <f t="shared" si="5"/>
        <v>43.57999999999862</v>
      </c>
    </row>
    <row r="115" spans="2:4" ht="13.5" customHeight="1" x14ac:dyDescent="0.25">
      <c r="B115">
        <v>39.15</v>
      </c>
      <c r="D115" s="25">
        <f t="shared" si="5"/>
        <v>4.4299999999986213</v>
      </c>
    </row>
    <row r="116" spans="2:4" ht="13.5" customHeight="1" x14ac:dyDescent="0.25">
      <c r="C116">
        <v>20</v>
      </c>
      <c r="D116" s="25">
        <f t="shared" si="5"/>
        <v>24.429999999998621</v>
      </c>
    </row>
    <row r="117" spans="2:4" ht="13.5" customHeight="1" x14ac:dyDescent="0.25">
      <c r="B117">
        <v>20</v>
      </c>
      <c r="D117" s="25">
        <f t="shared" si="5"/>
        <v>4.4299999999986213</v>
      </c>
    </row>
    <row r="118" spans="2:4" ht="13.5" customHeight="1" x14ac:dyDescent="0.25">
      <c r="B118">
        <v>4.43</v>
      </c>
      <c r="D118" s="25">
        <f t="shared" si="5"/>
        <v>-1.3784529073745944E-12</v>
      </c>
    </row>
    <row r="119" spans="2:4" ht="13.5" customHeight="1" x14ac:dyDescent="0.25">
      <c r="C119">
        <v>3</v>
      </c>
      <c r="D119" s="25">
        <f t="shared" si="5"/>
        <v>2.9999999999986215</v>
      </c>
    </row>
    <row r="120" spans="2:4" ht="13.5" customHeight="1" x14ac:dyDescent="0.25">
      <c r="C120">
        <v>100</v>
      </c>
      <c r="D120" s="25">
        <f t="shared" si="5"/>
        <v>102.99999999999862</v>
      </c>
    </row>
    <row r="121" spans="2:4" ht="13.5" customHeight="1" x14ac:dyDescent="0.25">
      <c r="C121">
        <v>30</v>
      </c>
      <c r="D121" s="25">
        <f t="shared" si="5"/>
        <v>132.99999999999864</v>
      </c>
    </row>
    <row r="122" spans="2:4" x14ac:dyDescent="0.25">
      <c r="B122">
        <v>100</v>
      </c>
      <c r="D122" s="25">
        <f t="shared" si="5"/>
        <v>32.999999999998636</v>
      </c>
    </row>
    <row r="123" spans="2:4" x14ac:dyDescent="0.25">
      <c r="D123" s="25"/>
    </row>
    <row r="124" spans="2:4" x14ac:dyDescent="0.25">
      <c r="D124" s="25"/>
    </row>
    <row r="125" spans="2:4" x14ac:dyDescent="0.25">
      <c r="D125" s="25"/>
    </row>
    <row r="126" spans="2:4" x14ac:dyDescent="0.25">
      <c r="D126" s="25"/>
    </row>
    <row r="127" spans="2:4" x14ac:dyDescent="0.25">
      <c r="D127" s="25"/>
    </row>
    <row r="128" spans="2:4" x14ac:dyDescent="0.25">
      <c r="D128" s="25"/>
    </row>
    <row r="129" spans="2:4" x14ac:dyDescent="0.25">
      <c r="D129" s="25"/>
    </row>
    <row r="130" spans="2:4" x14ac:dyDescent="0.25">
      <c r="D130" s="25"/>
    </row>
    <row r="133" spans="2:4" x14ac:dyDescent="0.25">
      <c r="C133" s="26">
        <v>22098</v>
      </c>
      <c r="D133" s="25">
        <f>C133+D122-B133</f>
        <v>22131</v>
      </c>
    </row>
    <row r="134" spans="2:4" x14ac:dyDescent="0.25">
      <c r="B134">
        <v>10000</v>
      </c>
      <c r="D134" s="25">
        <f>C134+D133-B134</f>
        <v>12131</v>
      </c>
    </row>
    <row r="135" spans="2:4" x14ac:dyDescent="0.25">
      <c r="B135">
        <v>25.07</v>
      </c>
      <c r="D135" s="25">
        <f t="shared" ref="D135:D142" si="6">C135+D134-B135</f>
        <v>12105.93</v>
      </c>
    </row>
    <row r="136" spans="2:4" x14ac:dyDescent="0.25">
      <c r="B136">
        <v>10000</v>
      </c>
      <c r="D136" s="25">
        <f t="shared" si="6"/>
        <v>2105.9300000000003</v>
      </c>
    </row>
    <row r="137" spans="2:4" x14ac:dyDescent="0.25">
      <c r="B137">
        <v>24.78</v>
      </c>
      <c r="D137" s="25">
        <f t="shared" si="6"/>
        <v>2081.15</v>
      </c>
    </row>
    <row r="138" spans="2:4" x14ac:dyDescent="0.25">
      <c r="B138">
        <v>2000</v>
      </c>
      <c r="D138" s="25">
        <f t="shared" si="6"/>
        <v>81.150000000000091</v>
      </c>
    </row>
    <row r="139" spans="2:4" x14ac:dyDescent="0.25">
      <c r="B139">
        <v>24.78</v>
      </c>
      <c r="D139" s="25">
        <f t="shared" si="6"/>
        <v>56.37000000000009</v>
      </c>
    </row>
    <row r="140" spans="2:4" x14ac:dyDescent="0.25">
      <c r="B140">
        <v>56.04</v>
      </c>
      <c r="D140" s="25">
        <f t="shared" si="6"/>
        <v>0.33000000000009067</v>
      </c>
    </row>
    <row r="141" spans="2:4" x14ac:dyDescent="0.25">
      <c r="C141">
        <v>1000</v>
      </c>
      <c r="D141" s="25">
        <f t="shared" si="6"/>
        <v>1000.33</v>
      </c>
    </row>
    <row r="142" spans="2:4" x14ac:dyDescent="0.25">
      <c r="B142">
        <v>1000</v>
      </c>
      <c r="D142" s="25">
        <f t="shared" si="6"/>
        <v>0.33000000000004093</v>
      </c>
    </row>
    <row r="143" spans="2:4" x14ac:dyDescent="0.25">
      <c r="C143" s="26">
        <v>21215</v>
      </c>
      <c r="D143" s="25">
        <f>C143+D142-B143</f>
        <v>21215.33</v>
      </c>
    </row>
    <row r="144" spans="2:4" x14ac:dyDescent="0.25">
      <c r="B144">
        <v>10000</v>
      </c>
      <c r="D144" s="25">
        <f t="shared" ref="D144:D186" si="7">C144+D143-B144</f>
        <v>11215.330000000002</v>
      </c>
    </row>
    <row r="145" spans="2:4" x14ac:dyDescent="0.25">
      <c r="B145">
        <v>10000</v>
      </c>
      <c r="D145" s="25">
        <f t="shared" si="7"/>
        <v>1215.3300000000017</v>
      </c>
    </row>
    <row r="146" spans="2:4" x14ac:dyDescent="0.25">
      <c r="B146">
        <v>800</v>
      </c>
      <c r="D146" s="25">
        <f t="shared" si="7"/>
        <v>415.33000000000175</v>
      </c>
    </row>
    <row r="147" spans="2:4" x14ac:dyDescent="0.25">
      <c r="B147">
        <v>77</v>
      </c>
      <c r="D147" s="25">
        <f t="shared" si="7"/>
        <v>338.33000000000175</v>
      </c>
    </row>
    <row r="148" spans="2:4" x14ac:dyDescent="0.25">
      <c r="C148">
        <v>150</v>
      </c>
      <c r="D148" s="25">
        <f t="shared" si="7"/>
        <v>488.33000000000175</v>
      </c>
    </row>
    <row r="149" spans="2:4" x14ac:dyDescent="0.25">
      <c r="C149">
        <v>100</v>
      </c>
      <c r="D149" s="25">
        <f t="shared" si="7"/>
        <v>588.33000000000175</v>
      </c>
    </row>
    <row r="150" spans="2:4" x14ac:dyDescent="0.25">
      <c r="B150">
        <v>474.95</v>
      </c>
      <c r="D150" s="25">
        <f t="shared" si="7"/>
        <v>113.38000000000176</v>
      </c>
    </row>
    <row r="151" spans="2:4" x14ac:dyDescent="0.25">
      <c r="C151">
        <v>20</v>
      </c>
      <c r="D151" s="25">
        <f t="shared" si="7"/>
        <v>133.38000000000176</v>
      </c>
    </row>
    <row r="152" spans="2:4" x14ac:dyDescent="0.25">
      <c r="B152">
        <v>100</v>
      </c>
      <c r="D152" s="25">
        <f t="shared" si="7"/>
        <v>33.380000000001758</v>
      </c>
    </row>
    <row r="153" spans="2:4" x14ac:dyDescent="0.25">
      <c r="B153">
        <v>25</v>
      </c>
      <c r="D153" s="25">
        <f t="shared" si="7"/>
        <v>8.3800000000017576</v>
      </c>
    </row>
    <row r="154" spans="2:4" x14ac:dyDescent="0.25">
      <c r="B154">
        <v>8.3800000000000008</v>
      </c>
      <c r="D154" s="25">
        <f>C154+D153-B154</f>
        <v>1.7568169141668477E-12</v>
      </c>
    </row>
    <row r="155" spans="2:4" x14ac:dyDescent="0.25">
      <c r="C155">
        <v>20</v>
      </c>
      <c r="D155" s="25">
        <f>C155+D154-B155</f>
        <v>20.000000000001755</v>
      </c>
    </row>
    <row r="156" spans="2:4" x14ac:dyDescent="0.25">
      <c r="C156">
        <v>200</v>
      </c>
      <c r="D156" s="25">
        <f t="shared" si="7"/>
        <v>220.00000000000176</v>
      </c>
    </row>
    <row r="157" spans="2:4" x14ac:dyDescent="0.25">
      <c r="B157">
        <v>211.04</v>
      </c>
      <c r="D157" s="25">
        <f t="shared" si="7"/>
        <v>8.9600000000017701</v>
      </c>
    </row>
    <row r="158" spans="2:4" x14ac:dyDescent="0.25">
      <c r="C158">
        <v>95</v>
      </c>
      <c r="D158" s="25">
        <f t="shared" si="7"/>
        <v>103.96000000000177</v>
      </c>
    </row>
    <row r="159" spans="2:4" x14ac:dyDescent="0.25">
      <c r="C159">
        <v>80</v>
      </c>
      <c r="D159" s="25">
        <f t="shared" si="7"/>
        <v>183.96000000000177</v>
      </c>
    </row>
    <row r="160" spans="2:4" x14ac:dyDescent="0.25">
      <c r="C160">
        <v>52</v>
      </c>
      <c r="D160" s="25">
        <f t="shared" si="7"/>
        <v>235.96000000000177</v>
      </c>
    </row>
    <row r="161" spans="2:4" x14ac:dyDescent="0.25">
      <c r="B161">
        <v>182.05</v>
      </c>
      <c r="D161" s="25">
        <f t="shared" si="7"/>
        <v>53.910000000001759</v>
      </c>
    </row>
    <row r="162" spans="2:4" x14ac:dyDescent="0.25">
      <c r="B162">
        <v>40</v>
      </c>
      <c r="D162" s="25">
        <f t="shared" si="7"/>
        <v>13.910000000001759</v>
      </c>
    </row>
    <row r="163" spans="2:4" x14ac:dyDescent="0.25">
      <c r="C163">
        <v>20</v>
      </c>
      <c r="D163" s="25">
        <f t="shared" si="7"/>
        <v>33.910000000001759</v>
      </c>
    </row>
    <row r="164" spans="2:4" x14ac:dyDescent="0.25">
      <c r="B164">
        <v>30</v>
      </c>
      <c r="D164" s="25">
        <f t="shared" si="7"/>
        <v>3.9100000000017587</v>
      </c>
    </row>
    <row r="165" spans="2:4" x14ac:dyDescent="0.25">
      <c r="C165">
        <v>215</v>
      </c>
      <c r="D165" s="25">
        <f t="shared" si="7"/>
        <v>218.91000000000176</v>
      </c>
    </row>
    <row r="166" spans="2:4" x14ac:dyDescent="0.25">
      <c r="B166">
        <v>211.95</v>
      </c>
      <c r="D166" s="25">
        <f t="shared" si="7"/>
        <v>6.9600000000017701</v>
      </c>
    </row>
    <row r="167" spans="2:4" x14ac:dyDescent="0.25">
      <c r="C167">
        <v>15</v>
      </c>
      <c r="D167" s="25">
        <f t="shared" si="7"/>
        <v>21.96000000000177</v>
      </c>
    </row>
    <row r="168" spans="2:4" x14ac:dyDescent="0.25">
      <c r="B168">
        <v>20</v>
      </c>
      <c r="D168" s="25">
        <f t="shared" si="7"/>
        <v>1.9600000000017701</v>
      </c>
    </row>
    <row r="169" spans="2:4" x14ac:dyDescent="0.25">
      <c r="C169">
        <v>24</v>
      </c>
      <c r="D169" s="25">
        <f t="shared" si="7"/>
        <v>25.96000000000177</v>
      </c>
    </row>
    <row r="170" spans="2:4" x14ac:dyDescent="0.25">
      <c r="B170">
        <v>24</v>
      </c>
      <c r="D170" s="25">
        <f t="shared" si="7"/>
        <v>1.9600000000017701</v>
      </c>
    </row>
    <row r="171" spans="2:4" x14ac:dyDescent="0.25">
      <c r="C171">
        <v>3100</v>
      </c>
      <c r="D171" s="25">
        <f t="shared" si="7"/>
        <v>3101.9600000000019</v>
      </c>
    </row>
    <row r="172" spans="2:4" x14ac:dyDescent="0.25">
      <c r="B172">
        <v>3035.37</v>
      </c>
      <c r="D172" s="25">
        <f t="shared" si="7"/>
        <v>66.590000000001965</v>
      </c>
    </row>
    <row r="173" spans="2:4" x14ac:dyDescent="0.25">
      <c r="C173">
        <v>10000</v>
      </c>
      <c r="D173" s="25">
        <f t="shared" si="7"/>
        <v>10066.590000000002</v>
      </c>
    </row>
    <row r="174" spans="2:4" x14ac:dyDescent="0.25">
      <c r="B174">
        <v>2576</v>
      </c>
      <c r="D174" s="25">
        <f t="shared" si="7"/>
        <v>7490.590000000002</v>
      </c>
    </row>
    <row r="175" spans="2:4" x14ac:dyDescent="0.25">
      <c r="B175">
        <v>3600</v>
      </c>
      <c r="D175" s="25">
        <f t="shared" si="7"/>
        <v>3890.590000000002</v>
      </c>
    </row>
    <row r="176" spans="2:4" x14ac:dyDescent="0.25">
      <c r="B176">
        <v>20</v>
      </c>
      <c r="D176" s="25">
        <f t="shared" si="7"/>
        <v>3870.590000000002</v>
      </c>
    </row>
    <row r="177" spans="2:4" x14ac:dyDescent="0.25">
      <c r="B177">
        <v>30</v>
      </c>
      <c r="D177" s="25">
        <f t="shared" si="7"/>
        <v>3840.590000000002</v>
      </c>
    </row>
    <row r="178" spans="2:4" x14ac:dyDescent="0.25">
      <c r="B178">
        <v>40</v>
      </c>
      <c r="D178" s="25">
        <f t="shared" si="7"/>
        <v>3800.590000000002</v>
      </c>
    </row>
    <row r="179" spans="2:4" x14ac:dyDescent="0.25">
      <c r="B179">
        <v>3500</v>
      </c>
      <c r="D179" s="25">
        <f t="shared" si="7"/>
        <v>300.59000000000196</v>
      </c>
    </row>
    <row r="180" spans="2:4" x14ac:dyDescent="0.25">
      <c r="B180">
        <v>70</v>
      </c>
      <c r="D180" s="25">
        <f t="shared" si="7"/>
        <v>230.59000000000196</v>
      </c>
    </row>
    <row r="181" spans="2:4" x14ac:dyDescent="0.25">
      <c r="B181">
        <v>100</v>
      </c>
      <c r="D181" s="25">
        <f t="shared" si="7"/>
        <v>130.59000000000196</v>
      </c>
    </row>
    <row r="182" spans="2:4" x14ac:dyDescent="0.25">
      <c r="B182">
        <v>33</v>
      </c>
      <c r="D182" s="25">
        <f t="shared" si="7"/>
        <v>97.590000000001965</v>
      </c>
    </row>
    <row r="183" spans="2:4" x14ac:dyDescent="0.25">
      <c r="B183">
        <v>40</v>
      </c>
      <c r="D183" s="25">
        <f t="shared" si="7"/>
        <v>57.590000000001965</v>
      </c>
    </row>
    <row r="184" spans="2:4" x14ac:dyDescent="0.25">
      <c r="B184">
        <v>46</v>
      </c>
      <c r="D184" s="25">
        <f t="shared" si="7"/>
        <v>11.590000000001965</v>
      </c>
    </row>
    <row r="185" spans="2:4" x14ac:dyDescent="0.25">
      <c r="B185">
        <v>2</v>
      </c>
      <c r="D185" s="25">
        <f t="shared" si="7"/>
        <v>9.5900000000019645</v>
      </c>
    </row>
    <row r="186" spans="2:4" x14ac:dyDescent="0.25">
      <c r="C186">
        <v>2</v>
      </c>
      <c r="D186" s="25">
        <f t="shared" si="7"/>
        <v>11.590000000001965</v>
      </c>
    </row>
    <row r="199" spans="2:4" x14ac:dyDescent="0.25">
      <c r="D199" s="25"/>
    </row>
    <row r="200" spans="2:4" x14ac:dyDescent="0.25">
      <c r="D200" s="25"/>
    </row>
    <row r="201" spans="2:4" x14ac:dyDescent="0.25">
      <c r="C201" s="26">
        <v>22943</v>
      </c>
      <c r="D201" s="25">
        <f>(C201+D186)-B201</f>
        <v>22954.590000000004</v>
      </c>
    </row>
    <row r="202" spans="2:4" x14ac:dyDescent="0.25">
      <c r="B202">
        <v>350.9</v>
      </c>
      <c r="D202" s="25">
        <f>(C202+D201)-B202</f>
        <v>22603.690000000002</v>
      </c>
    </row>
    <row r="203" spans="2:4" x14ac:dyDescent="0.25">
      <c r="B203">
        <v>470</v>
      </c>
      <c r="D203" s="25">
        <f>(C203+D202)-B203</f>
        <v>22133.690000000002</v>
      </c>
    </row>
    <row r="204" spans="2:4" x14ac:dyDescent="0.25">
      <c r="B204">
        <v>50</v>
      </c>
      <c r="D204" s="25">
        <f>(C204+D203)-B204</f>
        <v>22083.690000000002</v>
      </c>
    </row>
    <row r="205" spans="2:4" x14ac:dyDescent="0.25">
      <c r="B205">
        <v>10000</v>
      </c>
      <c r="D205" s="25">
        <f>(C205+D204)-B205</f>
        <v>12083.690000000002</v>
      </c>
    </row>
    <row r="206" spans="2:4" x14ac:dyDescent="0.25">
      <c r="B206">
        <v>9000</v>
      </c>
      <c r="D206" s="25">
        <f t="shared" ref="D206:D218" si="8">(C206+D205)-B206</f>
        <v>3083.6900000000023</v>
      </c>
    </row>
    <row r="207" spans="2:4" x14ac:dyDescent="0.25">
      <c r="B207">
        <v>3000</v>
      </c>
      <c r="D207" s="25">
        <f t="shared" si="8"/>
        <v>83.690000000002328</v>
      </c>
    </row>
    <row r="208" spans="2:4" x14ac:dyDescent="0.25">
      <c r="C208">
        <v>200</v>
      </c>
      <c r="D208" s="25">
        <f t="shared" si="8"/>
        <v>283.69000000000233</v>
      </c>
    </row>
    <row r="209" spans="2:4" x14ac:dyDescent="0.25">
      <c r="B209">
        <v>259</v>
      </c>
      <c r="D209" s="25">
        <f t="shared" si="8"/>
        <v>24.690000000002328</v>
      </c>
    </row>
    <row r="210" spans="2:4" x14ac:dyDescent="0.25">
      <c r="B210">
        <v>18.760000000000002</v>
      </c>
      <c r="D210" s="25">
        <f t="shared" si="8"/>
        <v>5.9300000000023267</v>
      </c>
    </row>
    <row r="211" spans="2:4" x14ac:dyDescent="0.25">
      <c r="C211">
        <v>70</v>
      </c>
      <c r="D211" s="25">
        <f t="shared" si="8"/>
        <v>75.930000000002323</v>
      </c>
    </row>
    <row r="212" spans="2:4" x14ac:dyDescent="0.25">
      <c r="B212">
        <v>69</v>
      </c>
      <c r="D212" s="25">
        <f t="shared" si="8"/>
        <v>6.9300000000023232</v>
      </c>
    </row>
    <row r="213" spans="2:4" x14ac:dyDescent="0.25">
      <c r="C213">
        <v>25</v>
      </c>
      <c r="D213" s="25">
        <f t="shared" si="8"/>
        <v>31.930000000002323</v>
      </c>
    </row>
    <row r="214" spans="2:4" x14ac:dyDescent="0.25">
      <c r="B214">
        <v>20</v>
      </c>
      <c r="D214" s="25">
        <f t="shared" si="8"/>
        <v>11.930000000002323</v>
      </c>
    </row>
    <row r="215" spans="2:4" x14ac:dyDescent="0.25">
      <c r="C215">
        <v>50</v>
      </c>
      <c r="D215" s="25">
        <f t="shared" si="8"/>
        <v>61.930000000002323</v>
      </c>
    </row>
    <row r="216" spans="2:4" x14ac:dyDescent="0.25">
      <c r="B216">
        <v>40</v>
      </c>
      <c r="D216" s="25">
        <f t="shared" si="8"/>
        <v>21.930000000002323</v>
      </c>
    </row>
    <row r="217" spans="2:4" x14ac:dyDescent="0.25">
      <c r="C217">
        <v>50</v>
      </c>
      <c r="D217" s="25">
        <f t="shared" si="8"/>
        <v>71.930000000002323</v>
      </c>
    </row>
    <row r="218" spans="2:4" x14ac:dyDescent="0.25">
      <c r="B218">
        <v>60</v>
      </c>
      <c r="D218" s="25">
        <f t="shared" si="8"/>
        <v>11.930000000002323</v>
      </c>
    </row>
    <row r="221" spans="2:4" x14ac:dyDescent="0.25">
      <c r="B221" s="25">
        <f>SUM(B80:B218)</f>
        <v>106246.48999999998</v>
      </c>
      <c r="C221" s="25">
        <f>SUM(C79:C218)</f>
        <v>106247</v>
      </c>
    </row>
  </sheetData>
  <mergeCells count="12">
    <mergeCell ref="C3:D3"/>
    <mergeCell ref="F3:G3"/>
    <mergeCell ref="B2:G2"/>
    <mergeCell ref="K2:P2"/>
    <mergeCell ref="L3:M3"/>
    <mergeCell ref="O3:P3"/>
    <mergeCell ref="B22:G22"/>
    <mergeCell ref="C23:D23"/>
    <mergeCell ref="F23:G23"/>
    <mergeCell ref="B43:G43"/>
    <mergeCell ref="C44:D44"/>
    <mergeCell ref="F44:G44"/>
  </mergeCells>
  <pageMargins left="0.7" right="0.7" top="0.75" bottom="0.75" header="0.3" footer="0.3"/>
  <pageSetup orientation="portrait" r:id="rId1"/>
  <ignoredErrors>
    <ignoredError sqref="G14:G15 P14:P15 G34:G35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1 Z j R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1 Z j R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W Y 0 V o o i k e 4 D g A A A B E A A A A T A B w A R m 9 y b X V s Y X M v U 2 V j d G l v b j E u b S C i G A A o o B Q A A A A A A A A A A A A A A A A A A A A A A A A A A A A r T k 0 u y c z P U w i G 0 I b W A F B L A Q I t A B Q A A g A I A N W Y 0 V r u L 5 y p p A A A A P Y A A A A S A A A A A A A A A A A A A A A A A A A A A A B D b 2 5 m a W c v U G F j a 2 F n Z S 5 4 b W x Q S w E C L Q A U A A I A C A D V m N F a D 8 r p q 6 Q A A A D p A A A A E w A A A A A A A A A A A A A A A A D w A A A A W 0 N v b n R l b n R f V H l w Z X N d L n h t b F B L A Q I t A B Q A A g A I A N W Y 0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+ j v l I i M z d S q G W r w 9 1 1 O U + A A A A A A I A A A A A A B B m A A A A A Q A A I A A A A D y r Z 9 e b U Y t 0 C v c K O A T Q U L W N L v Y U k w u E o i O 3 E E M v u d z 1 A A A A A A 6 A A A A A A g A A I A A A A O r g r y U M f 5 8 U w J r Y B f X 2 L 1 k v 2 i I m Q P 7 k e c f U L r 6 8 D e e + U A A A A E 4 F T y F z c 4 T R B b a c 0 A i d K y S w V F u z O I t m + U b Y g P N c N q c F X / m P t p O A E s I 4 7 d Q 0 H Z g J u c 0 k C o v c c E 9 8 V a v j A x r m i 6 8 N 8 w D k 0 X I X 7 i 6 n F P v M h S N x Q A A A A F t 9 U G d 8 D o y 0 M S W 6 c p N M z 0 E D 9 K y h t v 9 / o O M s d 1 0 1 J U 3 O N R a 0 9 u e / X / 2 8 j j D t p T v 9 F + + B 3 a g e G z S 7 T 2 e p X h I W 1 z g = < / D a t a M a s h u p > 
</file>

<file path=customXml/itemProps1.xml><?xml version="1.0" encoding="utf-8"?>
<ds:datastoreItem xmlns:ds="http://schemas.openxmlformats.org/officeDocument/2006/customXml" ds:itemID="{34EF5EF1-CEEA-4CEC-A814-AB742F408B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Cody Kira</cp:lastModifiedBy>
  <dcterms:created xsi:type="dcterms:W3CDTF">2025-06-17T13:34:41Z</dcterms:created>
  <dcterms:modified xsi:type="dcterms:W3CDTF">2025-06-18T17:22:59Z</dcterms:modified>
</cp:coreProperties>
</file>