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ole/Downloads/"/>
    </mc:Choice>
  </mc:AlternateContent>
  <xr:revisionPtr revIDLastSave="0" documentId="13_ncr:1_{9EA69597-0824-7E4C-ACD8-F830885791D8}" xr6:coauthVersionLast="47" xr6:coauthVersionMax="47" xr10:uidLastSave="{00000000-0000-0000-0000-000000000000}"/>
  <bookViews>
    <workbookView xWindow="1320" yWindow="1680" windowWidth="29380" windowHeight="22300" activeTab="5" xr2:uid="{00000000-000D-0000-FFFF-FFFF00000000}"/>
  </bookViews>
  <sheets>
    <sheet name="Crowdfunding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chart.v1.0" hidden="1">Sheet5!$B$1</definedName>
    <definedName name="_xlchart.v1.1" hidden="1">Sheet5!$B$2:$B$1001</definedName>
    <definedName name="_xlchart.v1.10" hidden="1">Sheet5!$C$1</definedName>
    <definedName name="_xlchart.v1.11" hidden="1">Sheet5!$C$2:$C$1001</definedName>
    <definedName name="_xlchart.v1.12" hidden="1">Sheet5!$B$1</definedName>
    <definedName name="_xlchart.v1.13" hidden="1">Sheet5!$B$2:$B$1001</definedName>
    <definedName name="_xlchart.v1.14" hidden="1">Sheet5!$C$1</definedName>
    <definedName name="_xlchart.v1.15" hidden="1">Sheet5!$C$2:$C$1001</definedName>
    <definedName name="_xlchart.v1.16" hidden="1">Sheet5!$B$1</definedName>
    <definedName name="_xlchart.v1.17" hidden="1">Sheet5!$B$2:$B$1001</definedName>
    <definedName name="_xlchart.v1.18" hidden="1">Sheet5!$C$1</definedName>
    <definedName name="_xlchart.v1.19" hidden="1">Sheet5!$C$2:$C$1001</definedName>
    <definedName name="_xlchart.v1.2" hidden="1">Sheet5!$C$1</definedName>
    <definedName name="_xlchart.v1.20" hidden="1">Sheet5!$B$1</definedName>
    <definedName name="_xlchart.v1.21" hidden="1">Sheet5!$B$2:$B$1001</definedName>
    <definedName name="_xlchart.v1.22" hidden="1">Sheet5!$C$1</definedName>
    <definedName name="_xlchart.v1.23" hidden="1">Sheet5!$C$2:$C$1001</definedName>
    <definedName name="_xlchart.v1.24" hidden="1">Sheet5!$B$1</definedName>
    <definedName name="_xlchart.v1.25" hidden="1">Sheet5!$B$2:$B$1001</definedName>
    <definedName name="_xlchart.v1.26" hidden="1">Sheet5!$C$1</definedName>
    <definedName name="_xlchart.v1.27" hidden="1">Sheet5!$C$2:$C$1001</definedName>
    <definedName name="_xlchart.v1.28" hidden="1">Sheet5!$B$1</definedName>
    <definedName name="_xlchart.v1.29" hidden="1">Sheet5!$B$2:$B$1001</definedName>
    <definedName name="_xlchart.v1.3" hidden="1">Sheet5!$C$2:$C$1001</definedName>
    <definedName name="_xlchart.v1.30" hidden="1">Sheet5!$C$1</definedName>
    <definedName name="_xlchart.v1.31" hidden="1">Sheet5!$C$2:$C$1001</definedName>
    <definedName name="_xlchart.v1.4" hidden="1">Sheet5!$B$1</definedName>
    <definedName name="_xlchart.v1.5" hidden="1">Sheet5!$B$2:$B$1001</definedName>
    <definedName name="_xlchart.v1.6" hidden="1">Sheet5!$C$1</definedName>
    <definedName name="_xlchart.v1.7" hidden="1">Sheet5!$C$2:$C$1001</definedName>
    <definedName name="_xlchart.v1.8" hidden="1">Sheet5!$B$1</definedName>
    <definedName name="_xlchart.v1.9" hidden="1">Sheet5!$B$2:$B$1001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F7" i="6"/>
  <c r="F6" i="6"/>
  <c r="F5" i="6"/>
  <c r="F4" i="6"/>
  <c r="F3" i="6"/>
  <c r="F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2" i="6"/>
  <c r="B2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F2" i="5"/>
  <c r="G2" i="5"/>
  <c r="H2" i="5"/>
  <c r="D2" i="5"/>
  <c r="C2" i="5"/>
  <c r="B2" i="5"/>
  <c r="F3" i="5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D13" i="5"/>
  <c r="C13" i="5"/>
  <c r="D12" i="5"/>
  <c r="D11" i="5"/>
  <c r="D10" i="5"/>
  <c r="D9" i="5"/>
  <c r="D8" i="5"/>
  <c r="D7" i="5"/>
  <c r="D6" i="5"/>
  <c r="E6" i="5" s="1"/>
  <c r="D5" i="5"/>
  <c r="D4" i="5"/>
  <c r="E8" i="5"/>
  <c r="E10" i="5"/>
  <c r="E12" i="5"/>
  <c r="D3" i="5"/>
  <c r="C3" i="5"/>
  <c r="E5" i="5"/>
  <c r="E7" i="5"/>
  <c r="E9" i="5"/>
  <c r="E11" i="5"/>
  <c r="E4" i="5"/>
  <c r="B13" i="5"/>
  <c r="C12" i="5"/>
  <c r="C11" i="5"/>
  <c r="C10" i="5"/>
  <c r="C9" i="5"/>
  <c r="C8" i="5"/>
  <c r="C7" i="5"/>
  <c r="C6" i="5"/>
  <c r="C5" i="5"/>
  <c r="C4" i="5"/>
  <c r="B3" i="5"/>
  <c r="B12" i="5"/>
  <c r="B11" i="5"/>
  <c r="B10" i="5"/>
  <c r="B9" i="5"/>
  <c r="B8" i="5"/>
  <c r="B7" i="5"/>
  <c r="B6" i="5"/>
  <c r="B5" i="5"/>
  <c r="B4" i="5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E3" i="5"/>
  <c r="B14" i="5"/>
  <c r="D14" i="5"/>
  <c r="E13" i="5"/>
  <c r="C14" i="5"/>
  <c r="E14" i="5" l="1"/>
</calcChain>
</file>

<file path=xl/sharedStrings.xml><?xml version="1.0" encoding="utf-8"?>
<sst xmlns="http://schemas.openxmlformats.org/spreadsheetml/2006/main" count="8142" uniqueCount="2118">
  <si>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</si>
  <si>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</si>
  <si>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</si>
  <si>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</si>
  <si>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</si>
  <si>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</si>
  <si>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</si>
  <si>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</si>
  <si>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</si>
  <si>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</si>
  <si>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</si>
  <si>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</si>
  <si>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</si>
  <si>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</si>
  <si>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</si>
  <si>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</si>
  <si>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</si>
  <si>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</si>
  <si>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</si>
  <si>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</si>
  <si>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</si>
  <si>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</si>
  <si>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</si>
  <si>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</si>
  <si>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</si>
  <si>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</si>
  <si>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</si>
  <si>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</si>
  <si>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</si>
  <si>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</si>
  <si>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</si>
  <si>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</si>
  <si>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</si>
  <si>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</si>
  <si>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</si>
  <si>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</si>
  <si>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</si>
  <si>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</si>
  <si>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</si>
  <si>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</si>
  <si>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</si>
  <si>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</si>
  <si>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</si>
  <si>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</si>
  <si>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</si>
  <si>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</si>
  <si>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</si>
  <si>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</si>
  <si>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</si>
  <si>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</si>
  <si>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</si>
  <si>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</si>
  <si>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</si>
  <si>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</si>
  <si>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</si>
  <si>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</si>
  <si>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</si>
  <si>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</si>
  <si>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</si>
  <si>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</si>
  <si>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</si>
  <si>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</si>
  <si>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</si>
  <si>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</si>
  <si>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</si>
  <si>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</si>
  <si>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</si>
  <si>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</si>
  <si>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</si>
  <si>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</si>
  <si>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</si>
  <si>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</si>
  <si>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</si>
  <si>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</si>
  <si>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</si>
  <si>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</si>
  <si>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</si>
  <si>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</si>
  <si>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</si>
  <si>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</si>
  <si>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</si>
  <si>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</si>
  <si>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</si>
  <si>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</si>
  <si>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</si>
  <si>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</si>
  <si>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</si>
  <si>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</si>
  <si>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</si>
  <si>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</si>
  <si>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</si>
  <si>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</si>
  <si>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</si>
  <si>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</si>
  <si>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</si>
  <si>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</si>
  <si>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</si>
  <si>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</si>
  <si>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</si>
  <si>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</si>
  <si>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</si>
  <si>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</si>
  <si>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</si>
  <si>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</si>
  <si>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</si>
  <si>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</si>
  <si>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</si>
  <si>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</si>
  <si>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</si>
  <si>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</si>
  <si>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</si>
  <si>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</si>
  <si>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</si>
  <si>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</si>
  <si>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</si>
  <si>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</si>
  <si>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</si>
  <si>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</si>
  <si>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</si>
  <si>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</si>
  <si>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</si>
  <si>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</si>
  <si>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</si>
  <si>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</si>
  <si>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</si>
  <si>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</si>
  <si>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</si>
  <si>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</si>
  <si>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</si>
  <si>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</si>
  <si>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</si>
  <si>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</si>
  <si>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</si>
  <si>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</si>
  <si>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</si>
  <si>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</si>
  <si>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</si>
  <si>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</si>
  <si>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</si>
  <si>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</si>
  <si>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</si>
  <si>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</si>
  <si>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</si>
  <si>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</si>
  <si>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</si>
  <si>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</si>
  <si>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</si>
  <si>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</si>
  <si>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</si>
  <si>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</si>
  <si>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</si>
  <si>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</si>
  <si>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</si>
  <si>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</si>
  <si>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</si>
  <si>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</si>
  <si>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</si>
  <si>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</si>
  <si>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</si>
  <si>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</si>
  <si>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</si>
  <si>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</si>
  <si>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</si>
  <si>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</si>
  <si>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</si>
  <si>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</si>
  <si>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</si>
  <si>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</si>
  <si>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</si>
  <si>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</si>
  <si>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</si>
  <si>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</si>
  <si>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</si>
  <si>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</si>
  <si>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</si>
  <si>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</si>
  <si>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</si>
  <si>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</si>
  <si>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</si>
  <si>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</si>
  <si>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</si>
  <si>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</si>
  <si>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</si>
  <si>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</si>
  <si>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</si>
  <si>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</si>
  <si>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</si>
  <si>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</si>
  <si>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</si>
  <si>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</si>
  <si>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</si>
  <si>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</si>
  <si>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</si>
  <si>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</si>
  <si>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</si>
  <si>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</si>
  <si>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</si>
  <si>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</si>
  <si>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</si>
  <si>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</si>
  <si>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</si>
  <si>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</si>
  <si>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</si>
  <si>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</si>
  <si>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</si>
  <si>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</si>
  <si>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</si>
  <si>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</si>
  <si>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</si>
  <si>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</si>
  <si>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</si>
  <si>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</si>
  <si>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</si>
  <si>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</si>
  <si>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</si>
  <si>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</si>
  <si>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</si>
  <si>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</si>
  <si>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</si>
  <si>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</si>
  <si>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</si>
  <si>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</si>
  <si>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</si>
  <si>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</si>
  <si>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</si>
  <si>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</si>
  <si>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</si>
  <si>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</si>
  <si>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</si>
  <si>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</si>
  <si>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</si>
  <si>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</si>
  <si>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</si>
  <si>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</si>
  <si>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</si>
  <si>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</si>
  <si>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</si>
  <si>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</si>
  <si>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</si>
  <si>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</si>
  <si>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</si>
  <si>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</si>
  <si>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</si>
  <si>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</si>
  <si>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</si>
  <si>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</si>
  <si>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</si>
  <si>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</si>
  <si>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</si>
  <si>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</si>
  <si>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</si>
  <si>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</si>
  <si>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</si>
  <si>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</si>
  <si>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</si>
  <si>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</si>
  <si>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</si>
  <si>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</si>
  <si>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</si>
  <si>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</si>
  <si>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</si>
  <si>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</si>
  <si>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</si>
  <si>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</si>
  <si>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</si>
  <si>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</si>
  <si>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</si>
  <si>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</si>
  <si>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</si>
  <si>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</si>
  <si>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</si>
  <si>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</si>
  <si>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</si>
  <si>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</si>
  <si>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</si>
  <si>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</si>
  <si>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</si>
  <si>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</si>
  <si>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</si>
  <si>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</si>
  <si>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</si>
  <si>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</si>
  <si>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</si>
  <si>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</si>
  <si>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</si>
  <si>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</si>
  <si>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</si>
  <si>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</si>
  <si>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</si>
  <si>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</si>
  <si>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</si>
  <si>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</si>
  <si>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</si>
  <si>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</si>
  <si>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</si>
  <si>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</si>
  <si>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</si>
  <si>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</si>
  <si>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</si>
  <si>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</si>
  <si>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</si>
  <si>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</si>
  <si>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</si>
  <si>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</si>
  <si>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</si>
  <si>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</si>
  <si>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</si>
  <si>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</si>
  <si>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</si>
  <si>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</si>
  <si>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</si>
  <si>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</si>
  <si>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</si>
  <si>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</si>
  <si>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</si>
  <si>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</si>
  <si>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</si>
  <si>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</si>
  <si>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</si>
  <si>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</si>
  <si>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</si>
  <si>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</si>
  <si>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</si>
  <si>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</si>
  <si>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</si>
  <si>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</si>
  <si>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</si>
  <si>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</si>
  <si>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</si>
  <si>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</si>
  <si>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</si>
  <si>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</si>
  <si>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</si>
  <si>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</si>
  <si>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</si>
  <si>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</si>
  <si>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</si>
  <si>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</si>
  <si>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</si>
  <si>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</si>
  <si>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</si>
  <si>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</si>
  <si>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</si>
  <si>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</si>
  <si>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</si>
  <si>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</si>
  <si>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</si>
  <si>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</si>
  <si>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</si>
  <si>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</si>
  <si>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</si>
  <si>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</si>
  <si>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</si>
  <si>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</si>
  <si>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</si>
  <si>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</si>
  <si>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</si>
  <si>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</si>
  <si>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</si>
  <si>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</si>
  <si>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</si>
  <si>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</si>
  <si>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</si>
  <si>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</si>
  <si>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</si>
  <si>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</si>
  <si>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</si>
  <si>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</si>
  <si>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</si>
  <si>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</si>
  <si>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</si>
  <si>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</si>
  <si>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</si>
  <si>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</si>
  <si>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</si>
  <si>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</si>
  <si>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</si>
  <si>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</si>
  <si>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</si>
  <si>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</si>
  <si>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</si>
  <si>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</si>
  <si>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</si>
  <si>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</si>
  <si>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</si>
  <si>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</si>
  <si>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</si>
  <si>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</si>
  <si>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</si>
  <si>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</si>
  <si>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</si>
  <si>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</si>
  <si>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</si>
  <si>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</si>
  <si>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</si>
  <si>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</si>
  <si>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</si>
  <si>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</si>
  <si>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</si>
  <si>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</si>
  <si>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</si>
  <si>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</si>
  <si>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</si>
  <si>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</si>
  <si>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</si>
  <si>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</si>
  <si>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</si>
  <si>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</si>
  <si>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</si>
  <si>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</si>
  <si>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</si>
  <si>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</si>
  <si>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</si>
  <si>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</si>
  <si>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</si>
  <si>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</si>
  <si>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</si>
  <si>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</si>
  <si>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</si>
  <si>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</si>
  <si>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</si>
  <si>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</si>
  <si>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</si>
  <si>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</si>
  <si>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</si>
  <si>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</si>
  <si>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</si>
  <si>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</si>
  <si>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</si>
  <si>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</si>
  <si>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</si>
  <si>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</si>
  <si>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</si>
  <si>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</si>
  <si>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</si>
  <si>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</si>
  <si>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</si>
  <si>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</si>
  <si>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</si>
  <si>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</si>
  <si>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</si>
  <si>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</si>
  <si>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</si>
  <si>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</si>
  <si>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</si>
  <si>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</si>
  <si>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</si>
  <si>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</si>
  <si>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</si>
  <si>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</si>
  <si>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</si>
  <si>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</si>
  <si>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</si>
  <si>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</si>
  <si>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</si>
  <si>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</si>
  <si>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</si>
  <si>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</si>
  <si>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</si>
  <si>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</si>
  <si>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</si>
  <si>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</si>
  <si>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</si>
  <si>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</si>
  <si>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</si>
  <si>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</si>
  <si>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</si>
  <si>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</si>
  <si>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</si>
  <si>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</si>
  <si>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</si>
  <si>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</si>
  <si>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</si>
  <si>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</si>
  <si>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</si>
  <si>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</si>
  <si>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</si>
  <si>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</si>
  <si>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</si>
  <si>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</si>
  <si>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</si>
  <si>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</si>
  <si>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</si>
  <si>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</si>
  <si>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</si>
  <si>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</si>
  <si>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</si>
  <si>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</si>
  <si>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</si>
  <si>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</si>
  <si>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</si>
  <si>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</si>
  <si>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</si>
  <si>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</si>
  <si>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</si>
  <si>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</si>
  <si>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</si>
  <si>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</si>
  <si>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</si>
  <si>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</si>
  <si>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</si>
  <si>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</si>
  <si>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</si>
  <si>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</si>
  <si>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</si>
  <si>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</si>
  <si>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</si>
  <si>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</si>
  <si>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</si>
  <si>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</si>
  <si>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</si>
  <si>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</si>
  <si>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</si>
  <si>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</si>
  <si>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</si>
  <si>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</si>
  <si>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</si>
  <si>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</si>
  <si>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</si>
  <si>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</si>
  <si>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</si>
  <si>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</si>
  <si>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</si>
  <si>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</si>
  <si>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</si>
  <si>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</si>
  <si>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</si>
  <si>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</si>
  <si>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</si>
  <si>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</si>
  <si>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</si>
  <si>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</si>
  <si>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</si>
  <si>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</si>
  <si>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</si>
  <si>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</si>
  <si>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</si>
  <si>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</si>
  <si>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</si>
  <si>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</si>
  <si>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</si>
  <si>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</si>
  <si>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</si>
  <si>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</si>
  <si>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</si>
  <si>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</si>
  <si>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</si>
  <si>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</si>
  <si>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</si>
  <si>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</si>
  <si>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</si>
  <si>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</si>
  <si>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</si>
  <si>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</si>
  <si>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</si>
  <si>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</si>
  <si>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</si>
  <si>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</si>
  <si>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</si>
  <si>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</si>
  <si>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</si>
  <si>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</si>
  <si>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</si>
  <si>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</si>
  <si>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</si>
  <si>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</si>
  <si>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</si>
  <si>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</si>
  <si>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</si>
  <si>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</si>
  <si>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</si>
  <si>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</si>
  <si>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</si>
  <si>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</si>
  <si>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</si>
  <si>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</si>
  <si>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</si>
  <si>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</si>
  <si>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</si>
  <si>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</si>
  <si>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</si>
  <si>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</si>
  <si>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</si>
  <si>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</si>
  <si>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</si>
  <si>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</si>
  <si>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</si>
  <si>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</si>
  <si>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</si>
  <si>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</si>
  <si>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</si>
  <si>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</si>
  <si>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</si>
  <si>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</si>
  <si>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</si>
  <si>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</si>
  <si>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</si>
  <si>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</si>
  <si>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</si>
  <si>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</si>
  <si>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</si>
  <si>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</si>
  <si>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</si>
  <si>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</si>
  <si>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</si>
  <si>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</si>
  <si>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</si>
  <si>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</si>
  <si>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</si>
  <si>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</si>
  <si>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</si>
  <si>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</si>
  <si>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</si>
  <si>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</si>
  <si>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</si>
  <si>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</si>
  <si>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</si>
  <si>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</si>
  <si>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</si>
  <si>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</si>
  <si>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</si>
  <si>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</si>
  <si>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</si>
  <si>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</si>
  <si>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</si>
  <si>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</si>
  <si>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</si>
  <si>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</si>
  <si>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</si>
  <si>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</si>
  <si>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</si>
  <si>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</si>
  <si>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</si>
  <si>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</si>
  <si>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</si>
  <si>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</si>
  <si>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</si>
  <si>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</si>
  <si>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</si>
  <si>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</si>
  <si>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</si>
  <si>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</si>
  <si>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</si>
  <si>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</si>
  <si>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</si>
  <si>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</si>
  <si>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</si>
  <si>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</si>
  <si>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</si>
  <si>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</si>
  <si>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</si>
  <si>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</si>
  <si>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</si>
  <si>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</si>
  <si>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</si>
  <si>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</si>
  <si>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</si>
  <si>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</si>
  <si>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</si>
  <si>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</si>
  <si>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</si>
  <si>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</si>
  <si>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</si>
  <si>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</si>
  <si>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</si>
  <si>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</si>
  <si>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</si>
  <si>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</si>
  <si>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</si>
  <si>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</si>
  <si>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</si>
  <si>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</si>
  <si>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</si>
  <si>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</si>
  <si>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</si>
  <si>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</si>
  <si>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</si>
  <si>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</si>
  <si>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</si>
  <si>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</si>
  <si>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</si>
  <si>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</si>
  <si>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</si>
  <si>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</si>
  <si>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</si>
  <si>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</si>
  <si>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</si>
  <si>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</si>
  <si>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</si>
  <si>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</si>
  <si>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</si>
  <si>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</si>
  <si>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</si>
  <si>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</si>
  <si>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</si>
  <si>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</si>
  <si>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</si>
  <si>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</si>
  <si>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</si>
  <si>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</si>
  <si>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</si>
  <si>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</si>
  <si>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</si>
  <si>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</si>
  <si>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</si>
  <si>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</si>
  <si>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</si>
  <si>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</si>
  <si>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</si>
  <si>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</si>
  <si>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</si>
  <si>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</si>
  <si>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</si>
  <si>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</si>
  <si>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</si>
  <si>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</si>
  <si>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</si>
  <si>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</si>
  <si>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</si>
  <si>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</si>
  <si>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</si>
  <si>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</si>
  <si>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</si>
  <si>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</si>
  <si>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</si>
  <si>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</si>
  <si>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</si>
  <si>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</si>
  <si>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</si>
  <si>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</si>
  <si>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</si>
  <si>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</si>
  <si>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</si>
  <si>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</si>
  <si>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</si>
  <si>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</si>
  <si>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</si>
  <si>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</si>
  <si>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</si>
  <si>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</si>
  <si>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</si>
  <si>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</si>
  <si>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</si>
  <si>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</si>
  <si>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</si>
  <si>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</si>
  <si>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</si>
  <si>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</si>
  <si>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</si>
  <si>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</si>
  <si>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</si>
  <si>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</si>
  <si>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</si>
  <si>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</si>
  <si>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</si>
  <si>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</si>
  <si>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</si>
  <si>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</si>
  <si>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</si>
  <si>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</si>
  <si>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</si>
  <si>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</si>
  <si>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</si>
  <si>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</si>
  <si>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</si>
  <si>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</si>
  <si>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</si>
  <si>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</si>
  <si>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</si>
  <si>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</si>
  <si>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</si>
  <si>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</si>
  <si>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</si>
  <si>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</si>
  <si>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</si>
  <si>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</si>
  <si>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</si>
  <si>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</si>
  <si>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</si>
  <si>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</si>
  <si>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</si>
  <si>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</si>
  <si>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</si>
  <si>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</si>
  <si>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</si>
  <si>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</si>
  <si>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</si>
  <si>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</si>
  <si>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</si>
  <si>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</si>
  <si>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</si>
  <si>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</si>
  <si>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</si>
  <si>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</si>
  <si>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</si>
  <si>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</si>
  <si>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</si>
  <si>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</si>
  <si>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</si>
  <si>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</si>
  <si>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</si>
  <si>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</si>
  <si>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</si>
  <si>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</si>
  <si>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</si>
  <si>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</si>
  <si>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</si>
  <si>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</si>
  <si>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</si>
  <si>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</si>
  <si>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</si>
  <si>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</si>
  <si>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</si>
  <si>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</si>
  <si>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</si>
  <si>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</si>
  <si>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</si>
  <si>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</si>
  <si>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</si>
  <si>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</si>
  <si>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</si>
  <si>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</si>
  <si>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</si>
  <si>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</si>
  <si>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</si>
  <si>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</si>
  <si>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</si>
  <si>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</si>
  <si>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</si>
  <si>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</si>
  <si>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</si>
  <si>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</si>
  <si>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</si>
  <si>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</si>
  <si>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</si>
  <si>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</si>
  <si>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</si>
  <si>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</si>
  <si>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</si>
  <si>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</si>
  <si>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</si>
  <si>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</si>
  <si>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</si>
  <si>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</si>
  <si>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</si>
  <si>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</si>
  <si>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</si>
  <si>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</si>
  <si>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</si>
  <si>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</si>
  <si>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</si>
  <si>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</si>
  <si>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</si>
  <si>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</si>
  <si>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</si>
  <si>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</si>
  <si>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</si>
  <si>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</si>
  <si>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</si>
  <si>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</si>
  <si>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</si>
  <si>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</si>
  <si>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</si>
  <si>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</si>
  <si>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</si>
  <si>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</si>
  <si>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</si>
  <si>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</si>
  <si>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</si>
  <si>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</si>
  <si>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</si>
  <si>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</si>
  <si>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</si>
  <si>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</si>
  <si>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</si>
  <si>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</si>
  <si>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</si>
  <si>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</si>
  <si>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</si>
  <si>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</si>
  <si>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</si>
  <si>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</si>
  <si>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</si>
  <si>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</si>
  <si>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</si>
  <si>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</si>
  <si>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</si>
  <si>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</si>
  <si>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</si>
  <si>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</si>
  <si>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</si>
  <si>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</si>
  <si>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</si>
  <si>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</si>
  <si>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</si>
  <si>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</si>
  <si>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</si>
  <si>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</si>
  <si>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</si>
  <si>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</si>
  <si>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</si>
  <si>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</si>
  <si>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</si>
  <si>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</si>
  <si>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</si>
  <si>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</si>
  <si>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</si>
  <si>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</si>
  <si>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</si>
  <si>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</si>
  <si>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</si>
  <si>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</si>
  <si>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</si>
  <si>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</si>
  <si>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</si>
  <si>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</si>
  <si>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</si>
  <si>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</si>
  <si>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</si>
  <si>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</si>
  <si>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</si>
  <si>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</si>
  <si>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</si>
  <si>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</si>
  <si>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</si>
  <si>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</si>
  <si>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</si>
  <si>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</si>
  <si>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</si>
  <si>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</si>
  <si>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</si>
  <si>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</si>
  <si>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</si>
  <si>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</si>
  <si>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</si>
  <si>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</si>
  <si>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</si>
  <si>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</si>
  <si>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</si>
  <si>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</si>
  <si>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</si>
  <si>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</si>
  <si>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</si>
  <si>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</si>
  <si>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</si>
  <si>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</si>
  <si>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</si>
  <si>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</si>
  <si>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</si>
  <si>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</si>
  <si>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</si>
  <si>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</si>
  <si>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</si>
  <si>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</si>
  <si>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</si>
  <si>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</si>
  <si>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</si>
  <si>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</si>
  <si>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</si>
  <si>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</si>
  <si>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</si>
  <si>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</si>
  <si>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</si>
  <si>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</si>
  <si>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</si>
  <si>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</si>
  <si>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</si>
  <si>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</si>
  <si>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</si>
  <si>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</si>
  <si>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</si>
  <si>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</si>
  <si>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</si>
  <si>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</si>
  <si>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</si>
  <si>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</si>
  <si>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</si>
  <si>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</si>
  <si>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</si>
  <si>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</si>
  <si>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</si>
  <si>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</si>
  <si>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</si>
  <si>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</si>
  <si>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</si>
  <si>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</si>
  <si>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</si>
  <si>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</si>
  <si>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</si>
  <si>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</si>
  <si>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</si>
  <si>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</si>
  <si>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</si>
  <si>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</si>
  <si>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</si>
  <si>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</si>
  <si>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</si>
  <si>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</si>
  <si>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</si>
  <si>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</si>
  <si>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</si>
  <si>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</si>
  <si>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</si>
  <si>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</si>
  <si>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</si>
  <si>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</si>
  <si>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</si>
  <si>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</si>
  <si>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</si>
  <si>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</si>
  <si>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</si>
  <si>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</si>
  <si>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</si>
  <si>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</si>
  <si>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</si>
  <si>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</si>
  <si>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</si>
  <si>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</si>
  <si>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</si>
  <si>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</si>
  <si>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</si>
  <si>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</si>
  <si>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</si>
  <si>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</si>
  <si>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</si>
  <si>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</si>
  <si>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</si>
  <si>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</si>
  <si>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</si>
  <si>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</si>
  <si>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</si>
  <si>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</si>
  <si>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</si>
  <si>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</si>
  <si>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</si>
  <si>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</si>
  <si>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</si>
  <si>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</si>
  <si>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</si>
  <si>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</si>
  <si>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</si>
  <si>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</si>
  <si>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</si>
  <si>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</si>
  <si>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</si>
  <si>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</si>
  <si>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</si>
  <si>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</si>
  <si>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</si>
  <si>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</si>
  <si>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</si>
  <si>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</si>
  <si>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</si>
  <si>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</si>
  <si>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</si>
  <si>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</si>
  <si>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</si>
  <si>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</si>
  <si>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</si>
  <si>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</si>
  <si>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</si>
  <si>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</si>
  <si>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</si>
  <si>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</si>
  <si>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</si>
  <si>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</si>
  <si>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</si>
  <si>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</si>
  <si>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</si>
  <si>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</si>
  <si>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</si>
  <si>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</si>
  <si>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</si>
  <si>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</si>
  <si>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</si>
  <si>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</si>
  <si>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</si>
  <si>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</si>
  <si>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</si>
  <si>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</si>
  <si>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</si>
  <si>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</si>
  <si>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</si>
  <si>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</si>
  <si>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</si>
  <si>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</si>
  <si>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</si>
  <si>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</si>
  <si>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</si>
  <si>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</si>
  <si>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</si>
  <si>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</si>
  <si>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</si>
  <si>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</si>
  <si>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</si>
  <si>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</si>
  <si>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</si>
  <si>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</si>
  <si>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</si>
  <si>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</si>
  <si>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</si>
  <si>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</si>
  <si>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</si>
  <si>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</si>
  <si>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</si>
  <si>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</si>
  <si>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</si>
  <si>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</si>
  <si>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</si>
  <si>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</si>
  <si>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</si>
  <si>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</si>
  <si>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</si>
  <si>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</si>
  <si>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</si>
  <si>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</si>
  <si>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</si>
  <si>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</si>
  <si>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</si>
  <si>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</si>
  <si>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</si>
  <si>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</si>
  <si>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</si>
  <si>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</si>
  <si>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</si>
  <si>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</si>
  <si>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</si>
  <si>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</si>
  <si>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</si>
  <si>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</si>
  <si>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</si>
  <si>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</si>
  <si>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</si>
  <si>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</si>
  <si>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</si>
  <si>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</si>
  <si>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</si>
  <si>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</si>
  <si>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</si>
  <si>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</si>
  <si>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</si>
  <si>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</si>
  <si>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</si>
  <si>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</si>
  <si>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</si>
  <si>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</si>
  <si>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</si>
  <si>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</si>
  <si>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</si>
  <si>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</si>
  <si>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</si>
  <si>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</si>
  <si>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</si>
  <si>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</si>
  <si>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</si>
  <si>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</si>
  <si>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</si>
  <si>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</si>
  <si>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</si>
  <si>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</si>
  <si>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</si>
  <si>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</si>
  <si>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</si>
  <si>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</si>
  <si>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</si>
  <si>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</si>
  <si>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</si>
  <si>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</si>
  <si>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</si>
  <si>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</si>
  <si>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</si>
  <si>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</si>
  <si>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</si>
  <si>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</si>
  <si>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</si>
  <si>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</si>
  <si>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</si>
  <si>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</si>
  <si>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</si>
  <si>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</si>
  <si>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</si>
  <si>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</si>
  <si>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</si>
  <si>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</si>
  <si>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</si>
  <si>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</si>
  <si>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</si>
  <si>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</si>
  <si>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</si>
  <si>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</si>
  <si>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</si>
  <si>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</si>
  <si>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</si>
  <si>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</si>
  <si>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</si>
  <si>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</si>
  <si>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</si>
  <si>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</si>
  <si>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</si>
  <si>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</si>
  <si>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</si>
  <si>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</si>
  <si>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</si>
  <si>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</si>
  <si>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</si>
  <si>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</si>
  <si>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</si>
  <si>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</si>
  <si>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</si>
  <si>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</si>
  <si>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</si>
  <si>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</si>
  <si>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</si>
  <si>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</si>
  <si>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</si>
  <si>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</si>
  <si>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</si>
  <si>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</si>
  <si>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</si>
  <si>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</si>
  <si>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</si>
  <si>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</si>
  <si>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</si>
  <si>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</si>
  <si>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</si>
  <si>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</si>
  <si>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</si>
  <si>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</si>
  <si>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</si>
  <si>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</si>
  <si>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</si>
  <si>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</si>
  <si>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</si>
  <si>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</si>
  <si>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</si>
  <si>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</si>
  <si>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</si>
  <si>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</si>
  <si>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</si>
  <si>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</si>
  <si>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</si>
  <si>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</si>
  <si>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</si>
  <si>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</si>
  <si>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</si>
  <si>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</si>
  <si>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</si>
  <si>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</si>
  <si>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</si>
  <si>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</si>
  <si>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</si>
  <si>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</si>
  <si>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</si>
  <si>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</si>
  <si>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</si>
  <si>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</si>
  <si>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</si>
  <si>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</si>
  <si>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</si>
  <si>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</si>
  <si>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</si>
  <si>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</si>
  <si>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</si>
  <si>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</si>
  <si>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</si>
  <si>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</si>
  <si>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</si>
  <si>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</si>
  <si>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</si>
  <si>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</si>
  <si>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</si>
  <si>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</si>
  <si>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</si>
  <si>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</si>
  <si>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</si>
  <si>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</si>
  <si>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</si>
  <si>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</si>
  <si>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</si>
  <si>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</si>
  <si>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</si>
  <si>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</si>
  <si>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</si>
  <si>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</si>
  <si>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</si>
  <si>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</si>
  <si>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</si>
  <si>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</si>
  <si>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</si>
  <si>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</si>
  <si>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</si>
  <si>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</si>
  <si>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</si>
  <si>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</si>
  <si>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</si>
  <si>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</si>
  <si>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</si>
  <si>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</si>
  <si>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</si>
  <si>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</si>
  <si>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</si>
  <si>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</si>
  <si>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</si>
  <si>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</si>
  <si>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</si>
  <si>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</si>
  <si>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</si>
  <si>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</si>
  <si>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</si>
  <si>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</si>
  <si>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</si>
  <si>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</si>
  <si>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</si>
  <si>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</si>
  <si>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</si>
  <si>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</si>
  <si>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</si>
  <si>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</si>
  <si>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</si>
  <si>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</si>
  <si>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</si>
  <si>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</si>
  <si>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</si>
  <si>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</si>
  <si>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</si>
  <si>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</si>
  <si>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</si>
  <si>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</si>
  <si>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</si>
  <si>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</si>
  <si>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</si>
  <si>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</si>
  <si>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</si>
  <si>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</si>
  <si>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</si>
  <si>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</si>
  <si>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</si>
  <si>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</si>
  <si>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</si>
  <si>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</si>
  <si>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</si>
  <si>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</si>
  <si>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</si>
  <si>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</si>
  <si>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</si>
  <si>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</si>
  <si>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</si>
  <si>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</si>
  <si>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</si>
  <si>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</si>
  <si>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</si>
  <si>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</si>
  <si>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</si>
  <si>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</si>
  <si>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</si>
  <si>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</si>
  <si>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</si>
  <si>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</si>
  <si>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</si>
  <si>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</si>
  <si>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</si>
  <si>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</si>
  <si>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</si>
  <si>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</si>
  <si>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</si>
  <si>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</si>
  <si>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</si>
  <si>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</si>
  <si>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</si>
  <si>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</si>
  <si>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</si>
  <si>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</si>
  <si>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</si>
  <si>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</si>
  <si>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</si>
  <si>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</si>
  <si>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</si>
  <si>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</si>
  <si>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</si>
  <si>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</si>
  <si>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</si>
  <si>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</si>
  <si>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</si>
  <si>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</si>
  <si>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</si>
  <si>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</si>
  <si>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</si>
  <si>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</si>
  <si>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</si>
  <si>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</si>
  <si>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</si>
  <si>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</si>
  <si>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</si>
  <si>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</si>
  <si>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</si>
  <si>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</si>
  <si>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</si>
  <si>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</si>
  <si>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</si>
  <si>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</si>
  <si>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</si>
  <si>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</si>
  <si>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</si>
  <si>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</si>
  <si>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</si>
  <si>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</si>
  <si>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</si>
  <si>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</si>
  <si>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</si>
  <si>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</si>
  <si>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</si>
  <si>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</si>
  <si>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</si>
  <si>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</si>
  <si>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</si>
  <si>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</si>
  <si>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</si>
  <si>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</si>
  <si>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</si>
  <si>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</si>
  <si>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</si>
  <si>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</si>
  <si>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</si>
  <si>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</si>
  <si>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</si>
  <si>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</si>
  <si>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</si>
  <si>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</si>
  <si>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</si>
  <si>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</si>
  <si>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</si>
  <si>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</si>
  <si>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</si>
  <si>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</si>
  <si>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</si>
  <si>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</si>
  <si>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</si>
  <si>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</si>
  <si>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</si>
  <si>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</si>
  <si>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</si>
  <si>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</si>
  <si>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</si>
  <si>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</si>
  <si>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</si>
  <si>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</si>
  <si>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</si>
  <si>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</si>
  <si>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</si>
  <si>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</si>
  <si>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</si>
  <si>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</si>
  <si>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</si>
  <si>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</si>
  <si>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</si>
  <si>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</si>
  <si>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</si>
  <si>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</si>
  <si>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</si>
  <si>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</si>
  <si>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</si>
  <si>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</si>
  <si>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</si>
  <si>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</si>
  <si>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</si>
  <si>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</si>
  <si>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</si>
  <si>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</si>
  <si>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</si>
  <si>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</si>
  <si>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</si>
  <si>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</si>
  <si>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</si>
  <si>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</si>
  <si>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</si>
  <si>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</si>
  <si>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</si>
  <si>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</si>
  <si>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</si>
  <si>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</si>
  <si>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</si>
  <si>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</si>
  <si>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</si>
  <si>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</si>
  <si>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</si>
  <si>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</si>
  <si>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</si>
  <si>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</si>
  <si>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</si>
  <si>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</si>
  <si>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</si>
  <si>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</si>
  <si>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</si>
  <si>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</si>
  <si>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</si>
  <si>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</si>
  <si>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</si>
  <si>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</si>
  <si>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</si>
  <si>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</si>
  <si>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</si>
  <si>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</si>
  <si>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</si>
  <si>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</si>
  <si>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</si>
  <si>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</si>
  <si>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</si>
  <si>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</si>
  <si>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</si>
  <si>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</si>
  <si>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</si>
  <si>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</si>
  <si>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</si>
  <si>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</si>
  <si>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</si>
  <si>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</si>
  <si>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</si>
  <si>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</si>
  <si>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</si>
  <si>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</si>
  <si>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</si>
  <si>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</si>
  <si>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</si>
  <si>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</si>
  <si>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</si>
  <si>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</si>
  <si>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</si>
  <si>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</si>
  <si>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</si>
  <si>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</si>
  <si>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</si>
  <si>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</si>
  <si>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</si>
  <si>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</si>
  <si>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</si>
  <si>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</si>
  <si>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</si>
  <si>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</si>
  <si>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</si>
  <si>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</si>
  <si>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</si>
  <si>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</si>
  <si>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</si>
  <si>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</si>
  <si>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</si>
  <si>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</si>
  <si>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</si>
  <si>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</si>
  <si>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</si>
  <si>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</si>
  <si>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</si>
  <si>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</si>
  <si>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</si>
  <si>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</si>
  <si>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</si>
  <si>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</si>
  <si>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</si>
  <si>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</si>
  <si>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</si>
  <si>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</si>
  <si>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</si>
  <si>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</si>
  <si>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</si>
  <si>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</si>
  <si>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</si>
  <si>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</si>
  <si>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</si>
  <si>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</si>
  <si>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</si>
  <si>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</si>
  <si>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</si>
  <si>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</si>
  <si>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</si>
  <si>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</si>
  <si>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</si>
  <si>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</si>
  <si>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</si>
  <si>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</si>
  <si>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</si>
  <si>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</si>
  <si>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</si>
  <si>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</si>
  <si>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</si>
  <si>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</si>
  <si>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</si>
  <si>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</si>
  <si>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</si>
  <si>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</si>
  <si>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</si>
  <si>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</si>
  <si>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</si>
  <si>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</si>
  <si>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</si>
  <si>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</si>
  <si>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</si>
  <si>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</si>
  <si>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</si>
  <si>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</si>
  <si>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</si>
  <si>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</si>
  <si>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</si>
  <si>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</si>
  <si>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</si>
  <si>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</si>
  <si>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</si>
  <si>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</si>
  <si>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</si>
  <si>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</si>
  <si>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</si>
  <si>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</si>
  <si>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</si>
  <si>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</si>
  <si>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</si>
  <si>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</si>
  <si>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</si>
  <si>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</si>
  <si>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</si>
  <si>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</si>
  <si>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</si>
  <si>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</si>
  <si>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</si>
  <si>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</si>
  <si>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</si>
  <si>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</si>
  <si>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</si>
  <si>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</si>
  <si>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</si>
  <si>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</si>
  <si>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</si>
  <si>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</si>
  <si>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</si>
  <si>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</si>
  <si>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</si>
  <si>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</si>
  <si>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</si>
  <si>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</si>
  <si>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</si>
  <si>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</si>
  <si>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</si>
  <si>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</si>
  <si>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</si>
  <si>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</si>
  <si>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</si>
  <si>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</si>
  <si>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</si>
  <si>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</si>
  <si>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</si>
  <si>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</si>
  <si>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</si>
  <si>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</si>
  <si>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</si>
  <si>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</si>
  <si>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</si>
  <si>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</si>
  <si>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</si>
  <si>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</si>
  <si>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</si>
  <si>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</si>
  <si>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</si>
  <si>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</si>
  <si>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</si>
  <si>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</si>
  <si>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</si>
  <si>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</si>
  <si>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</si>
  <si>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</si>
  <si>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</si>
  <si>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</si>
  <si>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</si>
  <si>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</si>
  <si>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</si>
  <si>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</si>
  <si>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</si>
  <si>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</si>
  <si>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</si>
  <si>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</si>
  <si>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</si>
  <si>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</si>
  <si>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</si>
  <si>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</si>
  <si>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</si>
  <si>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</si>
  <si>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</si>
  <si>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</si>
  <si>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</si>
  <si>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</si>
  <si>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</si>
  <si>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</si>
  <si>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</si>
  <si>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</si>
  <si>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</si>
  <si>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</si>
  <si>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</si>
  <si>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</si>
  <si>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</si>
  <si>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</si>
  <si>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</si>
  <si>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</si>
  <si>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</si>
  <si>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</si>
  <si>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</si>
  <si>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</si>
  <si>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</si>
  <si>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</si>
  <si>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</si>
  <si>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</si>
  <si>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</si>
  <si>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</si>
  <si>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</si>
  <si>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</si>
  <si>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</si>
  <si>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</si>
  <si>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</si>
  <si>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</si>
  <si>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</si>
  <si>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</si>
  <si>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</si>
  <si>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</si>
  <si>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</si>
  <si>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</si>
  <si>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</si>
  <si>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</si>
  <si>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</si>
  <si>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</si>
  <si>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</si>
  <si>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</si>
  <si>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</si>
  <si>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</si>
  <si>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</si>
  <si>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</si>
  <si>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</si>
  <si>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</si>
  <si>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</si>
  <si>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</si>
  <si>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</si>
  <si>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</si>
  <si>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</si>
  <si>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</si>
  <si>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</si>
  <si>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</si>
  <si>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</si>
  <si>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</si>
  <si>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</si>
  <si>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</si>
  <si>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</si>
  <si>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</si>
  <si>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</si>
  <si>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</si>
  <si>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</si>
  <si>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</si>
  <si>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</si>
  <si>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</si>
  <si>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</si>
  <si>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</si>
  <si>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</si>
  <si>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</si>
  <si>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</si>
  <si>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</si>
  <si>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</si>
  <si>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</si>
  <si>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</si>
  <si>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</si>
  <si>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</si>
  <si>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</si>
  <si>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</si>
  <si>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</si>
  <si>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</si>
  <si>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</si>
  <si>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</si>
  <si>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</si>
  <si>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</si>
  <si>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</si>
  <si>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</si>
  <si>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</si>
  <si>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</si>
  <si>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</si>
  <si>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</si>
  <si>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</si>
  <si>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</si>
  <si>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</si>
  <si>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</si>
  <si>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</si>
  <si>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</si>
  <si>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</si>
  <si>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</si>
  <si>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</si>
  <si>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</si>
  <si>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</si>
  <si>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</si>
  <si>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</si>
  <si>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</si>
  <si>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</si>
  <si>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</si>
  <si>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</si>
  <si>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</si>
  <si>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</si>
  <si>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</si>
  <si>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</si>
  <si>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</si>
  <si>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</si>
  <si>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</si>
  <si>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</si>
  <si>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</si>
  <si>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</si>
  <si>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</si>
  <si>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</si>
  <si>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</si>
  <si>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</si>
  <si>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</si>
  <si>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</si>
  <si>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</si>
  <si>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</si>
  <si>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</si>
  <si>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</si>
  <si>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</si>
  <si>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</si>
  <si>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</si>
  <si>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</si>
  <si>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</si>
  <si>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</si>
  <si>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</si>
  <si>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</si>
  <si>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</si>
  <si>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</si>
  <si>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</si>
  <si>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</si>
  <si>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</si>
  <si>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</si>
  <si>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</si>
  <si>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</si>
  <si>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</si>
  <si>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</si>
  <si>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</si>
  <si>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</si>
  <si>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</si>
  <si>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</si>
  <si>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</si>
  <si>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</si>
  <si>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</si>
  <si>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</si>
  <si>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</si>
  <si>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</si>
  <si>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</si>
  <si>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</si>
  <si>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</si>
  <si>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</si>
  <si>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</si>
  <si>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</si>
  <si>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</si>
  <si>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</si>
  <si>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</si>
  <si>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</si>
  <si>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</si>
  <si>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</si>
  <si>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</si>
  <si>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</si>
  <si>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</si>
  <si>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</si>
  <si>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</si>
  <si>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</si>
  <si>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</si>
  <si>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</si>
  <si>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</si>
  <si>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</si>
  <si>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</si>
  <si>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</si>
  <si>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</si>
  <si>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</si>
  <si>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</si>
  <si>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</si>
  <si>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</si>
  <si>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</si>
  <si>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</si>
  <si>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</si>
  <si>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</si>
  <si>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</si>
  <si>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</si>
  <si>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</si>
  <si>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</si>
  <si>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</si>
  <si>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</si>
  <si>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</si>
  <si>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</si>
  <si>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</si>
  <si>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</si>
  <si>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</si>
  <si>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</si>
  <si>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</si>
  <si>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</si>
  <si>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</si>
  <si>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</si>
  <si>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</si>
  <si>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</si>
  <si>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</si>
  <si>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</si>
  <si>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</si>
  <si>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</si>
  <si>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</si>
  <si>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</si>
  <si>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</si>
  <si>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</si>
  <si>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</si>
  <si>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</si>
  <si>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</si>
  <si>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</si>
  <si>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</si>
  <si>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</si>
  <si>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</si>
  <si>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</si>
  <si>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</si>
  <si>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</si>
  <si>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</si>
  <si>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</si>
  <si>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</si>
  <si>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</si>
  <si>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</si>
  <si>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</si>
  <si>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</si>
  <si>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</si>
  <si>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</si>
  <si>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</si>
  <si>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</si>
  <si>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</si>
  <si>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</si>
  <si>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</si>
  <si>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</si>
  <si>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</si>
  <si>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</si>
  <si>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</si>
  <si>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</si>
  <si>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</si>
  <si>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</si>
  <si>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</si>
  <si>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</si>
  <si>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</si>
  <si>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</si>
  <si>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</si>
  <si>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</si>
  <si>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</si>
  <si>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</si>
  <si>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</si>
  <si>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</si>
  <si>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</si>
  <si>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</si>
  <si>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</si>
  <si>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</si>
  <si>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</si>
  <si>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</si>
  <si>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</si>
  <si>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</si>
  <si>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</si>
  <si>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</si>
  <si>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</si>
  <si>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</si>
  <si>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</si>
  <si>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</si>
  <si>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</si>
  <si>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</si>
  <si>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</si>
  <si>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</si>
  <si>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</si>
  <si>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</si>
  <si>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</si>
  <si>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</si>
  <si>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</si>
  <si>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</si>
  <si>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</si>
  <si>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</si>
  <si>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</si>
  <si>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</si>
  <si>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</si>
  <si>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</si>
  <si>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</si>
  <si>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</si>
  <si>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</si>
  <si>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</si>
  <si>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</si>
  <si>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</si>
  <si>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</si>
  <si>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</si>
  <si>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</si>
  <si>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</si>
  <si>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</si>
  <si>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</si>
  <si>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</si>
  <si>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</si>
  <si>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</si>
  <si>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</si>
  <si>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</si>
  <si>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</si>
  <si>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</si>
  <si>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</si>
  <si>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</si>
  <si>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</si>
  <si>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</si>
  <si>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</si>
  <si>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</si>
  <si>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</si>
  <si>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</si>
  <si>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</si>
  <si>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</si>
  <si>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</si>
  <si>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</si>
  <si>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</si>
  <si>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</si>
  <si>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</si>
  <si>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</si>
  <si>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</si>
  <si>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</si>
  <si>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</si>
  <si>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</si>
  <si>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</si>
  <si>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</si>
  <si>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</si>
  <si>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</si>
  <si>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</si>
  <si>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</si>
  <si>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</si>
  <si>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</si>
  <si>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</si>
  <si>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</si>
  <si>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</si>
  <si>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</si>
  <si>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</si>
  <si>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</si>
  <si>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</si>
  <si>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</si>
  <si>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</si>
  <si>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</si>
  <si>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</si>
  <si>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</si>
  <si>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</si>
  <si>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</si>
  <si>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</si>
  <si>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</si>
  <si>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</si>
  <si>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</si>
  <si>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</si>
  <si>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</si>
  <si>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</si>
  <si>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</si>
  <si>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</si>
  <si>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</si>
  <si>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</si>
  <si>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</si>
  <si>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</si>
  <si>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</si>
  <si>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</si>
  <si>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</si>
  <si>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</si>
  <si>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</si>
  <si>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</si>
  <si>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</si>
  <si>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</si>
  <si>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</si>
  <si>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</si>
  <si>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</si>
  <si>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</si>
  <si>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</si>
  <si>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</si>
  <si>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</si>
  <si>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</si>
  <si>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</si>
  <si>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</si>
  <si>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</si>
  <si>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 category</t>
  </si>
  <si>
    <t>Count of outcome</t>
  </si>
  <si>
    <t>Column Labels</t>
  </si>
  <si>
    <t>(blank)</t>
  </si>
  <si>
    <t>Grand Total</t>
  </si>
  <si>
    <t>Row Labels</t>
  </si>
  <si>
    <t>(All)</t>
  </si>
  <si>
    <t>(Multiple Items)</t>
  </si>
  <si>
    <t>Date Created Conversion</t>
  </si>
  <si>
    <t>Date Ended Conversion</t>
  </si>
  <si>
    <t>Year created</t>
  </si>
  <si>
    <t>Year ended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</si>
  <si>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</si>
  <si>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</si>
  <si>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</si>
  <si>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</si>
  <si>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</si>
  <si>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</si>
  <si>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</si>
  <si>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</si>
  <si>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</si>
  <si>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</si>
  <si>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</si>
  <si>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</si>
  <si>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</si>
  <si>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</si>
  <si>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</si>
  <si>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</si>
  <si>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</si>
  <si>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</si>
  <si>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</si>
  <si>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</si>
  <si>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</si>
  <si>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</si>
  <si>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</si>
  <si>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</si>
  <si>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</si>
  <si>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</si>
  <si>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</si>
  <si>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</si>
  <si>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</si>
  <si>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</si>
  <si>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</si>
  <si>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</si>
  <si>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Totals</t>
  </si>
  <si>
    <t>Mean</t>
  </si>
  <si>
    <t>Median</t>
  </si>
  <si>
    <t>Minimum</t>
  </si>
  <si>
    <t>Maximum</t>
  </si>
  <si>
    <t>Variance</t>
  </si>
  <si>
    <t>Standard Dev</t>
  </si>
  <si>
    <t>Failed Backers Count</t>
  </si>
  <si>
    <t>Successful Backers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</si>
</sst>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14" fontId="0" fillId="0" borderId="0" xfId="0" applyNumberFormat="1"/>
    <xf numFmtId="14" fontId="18" fillId="0" borderId="0" xfId="0" applyNumberFormat="1" applyFon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0" xfId="0" applyBorder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  <fill>
        <patternFill patternType="none">
          <bgColor auto="1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ill>
        <patternFill>
          <bgColor rgb="FFFFFD78"/>
        </patternFill>
      </fill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57C-FD42-AF97-5B21D498507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57C-FD42-AF97-5B21D498507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57C-FD42-AF97-5B21D498507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57C-FD42-AF97-5B21D498507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9-857C-FD42-AF97-5B21D498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01566912"/>
        <c:axId val="1401576224"/>
      </c:barChart>
      <c:catAx>
        <c:axId val="14015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76224"/>
        <c:crosses val="autoZero"/>
        <c:auto val="1"/>
        <c:lblAlgn val="ctr"/>
        <c:lblOffset val="100"/>
        <c:noMultiLvlLbl val="0"/>
      </c:catAx>
      <c:valAx>
        <c:axId val="14015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5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Sheet1!$B$18:$B$19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Sheet1!$B$20:$B$29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58-F143-B756-F29F34F68098}"/>
            </c:ext>
          </c:extLst>
        </c:ser>
        <c:ser>
          <c:idx val="1"/>
          <c:order val="1"/>
          <c:tx>
            <c:strRef>
              <c:f>Sheet1!$C$18:$C$19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Sheet1!$C$20:$C$29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58-F143-B756-F29F34F68098}"/>
            </c:ext>
          </c:extLst>
        </c:ser>
        <c:ser>
          <c:idx val="2"/>
          <c:order val="2"/>
          <c:tx>
            <c:strRef>
              <c:f>Sheet1!$D$18:$D$19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Sheet1!$D$20:$D$29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E58-F143-B756-F29F34F68098}"/>
            </c:ext>
          </c:extLst>
        </c:ser>
        <c:ser>
          <c:idx val="3"/>
          <c:order val="3"/>
          <c:tx>
            <c:strRef>
              <c:f>Sheet1!$E$18:$E$19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Sheet1!$A$20:$A$29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Sheet1!$E$20:$E$29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58-F143-B756-F29F34F6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4613151"/>
        <c:axId val="1577448256"/>
      </c:barChart>
      <c:catAx>
        <c:axId val="14446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48256"/>
        <c:crosses val="autoZero"/>
        <c:auto val="1"/>
        <c:lblAlgn val="ctr"/>
        <c:lblOffset val="100"/>
        <c:noMultiLvlLbl val="0"/>
      </c:catAx>
      <c:valAx>
        <c:axId val="15774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6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Sheet2!$B$6:$B$17</c:f>
              <c:numCache>
                <c:formatCode>General</c:formatCode>
                <c:ptCount val="11"/>
                <c:pt idx="2">
                  <c:v>2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8-984F-AF03-18393A033666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Sheet2!$C$6:$C$17</c:f>
              <c:numCache>
                <c:formatCode>General</c:formatCode>
                <c:ptCount val="11"/>
                <c:pt idx="1">
                  <c:v>2</c:v>
                </c:pt>
                <c:pt idx="5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DF8-984F-AF03-18393A033666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Sheet2!$D$6:$D$17</c:f>
              <c:numCache>
                <c:formatCode>General</c:formatCode>
                <c:ptCount val="11"/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DF8-984F-AF03-18393A033666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Sheet2!$A$6:$A$17</c:f>
              <c:strCache>
                <c:ptCount val="11"/>
                <c:pt idx="0">
                  <c:v>animation</c:v>
                </c:pt>
                <c:pt idx="1">
                  <c:v>documentary</c:v>
                </c:pt>
                <c:pt idx="2">
                  <c:v>indie rock</c:v>
                </c:pt>
                <c:pt idx="3">
                  <c:v>jazz</c:v>
                </c:pt>
                <c:pt idx="4">
                  <c:v>nonfiction</c:v>
                </c:pt>
                <c:pt idx="5">
                  <c:v>plays</c:v>
                </c:pt>
                <c:pt idx="6">
                  <c:v>radio &amp; podcasts</c:v>
                </c:pt>
                <c:pt idx="7">
                  <c:v>rock</c:v>
                </c:pt>
                <c:pt idx="8">
                  <c:v>shorts</c:v>
                </c:pt>
                <c:pt idx="9">
                  <c:v>video games</c:v>
                </c:pt>
                <c:pt idx="10">
                  <c:v>wearables</c:v>
                </c:pt>
              </c:strCache>
            </c:strRef>
          </c:cat>
          <c:val>
            <c:numRef>
              <c:f>Sheet2!$E$6:$E$17</c:f>
              <c:numCache>
                <c:formatCode>General</c:formatCode>
                <c:ptCount val="11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DF8-984F-AF03-18393A03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44016415"/>
        <c:axId val="1577728384"/>
      </c:barChart>
      <c:catAx>
        <c:axId val="144401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28384"/>
        <c:crosses val="autoZero"/>
        <c:auto val="1"/>
        <c:lblAlgn val="ctr"/>
        <c:lblOffset val="100"/>
        <c:noMultiLvlLbl val="0"/>
      </c:catAx>
      <c:valAx>
        <c:axId val="15777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01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C-E049-B4D2-33DF9716DEB6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04C-E049-B4D2-33DF9716DEB6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04C-E049-B4D2-33DF9716DEB6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04C-E049-B4D2-33DF9716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255983"/>
        <c:axId val="1430720847"/>
      </c:lineChart>
      <c:catAx>
        <c:axId val="8482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20847"/>
        <c:crosses val="autoZero"/>
        <c:auto val="1"/>
        <c:lblAlgn val="ctr"/>
        <c:lblOffset val="100"/>
        <c:noMultiLvlLbl val="0"/>
      </c:catAx>
      <c:valAx>
        <c:axId val="14307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25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Number vs Percentage Successful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1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2-F941-901F-BFABC4809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717888"/>
        <c:axId val="862634720"/>
      </c:lineChart>
      <c:catAx>
        <c:axId val="862717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  <a:r>
                  <a:rPr lang="en-US" baseline="0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34720"/>
        <c:crosses val="autoZero"/>
        <c:auto val="1"/>
        <c:lblAlgn val="ctr"/>
        <c:lblOffset val="100"/>
        <c:noMultiLvlLbl val="0"/>
      </c:catAx>
      <c:valAx>
        <c:axId val="862634720"/>
        <c:scaling>
          <c:orientation val="minMax"/>
          <c:max val="1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788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2A861E8F-2565-034A-8BC0-934D17321B77}" formatIdx="0">
          <cx:tx>
            <cx:txData>
              <cx:f>_xlchart.v1.16</cx:f>
              <cx:v>Successful Backers Count</cx:v>
            </cx:txData>
          </cx:tx>
          <cx:dataId val="0"/>
          <cx:layoutPr>
            <cx:binning intervalClosed="r"/>
          </cx:layoutPr>
        </cx:series>
        <cx:series layoutId="clusteredColumn" hidden="1" uniqueId="{A8BF317C-F64D-F045-BAFB-615AFBF88C84}" formatIdx="1">
          <cx:tx>
            <cx:txData>
              <cx:f>_xlchart.v1.18</cx:f>
              <cx:v>Failed Backers Count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2.19000006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0</xdr:row>
      <xdr:rowOff>196850</xdr:rowOff>
    </xdr:from>
    <xdr:to>
      <xdr:col>16</xdr:col>
      <xdr:colOff>127000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25C9A-0B26-03FB-BA1F-F85485FD5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15</xdr:row>
      <xdr:rowOff>158750</xdr:rowOff>
    </xdr:from>
    <xdr:to>
      <xdr:col>16</xdr:col>
      <xdr:colOff>158750</xdr:colOff>
      <xdr:row>31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9470A-E3A1-D995-C6BD-CA93E9C5A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190500</xdr:rowOff>
    </xdr:from>
    <xdr:to>
      <xdr:col>13</xdr:col>
      <xdr:colOff>63500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833BD-1160-4664-EAA5-4F73C04F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2</xdr:row>
      <xdr:rowOff>63500</xdr:rowOff>
    </xdr:from>
    <xdr:to>
      <xdr:col>11</xdr:col>
      <xdr:colOff>1054100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8001-B9D3-A2CD-2F3B-0440D1883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14</xdr:row>
      <xdr:rowOff>127000</xdr:rowOff>
    </xdr:from>
    <xdr:to>
      <xdr:col>7</xdr:col>
      <xdr:colOff>1244600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847820-ECCD-30BA-24C3-ED8CF631D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9</xdr:row>
      <xdr:rowOff>50800</xdr:rowOff>
    </xdr:from>
    <xdr:to>
      <xdr:col>11</xdr:col>
      <xdr:colOff>406400</xdr:colOff>
      <xdr:row>34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2783B7E-3089-D451-5A1D-EF8AE5303A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56100" y="1879600"/>
              <a:ext cx="8153400" cy="506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wartz" refreshedDate="45161.754454282411" createdVersion="8" refreshedVersion="8" minRefreshableVersion="3" recordCount="1001" xr:uid="{3D59DCB7-8B76-3244-BAAB-2D2567A7C7B1}">
  <cacheSource type="worksheet">
    <worksheetSource ref="F1:R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Swartz" refreshedDate="45161.769096296295" createdVersion="8" refreshedVersion="8" minRefreshableVersion="3" recordCount="1001" xr:uid="{F92EE6DF-8CC0-D844-ADEE-31E16DC8D6E1}">
  <cacheSource type="worksheet">
    <worksheetSource ref="F1:V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1" maxValue="113.17073170731707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Year created" numFmtId="0">
      <sharedItems containsString="0" containsBlank="1" containsNumber="1" containsInteger="1" minValue="2010" maxValue="2020" count="12">
        <n v="2015"/>
        <n v="2014"/>
        <n v="2013"/>
        <n v="2019"/>
        <n v="2012"/>
        <n v="2017"/>
        <n v="2010"/>
        <n v="2016"/>
        <n v="2011"/>
        <n v="2018"/>
        <n v="2020"/>
        <m/>
      </sharedItems>
    </cacheField>
    <cacheField name="Year ended" numFmtId="0">
      <sharedItems containsString="0" containsBlank="1" containsNumber="1" containsInteger="1" minValue="201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s v="food/food trucks"/>
    <n v="0"/>
    <e v="#DIV/0!"/>
    <x v="0"/>
    <x v="0"/>
  </r>
  <r>
    <x v="1"/>
    <n v="158"/>
    <x v="1"/>
    <s v="USD"/>
    <n v="1408424400"/>
    <n v="1408597200"/>
    <b v="0"/>
    <b v="1"/>
    <s v="music/rock"/>
    <n v="10.4"/>
    <n v="92.151898734177209"/>
    <x v="1"/>
    <x v="1"/>
  </r>
  <r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x v="1"/>
    <n v="220"/>
    <x v="1"/>
    <s v="USD"/>
    <n v="1281762000"/>
    <n v="1285909200"/>
    <b v="0"/>
    <b v="0"/>
    <s v="film &amp; video/drama"/>
    <n v="2.6611538461538462"/>
    <n v="62.9"/>
    <x v="4"/>
    <x v="6"/>
  </r>
  <r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x v="1"/>
    <n v="100"/>
    <x v="1"/>
    <s v="USD"/>
    <n v="1390370400"/>
    <n v="1392271200"/>
    <b v="0"/>
    <b v="0"/>
    <s v="publishing/nonfiction"/>
    <n v="6.4947058823529416"/>
    <n v="110.41"/>
    <x v="5"/>
    <x v="9"/>
  </r>
  <r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x v="0"/>
    <n v="15"/>
    <x v="1"/>
    <s v="USD"/>
    <n v="1443848400"/>
    <n v="1444539600"/>
    <b v="0"/>
    <b v="0"/>
    <s v="music/rock"/>
    <n v="0.79949999999999999"/>
    <n v="106.6"/>
    <x v="1"/>
    <x v="1"/>
  </r>
  <r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x v="1"/>
    <n v="226"/>
    <x v="4"/>
    <s v="GBP"/>
    <n v="1451973600"/>
    <n v="1454392800"/>
    <b v="0"/>
    <b v="0"/>
    <s v="games/video games"/>
    <n v="3.1"/>
    <n v="48.008849557522126"/>
    <x v="6"/>
    <x v="11"/>
  </r>
  <r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x v="1"/>
    <n v="16"/>
    <x v="1"/>
    <s v="USD"/>
    <n v="1298700000"/>
    <n v="1300856400"/>
    <b v="0"/>
    <b v="0"/>
    <s v="theater/plays"/>
    <n v="1.572857142857143"/>
    <n v="68.8125"/>
    <x v="3"/>
    <x v="3"/>
  </r>
  <r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x v="0"/>
    <n v="88"/>
    <x v="3"/>
    <s v="DKK"/>
    <n v="1361772000"/>
    <n v="1362978000"/>
    <b v="0"/>
    <b v="0"/>
    <s v="theater/plays"/>
    <n v="0.50777777777777777"/>
    <n v="57.125"/>
    <x v="3"/>
    <x v="3"/>
  </r>
  <r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x v="0"/>
    <n v="48"/>
    <x v="1"/>
    <s v="USD"/>
    <n v="1478062800"/>
    <n v="1479362400"/>
    <b v="0"/>
    <b v="1"/>
    <s v="theater/plays"/>
    <n v="0.4768421052631579"/>
    <n v="94.375"/>
    <x v="3"/>
    <x v="3"/>
  </r>
  <r>
    <x v="1"/>
    <n v="92"/>
    <x v="1"/>
    <s v="USD"/>
    <n v="1278565200"/>
    <n v="1280552400"/>
    <b v="0"/>
    <b v="0"/>
    <s v="music/rock"/>
    <n v="1.1478378378378378"/>
    <n v="46.163043478260867"/>
    <x v="1"/>
    <x v="1"/>
  </r>
  <r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x v="1"/>
    <n v="303"/>
    <x v="1"/>
    <s v="USD"/>
    <n v="1571547600"/>
    <n v="1575439200"/>
    <b v="0"/>
    <b v="0"/>
    <s v="music/rock"/>
    <n v="1.89625"/>
    <n v="45.059405940594061"/>
    <x v="1"/>
    <x v="1"/>
  </r>
  <r>
    <x v="0"/>
    <n v="1"/>
    <x v="6"/>
    <s v="EUR"/>
    <n v="1375333200"/>
    <n v="1377752400"/>
    <b v="0"/>
    <b v="0"/>
    <s v="music/metal"/>
    <n v="0.02"/>
    <n v="2"/>
    <x v="1"/>
    <x v="16"/>
  </r>
  <r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x v="1"/>
    <n v="128"/>
    <x v="1"/>
    <s v="USD"/>
    <n v="1497243600"/>
    <n v="1498539600"/>
    <b v="0"/>
    <b v="1"/>
    <s v="theater/plays"/>
    <n v="2.7507142857142859"/>
    <n v="30.0859375"/>
    <x v="3"/>
    <x v="3"/>
  </r>
  <r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x v="1"/>
    <n v="249"/>
    <x v="1"/>
    <s v="USD"/>
    <n v="1433480400"/>
    <n v="1433566800"/>
    <b v="0"/>
    <b v="0"/>
    <s v="technology/web"/>
    <n v="7.226"/>
    <n v="58.040160642570278"/>
    <x v="2"/>
    <x v="2"/>
  </r>
  <r>
    <x v="0"/>
    <n v="5"/>
    <x v="1"/>
    <s v="USD"/>
    <n v="1493355600"/>
    <n v="1493874000"/>
    <b v="0"/>
    <b v="0"/>
    <s v="theater/plays"/>
    <n v="0.11851063829787234"/>
    <n v="111.4"/>
    <x v="3"/>
    <x v="3"/>
  </r>
  <r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x v="1"/>
    <n v="88"/>
    <x v="1"/>
    <s v="USD"/>
    <n v="1480226400"/>
    <n v="1480485600"/>
    <b v="0"/>
    <b v="0"/>
    <s v="music/jazz"/>
    <n v="6.609285714285714"/>
    <n v="105.14772727272727"/>
    <x v="1"/>
    <x v="17"/>
  </r>
  <r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x v="1"/>
    <n v="411"/>
    <x v="1"/>
    <s v="USD"/>
    <n v="1511416800"/>
    <n v="1513576800"/>
    <b v="0"/>
    <b v="0"/>
    <s v="music/rock"/>
    <n v="2.253392857142857"/>
    <n v="92.109489051094897"/>
    <x v="1"/>
    <x v="1"/>
  </r>
  <r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x v="0"/>
    <n v="1"/>
    <x v="1"/>
    <s v="USD"/>
    <n v="1319000400"/>
    <n v="1320555600"/>
    <b v="0"/>
    <b v="0"/>
    <s v="theater/plays"/>
    <n v="0.01"/>
    <n v="1"/>
    <x v="3"/>
    <x v="3"/>
  </r>
  <r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x v="1"/>
    <n v="361"/>
    <x v="2"/>
    <s v="AUD"/>
    <n v="1408856400"/>
    <n v="1410152400"/>
    <b v="0"/>
    <b v="0"/>
    <s v="technology/web"/>
    <n v="2.6882978723404256"/>
    <n v="35"/>
    <x v="2"/>
    <x v="2"/>
  </r>
  <r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x v="0"/>
    <n v="73"/>
    <x v="1"/>
    <s v="USD"/>
    <n v="1442552400"/>
    <n v="1442638800"/>
    <b v="0"/>
    <b v="0"/>
    <s v="theater/plays"/>
    <n v="0.88"/>
    <n v="86.794520547945211"/>
    <x v="3"/>
    <x v="3"/>
  </r>
  <r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x v="0"/>
    <n v="672"/>
    <x v="0"/>
    <s v="CAD"/>
    <n v="1273640400"/>
    <n v="1273899600"/>
    <b v="0"/>
    <b v="0"/>
    <s v="theater/plays"/>
    <n v="0.51421511627906979"/>
    <n v="78.96875"/>
    <x v="3"/>
    <x v="3"/>
  </r>
  <r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x v="1"/>
    <n v="50"/>
    <x v="1"/>
    <s v="USD"/>
    <n v="1286341200"/>
    <n v="1286859600"/>
    <b v="0"/>
    <b v="0"/>
    <s v="publishing/nonfiction"/>
    <n v="2.617777777777778"/>
    <n v="94.24"/>
    <x v="5"/>
    <x v="9"/>
  </r>
  <r>
    <x v="0"/>
    <n v="115"/>
    <x v="1"/>
    <s v="USD"/>
    <n v="1348808400"/>
    <n v="1349326800"/>
    <b v="0"/>
    <b v="0"/>
    <s v="games/mobile games"/>
    <n v="0.96"/>
    <n v="80.139130434782615"/>
    <x v="6"/>
    <x v="20"/>
  </r>
  <r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x v="1"/>
    <n v="70"/>
    <x v="1"/>
    <s v="USD"/>
    <n v="1277701200"/>
    <n v="1279429200"/>
    <b v="0"/>
    <b v="0"/>
    <s v="music/indie rock"/>
    <n v="1.355925925925926"/>
    <n v="104.6"/>
    <x v="1"/>
    <x v="7"/>
  </r>
  <r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x v="0"/>
    <n v="1"/>
    <x v="1"/>
    <s v="USD"/>
    <n v="1544940000"/>
    <n v="1545026400"/>
    <b v="0"/>
    <b v="0"/>
    <s v="music/rock"/>
    <n v="0.01"/>
    <n v="1"/>
    <x v="1"/>
    <x v="1"/>
  </r>
  <r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x v="1"/>
    <n v="41"/>
    <x v="1"/>
    <s v="USD"/>
    <n v="1449554400"/>
    <n v="1449640800"/>
    <b v="0"/>
    <b v="0"/>
    <s v="music/rock"/>
    <n v="2.2095238095238097"/>
    <n v="113.17073170731707"/>
    <x v="1"/>
    <x v="1"/>
  </r>
  <r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x v="1"/>
    <n v="146"/>
    <x v="2"/>
    <s v="AUD"/>
    <n v="1370840400"/>
    <n v="1371704400"/>
    <b v="0"/>
    <b v="0"/>
    <s v="theater/plays"/>
    <n v="4.155384615384615"/>
    <n v="74"/>
    <x v="3"/>
    <x v="3"/>
  </r>
  <r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x v="0"/>
    <n v="5"/>
    <x v="1"/>
    <s v="USD"/>
    <n v="1395291600"/>
    <n v="1397192400"/>
    <b v="0"/>
    <b v="0"/>
    <s v="publishing/translations"/>
    <n v="0.1063265306122449"/>
    <n v="104.2"/>
    <x v="5"/>
    <x v="18"/>
  </r>
  <r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x v="0"/>
    <n v="35"/>
    <x v="6"/>
    <s v="EUR"/>
    <n v="1417500000"/>
    <n v="1417586400"/>
    <b v="0"/>
    <b v="0"/>
    <s v="theater/plays"/>
    <n v="0.3201219512195122"/>
    <n v="75"/>
    <x v="3"/>
    <x v="3"/>
  </r>
  <r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x v="0"/>
    <n v="24"/>
    <x v="1"/>
    <s v="USD"/>
    <n v="1370322000"/>
    <n v="1370408400"/>
    <b v="0"/>
    <b v="1"/>
    <s v="theater/plays"/>
    <n v="0.68594594594594593"/>
    <n v="105.75"/>
    <x v="3"/>
    <x v="3"/>
  </r>
  <r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x v="0"/>
    <n v="100"/>
    <x v="3"/>
    <s v="DKK"/>
    <n v="1472878800"/>
    <n v="1474520400"/>
    <b v="0"/>
    <b v="0"/>
    <s v="technology/wearables"/>
    <n v="0.63146341463414635"/>
    <n v="51.78"/>
    <x v="2"/>
    <x v="8"/>
  </r>
  <r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x v="0"/>
    <n v="13"/>
    <x v="1"/>
    <s v="USD"/>
    <n v="1436245200"/>
    <n v="1436590800"/>
    <b v="0"/>
    <b v="0"/>
    <s v="music/rock"/>
    <n v="0.5377777777777778"/>
    <n v="74.461538461538467"/>
    <x v="1"/>
    <x v="1"/>
  </r>
  <r>
    <x v="0"/>
    <n v="1"/>
    <x v="0"/>
    <s v="CAD"/>
    <n v="1269493200"/>
    <n v="1270443600"/>
    <b v="0"/>
    <b v="0"/>
    <s v="theater/plays"/>
    <n v="0.02"/>
    <n v="2"/>
    <x v="3"/>
    <x v="3"/>
  </r>
  <r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x v="0"/>
    <n v="40"/>
    <x v="1"/>
    <s v="USD"/>
    <n v="1301806800"/>
    <n v="1302670800"/>
    <b v="0"/>
    <b v="0"/>
    <s v="music/jazz"/>
    <n v="3.372E-2"/>
    <n v="63.225000000000001"/>
    <x v="1"/>
    <x v="17"/>
  </r>
  <r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x v="1"/>
    <n v="43"/>
    <x v="1"/>
    <s v="USD"/>
    <n v="1535432400"/>
    <n v="1537160400"/>
    <b v="0"/>
    <b v="1"/>
    <s v="music/rock"/>
    <n v="4.2569999999999997"/>
    <n v="99"/>
    <x v="1"/>
    <x v="1"/>
  </r>
  <r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x v="1"/>
    <n v="149"/>
    <x v="6"/>
    <s v="EUR"/>
    <n v="1503378000"/>
    <n v="1503982800"/>
    <b v="0"/>
    <b v="1"/>
    <s v="games/video games"/>
    <n v="1.0908"/>
    <n v="54.906040268456373"/>
    <x v="6"/>
    <x v="11"/>
  </r>
  <r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x v="0"/>
    <n v="57"/>
    <x v="2"/>
    <s v="AUD"/>
    <n v="1561438800"/>
    <n v="1562043600"/>
    <b v="0"/>
    <b v="1"/>
    <s v="music/rock"/>
    <n v="0.10944303797468355"/>
    <n v="75.84210526315789"/>
    <x v="1"/>
    <x v="1"/>
  </r>
  <r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x v="0"/>
    <n v="1"/>
    <x v="1"/>
    <s v="USD"/>
    <n v="1264399200"/>
    <n v="1267423200"/>
    <b v="0"/>
    <b v="0"/>
    <s v="music/rock"/>
    <n v="0.03"/>
    <n v="3"/>
    <x v="1"/>
    <x v="1"/>
  </r>
  <r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x v="0"/>
    <n v="15"/>
    <x v="4"/>
    <s v="GBP"/>
    <n v="1453615200"/>
    <n v="1456812000"/>
    <b v="0"/>
    <b v="0"/>
    <s v="music/rock"/>
    <n v="0.23390243902439026"/>
    <n v="63.93333333333333"/>
    <x v="1"/>
    <x v="1"/>
  </r>
  <r>
    <x v="1"/>
    <n v="92"/>
    <x v="1"/>
    <s v="USD"/>
    <n v="1362463200"/>
    <n v="1363669200"/>
    <b v="0"/>
    <b v="0"/>
    <s v="theater/plays"/>
    <n v="1.46"/>
    <n v="90.456521739130437"/>
    <x v="3"/>
    <x v="3"/>
  </r>
  <r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x v="0"/>
    <n v="10"/>
    <x v="1"/>
    <s v="USD"/>
    <n v="1331874000"/>
    <n v="1333429200"/>
    <b v="0"/>
    <b v="0"/>
    <s v="food/food trucks"/>
    <n v="9.8219178082191785E-2"/>
    <n v="71.7"/>
    <x v="0"/>
    <x v="0"/>
  </r>
  <r>
    <x v="3"/>
    <n v="32"/>
    <x v="6"/>
    <s v="EUR"/>
    <n v="1286254800"/>
    <n v="1287032400"/>
    <b v="0"/>
    <b v="0"/>
    <s v="theater/plays"/>
    <n v="0.16384615384615384"/>
    <n v="33.28125"/>
    <x v="3"/>
    <x v="3"/>
  </r>
  <r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x v="1"/>
    <n v="72"/>
    <x v="1"/>
    <s v="USD"/>
    <n v="1456466400"/>
    <n v="1458018000"/>
    <b v="0"/>
    <b v="1"/>
    <s v="music/rock"/>
    <n v="1.4391428571428571"/>
    <n v="69.958333333333329"/>
    <x v="1"/>
    <x v="1"/>
  </r>
  <r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x v="0"/>
    <n v="1"/>
    <x v="3"/>
    <s v="DKK"/>
    <n v="1504069200"/>
    <n v="1504155600"/>
    <b v="0"/>
    <b v="1"/>
    <s v="publishing/nonfiction"/>
    <n v="0.05"/>
    <n v="5"/>
    <x v="5"/>
    <x v="9"/>
  </r>
  <r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x v="0"/>
    <n v="32"/>
    <x v="1"/>
    <s v="USD"/>
    <n v="1452146400"/>
    <n v="1452578400"/>
    <b v="0"/>
    <b v="0"/>
    <s v="music/indie rock"/>
    <n v="0.82617647058823529"/>
    <n v="87.78125"/>
    <x v="1"/>
    <x v="7"/>
  </r>
  <r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x v="3"/>
    <n v="75"/>
    <x v="1"/>
    <s v="USD"/>
    <n v="1316581200"/>
    <n v="1318309200"/>
    <b v="0"/>
    <b v="1"/>
    <s v="music/indie rock"/>
    <n v="0.75292682926829269"/>
    <n v="41.16"/>
    <x v="1"/>
    <x v="7"/>
  </r>
  <r>
    <x v="0"/>
    <n v="16"/>
    <x v="1"/>
    <s v="USD"/>
    <n v="1270789200"/>
    <n v="1272171600"/>
    <b v="0"/>
    <b v="0"/>
    <s v="games/video games"/>
    <n v="0.20333333333333334"/>
    <n v="99.125"/>
    <x v="6"/>
    <x v="11"/>
  </r>
  <r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x v="1"/>
    <n v="223"/>
    <x v="1"/>
    <s v="USD"/>
    <n v="1330322400"/>
    <n v="1330495200"/>
    <b v="0"/>
    <b v="0"/>
    <s v="music/rock"/>
    <n v="3.9531818181818181"/>
    <n v="39"/>
    <x v="1"/>
    <x v="1"/>
  </r>
  <r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x v="0"/>
    <n v="30"/>
    <x v="1"/>
    <s v="USD"/>
    <n v="1494738000"/>
    <n v="1495861200"/>
    <b v="0"/>
    <b v="0"/>
    <s v="theater/plays"/>
    <n v="0.19227272727272726"/>
    <n v="42.3"/>
    <x v="3"/>
    <x v="3"/>
  </r>
  <r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x v="3"/>
    <n v="64"/>
    <x v="1"/>
    <s v="USD"/>
    <n v="1281589200"/>
    <n v="1283662800"/>
    <b v="0"/>
    <b v="0"/>
    <s v="technology/web"/>
    <n v="0.38702380952380955"/>
    <n v="50.796875"/>
    <x v="2"/>
    <x v="2"/>
  </r>
  <r>
    <x v="0"/>
    <n v="80"/>
    <x v="1"/>
    <s v="USD"/>
    <n v="1305003600"/>
    <n v="1305781200"/>
    <b v="0"/>
    <b v="0"/>
    <s v="publishing/fiction"/>
    <n v="9.5876777251184833E-2"/>
    <n v="101.15"/>
    <x v="5"/>
    <x v="13"/>
  </r>
  <r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x v="0"/>
    <n v="25"/>
    <x v="1"/>
    <s v="USD"/>
    <n v="1503550800"/>
    <n v="1508302800"/>
    <b v="0"/>
    <b v="1"/>
    <s v="music/indie rock"/>
    <n v="0.34475"/>
    <n v="110.32"/>
    <x v="1"/>
    <x v="7"/>
  </r>
  <r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x v="0"/>
    <n v="1"/>
    <x v="1"/>
    <s v="USD"/>
    <n v="1432098000"/>
    <n v="1433653200"/>
    <b v="0"/>
    <b v="1"/>
    <s v="music/jazz"/>
    <n v="0.05"/>
    <n v="5"/>
    <x v="1"/>
    <x v="17"/>
  </r>
  <r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x v="1"/>
    <n v="139"/>
    <x v="1"/>
    <s v="USD"/>
    <n v="1324965600"/>
    <n v="1325052000"/>
    <b v="0"/>
    <b v="0"/>
    <s v="music/rock"/>
    <n v="1.601923076923077"/>
    <n v="59.928057553956833"/>
    <x v="1"/>
    <x v="1"/>
  </r>
  <r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x v="0"/>
    <n v="25"/>
    <x v="1"/>
    <s v="USD"/>
    <n v="1444971600"/>
    <n v="1449900000"/>
    <b v="0"/>
    <b v="0"/>
    <s v="music/indie rock"/>
    <n v="0.54777777777777781"/>
    <n v="59.16"/>
    <x v="1"/>
    <x v="7"/>
  </r>
  <r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x v="1"/>
    <n v="84"/>
    <x v="1"/>
    <s v="USD"/>
    <n v="1371963600"/>
    <n v="1372395600"/>
    <b v="0"/>
    <b v="0"/>
    <s v="theater/plays"/>
    <n v="1.6032"/>
    <n v="47.714285714285715"/>
    <x v="3"/>
    <x v="3"/>
  </r>
  <r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x v="1"/>
    <n v="454"/>
    <x v="1"/>
    <s v="USD"/>
    <n v="1369285200"/>
    <n v="1369803600"/>
    <b v="0"/>
    <b v="0"/>
    <s v="music/rock"/>
    <n v="1.738641975308642"/>
    <n v="31.019823788546255"/>
    <x v="1"/>
    <x v="1"/>
  </r>
  <r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x v="0"/>
    <n v="1"/>
    <x v="1"/>
    <s v="USD"/>
    <n v="1376629200"/>
    <n v="1378530000"/>
    <b v="0"/>
    <b v="1"/>
    <s v="photography/photography books"/>
    <n v="0.02"/>
    <n v="2"/>
    <x v="7"/>
    <x v="14"/>
  </r>
  <r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x v="1"/>
    <n v="484"/>
    <x v="3"/>
    <s v="DKK"/>
    <n v="1570942800"/>
    <n v="1571547600"/>
    <b v="0"/>
    <b v="0"/>
    <s v="theater/plays"/>
    <n v="3.5588235294117645"/>
    <n v="25"/>
    <x v="3"/>
    <x v="3"/>
  </r>
  <r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x v="1"/>
    <n v="94"/>
    <x v="1"/>
    <s v="USD"/>
    <n v="1498366800"/>
    <n v="1499576400"/>
    <b v="0"/>
    <b v="0"/>
    <s v="theater/plays"/>
    <n v="1.2846"/>
    <n v="68.329787234042556"/>
    <x v="3"/>
    <x v="3"/>
  </r>
  <r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x v="3"/>
    <n v="10"/>
    <x v="0"/>
    <s v="CAD"/>
    <n v="1480572000"/>
    <n v="1481781600"/>
    <b v="1"/>
    <b v="0"/>
    <s v="theater/plays"/>
    <n v="0.16722222222222222"/>
    <n v="90.3"/>
    <x v="3"/>
    <x v="3"/>
  </r>
  <r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x v="0"/>
    <n v="32"/>
    <x v="1"/>
    <s v="USD"/>
    <n v="1335416400"/>
    <n v="1337835600"/>
    <b v="0"/>
    <b v="0"/>
    <s v="technology/wearables"/>
    <n v="0.24914285714285714"/>
    <n v="54.5"/>
    <x v="2"/>
    <x v="8"/>
  </r>
  <r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x v="1"/>
    <n v="86"/>
    <x v="3"/>
    <s v="DKK"/>
    <n v="1551852000"/>
    <n v="1553317200"/>
    <b v="0"/>
    <b v="0"/>
    <s v="games/video games"/>
    <n v="9.67"/>
    <n v="101.19767441860465"/>
    <x v="6"/>
    <x v="11"/>
  </r>
  <r>
    <x v="0"/>
    <n v="1"/>
    <x v="0"/>
    <s v="CAD"/>
    <n v="1540098000"/>
    <n v="1542088800"/>
    <b v="0"/>
    <b v="0"/>
    <s v="film &amp; video/animation"/>
    <n v="0.04"/>
    <n v="4"/>
    <x v="4"/>
    <x v="10"/>
  </r>
  <r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x v="1"/>
    <n v="50"/>
    <x v="1"/>
    <s v="USD"/>
    <n v="1281330000"/>
    <n v="1281589200"/>
    <b v="0"/>
    <b v="0"/>
    <s v="theater/plays"/>
    <n v="1.7162500000000001"/>
    <n v="82.38"/>
    <x v="3"/>
    <x v="3"/>
  </r>
  <r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x v="1"/>
    <n v="42"/>
    <x v="1"/>
    <s v="USD"/>
    <n v="1368594000"/>
    <n v="1370581200"/>
    <b v="0"/>
    <b v="1"/>
    <s v="technology/wearables"/>
    <n v="3.32"/>
    <n v="94.857142857142861"/>
    <x v="2"/>
    <x v="8"/>
  </r>
  <r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x v="0"/>
    <n v="16"/>
    <x v="1"/>
    <s v="USD"/>
    <n v="1555218000"/>
    <n v="1556600400"/>
    <b v="0"/>
    <b v="0"/>
    <s v="theater/plays"/>
    <n v="0.40500000000000003"/>
    <n v="101.25"/>
    <x v="3"/>
    <x v="3"/>
  </r>
  <r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x v="1"/>
    <n v="194"/>
    <x v="4"/>
    <s v="GBP"/>
    <n v="1335934800"/>
    <n v="1335934800"/>
    <b v="0"/>
    <b v="1"/>
    <s v="food/food trucks"/>
    <n v="3.19"/>
    <n v="50.97422680412371"/>
    <x v="0"/>
    <x v="0"/>
  </r>
  <r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x v="1"/>
    <n v="144"/>
    <x v="1"/>
    <s v="USD"/>
    <n v="1573970400"/>
    <n v="1574575200"/>
    <b v="0"/>
    <b v="0"/>
    <s v="journalism/audio"/>
    <n v="1.915"/>
    <n v="31.916666666666668"/>
    <x v="8"/>
    <x v="23"/>
  </r>
  <r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x v="0"/>
    <n v="0"/>
    <x v="1"/>
    <s v="USD"/>
    <n v="1367384400"/>
    <n v="1369803600"/>
    <b v="0"/>
    <b v="1"/>
    <s v="theater/plays"/>
    <n v="0"/>
    <e v="#DIV/0!"/>
    <x v="3"/>
    <x v="3"/>
  </r>
  <r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x v="0"/>
    <n v="62"/>
    <x v="6"/>
    <s v="EUR"/>
    <n v="1431925200"/>
    <n v="1432011600"/>
    <b v="0"/>
    <b v="0"/>
    <s v="music/rock"/>
    <n v="0.92320000000000002"/>
    <n v="111.6774193548387"/>
    <x v="1"/>
    <x v="1"/>
  </r>
  <r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x v="0"/>
    <n v="1258"/>
    <x v="1"/>
    <s v="USD"/>
    <n v="1336194000"/>
    <n v="1337058000"/>
    <b v="0"/>
    <b v="0"/>
    <s v="theater/plays"/>
    <n v="0.70925816023738875"/>
    <n v="95"/>
    <x v="3"/>
    <x v="3"/>
  </r>
  <r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x v="1"/>
    <n v="32"/>
    <x v="1"/>
    <s v="USD"/>
    <n v="1555650000"/>
    <n v="1555909200"/>
    <b v="0"/>
    <b v="0"/>
    <s v="theater/plays"/>
    <n v="4.2575000000000003"/>
    <n v="106.4375"/>
    <x v="3"/>
    <x v="3"/>
  </r>
  <r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x v="1"/>
    <n v="84"/>
    <x v="1"/>
    <s v="USD"/>
    <n v="1452232800"/>
    <n v="1453356000"/>
    <b v="0"/>
    <b v="0"/>
    <s v="music/rock"/>
    <n v="2.7650000000000001"/>
    <n v="92.166666666666671"/>
    <x v="1"/>
    <x v="1"/>
  </r>
  <r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x v="1"/>
    <n v="156"/>
    <x v="1"/>
    <s v="USD"/>
    <n v="1422165600"/>
    <n v="1423202400"/>
    <b v="0"/>
    <b v="0"/>
    <s v="film &amp; video/drama"/>
    <n v="9.69"/>
    <n v="80.75"/>
    <x v="4"/>
    <x v="6"/>
  </r>
  <r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x v="3"/>
    <n v="1"/>
    <x v="5"/>
    <s v="CHF"/>
    <n v="1330495200"/>
    <n v="1332306000"/>
    <b v="0"/>
    <b v="0"/>
    <s v="music/indie rock"/>
    <n v="0.04"/>
    <n v="4"/>
    <x v="1"/>
    <x v="7"/>
  </r>
  <r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x v="0"/>
    <n v="64"/>
    <x v="1"/>
    <s v="USD"/>
    <n v="1509512400"/>
    <n v="1510984800"/>
    <b v="0"/>
    <b v="0"/>
    <s v="theater/plays"/>
    <n v="0.6492783505154639"/>
    <n v="98.40625"/>
    <x v="3"/>
    <x v="3"/>
  </r>
  <r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x v="1"/>
    <n v="87"/>
    <x v="1"/>
    <s v="USD"/>
    <n v="1312693200"/>
    <n v="1313730000"/>
    <b v="0"/>
    <b v="0"/>
    <s v="music/jazz"/>
    <n v="1.0111290322580646"/>
    <n v="72.05747126436782"/>
    <x v="1"/>
    <x v="17"/>
  </r>
  <r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x v="0"/>
    <n v="1"/>
    <x v="4"/>
    <s v="GBP"/>
    <n v="1375160400"/>
    <n v="1376197200"/>
    <b v="0"/>
    <b v="0"/>
    <s v="food/food trucks"/>
    <n v="0.05"/>
    <n v="5"/>
    <x v="0"/>
    <x v="0"/>
  </r>
  <r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x v="1"/>
    <n v="160"/>
    <x v="4"/>
    <s v="GBP"/>
    <n v="1457330400"/>
    <n v="1458277200"/>
    <b v="0"/>
    <b v="0"/>
    <s v="music/rock"/>
    <n v="1.8838235294117647"/>
    <n v="40.03125"/>
    <x v="1"/>
    <x v="1"/>
  </r>
  <r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x v="1"/>
    <n v="26"/>
    <x v="0"/>
    <s v="CAD"/>
    <n v="1503723600"/>
    <n v="1504501200"/>
    <b v="0"/>
    <b v="0"/>
    <s v="theater/plays"/>
    <n v="1.74"/>
    <n v="73.615384615384613"/>
    <x v="3"/>
    <x v="3"/>
  </r>
  <r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x v="0"/>
    <n v="64"/>
    <x v="1"/>
    <s v="USD"/>
    <n v="1523768400"/>
    <n v="1526014800"/>
    <b v="0"/>
    <b v="0"/>
    <s v="music/indie rock"/>
    <n v="3.1301587301587303E-2"/>
    <n v="92.4375"/>
    <x v="1"/>
    <x v="7"/>
  </r>
  <r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x v="0"/>
    <n v="2928"/>
    <x v="0"/>
    <s v="CAD"/>
    <n v="1545112800"/>
    <n v="1546495200"/>
    <b v="0"/>
    <b v="0"/>
    <s v="theater/plays"/>
    <n v="0.48396694214876035"/>
    <n v="28"/>
    <x v="3"/>
    <x v="3"/>
  </r>
  <r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x v="0"/>
    <n v="1"/>
    <x v="1"/>
    <s v="USD"/>
    <n v="1404795600"/>
    <n v="1407128400"/>
    <b v="0"/>
    <b v="0"/>
    <s v="music/jazz"/>
    <n v="0.02"/>
    <n v="2"/>
    <x v="1"/>
    <x v="17"/>
  </r>
  <r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x v="1"/>
    <n v="409"/>
    <x v="1"/>
    <s v="USD"/>
    <n v="1470373200"/>
    <n v="1474088400"/>
    <b v="0"/>
    <b v="0"/>
    <s v="technology/web"/>
    <n v="1.2684"/>
    <n v="31.012224938875306"/>
    <x v="2"/>
    <x v="2"/>
  </r>
  <r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x v="0"/>
    <n v="752"/>
    <x v="3"/>
    <s v="DKK"/>
    <n v="1332910800"/>
    <n v="1335502800"/>
    <b v="0"/>
    <b v="0"/>
    <s v="music/jazz"/>
    <n v="0.54187265917603"/>
    <n v="76.957446808510639"/>
    <x v="1"/>
    <x v="17"/>
  </r>
  <r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x v="1"/>
    <n v="363"/>
    <x v="1"/>
    <s v="USD"/>
    <n v="1571374800"/>
    <n v="1571806800"/>
    <b v="0"/>
    <b v="1"/>
    <s v="food/food trucks"/>
    <n v="10.365"/>
    <n v="39.97520661157025"/>
    <x v="0"/>
    <x v="0"/>
  </r>
  <r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x v="1"/>
    <n v="269"/>
    <x v="1"/>
    <s v="USD"/>
    <n v="1489298400"/>
    <n v="1489554000"/>
    <b v="0"/>
    <b v="0"/>
    <s v="theater/plays"/>
    <n v="9.32"/>
    <n v="51.970260223048328"/>
    <x v="3"/>
    <x v="3"/>
  </r>
  <r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x v="0"/>
    <n v="1"/>
    <x v="1"/>
    <s v="USD"/>
    <n v="1264399200"/>
    <n v="1265695200"/>
    <b v="0"/>
    <b v="0"/>
    <s v="technology/wearables"/>
    <n v="0.03"/>
    <n v="3"/>
    <x v="2"/>
    <x v="8"/>
  </r>
  <r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x v="0"/>
    <n v="14"/>
    <x v="6"/>
    <s v="EUR"/>
    <n v="1453615200"/>
    <n v="1453788000"/>
    <b v="1"/>
    <b v="1"/>
    <s v="theater/plays"/>
    <n v="0.20322580645161289"/>
    <n v="90"/>
    <x v="3"/>
    <x v="3"/>
  </r>
  <r>
    <x v="1"/>
    <n v="202"/>
    <x v="1"/>
    <s v="USD"/>
    <n v="1467954000"/>
    <n v="1471496400"/>
    <b v="0"/>
    <b v="0"/>
    <s v="theater/plays"/>
    <n v="18.40625"/>
    <n v="72.896039603960389"/>
    <x v="3"/>
    <x v="3"/>
  </r>
  <r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x v="1"/>
    <n v="123"/>
    <x v="1"/>
    <s v="USD"/>
    <n v="1338267600"/>
    <n v="1339218000"/>
    <b v="0"/>
    <b v="0"/>
    <s v="publishing/fiction"/>
    <n v="1.53"/>
    <n v="85.829268292682926"/>
    <x v="5"/>
    <x v="13"/>
  </r>
  <r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x v="1"/>
    <n v="181"/>
    <x v="1"/>
    <s v="USD"/>
    <n v="1547964000"/>
    <n v="1552971600"/>
    <b v="0"/>
    <b v="0"/>
    <s v="technology/web"/>
    <n v="1.65"/>
    <n v="81.132596685082873"/>
    <x v="2"/>
    <x v="2"/>
  </r>
  <r>
    <x v="0"/>
    <n v="10"/>
    <x v="1"/>
    <s v="USD"/>
    <n v="1464152400"/>
    <n v="1465102800"/>
    <b v="0"/>
    <b v="0"/>
    <s v="theater/plays"/>
    <n v="0.17499999999999999"/>
    <n v="73.5"/>
    <x v="3"/>
    <x v="3"/>
  </r>
  <r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x v="0"/>
    <n v="15"/>
    <x v="1"/>
    <s v="USD"/>
    <n v="1416117600"/>
    <n v="1418018400"/>
    <b v="0"/>
    <b v="1"/>
    <s v="theater/plays"/>
    <n v="2.0843373493975904E-2"/>
    <n v="103.8"/>
    <x v="3"/>
    <x v="3"/>
  </r>
  <r>
    <x v="0"/>
    <n v="191"/>
    <x v="1"/>
    <s v="USD"/>
    <n v="1340946000"/>
    <n v="1341032400"/>
    <b v="0"/>
    <b v="0"/>
    <s v="music/indie rock"/>
    <n v="0.61"/>
    <n v="31.937172774869111"/>
    <x v="1"/>
    <x v="7"/>
  </r>
  <r>
    <x v="0"/>
    <n v="16"/>
    <x v="1"/>
    <s v="USD"/>
    <n v="1486101600"/>
    <n v="1486360800"/>
    <b v="0"/>
    <b v="0"/>
    <s v="theater/plays"/>
    <n v="0.30037735849056602"/>
    <n v="99.5"/>
    <x v="3"/>
    <x v="3"/>
  </r>
  <r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x v="1"/>
    <n v="140"/>
    <x v="1"/>
    <s v="USD"/>
    <n v="1533877200"/>
    <n v="1534050000"/>
    <b v="0"/>
    <b v="1"/>
    <s v="theater/plays"/>
    <n v="7.12"/>
    <n v="101.71428571428571"/>
    <x v="3"/>
    <x v="3"/>
  </r>
  <r>
    <x v="0"/>
    <n v="34"/>
    <x v="1"/>
    <s v="USD"/>
    <n v="1275195600"/>
    <n v="1277528400"/>
    <b v="0"/>
    <b v="0"/>
    <s v="technology/wearables"/>
    <n v="0.30304347826086958"/>
    <n v="61.5"/>
    <x v="2"/>
    <x v="8"/>
  </r>
  <r>
    <x v="1"/>
    <n v="3388"/>
    <x v="1"/>
    <s v="USD"/>
    <n v="1318136400"/>
    <n v="1318568400"/>
    <b v="0"/>
    <b v="0"/>
    <s v="technology/web"/>
    <n v="2.1250896057347672"/>
    <n v="35"/>
    <x v="2"/>
    <x v="2"/>
  </r>
  <r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x v="0"/>
    <n v="1"/>
    <x v="4"/>
    <s v="GBP"/>
    <n v="1277960400"/>
    <n v="1280120400"/>
    <b v="0"/>
    <b v="0"/>
    <s v="music/electric music"/>
    <n v="0.01"/>
    <n v="1"/>
    <x v="1"/>
    <x v="5"/>
  </r>
  <r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x v="1"/>
    <n v="100"/>
    <x v="2"/>
    <s v="AUD"/>
    <n v="1354082400"/>
    <n v="1355032800"/>
    <b v="0"/>
    <b v="0"/>
    <s v="music/jazz"/>
    <n v="1.7725714285714285"/>
    <n v="62.04"/>
    <x v="1"/>
    <x v="17"/>
  </r>
  <r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x v="1"/>
    <n v="150"/>
    <x v="1"/>
    <s v="USD"/>
    <n v="1386741600"/>
    <n v="1388037600"/>
    <b v="0"/>
    <b v="0"/>
    <s v="theater/plays"/>
    <n v="2.31"/>
    <n v="73.92"/>
    <x v="3"/>
    <x v="3"/>
  </r>
  <r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x v="3"/>
    <n v="26"/>
    <x v="1"/>
    <s v="USD"/>
    <n v="1548482400"/>
    <n v="1550815200"/>
    <b v="0"/>
    <b v="0"/>
    <s v="theater/plays"/>
    <n v="0.49446428571428569"/>
    <n v="106.5"/>
    <x v="3"/>
    <x v="3"/>
  </r>
  <r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x v="1"/>
    <n v="78"/>
    <x v="6"/>
    <s v="EUR"/>
    <n v="1463979600"/>
    <n v="1467522000"/>
    <b v="0"/>
    <b v="0"/>
    <s v="technology/web"/>
    <n v="1.355"/>
    <n v="86.858974358974365"/>
    <x v="2"/>
    <x v="2"/>
  </r>
  <r>
    <x v="0"/>
    <n v="10"/>
    <x v="1"/>
    <s v="USD"/>
    <n v="1415253600"/>
    <n v="1416117600"/>
    <b v="0"/>
    <b v="0"/>
    <s v="music/rock"/>
    <n v="0.10297872340425532"/>
    <n v="96.8"/>
    <x v="1"/>
    <x v="1"/>
  </r>
  <r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x v="0"/>
    <n v="6"/>
    <x v="1"/>
    <s v="USD"/>
    <n v="1481436000"/>
    <n v="1482818400"/>
    <b v="0"/>
    <b v="0"/>
    <s v="food/food trucks"/>
    <n v="0.25714285714285712"/>
    <n v="90"/>
    <x v="0"/>
    <x v="0"/>
  </r>
  <r>
    <x v="0"/>
    <n v="7"/>
    <x v="1"/>
    <s v="USD"/>
    <n v="1372222800"/>
    <n v="1374642000"/>
    <b v="0"/>
    <b v="1"/>
    <s v="theater/plays"/>
    <n v="0.34"/>
    <n v="97.142857142857139"/>
    <x v="3"/>
    <x v="3"/>
  </r>
  <r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x v="0"/>
    <n v="1"/>
    <x v="5"/>
    <s v="CHF"/>
    <n v="1434085200"/>
    <n v="1434430800"/>
    <b v="0"/>
    <b v="0"/>
    <s v="music/rock"/>
    <n v="0.01"/>
    <n v="1"/>
    <x v="1"/>
    <x v="1"/>
  </r>
  <r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x v="1"/>
    <n v="233"/>
    <x v="1"/>
    <s v="USD"/>
    <n v="1548568800"/>
    <n v="1551506400"/>
    <b v="0"/>
    <b v="0"/>
    <s v="theater/plays"/>
    <n v="1.07"/>
    <n v="28.012875536480685"/>
    <x v="3"/>
    <x v="3"/>
  </r>
  <r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x v="1"/>
    <n v="43"/>
    <x v="1"/>
    <s v="USD"/>
    <n v="1571115600"/>
    <n v="1574920800"/>
    <b v="0"/>
    <b v="1"/>
    <s v="theater/plays"/>
    <n v="2.64"/>
    <n v="42.97674418604651"/>
    <x v="3"/>
    <x v="3"/>
  </r>
  <r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x v="1"/>
    <n v="2805"/>
    <x v="0"/>
    <s v="CAD"/>
    <n v="1523854800"/>
    <n v="1524286800"/>
    <b v="0"/>
    <b v="0"/>
    <s v="publishing/nonfiction"/>
    <n v="2.2552763819095478"/>
    <n v="48"/>
    <x v="5"/>
    <x v="9"/>
  </r>
  <r>
    <x v="1"/>
    <n v="68"/>
    <x v="1"/>
    <s v="USD"/>
    <n v="1346043600"/>
    <n v="1346907600"/>
    <b v="0"/>
    <b v="0"/>
    <s v="games/video games"/>
    <n v="2.3940625"/>
    <n v="112.66176470588235"/>
    <x v="6"/>
    <x v="11"/>
  </r>
  <r>
    <x v="0"/>
    <n v="36"/>
    <x v="3"/>
    <s v="DKK"/>
    <n v="1464325200"/>
    <n v="1464498000"/>
    <b v="0"/>
    <b v="1"/>
    <s v="music/rock"/>
    <n v="0.921875"/>
    <n v="81.944444444444443"/>
    <x v="1"/>
    <x v="1"/>
  </r>
  <r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x v="0"/>
    <n v="70"/>
    <x v="1"/>
    <s v="USD"/>
    <n v="1535432400"/>
    <n v="1537592400"/>
    <b v="0"/>
    <b v="0"/>
    <s v="theater/plays"/>
    <n v="0.69"/>
    <n v="69.98571428571428"/>
    <x v="3"/>
    <x v="3"/>
  </r>
  <r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x v="1"/>
    <n v="48"/>
    <x v="1"/>
    <s v="USD"/>
    <n v="1532149200"/>
    <n v="1535259600"/>
    <b v="1"/>
    <b v="1"/>
    <s v="technology/web"/>
    <n v="5.085"/>
    <n v="105.9375"/>
    <x v="2"/>
    <x v="2"/>
  </r>
  <r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x v="0"/>
    <n v="1"/>
    <x v="1"/>
    <s v="USD"/>
    <n v="1321682400"/>
    <n v="1322978400"/>
    <b v="1"/>
    <b v="0"/>
    <s v="music/rock"/>
    <n v="0.01"/>
    <n v="1"/>
    <x v="1"/>
    <x v="1"/>
  </r>
  <r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x v="1"/>
    <n v="452"/>
    <x v="2"/>
    <s v="AUD"/>
    <n v="1308373200"/>
    <n v="1311051600"/>
    <b v="0"/>
    <b v="0"/>
    <s v="theater/plays"/>
    <n v="1.0237606837606839"/>
    <n v="53"/>
    <x v="3"/>
    <x v="3"/>
  </r>
  <r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x v="1"/>
    <n v="300"/>
    <x v="1"/>
    <s v="USD"/>
    <n v="1539061200"/>
    <n v="1539579600"/>
    <b v="0"/>
    <b v="0"/>
    <s v="food/food trucks"/>
    <n v="1.6243749999999999"/>
    <n v="25.99"/>
    <x v="0"/>
    <x v="0"/>
  </r>
  <r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x v="0"/>
    <n v="67"/>
    <x v="1"/>
    <s v="USD"/>
    <n v="1294898400"/>
    <n v="1294984800"/>
    <b v="0"/>
    <b v="0"/>
    <s v="music/rock"/>
    <n v="0.6917721518987342"/>
    <n v="81.567164179104481"/>
    <x v="1"/>
    <x v="1"/>
  </r>
  <r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x v="1"/>
    <n v="80"/>
    <x v="1"/>
    <s v="USD"/>
    <n v="1421820000"/>
    <n v="1422165600"/>
    <b v="0"/>
    <b v="0"/>
    <s v="theater/plays"/>
    <n v="3.7"/>
    <n v="37"/>
    <x v="3"/>
    <x v="3"/>
  </r>
  <r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x v="0"/>
    <n v="1"/>
    <x v="1"/>
    <s v="USD"/>
    <n v="1411102800"/>
    <n v="1411189200"/>
    <b v="0"/>
    <b v="1"/>
    <s v="technology/web"/>
    <n v="0.02"/>
    <n v="2"/>
    <x v="2"/>
    <x v="2"/>
  </r>
  <r>
    <x v="1"/>
    <n v="159"/>
    <x v="1"/>
    <s v="USD"/>
    <n v="1531803600"/>
    <n v="1534654800"/>
    <b v="0"/>
    <b v="1"/>
    <s v="music/rock"/>
    <n v="1.5617857142857143"/>
    <n v="55.0062893081761"/>
    <x v="1"/>
    <x v="1"/>
  </r>
  <r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x v="1"/>
    <n v="80"/>
    <x v="0"/>
    <s v="CAD"/>
    <n v="1528088400"/>
    <n v="1530421200"/>
    <b v="0"/>
    <b v="1"/>
    <s v="theater/plays"/>
    <n v="4.7894444444444444"/>
    <n v="107.7625"/>
    <x v="3"/>
    <x v="3"/>
  </r>
  <r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x v="1"/>
    <n v="179"/>
    <x v="1"/>
    <s v="USD"/>
    <n v="1346821200"/>
    <n v="1347944400"/>
    <b v="1"/>
    <b v="0"/>
    <s v="film &amp; video/drama"/>
    <n v="7.95"/>
    <n v="79.944134078212286"/>
    <x v="4"/>
    <x v="6"/>
  </r>
  <r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x v="1"/>
    <n v="2261"/>
    <x v="1"/>
    <s v="USD"/>
    <n v="1544335200"/>
    <n v="1545112800"/>
    <b v="0"/>
    <b v="1"/>
    <s v="music/world music"/>
    <n v="1.7595330739299611"/>
    <n v="40"/>
    <x v="1"/>
    <x v="21"/>
  </r>
  <r>
    <x v="1"/>
    <n v="40"/>
    <x v="1"/>
    <s v="USD"/>
    <n v="1279083600"/>
    <n v="1279170000"/>
    <b v="0"/>
    <b v="0"/>
    <s v="theater/plays"/>
    <n v="2.3788235294117648"/>
    <n v="101.1"/>
    <x v="3"/>
    <x v="3"/>
  </r>
  <r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x v="0"/>
    <n v="1"/>
    <x v="1"/>
    <s v="USD"/>
    <n v="1555390800"/>
    <n v="1555822800"/>
    <b v="0"/>
    <b v="1"/>
    <s v="theater/plays"/>
    <n v="0.05"/>
    <n v="5"/>
    <x v="3"/>
    <x v="3"/>
  </r>
  <r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x v="1"/>
    <n v="80"/>
    <x v="1"/>
    <s v="USD"/>
    <n v="1353823200"/>
    <n v="1353996000"/>
    <b v="0"/>
    <b v="0"/>
    <s v="theater/plays"/>
    <n v="11.09"/>
    <n v="97.037499999999994"/>
    <x v="3"/>
    <x v="3"/>
  </r>
  <r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x v="1"/>
    <n v="32"/>
    <x v="1"/>
    <s v="USD"/>
    <n v="1368853200"/>
    <n v="1368939600"/>
    <b v="0"/>
    <b v="0"/>
    <s v="music/indie rock"/>
    <n v="3.73875"/>
    <n v="93.46875"/>
    <x v="1"/>
    <x v="7"/>
  </r>
  <r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x v="1"/>
    <n v="92"/>
    <x v="1"/>
    <s v="USD"/>
    <n v="1478930400"/>
    <n v="1480831200"/>
    <b v="0"/>
    <b v="0"/>
    <s v="games/video games"/>
    <n v="8.641"/>
    <n v="93.923913043478265"/>
    <x v="6"/>
    <x v="11"/>
  </r>
  <r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x v="1"/>
    <n v="241"/>
    <x v="1"/>
    <s v="USD"/>
    <n v="1411621200"/>
    <n v="1411966800"/>
    <b v="0"/>
    <b v="1"/>
    <s v="music/rock"/>
    <n v="1.131734693877551"/>
    <n v="46.020746887966808"/>
    <x v="1"/>
    <x v="1"/>
  </r>
  <r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  <x v="0"/>
    <n v="2015"/>
  </r>
  <r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  <x v="1"/>
    <n v="2014"/>
  </r>
  <r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  <x v="2"/>
    <n v="2013"/>
  </r>
  <r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  <x v="3"/>
    <n v="2019"/>
  </r>
  <r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  <x v="3"/>
    <n v="2019"/>
  </r>
  <r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  <x v="4"/>
    <n v="2012"/>
  </r>
  <r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  <x v="5"/>
    <n v="2017"/>
  </r>
  <r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  <x v="0"/>
    <n v="2015"/>
  </r>
  <r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  <x v="6"/>
    <n v="2010"/>
  </r>
  <r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  <x v="2"/>
    <n v="2013"/>
  </r>
  <r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  <x v="6"/>
    <n v="2010"/>
  </r>
  <r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  <x v="6"/>
    <n v="2010"/>
  </r>
  <r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  <x v="3"/>
    <n v="2019"/>
  </r>
  <r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  <x v="7"/>
    <n v="2016"/>
  </r>
  <r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  <x v="4"/>
    <n v="2012"/>
  </r>
  <r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  <x v="3"/>
    <n v="2019"/>
  </r>
  <r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  <x v="1"/>
    <n v="2014"/>
  </r>
  <r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  <x v="8"/>
    <n v="2011"/>
  </r>
  <r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  <x v="9"/>
    <n v="2018"/>
  </r>
  <r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  <x v="3"/>
    <n v="2019"/>
  </r>
  <r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  <x v="1"/>
    <n v="2014"/>
  </r>
  <r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  <x v="8"/>
    <n v="2011"/>
  </r>
  <r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  <x v="9"/>
    <n v="2018"/>
  </r>
  <r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  <x v="3"/>
    <n v="2019"/>
  </r>
  <r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  <x v="1"/>
    <n v="2014"/>
  </r>
  <r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  <x v="8"/>
    <n v="2011"/>
  </r>
  <r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  <x v="9"/>
    <n v="2018"/>
  </r>
  <r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  <x v="0"/>
    <n v="2015"/>
  </r>
  <r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  <x v="6"/>
    <n v="2010"/>
  </r>
  <r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  <x v="9"/>
    <n v="2018"/>
  </r>
  <r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  <x v="3"/>
    <n v="2019"/>
  </r>
  <r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  <x v="7"/>
    <n v="2016"/>
  </r>
  <r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  <x v="9"/>
    <n v="2018"/>
  </r>
  <r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  <x v="1"/>
    <n v="2014"/>
  </r>
  <r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  <x v="5"/>
    <n v="2017"/>
  </r>
  <r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  <x v="3"/>
    <n v="2019"/>
  </r>
  <r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  <x v="8"/>
    <n v="2011"/>
  </r>
  <r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  <x v="3"/>
    <n v="2019"/>
  </r>
  <r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  <x v="6"/>
    <n v="2010"/>
  </r>
  <r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  <x v="2"/>
    <n v="2013"/>
  </r>
  <r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  <x v="6"/>
    <n v="2010"/>
  </r>
  <r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  <x v="4"/>
    <n v="2012"/>
  </r>
  <r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  <x v="8"/>
    <n v="2011"/>
  </r>
  <r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  <x v="1"/>
    <n v="2014"/>
  </r>
  <r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  <x v="3"/>
    <n v="2019"/>
  </r>
  <r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  <x v="7"/>
    <n v="2016"/>
  </r>
  <r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  <x v="6"/>
    <n v="2010"/>
  </r>
  <r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  <x v="1"/>
    <n v="2014"/>
  </r>
  <r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  <x v="0"/>
    <n v="2015"/>
  </r>
  <r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  <x v="3"/>
    <n v="2019"/>
  </r>
  <r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  <x v="2"/>
    <n v="2013"/>
  </r>
  <r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  <x v="4"/>
    <n v="2012"/>
  </r>
  <r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  <x v="6"/>
    <n v="2010"/>
  </r>
  <r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  <x v="1"/>
    <n v="2014"/>
  </r>
  <r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  <x v="9"/>
    <n v="2018"/>
  </r>
  <r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  <x v="9"/>
    <n v="2018"/>
  </r>
  <r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  <x v="0"/>
    <n v="2015"/>
  </r>
  <r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  <x v="5"/>
    <n v="2017"/>
  </r>
  <r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  <x v="0"/>
    <n v="2015"/>
  </r>
  <r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  <x v="5"/>
    <n v="2017"/>
  </r>
  <r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  <x v="4"/>
    <n v="2012"/>
  </r>
  <r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  <x v="8"/>
    <n v="2011"/>
  </r>
  <r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  <x v="0"/>
    <n v="2015"/>
  </r>
  <r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  <x v="5"/>
    <n v="2017"/>
  </r>
  <r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  <x v="9"/>
    <n v="2018"/>
  </r>
  <r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  <x v="8"/>
    <n v="2011"/>
  </r>
  <r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  <x v="0"/>
    <n v="2015"/>
  </r>
  <r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  <x v="6"/>
    <n v="2010"/>
  </r>
  <r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  <x v="5"/>
    <n v="2017"/>
  </r>
  <r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  <x v="6"/>
    <n v="2011"/>
  </r>
  <r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  <x v="6"/>
    <n v="2010"/>
  </r>
  <r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  <x v="3"/>
    <n v="2019"/>
  </r>
  <r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  <x v="0"/>
    <n v="2015"/>
  </r>
  <r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  <x v="7"/>
    <n v="2016"/>
  </r>
  <r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  <x v="7"/>
    <n v="2016"/>
  </r>
  <r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  <x v="9"/>
    <n v="2018"/>
  </r>
  <r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  <x v="0"/>
    <n v="2015"/>
  </r>
  <r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  <x v="6"/>
    <n v="2010"/>
  </r>
  <r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  <x v="9"/>
    <n v="2018"/>
  </r>
  <r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  <x v="9"/>
    <n v="2018"/>
  </r>
  <r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  <x v="5"/>
    <n v="2017"/>
  </r>
  <r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  <x v="5"/>
    <n v="2017"/>
  </r>
  <r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  <x v="3"/>
    <n v="2019"/>
  </r>
  <r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  <x v="7"/>
    <n v="2016"/>
  </r>
  <r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  <x v="4"/>
    <n v="2012"/>
  </r>
  <r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  <x v="8"/>
    <n v="2011"/>
  </r>
  <r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  <x v="0"/>
    <n v="2015"/>
  </r>
  <r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  <x v="8"/>
    <n v="2011"/>
  </r>
  <r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  <x v="0"/>
    <n v="2015"/>
  </r>
  <r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  <x v="6"/>
    <n v="2010"/>
  </r>
  <r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  <x v="7"/>
    <n v="2016"/>
  </r>
  <r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  <x v="7"/>
    <n v="2016"/>
  </r>
  <r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  <x v="6"/>
    <n v="2010"/>
  </r>
  <r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  <x v="4"/>
    <n v="2012"/>
  </r>
  <r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  <x v="3"/>
    <n v="2019"/>
  </r>
  <r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  <x v="3"/>
    <n v="2019"/>
  </r>
  <r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  <x v="8"/>
    <n v="2011"/>
  </r>
  <r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  <x v="0"/>
    <n v="2015"/>
  </r>
  <r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  <x v="0"/>
    <n v="2015"/>
  </r>
  <r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  <x v="1"/>
    <n v="2014"/>
  </r>
  <r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  <x v="8"/>
    <n v="2011"/>
  </r>
  <r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  <x v="0"/>
    <n v="2015"/>
  </r>
  <r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  <x v="9"/>
    <n v="2018"/>
  </r>
  <r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  <x v="6"/>
    <n v="2010"/>
  </r>
  <r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  <x v="5"/>
    <n v="2017"/>
  </r>
  <r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  <x v="2"/>
    <n v="2013"/>
  </r>
  <r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  <x v="3"/>
    <n v="2019"/>
  </r>
  <r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  <x v="9"/>
    <n v="2018"/>
  </r>
  <r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  <x v="4"/>
    <n v="2012"/>
  </r>
  <r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  <x v="1"/>
    <n v="2014"/>
  </r>
  <r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  <x v="9"/>
    <n v="2018"/>
  </r>
  <r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  <x v="4"/>
    <n v="2012"/>
  </r>
  <r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  <x v="1"/>
    <n v="2014"/>
  </r>
  <r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  <x v="5"/>
    <n v="2017"/>
  </r>
  <r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  <x v="3"/>
    <n v="2019"/>
  </r>
  <r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  <x v="5"/>
    <n v="2017"/>
  </r>
  <r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  <x v="0"/>
    <n v="2015"/>
  </r>
  <r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  <x v="8"/>
    <n v="2011"/>
  </r>
  <r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  <x v="1"/>
    <n v="2014"/>
  </r>
  <r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  <x v="1"/>
    <n v="2014"/>
  </r>
  <r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  <x v="0"/>
    <n v="2015"/>
  </r>
  <r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  <x v="1"/>
    <n v="2014"/>
  </r>
  <r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  <x v="1"/>
    <n v="2014"/>
  </r>
  <r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  <x v="0"/>
    <n v="2015"/>
  </r>
  <r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  <x v="3"/>
    <n v="2019"/>
  </r>
  <r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  <x v="9"/>
    <n v="2018"/>
  </r>
  <r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  <x v="7"/>
    <n v="2016"/>
  </r>
  <r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  <x v="6"/>
    <n v="2010"/>
  </r>
  <r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  <x v="6"/>
    <n v="2010"/>
  </r>
  <r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  <x v="0"/>
    <n v="2015"/>
  </r>
  <r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  <x v="8"/>
    <n v="2011"/>
  </r>
  <r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  <x v="2"/>
    <n v="2013"/>
  </r>
  <r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  <x v="9"/>
    <n v="2018"/>
  </r>
  <r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  <x v="8"/>
    <n v="2011"/>
  </r>
  <r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  <x v="8"/>
    <n v="2011"/>
  </r>
  <r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  <x v="2"/>
    <n v="2013"/>
  </r>
  <r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  <x v="1"/>
    <n v="2014"/>
  </r>
  <r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  <x v="6"/>
    <n v="2010"/>
  </r>
  <r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  <x v="4"/>
    <n v="2012"/>
  </r>
  <r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  <x v="0"/>
    <n v="2015"/>
  </r>
  <r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  <x v="9"/>
    <n v="2018"/>
  </r>
  <r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  <x v="0"/>
    <n v="2015"/>
  </r>
  <r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  <x v="4"/>
    <n v="2012"/>
  </r>
  <r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  <x v="6"/>
    <n v="2010"/>
  </r>
  <r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  <x v="3"/>
    <n v="2019"/>
  </r>
  <r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  <x v="1"/>
    <n v="2014"/>
  </r>
  <r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  <x v="8"/>
    <n v="2011"/>
  </r>
  <r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  <x v="7"/>
    <n v="2016"/>
  </r>
  <r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  <x v="5"/>
    <n v="2017"/>
  </r>
  <r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  <x v="2"/>
    <n v="2013"/>
  </r>
  <r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  <x v="9"/>
    <n v="2018"/>
  </r>
  <r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  <x v="1"/>
    <n v="2014"/>
  </r>
  <r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  <x v="5"/>
    <n v="2017"/>
  </r>
  <r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  <x v="4"/>
    <n v="2012"/>
  </r>
  <r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  <x v="7"/>
    <n v="2016"/>
  </r>
  <r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  <x v="6"/>
    <n v="2010"/>
  </r>
  <r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  <x v="3"/>
    <n v="2019"/>
  </r>
  <r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  <x v="2"/>
    <n v="2014"/>
  </r>
  <r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  <x v="0"/>
    <n v="2015"/>
  </r>
  <r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  <x v="3"/>
    <n v="2019"/>
  </r>
  <r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  <x v="3"/>
    <n v="2019"/>
  </r>
  <r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  <x v="0"/>
    <n v="2015"/>
  </r>
  <r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  <x v="9"/>
    <n v="2019"/>
  </r>
  <r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  <x v="5"/>
    <n v="2017"/>
  </r>
  <r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  <x v="5"/>
    <n v="2017"/>
  </r>
  <r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  <x v="5"/>
    <n v="2017"/>
  </r>
  <r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  <x v="6"/>
    <n v="2010"/>
  </r>
  <r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  <x v="2"/>
    <n v="2013"/>
  </r>
  <r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  <x v="3"/>
    <n v="2019"/>
  </r>
  <r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  <x v="4"/>
    <n v="2012"/>
  </r>
  <r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  <x v="5"/>
    <n v="2017"/>
  </r>
  <r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  <x v="1"/>
    <n v="2014"/>
  </r>
  <r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  <x v="1"/>
    <n v="2014"/>
  </r>
  <r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  <x v="2"/>
    <n v="2013"/>
  </r>
  <r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  <x v="0"/>
    <n v="2015"/>
  </r>
  <r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  <x v="7"/>
    <n v="2016"/>
  </r>
  <r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  <x v="7"/>
    <n v="2016"/>
  </r>
  <r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  <x v="6"/>
    <n v="2010"/>
  </r>
  <r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  <x v="5"/>
    <n v="2017"/>
  </r>
  <r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  <x v="2"/>
    <n v="2013"/>
  </r>
  <r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  <x v="6"/>
    <n v="2010"/>
  </r>
  <r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  <x v="5"/>
    <n v="2017"/>
  </r>
  <r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  <x v="3"/>
    <n v="2019"/>
  </r>
  <r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  <x v="6"/>
    <n v="2010"/>
  </r>
  <r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  <x v="3"/>
    <n v="2019"/>
  </r>
  <r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  <x v="9"/>
    <n v="2018"/>
  </r>
  <r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  <x v="1"/>
    <n v="2014"/>
  </r>
  <r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  <x v="2"/>
    <n v="2013"/>
  </r>
  <r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  <x v="1"/>
    <n v="2014"/>
  </r>
  <r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  <x v="7"/>
    <n v="2016"/>
  </r>
  <r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  <x v="2"/>
    <n v="2013"/>
  </r>
  <r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  <x v="3"/>
    <n v="2019"/>
  </r>
  <r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  <x v="1"/>
    <n v="2014"/>
  </r>
  <r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  <x v="9"/>
    <n v="2018"/>
  </r>
  <r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  <x v="0"/>
    <n v="2015"/>
  </r>
  <r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  <x v="9"/>
    <n v="2018"/>
  </r>
  <r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  <x v="7"/>
    <n v="2016"/>
  </r>
  <r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  <x v="5"/>
    <n v="2017"/>
  </r>
  <r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  <x v="6"/>
    <n v="2010"/>
  </r>
  <r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  <x v="0"/>
    <n v="2015"/>
  </r>
  <r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  <x v="6"/>
    <n v="2010"/>
  </r>
  <r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  <x v="1"/>
    <n v="2014"/>
  </r>
  <r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  <x v="8"/>
    <n v="2011"/>
  </r>
  <r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  <x v="5"/>
    <n v="2017"/>
  </r>
  <r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  <x v="8"/>
    <n v="2011"/>
  </r>
  <r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  <x v="9"/>
    <n v="2018"/>
  </r>
  <r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  <x v="6"/>
    <n v="2010"/>
  </r>
  <r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  <x v="9"/>
    <n v="2018"/>
  </r>
  <r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  <x v="5"/>
    <n v="2017"/>
  </r>
  <r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  <x v="7"/>
    <n v="2016"/>
  </r>
  <r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  <x v="5"/>
    <n v="2017"/>
  </r>
  <r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  <x v="2"/>
    <n v="2013"/>
  </r>
  <r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  <x v="3"/>
    <n v="2020"/>
  </r>
  <r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  <x v="6"/>
    <n v="2010"/>
  </r>
  <r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  <x v="6"/>
    <n v="2010"/>
  </r>
  <r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  <x v="3"/>
    <n v="2019"/>
  </r>
  <r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  <x v="8"/>
    <n v="2011"/>
  </r>
  <r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  <x v="3"/>
    <n v="2019"/>
  </r>
  <r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  <x v="8"/>
    <n v="2011"/>
  </r>
  <r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  <x v="4"/>
    <n v="2012"/>
  </r>
  <r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  <x v="8"/>
    <n v="2011"/>
  </r>
  <r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  <x v="4"/>
    <n v="2012"/>
  </r>
  <r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  <x v="1"/>
    <n v="2014"/>
  </r>
  <r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  <x v="7"/>
    <n v="2016"/>
  </r>
  <r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  <x v="1"/>
    <n v="2014"/>
  </r>
  <r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  <x v="1"/>
    <n v="2014"/>
  </r>
  <r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  <x v="6"/>
    <n v="2010"/>
  </r>
  <r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  <x v="0"/>
    <n v="2015"/>
  </r>
  <r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  <x v="7"/>
    <n v="2016"/>
  </r>
  <r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  <x v="5"/>
    <n v="2017"/>
  </r>
  <r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  <x v="3"/>
    <n v="2019"/>
  </r>
  <r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  <x v="2"/>
    <n v="2013"/>
  </r>
  <r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  <x v="7"/>
    <n v="2016"/>
  </r>
  <r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  <x v="8"/>
    <n v="2011"/>
  </r>
  <r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  <x v="5"/>
    <n v="2017"/>
  </r>
  <r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  <x v="5"/>
    <n v="2017"/>
  </r>
  <r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  <x v="3"/>
    <n v="2019"/>
  </r>
  <r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  <x v="1"/>
    <n v="2014"/>
  </r>
  <r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  <x v="5"/>
    <n v="2018"/>
  </r>
  <r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  <x v="0"/>
    <n v="2015"/>
  </r>
  <r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  <x v="6"/>
    <n v="2010"/>
  </r>
  <r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  <x v="1"/>
    <n v="2014"/>
  </r>
  <r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  <x v="5"/>
    <n v="2017"/>
  </r>
  <r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  <x v="9"/>
    <n v="2018"/>
  </r>
  <r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  <x v="1"/>
    <n v="2014"/>
  </r>
  <r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  <x v="1"/>
    <n v="2014"/>
  </r>
  <r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  <x v="2"/>
    <n v="2013"/>
  </r>
  <r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  <x v="7"/>
    <n v="2017"/>
  </r>
  <r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  <x v="1"/>
    <n v="2015"/>
  </r>
  <r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  <x v="0"/>
    <n v="2015"/>
  </r>
  <r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  <x v="6"/>
    <n v="2010"/>
  </r>
  <r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  <x v="4"/>
    <n v="2012"/>
  </r>
  <r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  <x v="2"/>
    <n v="2013"/>
  </r>
  <r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  <x v="8"/>
    <n v="2011"/>
  </r>
  <r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  <x v="5"/>
    <n v="2017"/>
  </r>
  <r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  <x v="8"/>
    <n v="2011"/>
  </r>
  <r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  <x v="7"/>
    <n v="2016"/>
  </r>
  <r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  <x v="2"/>
    <n v="2013"/>
  </r>
  <r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  <x v="7"/>
    <n v="2016"/>
  </r>
  <r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  <x v="4"/>
    <n v="2012"/>
  </r>
  <r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  <x v="4"/>
    <n v="2012"/>
  </r>
  <r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  <x v="6"/>
    <n v="2010"/>
  </r>
  <r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  <x v="8"/>
    <n v="2011"/>
  </r>
  <r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  <x v="6"/>
    <n v="2010"/>
  </r>
  <r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  <x v="2"/>
    <n v="2013"/>
  </r>
  <r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  <x v="7"/>
    <n v="2016"/>
  </r>
  <r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  <x v="1"/>
    <n v="2014"/>
  </r>
  <r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  <x v="4"/>
    <n v="2012"/>
  </r>
  <r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  <x v="4"/>
    <n v="2012"/>
  </r>
  <r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  <x v="3"/>
    <n v="2019"/>
  </r>
  <r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  <x v="6"/>
    <n v="2010"/>
  </r>
  <r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  <x v="0"/>
    <n v="2016"/>
  </r>
  <r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  <x v="3"/>
    <n v="2019"/>
  </r>
  <r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  <x v="5"/>
    <n v="2017"/>
  </r>
  <r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  <x v="5"/>
    <n v="2017"/>
  </r>
  <r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  <x v="3"/>
    <n v="2019"/>
  </r>
  <r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  <x v="4"/>
    <n v="2012"/>
  </r>
  <r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  <x v="6"/>
    <n v="2010"/>
  </r>
  <r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  <x v="4"/>
    <n v="2012"/>
  </r>
  <r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  <x v="9"/>
    <n v="2018"/>
  </r>
  <r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  <x v="5"/>
    <n v="2017"/>
  </r>
  <r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  <x v="4"/>
    <n v="2012"/>
  </r>
  <r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  <x v="7"/>
    <n v="2016"/>
  </r>
  <r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  <x v="7"/>
    <n v="2016"/>
  </r>
  <r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  <x v="4"/>
    <n v="2012"/>
  </r>
  <r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  <x v="7"/>
    <n v="2016"/>
  </r>
  <r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  <x v="7"/>
    <n v="2016"/>
  </r>
  <r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  <x v="0"/>
    <n v="2015"/>
  </r>
  <r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  <x v="4"/>
    <n v="2012"/>
  </r>
  <r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  <x v="0"/>
    <n v="2015"/>
  </r>
  <r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  <x v="2"/>
    <n v="2013"/>
  </r>
  <r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  <x v="8"/>
    <n v="2011"/>
  </r>
  <r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  <x v="4"/>
    <n v="2012"/>
  </r>
  <r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  <x v="6"/>
    <n v="2010"/>
  </r>
  <r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  <x v="9"/>
    <n v="2018"/>
  </r>
  <r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  <x v="2"/>
    <n v="2013"/>
  </r>
  <r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  <x v="3"/>
    <n v="2019"/>
  </r>
  <r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  <x v="1"/>
    <n v="2014"/>
  </r>
  <r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  <x v="7"/>
    <n v="2016"/>
  </r>
  <r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  <x v="7"/>
    <n v="2016"/>
  </r>
  <r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  <x v="5"/>
    <n v="2017"/>
  </r>
  <r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  <x v="0"/>
    <n v="2015"/>
  </r>
  <r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  <x v="9"/>
    <n v="2018"/>
  </r>
  <r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  <x v="7"/>
    <n v="2016"/>
  </r>
  <r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  <x v="7"/>
    <n v="2016"/>
  </r>
  <r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  <x v="7"/>
    <n v="2016"/>
  </r>
  <r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  <x v="5"/>
    <n v="2017"/>
  </r>
  <r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  <x v="4"/>
    <n v="2012"/>
  </r>
  <r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  <x v="8"/>
    <n v="2011"/>
  </r>
  <r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  <x v="8"/>
    <n v="2011"/>
  </r>
  <r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  <x v="6"/>
    <n v="2010"/>
  </r>
  <r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  <x v="8"/>
    <n v="2011"/>
  </r>
  <r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  <x v="2"/>
    <n v="2013"/>
  </r>
  <r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  <x v="4"/>
    <n v="2012"/>
  </r>
  <r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  <x v="3"/>
    <n v="2019"/>
  </r>
  <r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  <x v="1"/>
    <n v="2014"/>
  </r>
  <r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  <x v="3"/>
    <n v="2019"/>
  </r>
  <r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  <x v="5"/>
    <n v="2017"/>
  </r>
  <r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  <x v="1"/>
    <n v="2014"/>
  </r>
  <r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  <x v="6"/>
    <n v="2010"/>
  </r>
  <r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  <x v="8"/>
    <n v="2011"/>
  </r>
  <r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  <x v="8"/>
    <n v="2011"/>
  </r>
  <r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  <x v="6"/>
    <n v="2010"/>
  </r>
  <r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  <x v="1"/>
    <n v="2014"/>
  </r>
  <r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  <x v="0"/>
    <n v="2015"/>
  </r>
  <r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  <x v="9"/>
    <n v="2018"/>
  </r>
  <r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  <x v="0"/>
    <n v="2016"/>
  </r>
  <r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  <x v="3"/>
    <n v="2019"/>
  </r>
  <r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  <x v="9"/>
    <n v="2018"/>
  </r>
  <r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  <x v="7"/>
    <n v="2016"/>
  </r>
  <r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  <x v="5"/>
    <n v="2017"/>
  </r>
  <r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  <x v="8"/>
    <n v="2011"/>
  </r>
  <r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  <x v="2"/>
    <n v="2013"/>
  </r>
  <r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  <x v="9"/>
    <n v="2018"/>
  </r>
  <r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  <x v="9"/>
    <n v="2018"/>
  </r>
  <r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  <x v="3"/>
    <n v="2019"/>
  </r>
  <r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  <x v="6"/>
    <n v="2010"/>
  </r>
  <r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  <x v="3"/>
    <n v="2019"/>
  </r>
  <r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  <x v="8"/>
    <n v="2011"/>
  </r>
  <r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  <x v="5"/>
    <n v="2017"/>
  </r>
  <r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  <x v="8"/>
    <n v="2011"/>
  </r>
  <r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  <x v="0"/>
    <n v="2015"/>
  </r>
  <r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  <x v="2"/>
    <n v="2013"/>
  </r>
  <r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  <x v="2"/>
    <n v="2014"/>
  </r>
  <r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  <x v="9"/>
    <n v="2018"/>
  </r>
  <r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  <x v="0"/>
    <n v="2015"/>
  </r>
  <r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  <x v="5"/>
    <n v="2017"/>
  </r>
  <r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  <x v="0"/>
    <n v="2015"/>
  </r>
  <r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  <x v="5"/>
    <n v="2017"/>
  </r>
  <r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  <x v="5"/>
    <n v="2017"/>
  </r>
  <r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  <x v="0"/>
    <n v="2015"/>
  </r>
  <r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  <x v="0"/>
    <n v="2015"/>
  </r>
  <r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  <x v="0"/>
    <n v="2015"/>
  </r>
  <r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  <x v="3"/>
    <n v="2019"/>
  </r>
  <r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  <x v="2"/>
    <n v="2013"/>
  </r>
  <r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  <x v="5"/>
    <n v="2017"/>
  </r>
  <r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  <x v="4"/>
    <n v="2012"/>
  </r>
  <r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  <x v="0"/>
    <n v="2015"/>
  </r>
  <r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  <x v="9"/>
    <n v="2018"/>
  </r>
  <r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  <x v="8"/>
    <n v="2011"/>
  </r>
  <r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  <x v="8"/>
    <n v="2011"/>
  </r>
  <r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  <x v="5"/>
    <n v="2017"/>
  </r>
  <r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  <x v="8"/>
    <n v="2011"/>
  </r>
  <r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  <x v="8"/>
    <n v="2011"/>
  </r>
  <r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  <x v="9"/>
    <n v="2018"/>
  </r>
  <r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  <x v="7"/>
    <n v="2017"/>
  </r>
  <r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  <x v="8"/>
    <n v="2011"/>
  </r>
  <r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  <x v="1"/>
    <n v="2014"/>
  </r>
  <r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  <x v="6"/>
    <n v="2010"/>
  </r>
  <r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  <x v="2"/>
    <n v="2013"/>
  </r>
  <r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  <x v="3"/>
    <n v="2019"/>
  </r>
  <r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  <x v="0"/>
    <n v="2015"/>
  </r>
  <r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  <x v="0"/>
    <n v="2015"/>
  </r>
  <r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  <x v="5"/>
    <n v="2017"/>
  </r>
  <r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  <x v="3"/>
    <n v="2019"/>
  </r>
  <r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  <x v="0"/>
    <n v="2015"/>
  </r>
  <r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  <x v="1"/>
    <n v="2014"/>
  </r>
  <r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  <x v="3"/>
    <n v="2019"/>
  </r>
  <r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  <x v="9"/>
    <n v="2018"/>
  </r>
  <r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  <x v="8"/>
    <n v="2011"/>
  </r>
  <r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  <x v="2"/>
    <n v="2013"/>
  </r>
  <r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  <x v="0"/>
    <n v="2015"/>
  </r>
  <r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  <x v="5"/>
    <n v="2017"/>
  </r>
  <r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  <x v="3"/>
    <n v="2019"/>
  </r>
  <r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  <x v="5"/>
    <n v="2017"/>
  </r>
  <r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  <x v="3"/>
    <n v="2019"/>
  </r>
  <r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  <x v="6"/>
    <n v="2010"/>
  </r>
  <r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  <x v="4"/>
    <n v="2012"/>
  </r>
  <r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  <x v="4"/>
    <n v="2012"/>
  </r>
  <r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  <x v="6"/>
    <n v="2010"/>
  </r>
  <r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  <x v="2"/>
    <n v="2013"/>
  </r>
  <r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  <x v="1"/>
    <n v="2014"/>
  </r>
  <r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  <x v="8"/>
    <n v="2011"/>
  </r>
  <r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  <x v="5"/>
    <n v="2017"/>
  </r>
  <r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  <x v="2"/>
    <n v="2013"/>
  </r>
  <r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  <x v="8"/>
    <n v="2011"/>
  </r>
  <r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  <x v="9"/>
    <n v="2018"/>
  </r>
  <r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  <x v="2"/>
    <n v="2013"/>
  </r>
  <r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  <x v="9"/>
    <n v="2018"/>
  </r>
  <r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  <x v="8"/>
    <n v="2011"/>
  </r>
  <r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  <x v="2"/>
    <n v="2013"/>
  </r>
  <r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  <x v="3"/>
    <n v="2019"/>
  </r>
  <r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  <x v="4"/>
    <n v="2012"/>
  </r>
  <r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  <x v="6"/>
    <n v="2010"/>
  </r>
  <r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  <x v="5"/>
    <n v="2017"/>
  </r>
  <r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  <x v="9"/>
    <n v="2018"/>
  </r>
  <r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  <x v="2"/>
    <n v="2013"/>
  </r>
  <r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  <x v="3"/>
    <n v="2019"/>
  </r>
  <r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  <x v="7"/>
    <n v="2016"/>
  </r>
  <r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  <x v="5"/>
    <n v="2017"/>
  </r>
  <r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  <x v="0"/>
    <n v="2015"/>
  </r>
  <r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  <x v="5"/>
    <n v="2017"/>
  </r>
  <r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  <x v="1"/>
    <n v="2014"/>
  </r>
  <r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  <x v="9"/>
    <n v="2018"/>
  </r>
  <r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  <x v="6"/>
    <n v="2010"/>
  </r>
  <r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  <x v="4"/>
    <n v="2012"/>
  </r>
  <r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  <x v="8"/>
    <n v="2011"/>
  </r>
  <r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  <x v="9"/>
    <n v="2018"/>
  </r>
  <r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  <x v="4"/>
    <n v="2012"/>
  </r>
  <r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  <x v="8"/>
    <n v="2011"/>
  </r>
  <r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  <x v="5"/>
    <n v="2017"/>
  </r>
  <r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  <x v="5"/>
    <n v="2017"/>
  </r>
  <r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  <x v="6"/>
    <n v="2010"/>
  </r>
  <r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  <x v="8"/>
    <n v="2011"/>
  </r>
  <r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  <x v="9"/>
    <n v="2018"/>
  </r>
  <r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  <x v="0"/>
    <n v="2015"/>
  </r>
  <r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  <x v="2"/>
    <n v="2013"/>
  </r>
  <r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  <x v="1"/>
    <n v="2014"/>
  </r>
  <r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  <x v="8"/>
    <n v="2011"/>
  </r>
  <r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  <x v="1"/>
    <n v="2014"/>
  </r>
  <r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  <x v="3"/>
    <n v="2019"/>
  </r>
  <r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  <x v="9"/>
    <n v="2018"/>
  </r>
  <r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  <x v="1"/>
    <n v="2014"/>
  </r>
  <r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  <x v="2"/>
    <n v="2013"/>
  </r>
  <r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  <x v="7"/>
    <n v="2016"/>
  </r>
  <r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  <x v="1"/>
    <n v="2014"/>
  </r>
  <r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  <x v="3"/>
    <n v="2019"/>
  </r>
  <r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  <x v="0"/>
    <n v="2015"/>
  </r>
  <r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  <x v="2"/>
    <n v="2013"/>
  </r>
  <r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  <x v="7"/>
    <n v="2016"/>
  </r>
  <r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  <x v="5"/>
    <n v="2017"/>
  </r>
  <r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  <x v="4"/>
    <n v="2012"/>
  </r>
  <r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  <x v="5"/>
    <n v="2017"/>
  </r>
  <r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  <x v="6"/>
    <n v="2010"/>
  </r>
  <r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  <x v="8"/>
    <n v="2011"/>
  </r>
  <r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  <x v="6"/>
    <n v="2010"/>
  </r>
  <r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  <x v="4"/>
    <n v="2012"/>
  </r>
  <r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  <x v="5"/>
    <n v="2018"/>
  </r>
  <r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  <x v="2"/>
    <n v="2013"/>
  </r>
  <r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  <x v="3"/>
    <n v="2019"/>
  </r>
  <r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  <x v="9"/>
    <n v="2018"/>
  </r>
  <r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  <x v="5"/>
    <n v="2017"/>
  </r>
  <r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  <x v="6"/>
    <n v="2010"/>
  </r>
  <r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  <x v="7"/>
    <n v="2017"/>
  </r>
  <r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  <x v="2"/>
    <n v="2013"/>
  </r>
  <r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  <x v="8"/>
    <n v="2011"/>
  </r>
  <r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  <x v="9"/>
    <n v="2018"/>
  </r>
  <r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  <x v="7"/>
    <n v="2016"/>
  </r>
  <r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  <x v="6"/>
    <n v="2010"/>
  </r>
  <r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  <x v="1"/>
    <n v="2015"/>
  </r>
  <r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  <x v="6"/>
    <n v="2010"/>
  </r>
  <r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  <x v="1"/>
    <n v="2014"/>
  </r>
  <r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  <x v="2"/>
    <n v="2013"/>
  </r>
  <r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  <x v="2"/>
    <n v="2014"/>
  </r>
  <r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  <x v="9"/>
    <n v="2018"/>
  </r>
  <r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  <x v="9"/>
    <n v="2018"/>
  </r>
  <r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  <x v="2"/>
    <n v="2013"/>
  </r>
  <r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  <x v="0"/>
    <n v="2015"/>
  </r>
  <r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  <x v="3"/>
    <n v="2019"/>
  </r>
  <r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  <x v="0"/>
    <n v="2015"/>
  </r>
  <r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  <x v="7"/>
    <n v="2016"/>
  </r>
  <r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  <x v="4"/>
    <n v="2012"/>
  </r>
  <r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  <x v="3"/>
    <n v="2019"/>
  </r>
  <r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  <x v="9"/>
    <n v="2018"/>
  </r>
  <r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  <x v="1"/>
    <n v="2014"/>
  </r>
  <r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  <x v="2"/>
    <n v="2013"/>
  </r>
  <r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  <x v="9"/>
    <n v="2018"/>
  </r>
  <r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  <x v="8"/>
    <n v="2011"/>
  </r>
  <r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  <x v="0"/>
    <n v="2015"/>
  </r>
  <r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  <x v="5"/>
    <n v="2017"/>
  </r>
  <r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  <x v="6"/>
    <n v="2010"/>
  </r>
  <r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  <x v="1"/>
    <n v="2014"/>
  </r>
  <r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  <x v="4"/>
    <n v="2012"/>
  </r>
  <r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  <x v="3"/>
    <n v="2019"/>
  </r>
  <r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  <x v="1"/>
    <n v="2014"/>
  </r>
  <r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  <x v="3"/>
    <n v="2019"/>
  </r>
  <r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  <x v="9"/>
    <n v="2018"/>
  </r>
  <r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  <x v="5"/>
    <n v="2017"/>
  </r>
  <r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  <x v="7"/>
    <n v="2016"/>
  </r>
  <r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  <x v="6"/>
    <n v="2010"/>
  </r>
  <r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  <x v="3"/>
    <n v="2019"/>
  </r>
  <r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  <x v="2"/>
    <n v="2013"/>
  </r>
  <r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  <x v="6"/>
    <n v="2010"/>
  </r>
  <r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  <x v="3"/>
    <n v="2019"/>
  </r>
  <r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  <x v="4"/>
    <n v="2012"/>
  </r>
  <r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  <x v="1"/>
    <n v="2014"/>
  </r>
  <r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  <x v="5"/>
    <n v="2017"/>
  </r>
  <r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  <x v="7"/>
    <n v="2016"/>
  </r>
  <r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  <x v="0"/>
    <n v="2015"/>
  </r>
  <r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  <x v="7"/>
    <n v="2016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x v="2"/>
    <n v="2013"/>
  </r>
  <r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  <x v="2"/>
    <n v="2013"/>
  </r>
  <r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  <x v="4"/>
    <n v="2012"/>
  </r>
  <r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  <x v="0"/>
    <n v="2015"/>
  </r>
  <r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  <x v="0"/>
    <n v="2015"/>
  </r>
  <r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  <x v="2"/>
    <n v="2013"/>
  </r>
  <r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  <x v="5"/>
    <n v="2017"/>
  </r>
  <r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  <x v="2"/>
    <n v="2013"/>
  </r>
  <r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  <x v="9"/>
    <n v="2018"/>
  </r>
  <r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  <x v="4"/>
    <n v="2012"/>
  </r>
  <r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  <x v="9"/>
    <n v="2018"/>
  </r>
  <r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  <x v="3"/>
    <n v="2019"/>
  </r>
  <r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  <x v="1"/>
    <n v="2014"/>
  </r>
  <r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  <x v="6"/>
    <n v="2010"/>
  </r>
  <r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  <x v="2"/>
    <n v="2013"/>
  </r>
  <r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  <x v="8"/>
    <n v="2011"/>
  </r>
  <r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  <x v="6"/>
    <n v="2010"/>
  </r>
  <r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  <x v="5"/>
    <n v="2017"/>
  </r>
  <r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  <x v="9"/>
    <n v="2018"/>
  </r>
  <r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  <x v="0"/>
    <n v="2015"/>
  </r>
  <r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  <x v="3"/>
    <n v="2019"/>
  </r>
  <r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  <x v="7"/>
    <n v="2016"/>
  </r>
  <r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  <x v="4"/>
    <n v="2012"/>
  </r>
  <r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  <x v="6"/>
    <n v="2010"/>
  </r>
  <r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  <x v="6"/>
    <n v="2010"/>
  </r>
  <r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  <x v="6"/>
    <n v="2010"/>
  </r>
  <r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  <x v="0"/>
    <n v="2016"/>
  </r>
  <r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  <x v="7"/>
    <n v="2016"/>
  </r>
  <r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  <x v="2"/>
    <n v="2014"/>
  </r>
  <r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  <x v="1"/>
    <n v="2014"/>
  </r>
  <r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  <x v="6"/>
    <n v="2010"/>
  </r>
  <r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  <x v="2"/>
    <n v="2014"/>
  </r>
  <r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  <x v="9"/>
    <n v="2018"/>
  </r>
  <r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  <x v="2"/>
    <n v="2013"/>
  </r>
  <r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  <x v="9"/>
    <n v="2018"/>
  </r>
  <r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  <x v="9"/>
    <n v="2018"/>
  </r>
  <r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  <x v="6"/>
    <n v="2010"/>
  </r>
  <r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  <x v="9"/>
    <n v="2018"/>
  </r>
  <r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  <x v="2"/>
    <n v="2013"/>
  </r>
  <r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  <x v="3"/>
    <n v="2019"/>
  </r>
  <r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  <x v="9"/>
    <n v="2018"/>
  </r>
  <r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  <x v="0"/>
    <n v="2015"/>
  </r>
  <r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  <x v="7"/>
    <n v="2016"/>
  </r>
  <r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  <x v="2"/>
    <n v="2013"/>
  </r>
  <r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  <x v="7"/>
    <n v="2016"/>
  </r>
  <r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  <x v="3"/>
    <n v="2020"/>
  </r>
  <r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  <x v="9"/>
    <n v="2018"/>
  </r>
  <r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  <x v="0"/>
    <n v="2015"/>
  </r>
  <r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  <x v="7"/>
    <n v="2016"/>
  </r>
  <r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  <x v="2"/>
    <n v="2013"/>
  </r>
  <r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  <x v="4"/>
    <n v="2012"/>
  </r>
  <r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  <x v="1"/>
    <n v="2015"/>
  </r>
  <r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  <x v="7"/>
    <n v="2016"/>
  </r>
  <r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  <x v="8"/>
    <n v="2011"/>
  </r>
  <r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  <x v="7"/>
    <n v="2016"/>
  </r>
  <r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  <x v="1"/>
    <n v="2014"/>
  </r>
  <r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  <x v="8"/>
    <n v="2011"/>
  </r>
  <r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  <x v="0"/>
    <n v="2015"/>
  </r>
  <r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  <x v="7"/>
    <n v="2016"/>
  </r>
  <r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  <x v="7"/>
    <n v="2016"/>
  </r>
  <r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  <x v="8"/>
    <n v="2011"/>
  </r>
  <r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  <x v="8"/>
    <n v="2011"/>
  </r>
  <r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  <x v="3"/>
    <n v="2019"/>
  </r>
  <r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  <x v="9"/>
    <n v="2018"/>
  </r>
  <r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  <x v="0"/>
    <n v="2015"/>
  </r>
  <r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  <x v="8"/>
    <n v="2011"/>
  </r>
  <r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  <x v="7"/>
    <n v="2016"/>
  </r>
  <r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  <x v="1"/>
    <n v="2014"/>
  </r>
  <r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  <x v="6"/>
    <n v="2010"/>
  </r>
  <r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  <x v="8"/>
    <n v="2011"/>
  </r>
  <r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  <x v="1"/>
    <n v="2014"/>
  </r>
  <r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  <x v="0"/>
    <n v="2015"/>
  </r>
  <r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  <x v="0"/>
    <n v="2015"/>
  </r>
  <r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  <x v="1"/>
    <n v="2014"/>
  </r>
  <r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  <x v="3"/>
    <n v="2019"/>
  </r>
  <r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  <x v="1"/>
    <n v="2014"/>
  </r>
  <r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  <x v="5"/>
    <n v="2017"/>
  </r>
  <r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  <x v="8"/>
    <n v="2011"/>
  </r>
  <r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  <x v="8"/>
    <n v="2011"/>
  </r>
  <r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  <x v="8"/>
    <n v="2011"/>
  </r>
  <r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  <x v="1"/>
    <n v="2014"/>
  </r>
  <r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  <x v="8"/>
    <n v="2011"/>
  </r>
  <r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  <x v="0"/>
    <n v="2015"/>
  </r>
  <r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  <x v="4"/>
    <n v="2012"/>
  </r>
  <r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  <x v="4"/>
    <n v="2012"/>
  </r>
  <r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  <x v="6"/>
    <n v="2010"/>
  </r>
  <r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  <x v="6"/>
    <n v="2010"/>
  </r>
  <r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  <x v="3"/>
    <n v="2019"/>
  </r>
  <r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  <x v="6"/>
    <n v="2010"/>
  </r>
  <r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  <x v="0"/>
    <n v="2015"/>
  </r>
  <r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  <x v="1"/>
    <n v="2015"/>
  </r>
  <r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  <x v="6"/>
    <n v="2010"/>
  </r>
  <r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  <x v="1"/>
    <n v="2014"/>
  </r>
  <r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  <x v="1"/>
    <n v="2014"/>
  </r>
  <r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  <x v="7"/>
    <n v="2016"/>
  </r>
  <r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  <x v="6"/>
    <n v="2010"/>
  </r>
  <r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  <x v="7"/>
    <n v="2016"/>
  </r>
  <r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  <x v="3"/>
    <n v="2019"/>
  </r>
  <r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  <x v="6"/>
    <n v="2010"/>
  </r>
  <r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  <x v="0"/>
    <n v="2015"/>
  </r>
  <r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  <x v="2"/>
    <n v="2013"/>
  </r>
  <r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  <x v="1"/>
    <n v="2014"/>
  </r>
  <r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  <x v="0"/>
    <n v="2015"/>
  </r>
  <r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  <x v="3"/>
    <n v="2019"/>
  </r>
  <r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  <x v="8"/>
    <n v="2011"/>
  </r>
  <r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  <x v="0"/>
    <n v="2015"/>
  </r>
  <r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  <x v="7"/>
    <n v="2016"/>
  </r>
  <r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  <x v="1"/>
    <n v="2014"/>
  </r>
  <r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  <x v="3"/>
    <n v="2019"/>
  </r>
  <r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  <x v="3"/>
    <n v="2019"/>
  </r>
  <r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  <x v="4"/>
    <n v="2012"/>
  </r>
  <r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  <x v="2"/>
    <n v="2013"/>
  </r>
  <r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  <x v="6"/>
    <n v="2010"/>
  </r>
  <r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  <x v="5"/>
    <n v="2017"/>
  </r>
  <r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  <x v="5"/>
    <n v="2017"/>
  </r>
  <r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  <x v="7"/>
    <n v="2016"/>
  </r>
  <r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  <x v="2"/>
    <n v="2013"/>
  </r>
  <r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  <x v="1"/>
    <n v="2014"/>
  </r>
  <r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  <x v="2"/>
    <n v="2013"/>
  </r>
  <r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  <x v="8"/>
    <n v="2011"/>
  </r>
  <r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  <x v="7"/>
    <n v="2016"/>
  </r>
  <r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  <x v="7"/>
    <n v="2016"/>
  </r>
  <r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  <x v="9"/>
    <n v="2018"/>
  </r>
  <r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  <x v="0"/>
    <n v="2015"/>
  </r>
  <r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  <x v="0"/>
    <n v="2015"/>
  </r>
  <r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  <x v="10"/>
    <n v="2020"/>
  </r>
  <r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  <x v="6"/>
    <n v="2010"/>
  </r>
  <r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  <x v="6"/>
    <n v="2010"/>
  </r>
  <r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  <x v="6"/>
    <n v="2010"/>
  </r>
  <r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  <x v="7"/>
    <n v="2016"/>
  </r>
  <r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  <x v="3"/>
    <n v="2019"/>
  </r>
  <r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  <x v="3"/>
    <n v="2019"/>
  </r>
  <r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  <x v="1"/>
    <n v="2014"/>
  </r>
  <r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  <x v="0"/>
    <n v="2015"/>
  </r>
  <r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  <x v="5"/>
    <n v="2017"/>
  </r>
  <r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  <x v="2"/>
    <n v="2013"/>
  </r>
  <r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  <x v="4"/>
    <n v="2012"/>
  </r>
  <r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  <x v="7"/>
    <n v="2016"/>
  </r>
  <r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  <x v="6"/>
    <n v="2010"/>
  </r>
  <r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  <x v="9"/>
    <n v="2018"/>
  </r>
  <r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  <x v="7"/>
    <n v="2016"/>
  </r>
  <r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  <x v="5"/>
    <n v="2017"/>
  </r>
  <r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  <x v="9"/>
    <n v="2018"/>
  </r>
  <r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  <x v="5"/>
    <n v="2017"/>
  </r>
  <r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  <x v="9"/>
    <n v="2019"/>
  </r>
  <r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  <x v="9"/>
    <n v="2018"/>
  </r>
  <r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  <x v="2"/>
    <n v="2013"/>
  </r>
  <r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  <x v="9"/>
    <n v="2018"/>
  </r>
  <r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  <x v="5"/>
    <n v="2017"/>
  </r>
  <r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  <x v="6"/>
    <n v="2010"/>
  </r>
  <r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  <x v="1"/>
    <n v="2014"/>
  </r>
  <r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  <x v="1"/>
    <n v="2014"/>
  </r>
  <r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  <x v="7"/>
    <n v="2016"/>
  </r>
  <r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  <x v="7"/>
    <n v="2016"/>
  </r>
  <r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  <x v="0"/>
    <n v="2015"/>
  </r>
  <r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  <x v="5"/>
    <n v="2017"/>
  </r>
  <r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  <x v="5"/>
    <n v="2018"/>
  </r>
  <r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  <x v="5"/>
    <n v="2018"/>
  </r>
  <r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  <x v="0"/>
    <n v="2015"/>
  </r>
  <r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  <x v="8"/>
    <n v="2011"/>
  </r>
  <r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  <x v="0"/>
    <n v="2015"/>
  </r>
  <r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  <x v="4"/>
    <n v="2012"/>
  </r>
  <r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  <x v="9"/>
    <n v="2018"/>
  </r>
  <r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  <x v="6"/>
    <n v="2010"/>
  </r>
  <r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  <x v="4"/>
    <n v="2012"/>
  </r>
  <r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  <x v="8"/>
    <n v="2011"/>
  </r>
  <r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  <x v="2"/>
    <n v="2013"/>
  </r>
  <r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  <x v="1"/>
    <n v="2014"/>
  </r>
  <r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  <x v="4"/>
    <n v="2012"/>
  </r>
  <r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  <x v="5"/>
    <n v="2017"/>
  </r>
  <r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  <x v="7"/>
    <n v="2016"/>
  </r>
  <r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  <x v="6"/>
    <n v="2010"/>
  </r>
  <r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  <x v="9"/>
    <n v="2018"/>
  </r>
  <r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  <x v="7"/>
    <n v="2016"/>
  </r>
  <r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  <x v="8"/>
    <n v="2011"/>
  </r>
  <r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  <x v="3"/>
    <n v="2019"/>
  </r>
  <r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  <x v="4"/>
    <n v="2012"/>
  </r>
  <r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  <x v="7"/>
    <n v="2016"/>
  </r>
  <r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  <x v="3"/>
    <n v="2019"/>
  </r>
  <r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  <x v="3"/>
    <n v="2019"/>
  </r>
  <r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  <x v="3"/>
    <n v="2019"/>
  </r>
  <r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  <x v="8"/>
    <n v="2011"/>
  </r>
  <r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  <x v="2"/>
    <n v="2013"/>
  </r>
  <r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  <x v="9"/>
    <n v="2018"/>
  </r>
  <r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  <x v="6"/>
    <n v="2010"/>
  </r>
  <r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  <x v="0"/>
    <n v="2015"/>
  </r>
  <r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  <x v="9"/>
    <n v="2018"/>
  </r>
  <r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  <x v="5"/>
    <n v="2017"/>
  </r>
  <r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  <x v="3"/>
    <n v="2019"/>
  </r>
  <r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  <x v="2"/>
    <n v="2013"/>
  </r>
  <r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  <x v="8"/>
    <n v="2011"/>
  </r>
  <r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  <x v="4"/>
    <n v="2012"/>
  </r>
  <r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  <x v="3"/>
    <n v="2019"/>
  </r>
  <r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  <x v="5"/>
    <n v="2017"/>
  </r>
  <r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  <x v="5"/>
    <n v="2018"/>
  </r>
  <r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  <x v="0"/>
    <n v="2015"/>
  </r>
  <r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  <x v="0"/>
    <n v="2015"/>
  </r>
  <r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  <x v="9"/>
    <n v="2018"/>
  </r>
  <r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  <x v="8"/>
    <n v="2011"/>
  </r>
  <r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  <x v="3"/>
    <n v="2019"/>
  </r>
  <r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  <x v="6"/>
    <n v="2010"/>
  </r>
  <r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  <x v="8"/>
    <n v="2011"/>
  </r>
  <r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  <x v="2"/>
    <n v="2013"/>
  </r>
  <r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  <x v="4"/>
    <n v="2012"/>
  </r>
  <r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  <x v="7"/>
    <n v="2016"/>
  </r>
  <r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  <x v="2"/>
    <n v="2013"/>
  </r>
  <r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  <x v="3"/>
    <n v="2019"/>
  </r>
  <r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  <x v="9"/>
    <n v="2019"/>
  </r>
  <r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  <x v="5"/>
    <n v="2017"/>
  </r>
  <r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  <x v="4"/>
    <n v="2012"/>
  </r>
  <r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  <x v="9"/>
    <n v="2018"/>
  </r>
  <r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  <x v="7"/>
    <n v="2016"/>
  </r>
  <r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  <x v="7"/>
    <n v="2016"/>
  </r>
  <r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  <x v="7"/>
    <n v="2016"/>
  </r>
  <r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  <x v="1"/>
    <n v="2014"/>
  </r>
  <r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  <x v="6"/>
    <n v="2010"/>
  </r>
  <r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  <x v="2"/>
    <n v="2013"/>
  </r>
  <r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  <x v="8"/>
    <n v="2011"/>
  </r>
  <r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  <x v="2"/>
    <n v="2013"/>
  </r>
  <r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  <x v="4"/>
    <n v="2012"/>
  </r>
  <r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  <x v="9"/>
    <n v="2018"/>
  </r>
  <r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  <x v="9"/>
    <n v="2018"/>
  </r>
  <r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  <x v="5"/>
    <n v="2017"/>
  </r>
  <r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  <x v="7"/>
    <n v="2016"/>
  </r>
  <r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  <x v="1"/>
    <n v="2014"/>
  </r>
  <r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  <x v="1"/>
    <n v="2014"/>
  </r>
  <r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  <x v="6"/>
    <n v="2010"/>
  </r>
  <r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  <x v="3"/>
    <n v="2019"/>
  </r>
  <r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  <x v="7"/>
    <n v="2016"/>
  </r>
  <r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  <x v="2"/>
    <n v="2013"/>
  </r>
  <r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  <x v="0"/>
    <n v="2015"/>
  </r>
  <r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  <x v="5"/>
    <n v="2017"/>
  </r>
  <r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  <x v="5"/>
    <n v="2017"/>
  </r>
  <r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  <x v="1"/>
    <n v="2014"/>
  </r>
  <r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  <x v="5"/>
    <n v="2017"/>
  </r>
  <r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  <x v="7"/>
    <n v="2016"/>
  </r>
  <r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  <x v="0"/>
    <n v="2015"/>
  </r>
  <r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  <x v="7"/>
    <n v="2016"/>
  </r>
  <r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  <x v="1"/>
    <n v="2014"/>
  </r>
  <r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  <x v="4"/>
    <n v="2012"/>
  </r>
  <r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  <x v="5"/>
    <n v="2017"/>
  </r>
  <r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  <x v="6"/>
    <n v="2010"/>
  </r>
  <r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  <x v="6"/>
    <n v="2010"/>
  </r>
  <r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  <x v="0"/>
    <n v="2015"/>
  </r>
  <r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  <x v="9"/>
    <n v="2018"/>
  </r>
  <r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  <x v="6"/>
    <n v="2010"/>
  </r>
  <r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  <x v="8"/>
    <n v="2011"/>
  </r>
  <r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  <x v="6"/>
    <n v="2010"/>
  </r>
  <r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  <x v="6"/>
    <n v="2010"/>
  </r>
  <r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  <x v="1"/>
    <n v="2014"/>
  </r>
  <r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  <x v="6"/>
    <n v="2010"/>
  </r>
  <r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  <x v="7"/>
    <n v="2016"/>
  </r>
  <r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  <x v="6"/>
    <n v="2010"/>
  </r>
  <r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  <x v="6"/>
    <n v="2010"/>
  </r>
  <r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  <x v="4"/>
    <n v="2012"/>
  </r>
  <r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  <x v="5"/>
    <n v="2018"/>
  </r>
  <r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  <x v="0"/>
    <n v="2015"/>
  </r>
  <r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  <x v="8"/>
    <n v="2011"/>
  </r>
  <r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  <x v="1"/>
    <n v="2014"/>
  </r>
  <r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  <x v="9"/>
    <n v="2018"/>
  </r>
  <r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  <x v="3"/>
    <n v="2019"/>
  </r>
  <r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  <x v="5"/>
    <n v="2017"/>
  </r>
  <r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  <x v="4"/>
    <n v="2012"/>
  </r>
  <r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  <x v="4"/>
    <n v="2012"/>
  </r>
  <r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  <x v="8"/>
    <n v="2011"/>
  </r>
  <r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  <x v="5"/>
    <n v="2017"/>
  </r>
  <r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  <x v="9"/>
    <n v="2018"/>
  </r>
  <r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  <x v="0"/>
    <n v="2015"/>
  </r>
  <r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  <x v="2"/>
    <n v="2013"/>
  </r>
  <r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  <x v="2"/>
    <n v="2013"/>
  </r>
  <r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  <x v="1"/>
    <n v="2014"/>
  </r>
  <r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  <x v="3"/>
    <n v="2019"/>
  </r>
  <r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  <x v="3"/>
    <n v="2019"/>
  </r>
  <r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  <x v="5"/>
    <n v="2017"/>
  </r>
  <r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  <x v="7"/>
    <n v="2016"/>
  </r>
  <r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  <x v="1"/>
    <n v="2014"/>
  </r>
  <r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  <x v="3"/>
    <n v="2019"/>
  </r>
  <r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  <x v="8"/>
    <n v="2011"/>
  </r>
  <r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  <x v="8"/>
    <n v="2011"/>
  </r>
  <r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  <x v="0"/>
    <n v="2015"/>
  </r>
  <r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  <x v="7"/>
    <n v="2016"/>
  </r>
  <r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  <x v="6"/>
    <n v="2010"/>
  </r>
  <r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  <x v="8"/>
    <n v="2011"/>
  </r>
  <r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  <x v="2"/>
    <n v="2013"/>
  </r>
  <r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  <x v="7"/>
    <n v="2016"/>
  </r>
  <r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  <x v="3"/>
    <n v="2019"/>
  </r>
  <r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  <x v="9"/>
    <n v="2018"/>
  </r>
  <r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  <x v="8"/>
    <n v="2011"/>
  </r>
  <r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  <x v="4"/>
    <n v="2012"/>
  </r>
  <r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  <x v="1"/>
    <n v="2014"/>
  </r>
  <r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  <x v="6"/>
    <n v="2010"/>
  </r>
  <r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  <x v="7"/>
    <n v="2016"/>
  </r>
  <r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  <x v="2"/>
    <n v="2013"/>
  </r>
  <r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  <x v="2"/>
    <n v="2013"/>
  </r>
  <r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  <x v="5"/>
    <n v="2018"/>
  </r>
  <r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  <x v="7"/>
    <n v="2016"/>
  </r>
  <r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  <x v="1"/>
    <n v="2014"/>
  </r>
  <r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  <x v="9"/>
    <n v="2019"/>
  </r>
  <r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  <x v="4"/>
    <n v="2012"/>
  </r>
  <r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  <x v="7"/>
    <n v="2016"/>
  </r>
  <r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  <x v="0"/>
    <n v="2015"/>
  </r>
  <r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  <x v="3"/>
    <n v="2020"/>
  </r>
  <r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  <x v="3"/>
    <n v="2019"/>
  </r>
  <r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  <x v="3"/>
    <n v="2019"/>
  </r>
  <r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  <x v="9"/>
    <n v="2018"/>
  </r>
  <r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  <x v="1"/>
    <n v="2015"/>
  </r>
  <r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  <x v="4"/>
    <n v="2012"/>
  </r>
  <r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  <x v="3"/>
    <n v="2019"/>
  </r>
  <r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  <x v="7"/>
    <n v="2016"/>
  </r>
  <r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  <x v="4"/>
    <n v="2012"/>
  </r>
  <r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  <x v="5"/>
    <n v="2017"/>
  </r>
  <r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  <x v="7"/>
    <n v="2016"/>
  </r>
  <r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  <x v="9"/>
    <n v="2018"/>
  </r>
  <r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  <x v="4"/>
    <n v="2012"/>
  </r>
  <r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  <x v="7"/>
    <n v="2016"/>
  </r>
  <r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  <x v="5"/>
    <n v="2017"/>
  </r>
  <r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  <x v="1"/>
    <n v="2014"/>
  </r>
  <r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  <x v="3"/>
    <n v="2019"/>
  </r>
  <r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  <x v="3"/>
    <n v="2019"/>
  </r>
  <r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  <x v="4"/>
    <n v="2012"/>
  </r>
  <r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  <x v="9"/>
    <n v="2018"/>
  </r>
  <r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  <x v="5"/>
    <n v="2017"/>
  </r>
  <r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  <x v="1"/>
    <n v="2014"/>
  </r>
  <r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  <x v="1"/>
    <n v="2014"/>
  </r>
  <r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  <x v="6"/>
    <n v="2010"/>
  </r>
  <r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  <x v="5"/>
    <n v="2017"/>
  </r>
  <r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  <x v="6"/>
    <n v="2011"/>
  </r>
  <r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  <x v="8"/>
    <n v="2011"/>
  </r>
  <r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  <x v="9"/>
    <n v="2018"/>
  </r>
  <r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  <x v="0"/>
    <n v="2015"/>
  </r>
  <r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  <x v="9"/>
    <n v="2018"/>
  </r>
  <r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  <x v="4"/>
    <n v="2012"/>
  </r>
  <r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  <x v="0"/>
    <n v="2015"/>
  </r>
  <r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  <x v="8"/>
    <n v="2011"/>
  </r>
  <r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  <x v="2"/>
    <n v="2013"/>
  </r>
  <r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  <x v="0"/>
    <n v="2015"/>
  </r>
  <r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  <x v="6"/>
    <n v="2010"/>
  </r>
  <r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  <x v="8"/>
    <n v="2011"/>
  </r>
  <r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  <x v="9"/>
    <n v="2018"/>
  </r>
  <r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  <x v="1"/>
    <n v="2014"/>
  </r>
  <r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  <x v="1"/>
    <n v="2014"/>
  </r>
  <r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  <x v="7"/>
    <n v="2016"/>
  </r>
  <r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  <x v="9"/>
    <n v="2018"/>
  </r>
  <r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  <x v="9"/>
    <n v="2018"/>
  </r>
  <r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  <x v="4"/>
    <n v="2012"/>
  </r>
  <r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  <x v="9"/>
    <n v="2018"/>
  </r>
  <r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  <x v="9"/>
    <n v="2018"/>
  </r>
  <r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  <x v="9"/>
    <n v="2018"/>
  </r>
  <r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  <x v="6"/>
    <n v="2010"/>
  </r>
  <r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  <x v="4"/>
    <n v="2012"/>
  </r>
  <r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  <x v="8"/>
    <n v="2011"/>
  </r>
  <r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  <x v="4"/>
    <n v="2012"/>
  </r>
  <r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  <x v="8"/>
    <n v="2011"/>
  </r>
  <r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  <x v="8"/>
    <n v="2011"/>
  </r>
  <r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  <x v="3"/>
    <n v="2019"/>
  </r>
  <r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  <x v="8"/>
    <n v="2011"/>
  </r>
  <r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  <x v="4"/>
    <n v="2012"/>
  </r>
  <r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  <x v="4"/>
    <n v="2012"/>
  </r>
  <r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  <x v="9"/>
    <n v="2018"/>
  </r>
  <r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  <x v="2"/>
    <n v="2013"/>
  </r>
  <r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  <x v="3"/>
    <n v="2019"/>
  </r>
  <r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  <x v="6"/>
    <n v="2010"/>
  </r>
  <r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  <x v="8"/>
    <n v="2011"/>
  </r>
  <r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  <x v="0"/>
    <n v="2015"/>
  </r>
  <r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  <x v="7"/>
    <n v="2016"/>
  </r>
  <r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  <x v="1"/>
    <n v="2014"/>
  </r>
  <r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  <x v="8"/>
    <n v="2011"/>
  </r>
  <r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  <x v="9"/>
    <n v="2018"/>
  </r>
  <r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  <x v="2"/>
    <n v="2013"/>
  </r>
  <r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  <x v="6"/>
    <n v="2010"/>
  </r>
  <r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  <x v="0"/>
    <n v="2015"/>
  </r>
  <r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  <x v="5"/>
    <n v="2017"/>
  </r>
  <r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  <x v="9"/>
    <n v="2018"/>
  </r>
  <r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  <x v="1"/>
    <n v="2014"/>
  </r>
  <r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  <x v="6"/>
    <n v="2010"/>
  </r>
  <r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  <x v="8"/>
    <n v="2011"/>
  </r>
  <r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  <x v="3"/>
    <n v="2019"/>
  </r>
  <r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  <x v="7"/>
    <n v="2016"/>
  </r>
  <r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  <x v="10"/>
    <n v="2020"/>
  </r>
  <r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  <x v="5"/>
    <n v="2017"/>
  </r>
  <r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  <x v="3"/>
    <n v="2019"/>
  </r>
  <r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  <x v="0"/>
    <n v="2015"/>
  </r>
  <r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  <x v="0"/>
    <n v="2015"/>
  </r>
  <r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  <x v="6"/>
    <n v="2010"/>
  </r>
  <r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  <x v="1"/>
    <n v="2014"/>
  </r>
  <r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  <x v="6"/>
    <n v="2010"/>
  </r>
  <r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  <x v="6"/>
    <n v="2010"/>
  </r>
  <r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  <x v="0"/>
    <n v="2015"/>
  </r>
  <r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  <x v="5"/>
    <n v="2017"/>
  </r>
  <r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  <x v="1"/>
    <n v="2014"/>
  </r>
  <r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  <x v="3"/>
    <n v="2019"/>
  </r>
  <r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  <x v="8"/>
    <n v="2012"/>
  </r>
  <r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  <x v="6"/>
    <n v="2010"/>
  </r>
  <r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  <x v="0"/>
    <n v="2015"/>
  </r>
  <r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  <x v="2"/>
    <n v="2013"/>
  </r>
  <r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  <x v="9"/>
    <n v="2018"/>
  </r>
  <r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  <x v="8"/>
    <n v="2011"/>
  </r>
  <r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  <x v="3"/>
    <n v="2019"/>
  </r>
  <r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  <x v="3"/>
    <n v="2019"/>
  </r>
  <r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  <x v="2"/>
    <n v="2013"/>
  </r>
  <r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  <x v="1"/>
    <n v="2014"/>
  </r>
  <r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  <x v="9"/>
    <n v="2018"/>
  </r>
  <r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  <x v="7"/>
    <n v="2016"/>
  </r>
  <r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  <x v="4"/>
    <n v="2012"/>
  </r>
  <r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  <x v="4"/>
    <n v="2012"/>
  </r>
  <r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  <x v="2"/>
    <n v="2013"/>
  </r>
  <r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  <x v="5"/>
    <n v="2017"/>
  </r>
  <r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  <x v="8"/>
    <n v="2011"/>
  </r>
  <r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  <x v="4"/>
    <n v="2012"/>
  </r>
  <r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  <x v="9"/>
    <n v="2018"/>
  </r>
  <r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  <x v="0"/>
    <n v="2015"/>
  </r>
  <r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  <x v="3"/>
    <n v="2019"/>
  </r>
  <r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  <x v="4"/>
    <n v="2012"/>
  </r>
  <r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  <x v="3"/>
    <n v="2019"/>
  </r>
  <r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  <x v="2"/>
    <n v="2013"/>
  </r>
  <r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  <x v="5"/>
    <n v="2017"/>
  </r>
  <r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  <x v="1"/>
    <n v="2014"/>
  </r>
  <r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  <x v="8"/>
    <n v="2011"/>
  </r>
  <r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  <x v="4"/>
    <n v="2012"/>
  </r>
  <r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  <x v="5"/>
    <n v="2017"/>
  </r>
  <r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  <x v="3"/>
    <n v="2019"/>
  </r>
  <r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  <x v="4"/>
    <n v="2012"/>
  </r>
  <r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  <x v="9"/>
    <n v="2018"/>
  </r>
  <r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  <x v="6"/>
    <n v="2010"/>
  </r>
  <r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  <x v="3"/>
    <n v="2019"/>
  </r>
  <r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  <x v="5"/>
    <n v="2017"/>
  </r>
  <r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  <x v="7"/>
    <n v="2016"/>
  </r>
  <r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  <x v="4"/>
    <n v="2012"/>
  </r>
  <r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  <x v="2"/>
    <n v="2014"/>
  </r>
  <r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  <x v="5"/>
    <n v="2017"/>
  </r>
  <r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  <x v="0"/>
    <n v="2015"/>
  </r>
  <r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  <x v="1"/>
    <n v="2014"/>
  </r>
  <r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  <x v="1"/>
    <n v="2014"/>
  </r>
  <r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  <x v="2"/>
    <n v="2013"/>
  </r>
  <r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  <x v="7"/>
    <n v="2016"/>
  </r>
  <r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  <x v="0"/>
    <n v="2015"/>
  </r>
  <r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  <x v="3"/>
    <n v="2019"/>
  </r>
  <r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  <x v="0"/>
    <n v="2015"/>
  </r>
  <r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  <x v="9"/>
    <n v="2018"/>
  </r>
  <r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  <x v="8"/>
    <n v="2011"/>
  </r>
  <r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  <x v="4"/>
    <n v="2012"/>
  </r>
  <r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  <x v="8"/>
    <n v="2011"/>
  </r>
  <r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  <x v="8"/>
    <n v="2011"/>
  </r>
  <r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  <x v="1"/>
    <n v="2014"/>
  </r>
  <r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  <x v="5"/>
    <n v="2017"/>
  </r>
  <r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  <x v="4"/>
    <n v="2012"/>
  </r>
  <r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  <x v="8"/>
    <n v="2011"/>
  </r>
  <r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  <x v="1"/>
    <n v="2014"/>
  </r>
  <r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  <x v="1"/>
    <n v="2014"/>
  </r>
  <r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  <x v="0"/>
    <n v="2015"/>
  </r>
  <r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  <x v="3"/>
    <n v="2019"/>
  </r>
  <r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  <x v="7"/>
    <n v="2016"/>
  </r>
  <r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  <x v="7"/>
    <n v="2016"/>
  </r>
  <r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  <x v="0"/>
    <n v="2016"/>
  </r>
  <r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  <x v="4"/>
    <n v="2012"/>
  </r>
  <r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  <x v="4"/>
    <n v="2012"/>
  </r>
  <r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  <x v="0"/>
    <n v="2015"/>
  </r>
  <r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  <x v="4"/>
    <n v="2012"/>
  </r>
  <r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  <x v="6"/>
    <n v="2010"/>
  </r>
  <r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  <x v="6"/>
    <n v="2010"/>
  </r>
  <r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  <x v="7"/>
    <n v="2016"/>
  </r>
  <r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  <x v="8"/>
    <n v="2011"/>
  </r>
  <r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  <x v="2"/>
    <n v="2013"/>
  </r>
  <r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  <x v="8"/>
    <n v="2011"/>
  </r>
  <r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  <x v="0"/>
    <n v="2015"/>
  </r>
  <r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  <x v="6"/>
    <n v="2010"/>
  </r>
  <r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  <x v="5"/>
    <n v="2017"/>
  </r>
  <r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  <x v="4"/>
    <n v="2012"/>
  </r>
  <r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  <x v="8"/>
    <n v="2011"/>
  </r>
  <r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  <x v="3"/>
    <n v="2019"/>
  </r>
  <r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  <x v="8"/>
    <n v="2011"/>
  </r>
  <r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  <x v="2"/>
    <n v="2013"/>
  </r>
  <r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  <x v="1"/>
    <n v="2014"/>
  </r>
  <r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  <x v="6"/>
    <n v="2010"/>
  </r>
  <r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  <x v="2"/>
    <n v="2013"/>
  </r>
  <r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  <x v="0"/>
    <n v="2016"/>
  </r>
  <r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  <x v="8"/>
    <n v="2011"/>
  </r>
  <r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  <x v="9"/>
    <n v="2018"/>
  </r>
  <r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  <x v="7"/>
    <n v="2016"/>
  </r>
  <r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  <x v="0"/>
    <n v="2015"/>
  </r>
  <r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  <x v="0"/>
    <n v="2015"/>
  </r>
  <r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  <x v="5"/>
    <n v="2018"/>
  </r>
  <r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  <x v="8"/>
    <n v="2011"/>
  </r>
  <r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  <x v="3"/>
    <n v="2019"/>
  </r>
  <r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  <x v="3"/>
    <n v="2019"/>
  </r>
  <r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  <x v="2"/>
    <n v="2014"/>
  </r>
  <r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  <x v="8"/>
    <n v="2011"/>
  </r>
  <r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  <x v="5"/>
    <n v="2017"/>
  </r>
  <r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  <x v="7"/>
    <n v="2016"/>
  </r>
  <r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  <x v="3"/>
    <n v="2019"/>
  </r>
  <r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  <x v="7"/>
    <n v="2016"/>
  </r>
  <r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  <x v="1"/>
    <n v="2014"/>
  </r>
  <r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  <x v="9"/>
    <n v="2018"/>
  </r>
  <r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  <x v="0"/>
    <n v="2016"/>
  </r>
  <r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  <x v="1"/>
    <n v="2014"/>
  </r>
  <r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  <x v="9"/>
    <n v="2018"/>
  </r>
  <r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  <x v="2"/>
    <n v="2013"/>
  </r>
  <r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  <x v="1"/>
    <n v="2014"/>
  </r>
  <r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  <x v="6"/>
    <n v="2010"/>
  </r>
  <r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  <x v="7"/>
    <n v="2016"/>
  </r>
  <r>
    <x v="4"/>
    <m/>
    <m/>
    <m/>
    <m/>
    <m/>
    <m/>
    <m/>
    <m/>
    <m/>
    <m/>
    <x v="9"/>
    <m/>
    <x v="879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B7F7-3078-A445-B94D-0EEBDE44BF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8:F29" firstHeaderRow="1" firstDataRow="2" firstDataCol="1" rowPageCount="1" colPageCount="1"/>
  <pivotFields count="13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D4F62D-6020-9549-8A35-9826170BA33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G15" firstHeaderRow="1" firstDataRow="2" firstDataCol="1"/>
  <pivotFields count="13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utcome" fld="0" subtotal="count" baseField="0" baseItem="0"/>
  </dataFields>
  <chartFormats count="20">
    <chartFormat chart="0" format="5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11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12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13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14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A14727-41F2-AD44-AF3E-3B24024DE11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7" firstHeaderRow="1" firstDataRow="2" firstDataCol="1" rowPageCount="2" colPageCount="1"/>
  <pivotFields count="13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h="1" x="2"/>
        <item h="1" x="0"/>
        <item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2"/>
  </rowFields>
  <rowItems count="12">
    <i>
      <x/>
    </i>
    <i>
      <x v="2"/>
    </i>
    <i>
      <x v="7"/>
    </i>
    <i>
      <x v="8"/>
    </i>
    <i>
      <x v="11"/>
    </i>
    <i>
      <x v="13"/>
    </i>
    <i>
      <x v="14"/>
    </i>
    <i>
      <x v="15"/>
    </i>
    <i>
      <x v="17"/>
    </i>
    <i>
      <x v="20"/>
    </i>
    <i>
      <x v="2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-1"/>
    <pageField fld="11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1563B-469B-4242-813A-523E4E006BA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7"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3">
        <item x="6"/>
        <item x="8"/>
        <item x="4"/>
        <item x="2"/>
        <item x="1"/>
        <item x="0"/>
        <item x="7"/>
        <item x="5"/>
        <item x="9"/>
        <item x="3"/>
        <item x="10"/>
        <item h="1" x="11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5" hier="-1"/>
  </pageField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1001"/>
  <sheetViews>
    <sheetView workbookViewId="0">
      <selection activeCell="O1002" sqref="O100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bestFit="1" customWidth="1"/>
    <col min="16" max="16" width="16" bestFit="1" customWidth="1"/>
    <col min="17" max="17" width="14.33203125" bestFit="1" customWidth="1"/>
    <col min="18" max="18" width="12" bestFit="1" customWidth="1"/>
    <col min="19" max="19" width="21.83203125" bestFit="1" customWidth="1"/>
    <col min="20" max="20" width="20.33203125" bestFit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5" t="s">
        <v>2064</v>
      </c>
      <c r="R1" s="5" t="s">
        <v>2065</v>
      </c>
      <c r="S1" s="1" t="s">
        <v>2073</v>
      </c>
      <c r="T1" s="1" t="s">
        <v>2074</v>
      </c>
      <c r="U1" s="1" t="s">
        <v>2075</v>
      </c>
      <c r="V1" s="1" t="s">
        <v>2076</v>
      </c>
    </row>
    <row r="2" spans="1:22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</f>
        <v>0</v>
      </c>
      <c r="P2" t="e">
        <f t="shared" ref="P2:P65" si="0">E2/G2</f>
        <v>#DIV/0!</v>
      </c>
      <c r="Q2" t="s">
        <v>2031</v>
      </c>
      <c r="R2" t="s">
        <v>2032</v>
      </c>
      <c r="S2" s="9">
        <f>(((J2/60)/60)/24)+DATE(1970,1,1)</f>
        <v>42336.25</v>
      </c>
      <c r="T2" s="10">
        <f>(((K2/60)/60)/24)+DATE(1970,1,1)</f>
        <v>42353.25</v>
      </c>
      <c r="U2">
        <f>YEAR(S2)</f>
        <v>2015</v>
      </c>
      <c r="V2">
        <f>YEAR(T2)</f>
        <v>2015</v>
      </c>
    </row>
    <row r="3" spans="1:22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1">E3/D3</f>
        <v>10.4</v>
      </c>
      <c r="P3">
        <f t="shared" si="0"/>
        <v>92.151898734177209</v>
      </c>
      <c r="Q3" t="s">
        <v>2033</v>
      </c>
      <c r="R3" t="s">
        <v>2034</v>
      </c>
      <c r="S3" s="9">
        <f t="shared" ref="S3:S66" si="2">(((J3/60)/60)/24)+DATE(1970,1,1)</f>
        <v>41870.208333333336</v>
      </c>
      <c r="T3" s="10">
        <f t="shared" ref="T3:T66" si="3">(((K3/60)/60)/24)+DATE(1970,1,1)</f>
        <v>41872.208333333336</v>
      </c>
      <c r="U3">
        <f t="shared" ref="U3:U66" si="4">YEAR(S3)</f>
        <v>2014</v>
      </c>
      <c r="V3">
        <f t="shared" ref="V3:V66" si="5">YEAR(T3)</f>
        <v>2014</v>
      </c>
    </row>
    <row r="4" spans="1:22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1"/>
        <v>1.3147878228782288</v>
      </c>
      <c r="P4">
        <f t="shared" si="0"/>
        <v>100.01614035087719</v>
      </c>
      <c r="Q4" t="s">
        <v>2035</v>
      </c>
      <c r="R4" t="s">
        <v>2036</v>
      </c>
      <c r="S4" s="9">
        <f t="shared" si="2"/>
        <v>41595.25</v>
      </c>
      <c r="T4" s="10">
        <f t="shared" si="3"/>
        <v>41597.25</v>
      </c>
      <c r="U4">
        <f t="shared" si="4"/>
        <v>2013</v>
      </c>
      <c r="V4">
        <f t="shared" si="5"/>
        <v>2013</v>
      </c>
    </row>
    <row r="5" spans="1:22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1"/>
        <v>0.58976190476190471</v>
      </c>
      <c r="P5">
        <f t="shared" si="0"/>
        <v>103.20833333333333</v>
      </c>
      <c r="Q5" t="s">
        <v>2033</v>
      </c>
      <c r="R5" t="s">
        <v>2034</v>
      </c>
      <c r="S5" s="9">
        <f t="shared" si="2"/>
        <v>43688.208333333328</v>
      </c>
      <c r="T5" s="10">
        <f t="shared" si="3"/>
        <v>43728.208333333328</v>
      </c>
      <c r="U5">
        <f t="shared" si="4"/>
        <v>2019</v>
      </c>
      <c r="V5">
        <f t="shared" si="5"/>
        <v>2019</v>
      </c>
    </row>
    <row r="6" spans="1:22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1"/>
        <v>0.69276315789473686</v>
      </c>
      <c r="P6">
        <f t="shared" si="0"/>
        <v>99.339622641509436</v>
      </c>
      <c r="Q6" t="s">
        <v>2037</v>
      </c>
      <c r="R6" t="s">
        <v>2038</v>
      </c>
      <c r="S6" s="9">
        <f t="shared" si="2"/>
        <v>43485.25</v>
      </c>
      <c r="T6" s="10">
        <f t="shared" si="3"/>
        <v>43489.25</v>
      </c>
      <c r="U6">
        <f t="shared" si="4"/>
        <v>2019</v>
      </c>
      <c r="V6">
        <f t="shared" si="5"/>
        <v>2019</v>
      </c>
    </row>
    <row r="7" spans="1:22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1"/>
        <v>1.7361842105263159</v>
      </c>
      <c r="P7">
        <f t="shared" si="0"/>
        <v>75.833333333333329</v>
      </c>
      <c r="Q7" t="s">
        <v>2037</v>
      </c>
      <c r="R7" t="s">
        <v>2038</v>
      </c>
      <c r="S7" s="9">
        <f t="shared" si="2"/>
        <v>41149.208333333336</v>
      </c>
      <c r="T7" s="10">
        <f t="shared" si="3"/>
        <v>41160.208333333336</v>
      </c>
      <c r="U7">
        <f t="shared" si="4"/>
        <v>2012</v>
      </c>
      <c r="V7">
        <f t="shared" si="5"/>
        <v>2012</v>
      </c>
    </row>
    <row r="8" spans="1:22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1"/>
        <v>0.20961538461538462</v>
      </c>
      <c r="P8">
        <f t="shared" si="0"/>
        <v>60.555555555555557</v>
      </c>
      <c r="Q8" t="s">
        <v>2039</v>
      </c>
      <c r="R8" t="s">
        <v>2040</v>
      </c>
      <c r="S8" s="9">
        <f t="shared" si="2"/>
        <v>42991.208333333328</v>
      </c>
      <c r="T8" s="10">
        <f t="shared" si="3"/>
        <v>42992.208333333328</v>
      </c>
      <c r="U8">
        <f t="shared" si="4"/>
        <v>2017</v>
      </c>
      <c r="V8">
        <f t="shared" si="5"/>
        <v>2017</v>
      </c>
    </row>
    <row r="9" spans="1:22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1"/>
        <v>3.2757777777777779</v>
      </c>
      <c r="P9">
        <f t="shared" si="0"/>
        <v>64.93832599118943</v>
      </c>
      <c r="Q9" t="s">
        <v>2037</v>
      </c>
      <c r="R9" t="s">
        <v>2038</v>
      </c>
      <c r="S9" s="9">
        <f t="shared" si="2"/>
        <v>42229.208333333328</v>
      </c>
      <c r="T9" s="10">
        <f t="shared" si="3"/>
        <v>42231.208333333328</v>
      </c>
      <c r="U9">
        <f t="shared" si="4"/>
        <v>2015</v>
      </c>
      <c r="V9">
        <f t="shared" si="5"/>
        <v>2015</v>
      </c>
    </row>
    <row r="10" spans="1:22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1"/>
        <v>0.19932788374205268</v>
      </c>
      <c r="P10">
        <f t="shared" si="0"/>
        <v>30.997175141242938</v>
      </c>
      <c r="Q10" t="s">
        <v>2037</v>
      </c>
      <c r="R10" t="s">
        <v>2038</v>
      </c>
      <c r="S10" s="9">
        <f t="shared" si="2"/>
        <v>40399.208333333336</v>
      </c>
      <c r="T10" s="10">
        <f t="shared" si="3"/>
        <v>40401.208333333336</v>
      </c>
      <c r="U10">
        <f t="shared" si="4"/>
        <v>2010</v>
      </c>
      <c r="V10">
        <f t="shared" si="5"/>
        <v>2010</v>
      </c>
    </row>
    <row r="11" spans="1:22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1"/>
        <v>0.51741935483870971</v>
      </c>
      <c r="P11">
        <f t="shared" si="0"/>
        <v>72.909090909090907</v>
      </c>
      <c r="Q11" t="s">
        <v>2033</v>
      </c>
      <c r="R11" t="s">
        <v>2041</v>
      </c>
      <c r="S11" s="9">
        <f t="shared" si="2"/>
        <v>41536.208333333336</v>
      </c>
      <c r="T11" s="10">
        <f t="shared" si="3"/>
        <v>41585.25</v>
      </c>
      <c r="U11">
        <f t="shared" si="4"/>
        <v>2013</v>
      </c>
      <c r="V11">
        <f t="shared" si="5"/>
        <v>2013</v>
      </c>
    </row>
    <row r="12" spans="1:22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1"/>
        <v>2.6611538461538462</v>
      </c>
      <c r="P12">
        <f t="shared" si="0"/>
        <v>62.9</v>
      </c>
      <c r="Q12" t="s">
        <v>2039</v>
      </c>
      <c r="R12" t="s">
        <v>2042</v>
      </c>
      <c r="S12" s="9">
        <f t="shared" si="2"/>
        <v>40404.208333333336</v>
      </c>
      <c r="T12" s="10">
        <f t="shared" si="3"/>
        <v>40452.208333333336</v>
      </c>
      <c r="U12">
        <f t="shared" si="4"/>
        <v>2010</v>
      </c>
      <c r="V12">
        <f t="shared" si="5"/>
        <v>2010</v>
      </c>
    </row>
    <row r="13" spans="1:22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1"/>
        <v>0.48095238095238096</v>
      </c>
      <c r="P13">
        <f t="shared" si="0"/>
        <v>112.22222222222223</v>
      </c>
      <c r="Q13" t="s">
        <v>2037</v>
      </c>
      <c r="R13" t="s">
        <v>2038</v>
      </c>
      <c r="S13" s="9">
        <f t="shared" si="2"/>
        <v>40442.208333333336</v>
      </c>
      <c r="T13" s="10">
        <f t="shared" si="3"/>
        <v>40448.208333333336</v>
      </c>
      <c r="U13">
        <f t="shared" si="4"/>
        <v>2010</v>
      </c>
      <c r="V13">
        <f t="shared" si="5"/>
        <v>2010</v>
      </c>
    </row>
    <row r="14" spans="1:22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1"/>
        <v>0.89349206349206345</v>
      </c>
      <c r="P14">
        <f t="shared" si="0"/>
        <v>102.34545454545454</v>
      </c>
      <c r="Q14" t="s">
        <v>2039</v>
      </c>
      <c r="R14" t="s">
        <v>2042</v>
      </c>
      <c r="S14" s="9">
        <f t="shared" si="2"/>
        <v>43760.208333333328</v>
      </c>
      <c r="T14" s="10">
        <f t="shared" si="3"/>
        <v>43768.208333333328</v>
      </c>
      <c r="U14">
        <f t="shared" si="4"/>
        <v>2019</v>
      </c>
      <c r="V14">
        <f t="shared" si="5"/>
        <v>2019</v>
      </c>
    </row>
    <row r="15" spans="1:22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1"/>
        <v>2.4511904761904764</v>
      </c>
      <c r="P15">
        <f t="shared" si="0"/>
        <v>105.05102040816327</v>
      </c>
      <c r="Q15" t="s">
        <v>2033</v>
      </c>
      <c r="R15" t="s">
        <v>2043</v>
      </c>
      <c r="S15" s="9">
        <f t="shared" si="2"/>
        <v>42532.208333333328</v>
      </c>
      <c r="T15" s="10">
        <f t="shared" si="3"/>
        <v>42544.208333333328</v>
      </c>
      <c r="U15">
        <f t="shared" si="4"/>
        <v>2016</v>
      </c>
      <c r="V15">
        <f t="shared" si="5"/>
        <v>2016</v>
      </c>
    </row>
    <row r="16" spans="1:22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1"/>
        <v>0.66769503546099296</v>
      </c>
      <c r="P16">
        <f t="shared" si="0"/>
        <v>94.144999999999996</v>
      </c>
      <c r="Q16" t="s">
        <v>2033</v>
      </c>
      <c r="R16" t="s">
        <v>2043</v>
      </c>
      <c r="S16" s="9">
        <f t="shared" si="2"/>
        <v>40974.25</v>
      </c>
      <c r="T16" s="10">
        <f t="shared" si="3"/>
        <v>41001.208333333336</v>
      </c>
      <c r="U16">
        <f t="shared" si="4"/>
        <v>2012</v>
      </c>
      <c r="V16">
        <f t="shared" si="5"/>
        <v>2012</v>
      </c>
    </row>
    <row r="17" spans="1:22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1"/>
        <v>0.47307881773399013</v>
      </c>
      <c r="P17">
        <f t="shared" si="0"/>
        <v>84.986725663716811</v>
      </c>
      <c r="Q17" t="s">
        <v>2035</v>
      </c>
      <c r="R17" t="s">
        <v>2044</v>
      </c>
      <c r="S17" s="9">
        <f t="shared" si="2"/>
        <v>43809.25</v>
      </c>
      <c r="T17" s="10">
        <f t="shared" si="3"/>
        <v>43813.25</v>
      </c>
      <c r="U17">
        <f t="shared" si="4"/>
        <v>2019</v>
      </c>
      <c r="V17">
        <f t="shared" si="5"/>
        <v>2019</v>
      </c>
    </row>
    <row r="18" spans="1:22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1"/>
        <v>6.4947058823529416</v>
      </c>
      <c r="P18">
        <f t="shared" si="0"/>
        <v>110.41</v>
      </c>
      <c r="Q18" t="s">
        <v>2045</v>
      </c>
      <c r="R18" t="s">
        <v>2046</v>
      </c>
      <c r="S18" s="9">
        <f t="shared" si="2"/>
        <v>41661.25</v>
      </c>
      <c r="T18" s="10">
        <f t="shared" si="3"/>
        <v>41683.25</v>
      </c>
      <c r="U18">
        <f t="shared" si="4"/>
        <v>2014</v>
      </c>
      <c r="V18">
        <f t="shared" si="5"/>
        <v>2014</v>
      </c>
    </row>
    <row r="19" spans="1:22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1"/>
        <v>1.5939125295508274</v>
      </c>
      <c r="P19">
        <f t="shared" si="0"/>
        <v>107.96236989591674</v>
      </c>
      <c r="Q19" t="s">
        <v>2039</v>
      </c>
      <c r="R19" t="s">
        <v>2047</v>
      </c>
      <c r="S19" s="9">
        <f t="shared" si="2"/>
        <v>40555.25</v>
      </c>
      <c r="T19" s="10">
        <f t="shared" si="3"/>
        <v>40556.25</v>
      </c>
      <c r="U19">
        <f t="shared" si="4"/>
        <v>2011</v>
      </c>
      <c r="V19">
        <f t="shared" si="5"/>
        <v>2011</v>
      </c>
    </row>
    <row r="20" spans="1:22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1"/>
        <v>0.66912087912087914</v>
      </c>
      <c r="P20">
        <f t="shared" si="0"/>
        <v>45.103703703703701</v>
      </c>
      <c r="Q20" t="s">
        <v>2037</v>
      </c>
      <c r="R20" t="s">
        <v>2038</v>
      </c>
      <c r="S20" s="9">
        <f t="shared" si="2"/>
        <v>43351.208333333328</v>
      </c>
      <c r="T20" s="10">
        <f t="shared" si="3"/>
        <v>43359.208333333328</v>
      </c>
      <c r="U20">
        <f t="shared" si="4"/>
        <v>2018</v>
      </c>
      <c r="V20">
        <f t="shared" si="5"/>
        <v>2018</v>
      </c>
    </row>
    <row r="21" spans="1:22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1"/>
        <v>0.48529600000000001</v>
      </c>
      <c r="P21">
        <f t="shared" si="0"/>
        <v>45.001483679525222</v>
      </c>
      <c r="Q21" t="s">
        <v>2037</v>
      </c>
      <c r="R21" t="s">
        <v>2038</v>
      </c>
      <c r="S21" s="9">
        <f t="shared" si="2"/>
        <v>43528.25</v>
      </c>
      <c r="T21" s="10">
        <f t="shared" si="3"/>
        <v>43549.208333333328</v>
      </c>
      <c r="U21">
        <f t="shared" si="4"/>
        <v>2019</v>
      </c>
      <c r="V21">
        <f t="shared" si="5"/>
        <v>2019</v>
      </c>
    </row>
    <row r="22" spans="1:22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1"/>
        <v>1.1224279210925645</v>
      </c>
      <c r="P22">
        <f t="shared" si="0"/>
        <v>105.97134670487107</v>
      </c>
      <c r="Q22" t="s">
        <v>2039</v>
      </c>
      <c r="R22" t="s">
        <v>2042</v>
      </c>
      <c r="S22" s="9">
        <f t="shared" si="2"/>
        <v>41848.208333333336</v>
      </c>
      <c r="T22" s="10">
        <f t="shared" si="3"/>
        <v>41848.208333333336</v>
      </c>
      <c r="U22">
        <f t="shared" si="4"/>
        <v>2014</v>
      </c>
      <c r="V22">
        <f t="shared" si="5"/>
        <v>2014</v>
      </c>
    </row>
    <row r="23" spans="1:22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1"/>
        <v>0.40992553191489361</v>
      </c>
      <c r="P23">
        <f t="shared" si="0"/>
        <v>69.055555555555557</v>
      </c>
      <c r="Q23" t="s">
        <v>2037</v>
      </c>
      <c r="R23" t="s">
        <v>2038</v>
      </c>
      <c r="S23" s="9">
        <f t="shared" si="2"/>
        <v>40770.208333333336</v>
      </c>
      <c r="T23" s="10">
        <f t="shared" si="3"/>
        <v>40804.208333333336</v>
      </c>
      <c r="U23">
        <f t="shared" si="4"/>
        <v>2011</v>
      </c>
      <c r="V23">
        <f t="shared" si="5"/>
        <v>2011</v>
      </c>
    </row>
    <row r="24" spans="1:22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1"/>
        <v>1.2807106598984772</v>
      </c>
      <c r="P24">
        <f t="shared" si="0"/>
        <v>85.044943820224717</v>
      </c>
      <c r="Q24" t="s">
        <v>2037</v>
      </c>
      <c r="R24" t="s">
        <v>2038</v>
      </c>
      <c r="S24" s="9">
        <f t="shared" si="2"/>
        <v>43193.208333333328</v>
      </c>
      <c r="T24" s="10">
        <f t="shared" si="3"/>
        <v>43208.208333333328</v>
      </c>
      <c r="U24">
        <f t="shared" si="4"/>
        <v>2018</v>
      </c>
      <c r="V24">
        <f t="shared" si="5"/>
        <v>2018</v>
      </c>
    </row>
    <row r="25" spans="1:22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1"/>
        <v>3.3204444444444445</v>
      </c>
      <c r="P25">
        <f t="shared" si="0"/>
        <v>105.22535211267606</v>
      </c>
      <c r="Q25" t="s">
        <v>2039</v>
      </c>
      <c r="R25" t="s">
        <v>2040</v>
      </c>
      <c r="S25" s="9">
        <f t="shared" si="2"/>
        <v>43510.25</v>
      </c>
      <c r="T25" s="10">
        <f t="shared" si="3"/>
        <v>43563.208333333328</v>
      </c>
      <c r="U25">
        <f t="shared" si="4"/>
        <v>2019</v>
      </c>
      <c r="V25">
        <f t="shared" si="5"/>
        <v>2019</v>
      </c>
    </row>
    <row r="26" spans="1:22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1"/>
        <v>1.1283225108225108</v>
      </c>
      <c r="P26">
        <f t="shared" si="0"/>
        <v>39.003741114852225</v>
      </c>
      <c r="Q26" t="s">
        <v>2035</v>
      </c>
      <c r="R26" t="s">
        <v>2044</v>
      </c>
      <c r="S26" s="9">
        <f t="shared" si="2"/>
        <v>41811.208333333336</v>
      </c>
      <c r="T26" s="10">
        <f t="shared" si="3"/>
        <v>41813.208333333336</v>
      </c>
      <c r="U26">
        <f t="shared" si="4"/>
        <v>2014</v>
      </c>
      <c r="V26">
        <f t="shared" si="5"/>
        <v>2014</v>
      </c>
    </row>
    <row r="27" spans="1:22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1"/>
        <v>2.1643636363636363</v>
      </c>
      <c r="P27">
        <f t="shared" si="0"/>
        <v>73.030674846625772</v>
      </c>
      <c r="Q27" t="s">
        <v>2048</v>
      </c>
      <c r="R27" t="s">
        <v>2049</v>
      </c>
      <c r="S27" s="9">
        <f t="shared" si="2"/>
        <v>40681.208333333336</v>
      </c>
      <c r="T27" s="10">
        <f t="shared" si="3"/>
        <v>40701.208333333336</v>
      </c>
      <c r="U27">
        <f t="shared" si="4"/>
        <v>2011</v>
      </c>
      <c r="V27">
        <f t="shared" si="5"/>
        <v>2011</v>
      </c>
    </row>
    <row r="28" spans="1:22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1"/>
        <v>0.4819906976744186</v>
      </c>
      <c r="P28">
        <f t="shared" si="0"/>
        <v>35.009459459459457</v>
      </c>
      <c r="Q28" t="s">
        <v>2037</v>
      </c>
      <c r="R28" t="s">
        <v>2038</v>
      </c>
      <c r="S28" s="9">
        <f t="shared" si="2"/>
        <v>43312.208333333328</v>
      </c>
      <c r="T28" s="10">
        <f t="shared" si="3"/>
        <v>43339.208333333328</v>
      </c>
      <c r="U28">
        <f t="shared" si="4"/>
        <v>2018</v>
      </c>
      <c r="V28">
        <f t="shared" si="5"/>
        <v>2018</v>
      </c>
    </row>
    <row r="29" spans="1:22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1"/>
        <v>0.79949999999999999</v>
      </c>
      <c r="P29">
        <f t="shared" si="0"/>
        <v>106.6</v>
      </c>
      <c r="Q29" t="s">
        <v>2033</v>
      </c>
      <c r="R29" t="s">
        <v>2034</v>
      </c>
      <c r="S29" s="9">
        <f t="shared" si="2"/>
        <v>42280.208333333328</v>
      </c>
      <c r="T29" s="10">
        <f t="shared" si="3"/>
        <v>42288.208333333328</v>
      </c>
      <c r="U29">
        <f t="shared" si="4"/>
        <v>2015</v>
      </c>
      <c r="V29">
        <f t="shared" si="5"/>
        <v>2015</v>
      </c>
    </row>
    <row r="30" spans="1:22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1"/>
        <v>1.0522553516819573</v>
      </c>
      <c r="P30">
        <f t="shared" si="0"/>
        <v>61.997747747747745</v>
      </c>
      <c r="Q30" t="s">
        <v>2037</v>
      </c>
      <c r="R30" t="s">
        <v>2038</v>
      </c>
      <c r="S30" s="9">
        <f t="shared" si="2"/>
        <v>40218.25</v>
      </c>
      <c r="T30" s="10">
        <f t="shared" si="3"/>
        <v>40241.25</v>
      </c>
      <c r="U30">
        <f t="shared" si="4"/>
        <v>2010</v>
      </c>
      <c r="V30">
        <f t="shared" si="5"/>
        <v>2010</v>
      </c>
    </row>
    <row r="31" spans="1:22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1"/>
        <v>3.2889978213507627</v>
      </c>
      <c r="P31">
        <f t="shared" si="0"/>
        <v>94.000622665006233</v>
      </c>
      <c r="Q31" t="s">
        <v>2039</v>
      </c>
      <c r="R31" t="s">
        <v>2050</v>
      </c>
      <c r="S31" s="9">
        <f t="shared" si="2"/>
        <v>43301.208333333328</v>
      </c>
      <c r="T31" s="10">
        <f t="shared" si="3"/>
        <v>43341.208333333328</v>
      </c>
      <c r="U31">
        <f t="shared" si="4"/>
        <v>2018</v>
      </c>
      <c r="V31">
        <f t="shared" si="5"/>
        <v>2018</v>
      </c>
    </row>
    <row r="32" spans="1:22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1"/>
        <v>1.606111111111111</v>
      </c>
      <c r="P32">
        <f t="shared" si="0"/>
        <v>112.05426356589147</v>
      </c>
      <c r="Q32" t="s">
        <v>2039</v>
      </c>
      <c r="R32" t="s">
        <v>2047</v>
      </c>
      <c r="S32" s="9">
        <f t="shared" si="2"/>
        <v>43609.208333333328</v>
      </c>
      <c r="T32" s="10">
        <f t="shared" si="3"/>
        <v>43614.208333333328</v>
      </c>
      <c r="U32">
        <f t="shared" si="4"/>
        <v>2019</v>
      </c>
      <c r="V32">
        <f t="shared" si="5"/>
        <v>2019</v>
      </c>
    </row>
    <row r="33" spans="1:22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1"/>
        <v>3.1</v>
      </c>
      <c r="P33">
        <f t="shared" si="0"/>
        <v>48.008849557522126</v>
      </c>
      <c r="Q33" t="s">
        <v>2048</v>
      </c>
      <c r="R33" t="s">
        <v>2049</v>
      </c>
      <c r="S33" s="9">
        <f t="shared" si="2"/>
        <v>42374.25</v>
      </c>
      <c r="T33" s="10">
        <f t="shared" si="3"/>
        <v>42402.25</v>
      </c>
      <c r="U33">
        <f t="shared" si="4"/>
        <v>2016</v>
      </c>
      <c r="V33">
        <f t="shared" si="5"/>
        <v>2016</v>
      </c>
    </row>
    <row r="34" spans="1:22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1"/>
        <v>0.86807920792079207</v>
      </c>
      <c r="P34">
        <f t="shared" si="0"/>
        <v>38.004334633723452</v>
      </c>
      <c r="Q34" t="s">
        <v>2039</v>
      </c>
      <c r="R34" t="s">
        <v>2040</v>
      </c>
      <c r="S34" s="9">
        <f t="shared" si="2"/>
        <v>43110.25</v>
      </c>
      <c r="T34" s="10">
        <f t="shared" si="3"/>
        <v>43137.25</v>
      </c>
      <c r="U34">
        <f t="shared" si="4"/>
        <v>2018</v>
      </c>
      <c r="V34">
        <f t="shared" si="5"/>
        <v>2018</v>
      </c>
    </row>
    <row r="35" spans="1:22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1"/>
        <v>3.7782071713147412</v>
      </c>
      <c r="P35">
        <f t="shared" si="0"/>
        <v>35.000184535892231</v>
      </c>
      <c r="Q35" t="s">
        <v>2037</v>
      </c>
      <c r="R35" t="s">
        <v>2038</v>
      </c>
      <c r="S35" s="9">
        <f t="shared" si="2"/>
        <v>41917.208333333336</v>
      </c>
      <c r="T35" s="10">
        <f t="shared" si="3"/>
        <v>41954.25</v>
      </c>
      <c r="U35">
        <f t="shared" si="4"/>
        <v>2014</v>
      </c>
      <c r="V35">
        <f t="shared" si="5"/>
        <v>2014</v>
      </c>
    </row>
    <row r="36" spans="1:22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1"/>
        <v>1.5080645161290323</v>
      </c>
      <c r="P36">
        <f t="shared" si="0"/>
        <v>85</v>
      </c>
      <c r="Q36" t="s">
        <v>2039</v>
      </c>
      <c r="R36" t="s">
        <v>2040</v>
      </c>
      <c r="S36" s="9">
        <f t="shared" si="2"/>
        <v>42817.208333333328</v>
      </c>
      <c r="T36" s="10">
        <f t="shared" si="3"/>
        <v>42822.208333333328</v>
      </c>
      <c r="U36">
        <f t="shared" si="4"/>
        <v>2017</v>
      </c>
      <c r="V36">
        <f t="shared" si="5"/>
        <v>2017</v>
      </c>
    </row>
    <row r="37" spans="1:22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1"/>
        <v>1.5030119521912351</v>
      </c>
      <c r="P37">
        <f t="shared" si="0"/>
        <v>95.993893129770996</v>
      </c>
      <c r="Q37" t="s">
        <v>2039</v>
      </c>
      <c r="R37" t="s">
        <v>2042</v>
      </c>
      <c r="S37" s="9">
        <f t="shared" si="2"/>
        <v>43484.25</v>
      </c>
      <c r="T37" s="10">
        <f t="shared" si="3"/>
        <v>43526.25</v>
      </c>
      <c r="U37">
        <f t="shared" si="4"/>
        <v>2019</v>
      </c>
      <c r="V37">
        <f t="shared" si="5"/>
        <v>2019</v>
      </c>
    </row>
    <row r="38" spans="1:22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1"/>
        <v>1.572857142857143</v>
      </c>
      <c r="P38">
        <f t="shared" si="0"/>
        <v>68.8125</v>
      </c>
      <c r="Q38" t="s">
        <v>2037</v>
      </c>
      <c r="R38" t="s">
        <v>2038</v>
      </c>
      <c r="S38" s="9">
        <f t="shared" si="2"/>
        <v>40600.25</v>
      </c>
      <c r="T38" s="10">
        <f t="shared" si="3"/>
        <v>40625.208333333336</v>
      </c>
      <c r="U38">
        <f t="shared" si="4"/>
        <v>2011</v>
      </c>
      <c r="V38">
        <f t="shared" si="5"/>
        <v>2011</v>
      </c>
    </row>
    <row r="39" spans="1:22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1"/>
        <v>1.3998765432098765</v>
      </c>
      <c r="P39">
        <f t="shared" si="0"/>
        <v>105.97196261682242</v>
      </c>
      <c r="Q39" t="s">
        <v>2045</v>
      </c>
      <c r="R39" t="s">
        <v>2051</v>
      </c>
      <c r="S39" s="9">
        <f t="shared" si="2"/>
        <v>43744.208333333328</v>
      </c>
      <c r="T39" s="10">
        <f t="shared" si="3"/>
        <v>43777.25</v>
      </c>
      <c r="U39">
        <f t="shared" si="4"/>
        <v>2019</v>
      </c>
      <c r="V39">
        <f t="shared" si="5"/>
        <v>2019</v>
      </c>
    </row>
    <row r="40" spans="1:22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1"/>
        <v>3.2532258064516131</v>
      </c>
      <c r="P40">
        <f t="shared" si="0"/>
        <v>75.261194029850742</v>
      </c>
      <c r="Q40" t="s">
        <v>2052</v>
      </c>
      <c r="R40" t="s">
        <v>2053</v>
      </c>
      <c r="S40" s="9">
        <f t="shared" si="2"/>
        <v>40469.208333333336</v>
      </c>
      <c r="T40" s="10">
        <f t="shared" si="3"/>
        <v>40474.208333333336</v>
      </c>
      <c r="U40">
        <f t="shared" si="4"/>
        <v>2010</v>
      </c>
      <c r="V40">
        <f t="shared" si="5"/>
        <v>2010</v>
      </c>
    </row>
    <row r="41" spans="1:22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1"/>
        <v>0.50777777777777777</v>
      </c>
      <c r="P41">
        <f t="shared" si="0"/>
        <v>57.125</v>
      </c>
      <c r="Q41" t="s">
        <v>2037</v>
      </c>
      <c r="R41" t="s">
        <v>2038</v>
      </c>
      <c r="S41" s="9">
        <f t="shared" si="2"/>
        <v>41330.25</v>
      </c>
      <c r="T41" s="10">
        <f t="shared" si="3"/>
        <v>41344.208333333336</v>
      </c>
      <c r="U41">
        <f t="shared" si="4"/>
        <v>2013</v>
      </c>
      <c r="V41">
        <f t="shared" si="5"/>
        <v>2013</v>
      </c>
    </row>
    <row r="42" spans="1:22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1"/>
        <v>1.6906818181818182</v>
      </c>
      <c r="P42">
        <f t="shared" si="0"/>
        <v>75.141414141414145</v>
      </c>
      <c r="Q42" t="s">
        <v>2035</v>
      </c>
      <c r="R42" t="s">
        <v>2044</v>
      </c>
      <c r="S42" s="9">
        <f t="shared" si="2"/>
        <v>40334.208333333336</v>
      </c>
      <c r="T42" s="10">
        <f t="shared" si="3"/>
        <v>40353.208333333336</v>
      </c>
      <c r="U42">
        <f t="shared" si="4"/>
        <v>2010</v>
      </c>
      <c r="V42">
        <f t="shared" si="5"/>
        <v>2010</v>
      </c>
    </row>
    <row r="43" spans="1:22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1"/>
        <v>2.1292857142857144</v>
      </c>
      <c r="P43">
        <f t="shared" si="0"/>
        <v>107.42342342342343</v>
      </c>
      <c r="Q43" t="s">
        <v>2033</v>
      </c>
      <c r="R43" t="s">
        <v>2034</v>
      </c>
      <c r="S43" s="9">
        <f t="shared" si="2"/>
        <v>41156.208333333336</v>
      </c>
      <c r="T43" s="10">
        <f t="shared" si="3"/>
        <v>41182.208333333336</v>
      </c>
      <c r="U43">
        <f t="shared" si="4"/>
        <v>2012</v>
      </c>
      <c r="V43">
        <f t="shared" si="5"/>
        <v>2012</v>
      </c>
    </row>
    <row r="44" spans="1:22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1"/>
        <v>4.4394444444444447</v>
      </c>
      <c r="P44">
        <f t="shared" si="0"/>
        <v>35.995495495495497</v>
      </c>
      <c r="Q44" t="s">
        <v>2031</v>
      </c>
      <c r="R44" t="s">
        <v>2032</v>
      </c>
      <c r="S44" s="9">
        <f t="shared" si="2"/>
        <v>40728.208333333336</v>
      </c>
      <c r="T44" s="10">
        <f t="shared" si="3"/>
        <v>40737.208333333336</v>
      </c>
      <c r="U44">
        <f t="shared" si="4"/>
        <v>2011</v>
      </c>
      <c r="V44">
        <f t="shared" si="5"/>
        <v>2011</v>
      </c>
    </row>
    <row r="45" spans="1:22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1"/>
        <v>1.859390243902439</v>
      </c>
      <c r="P45">
        <f t="shared" si="0"/>
        <v>26.998873148744366</v>
      </c>
      <c r="Q45" t="s">
        <v>2045</v>
      </c>
      <c r="R45" t="s">
        <v>2054</v>
      </c>
      <c r="S45" s="9">
        <f t="shared" si="2"/>
        <v>41844.208333333336</v>
      </c>
      <c r="T45" s="10">
        <f t="shared" si="3"/>
        <v>41860.208333333336</v>
      </c>
      <c r="U45">
        <f t="shared" si="4"/>
        <v>2014</v>
      </c>
      <c r="V45">
        <f t="shared" si="5"/>
        <v>2014</v>
      </c>
    </row>
    <row r="46" spans="1:22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1"/>
        <v>6.5881249999999998</v>
      </c>
      <c r="P46">
        <f t="shared" si="0"/>
        <v>107.56122448979592</v>
      </c>
      <c r="Q46" t="s">
        <v>2045</v>
      </c>
      <c r="R46" t="s">
        <v>2051</v>
      </c>
      <c r="S46" s="9">
        <f t="shared" si="2"/>
        <v>43541.208333333328</v>
      </c>
      <c r="T46" s="10">
        <f t="shared" si="3"/>
        <v>43542.208333333328</v>
      </c>
      <c r="U46">
        <f t="shared" si="4"/>
        <v>2019</v>
      </c>
      <c r="V46">
        <f t="shared" si="5"/>
        <v>2019</v>
      </c>
    </row>
    <row r="47" spans="1:22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1"/>
        <v>0.4768421052631579</v>
      </c>
      <c r="P47">
        <f t="shared" si="0"/>
        <v>94.375</v>
      </c>
      <c r="Q47" t="s">
        <v>2037</v>
      </c>
      <c r="R47" t="s">
        <v>2038</v>
      </c>
      <c r="S47" s="9">
        <f t="shared" si="2"/>
        <v>42676.208333333328</v>
      </c>
      <c r="T47" s="10">
        <f t="shared" si="3"/>
        <v>42691.25</v>
      </c>
      <c r="U47">
        <f t="shared" si="4"/>
        <v>2016</v>
      </c>
      <c r="V47">
        <f t="shared" si="5"/>
        <v>2016</v>
      </c>
    </row>
    <row r="48" spans="1:22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1"/>
        <v>1.1478378378378378</v>
      </c>
      <c r="P48">
        <f t="shared" si="0"/>
        <v>46.163043478260867</v>
      </c>
      <c r="Q48" t="s">
        <v>2033</v>
      </c>
      <c r="R48" t="s">
        <v>2034</v>
      </c>
      <c r="S48" s="9">
        <f t="shared" si="2"/>
        <v>40367.208333333336</v>
      </c>
      <c r="T48" s="10">
        <f t="shared" si="3"/>
        <v>40390.208333333336</v>
      </c>
      <c r="U48">
        <f t="shared" si="4"/>
        <v>2010</v>
      </c>
      <c r="V48">
        <f t="shared" si="5"/>
        <v>2010</v>
      </c>
    </row>
    <row r="49" spans="1:22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1"/>
        <v>4.7526666666666664</v>
      </c>
      <c r="P49">
        <f t="shared" si="0"/>
        <v>47.845637583892618</v>
      </c>
      <c r="Q49" t="s">
        <v>2037</v>
      </c>
      <c r="R49" t="s">
        <v>2038</v>
      </c>
      <c r="S49" s="9">
        <f t="shared" si="2"/>
        <v>41727.208333333336</v>
      </c>
      <c r="T49" s="10">
        <f t="shared" si="3"/>
        <v>41757.208333333336</v>
      </c>
      <c r="U49">
        <f t="shared" si="4"/>
        <v>2014</v>
      </c>
      <c r="V49">
        <f t="shared" si="5"/>
        <v>2014</v>
      </c>
    </row>
    <row r="50" spans="1:22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1"/>
        <v>3.86972972972973</v>
      </c>
      <c r="P50">
        <f t="shared" si="0"/>
        <v>53.007815713698065</v>
      </c>
      <c r="Q50" t="s">
        <v>2037</v>
      </c>
      <c r="R50" t="s">
        <v>2038</v>
      </c>
      <c r="S50" s="9">
        <f t="shared" si="2"/>
        <v>42180.208333333328</v>
      </c>
      <c r="T50" s="10">
        <f t="shared" si="3"/>
        <v>42192.208333333328</v>
      </c>
      <c r="U50">
        <f t="shared" si="4"/>
        <v>2015</v>
      </c>
      <c r="V50">
        <f t="shared" si="5"/>
        <v>2015</v>
      </c>
    </row>
    <row r="51" spans="1:22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1"/>
        <v>1.89625</v>
      </c>
      <c r="P51">
        <f t="shared" si="0"/>
        <v>45.059405940594061</v>
      </c>
      <c r="Q51" t="s">
        <v>2033</v>
      </c>
      <c r="R51" t="s">
        <v>2034</v>
      </c>
      <c r="S51" s="9">
        <f t="shared" si="2"/>
        <v>43758.208333333328</v>
      </c>
      <c r="T51" s="10">
        <f t="shared" si="3"/>
        <v>43803.25</v>
      </c>
      <c r="U51">
        <f t="shared" si="4"/>
        <v>2019</v>
      </c>
      <c r="V51">
        <f t="shared" si="5"/>
        <v>2019</v>
      </c>
    </row>
    <row r="52" spans="1:22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1"/>
        <v>0.02</v>
      </c>
      <c r="P52">
        <f t="shared" si="0"/>
        <v>2</v>
      </c>
      <c r="Q52" t="s">
        <v>2033</v>
      </c>
      <c r="R52" t="s">
        <v>2055</v>
      </c>
      <c r="S52" s="9">
        <f t="shared" si="2"/>
        <v>41487.208333333336</v>
      </c>
      <c r="T52" s="10">
        <f t="shared" si="3"/>
        <v>41515.208333333336</v>
      </c>
      <c r="U52">
        <f t="shared" si="4"/>
        <v>2013</v>
      </c>
      <c r="V52">
        <f t="shared" si="5"/>
        <v>2013</v>
      </c>
    </row>
    <row r="53" spans="1:22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1"/>
        <v>0.91867805186590767</v>
      </c>
      <c r="P53">
        <f t="shared" si="0"/>
        <v>99.006816632583508</v>
      </c>
      <c r="Q53" t="s">
        <v>2035</v>
      </c>
      <c r="R53" t="s">
        <v>2044</v>
      </c>
      <c r="S53" s="9">
        <f t="shared" si="2"/>
        <v>40995.208333333336</v>
      </c>
      <c r="T53" s="10">
        <f t="shared" si="3"/>
        <v>41011.208333333336</v>
      </c>
      <c r="U53">
        <f t="shared" si="4"/>
        <v>2012</v>
      </c>
      <c r="V53">
        <f t="shared" si="5"/>
        <v>2012</v>
      </c>
    </row>
    <row r="54" spans="1:22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1"/>
        <v>0.34152777777777776</v>
      </c>
      <c r="P54">
        <f t="shared" si="0"/>
        <v>32.786666666666669</v>
      </c>
      <c r="Q54" t="s">
        <v>2037</v>
      </c>
      <c r="R54" t="s">
        <v>2038</v>
      </c>
      <c r="S54" s="9">
        <f t="shared" si="2"/>
        <v>40436.208333333336</v>
      </c>
      <c r="T54" s="10">
        <f t="shared" si="3"/>
        <v>40440.208333333336</v>
      </c>
      <c r="U54">
        <f t="shared" si="4"/>
        <v>2010</v>
      </c>
      <c r="V54">
        <f t="shared" si="5"/>
        <v>2010</v>
      </c>
    </row>
    <row r="55" spans="1:22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1"/>
        <v>1.4040909090909091</v>
      </c>
      <c r="P55">
        <f t="shared" si="0"/>
        <v>59.119617224880386</v>
      </c>
      <c r="Q55" t="s">
        <v>2039</v>
      </c>
      <c r="R55" t="s">
        <v>2042</v>
      </c>
      <c r="S55" s="9">
        <f t="shared" si="2"/>
        <v>41779.208333333336</v>
      </c>
      <c r="T55" s="10">
        <f t="shared" si="3"/>
        <v>41818.208333333336</v>
      </c>
      <c r="U55">
        <f t="shared" si="4"/>
        <v>2014</v>
      </c>
      <c r="V55">
        <f t="shared" si="5"/>
        <v>2014</v>
      </c>
    </row>
    <row r="56" spans="1:22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1"/>
        <v>0.89866666666666661</v>
      </c>
      <c r="P56">
        <f t="shared" si="0"/>
        <v>44.93333333333333</v>
      </c>
      <c r="Q56" t="s">
        <v>2035</v>
      </c>
      <c r="R56" t="s">
        <v>2044</v>
      </c>
      <c r="S56" s="9">
        <f t="shared" si="2"/>
        <v>43170.25</v>
      </c>
      <c r="T56" s="10">
        <f t="shared" si="3"/>
        <v>43176.208333333328</v>
      </c>
      <c r="U56">
        <f t="shared" si="4"/>
        <v>2018</v>
      </c>
      <c r="V56">
        <f t="shared" si="5"/>
        <v>2018</v>
      </c>
    </row>
    <row r="57" spans="1:22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1"/>
        <v>1.7796969696969698</v>
      </c>
      <c r="P57">
        <f t="shared" si="0"/>
        <v>89.664122137404576</v>
      </c>
      <c r="Q57" t="s">
        <v>2033</v>
      </c>
      <c r="R57" t="s">
        <v>2056</v>
      </c>
      <c r="S57" s="9">
        <f t="shared" si="2"/>
        <v>43311.208333333328</v>
      </c>
      <c r="T57" s="10">
        <f t="shared" si="3"/>
        <v>43316.208333333328</v>
      </c>
      <c r="U57">
        <f t="shared" si="4"/>
        <v>2018</v>
      </c>
      <c r="V57">
        <f t="shared" si="5"/>
        <v>2018</v>
      </c>
    </row>
    <row r="58" spans="1:22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1"/>
        <v>1.436625</v>
      </c>
      <c r="P58">
        <f t="shared" si="0"/>
        <v>70.079268292682926</v>
      </c>
      <c r="Q58" t="s">
        <v>2035</v>
      </c>
      <c r="R58" t="s">
        <v>2044</v>
      </c>
      <c r="S58" s="9">
        <f t="shared" si="2"/>
        <v>42014.25</v>
      </c>
      <c r="T58" s="10">
        <f t="shared" si="3"/>
        <v>42021.25</v>
      </c>
      <c r="U58">
        <f t="shared" si="4"/>
        <v>2015</v>
      </c>
      <c r="V58">
        <f t="shared" si="5"/>
        <v>2015</v>
      </c>
    </row>
    <row r="59" spans="1:22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1"/>
        <v>2.1527586206896552</v>
      </c>
      <c r="P59">
        <f t="shared" si="0"/>
        <v>31.059701492537314</v>
      </c>
      <c r="Q59" t="s">
        <v>2048</v>
      </c>
      <c r="R59" t="s">
        <v>2049</v>
      </c>
      <c r="S59" s="9">
        <f t="shared" si="2"/>
        <v>42979.208333333328</v>
      </c>
      <c r="T59" s="10">
        <f t="shared" si="3"/>
        <v>42991.208333333328</v>
      </c>
      <c r="U59">
        <f t="shared" si="4"/>
        <v>2017</v>
      </c>
      <c r="V59">
        <f t="shared" si="5"/>
        <v>2017</v>
      </c>
    </row>
    <row r="60" spans="1:22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1"/>
        <v>2.2711111111111113</v>
      </c>
      <c r="P60">
        <f t="shared" si="0"/>
        <v>29.061611374407583</v>
      </c>
      <c r="Q60" t="s">
        <v>2037</v>
      </c>
      <c r="R60" t="s">
        <v>2038</v>
      </c>
      <c r="S60" s="9">
        <f t="shared" si="2"/>
        <v>42268.208333333328</v>
      </c>
      <c r="T60" s="10">
        <f t="shared" si="3"/>
        <v>42281.208333333328</v>
      </c>
      <c r="U60">
        <f t="shared" si="4"/>
        <v>2015</v>
      </c>
      <c r="V60">
        <f t="shared" si="5"/>
        <v>2015</v>
      </c>
    </row>
    <row r="61" spans="1:22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1"/>
        <v>2.7507142857142859</v>
      </c>
      <c r="P61">
        <f t="shared" si="0"/>
        <v>30.0859375</v>
      </c>
      <c r="Q61" t="s">
        <v>2037</v>
      </c>
      <c r="R61" t="s">
        <v>2038</v>
      </c>
      <c r="S61" s="9">
        <f t="shared" si="2"/>
        <v>42898.208333333328</v>
      </c>
      <c r="T61" s="10">
        <f t="shared" si="3"/>
        <v>42913.208333333328</v>
      </c>
      <c r="U61">
        <f t="shared" si="4"/>
        <v>2017</v>
      </c>
      <c r="V61">
        <f t="shared" si="5"/>
        <v>2017</v>
      </c>
    </row>
    <row r="62" spans="1:22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1"/>
        <v>1.4437048832271762</v>
      </c>
      <c r="P62">
        <f t="shared" si="0"/>
        <v>84.998125000000002</v>
      </c>
      <c r="Q62" t="s">
        <v>2037</v>
      </c>
      <c r="R62" t="s">
        <v>2038</v>
      </c>
      <c r="S62" s="9">
        <f t="shared" si="2"/>
        <v>41107.208333333336</v>
      </c>
      <c r="T62" s="10">
        <f t="shared" si="3"/>
        <v>41110.208333333336</v>
      </c>
      <c r="U62">
        <f t="shared" si="4"/>
        <v>2012</v>
      </c>
      <c r="V62">
        <f t="shared" si="5"/>
        <v>2012</v>
      </c>
    </row>
    <row r="63" spans="1:22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1"/>
        <v>0.92745983935742971</v>
      </c>
      <c r="P63">
        <f t="shared" si="0"/>
        <v>82.001775410563695</v>
      </c>
      <c r="Q63" t="s">
        <v>2037</v>
      </c>
      <c r="R63" t="s">
        <v>2038</v>
      </c>
      <c r="S63" s="9">
        <f t="shared" si="2"/>
        <v>40595.25</v>
      </c>
      <c r="T63" s="10">
        <f t="shared" si="3"/>
        <v>40635.208333333336</v>
      </c>
      <c r="U63">
        <f t="shared" si="4"/>
        <v>2011</v>
      </c>
      <c r="V63">
        <f t="shared" si="5"/>
        <v>2011</v>
      </c>
    </row>
    <row r="64" spans="1:22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1"/>
        <v>7.226</v>
      </c>
      <c r="P64">
        <f t="shared" si="0"/>
        <v>58.040160642570278</v>
      </c>
      <c r="Q64" t="s">
        <v>2035</v>
      </c>
      <c r="R64" t="s">
        <v>2036</v>
      </c>
      <c r="S64" s="9">
        <f t="shared" si="2"/>
        <v>42160.208333333328</v>
      </c>
      <c r="T64" s="10">
        <f t="shared" si="3"/>
        <v>42161.208333333328</v>
      </c>
      <c r="U64">
        <f t="shared" si="4"/>
        <v>2015</v>
      </c>
      <c r="V64">
        <f t="shared" si="5"/>
        <v>2015</v>
      </c>
    </row>
    <row r="65" spans="1:22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1"/>
        <v>0.11851063829787234</v>
      </c>
      <c r="P65">
        <f t="shared" si="0"/>
        <v>111.4</v>
      </c>
      <c r="Q65" t="s">
        <v>2037</v>
      </c>
      <c r="R65" t="s">
        <v>2038</v>
      </c>
      <c r="S65" s="9">
        <f t="shared" si="2"/>
        <v>42853.208333333328</v>
      </c>
      <c r="T65" s="10">
        <f t="shared" si="3"/>
        <v>42859.208333333328</v>
      </c>
      <c r="U65">
        <f t="shared" si="4"/>
        <v>2017</v>
      </c>
      <c r="V65">
        <f t="shared" si="5"/>
        <v>2017</v>
      </c>
    </row>
    <row r="66" spans="1:22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1"/>
        <v>0.97642857142857142</v>
      </c>
      <c r="P66">
        <f t="shared" ref="P66:P129" si="6">E66/G66</f>
        <v>71.94736842105263</v>
      </c>
      <c r="Q66" t="s">
        <v>2035</v>
      </c>
      <c r="R66" t="s">
        <v>2036</v>
      </c>
      <c r="S66" s="9">
        <f t="shared" si="2"/>
        <v>43283.208333333328</v>
      </c>
      <c r="T66" s="10">
        <f t="shared" si="3"/>
        <v>43298.208333333328</v>
      </c>
      <c r="U66">
        <f t="shared" si="4"/>
        <v>2018</v>
      </c>
      <c r="V66">
        <f t="shared" si="5"/>
        <v>2018</v>
      </c>
    </row>
    <row r="67" spans="1:22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7">E67/D67</f>
        <v>2.3614754098360655</v>
      </c>
      <c r="P67">
        <f t="shared" si="6"/>
        <v>61.038135593220339</v>
      </c>
      <c r="Q67" t="s">
        <v>2037</v>
      </c>
      <c r="R67" t="s">
        <v>2038</v>
      </c>
      <c r="S67" s="9">
        <f t="shared" ref="S67:S130" si="8">(((J67/60)/60)/24)+DATE(1970,1,1)</f>
        <v>40570.25</v>
      </c>
      <c r="T67" s="10">
        <f t="shared" ref="T67:T130" si="9">(((K67/60)/60)/24)+DATE(1970,1,1)</f>
        <v>40577.25</v>
      </c>
      <c r="U67">
        <f t="shared" ref="U67:U130" si="10">YEAR(S67)</f>
        <v>2011</v>
      </c>
      <c r="V67">
        <f t="shared" ref="V67:V130" si="11">YEAR(T67)</f>
        <v>2011</v>
      </c>
    </row>
    <row r="68" spans="1:22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7"/>
        <v>0.45068965517241377</v>
      </c>
      <c r="P68">
        <f t="shared" si="6"/>
        <v>108.91666666666667</v>
      </c>
      <c r="Q68" t="s">
        <v>2037</v>
      </c>
      <c r="R68" t="s">
        <v>2038</v>
      </c>
      <c r="S68" s="9">
        <f t="shared" si="8"/>
        <v>42102.208333333328</v>
      </c>
      <c r="T68" s="10">
        <f t="shared" si="9"/>
        <v>42107.208333333328</v>
      </c>
      <c r="U68">
        <f t="shared" si="10"/>
        <v>2015</v>
      </c>
      <c r="V68">
        <f t="shared" si="11"/>
        <v>2015</v>
      </c>
    </row>
    <row r="69" spans="1:22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7"/>
        <v>1.6238567493112948</v>
      </c>
      <c r="P69">
        <f t="shared" si="6"/>
        <v>29.001722017220171</v>
      </c>
      <c r="Q69" t="s">
        <v>2035</v>
      </c>
      <c r="R69" t="s">
        <v>2044</v>
      </c>
      <c r="S69" s="9">
        <f t="shared" si="8"/>
        <v>40203.25</v>
      </c>
      <c r="T69" s="10">
        <f t="shared" si="9"/>
        <v>40208.25</v>
      </c>
      <c r="U69">
        <f t="shared" si="10"/>
        <v>2010</v>
      </c>
      <c r="V69">
        <f t="shared" si="11"/>
        <v>2010</v>
      </c>
    </row>
    <row r="70" spans="1:22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7"/>
        <v>2.5452631578947367</v>
      </c>
      <c r="P70">
        <f t="shared" si="6"/>
        <v>58.975609756097562</v>
      </c>
      <c r="Q70" t="s">
        <v>2037</v>
      </c>
      <c r="R70" t="s">
        <v>2038</v>
      </c>
      <c r="S70" s="9">
        <f t="shared" si="8"/>
        <v>42943.208333333328</v>
      </c>
      <c r="T70" s="10">
        <f t="shared" si="9"/>
        <v>42990.208333333328</v>
      </c>
      <c r="U70">
        <f t="shared" si="10"/>
        <v>2017</v>
      </c>
      <c r="V70">
        <f t="shared" si="11"/>
        <v>2017</v>
      </c>
    </row>
    <row r="71" spans="1:22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7"/>
        <v>0.24063291139240506</v>
      </c>
      <c r="P71">
        <f t="shared" si="6"/>
        <v>111.82352941176471</v>
      </c>
      <c r="Q71" t="s">
        <v>2037</v>
      </c>
      <c r="R71" t="s">
        <v>2038</v>
      </c>
      <c r="S71" s="9">
        <f t="shared" si="8"/>
        <v>40531.25</v>
      </c>
      <c r="T71" s="10">
        <f t="shared" si="9"/>
        <v>40565.25</v>
      </c>
      <c r="U71">
        <f t="shared" si="10"/>
        <v>2010</v>
      </c>
      <c r="V71">
        <f t="shared" si="11"/>
        <v>2011</v>
      </c>
    </row>
    <row r="72" spans="1:22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7"/>
        <v>1.2374140625000001</v>
      </c>
      <c r="P72">
        <f t="shared" si="6"/>
        <v>63.995555555555555</v>
      </c>
      <c r="Q72" t="s">
        <v>2037</v>
      </c>
      <c r="R72" t="s">
        <v>2038</v>
      </c>
      <c r="S72" s="9">
        <f t="shared" si="8"/>
        <v>40484.208333333336</v>
      </c>
      <c r="T72" s="10">
        <f t="shared" si="9"/>
        <v>40533.25</v>
      </c>
      <c r="U72">
        <f t="shared" si="10"/>
        <v>2010</v>
      </c>
      <c r="V72">
        <f t="shared" si="11"/>
        <v>2010</v>
      </c>
    </row>
    <row r="73" spans="1:22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7"/>
        <v>1.0806666666666667</v>
      </c>
      <c r="P73">
        <f t="shared" si="6"/>
        <v>85.315789473684205</v>
      </c>
      <c r="Q73" t="s">
        <v>2037</v>
      </c>
      <c r="R73" t="s">
        <v>2038</v>
      </c>
      <c r="S73" s="9">
        <f t="shared" si="8"/>
        <v>43799.25</v>
      </c>
      <c r="T73" s="10">
        <f t="shared" si="9"/>
        <v>43803.25</v>
      </c>
      <c r="U73">
        <f t="shared" si="10"/>
        <v>2019</v>
      </c>
      <c r="V73">
        <f t="shared" si="11"/>
        <v>2019</v>
      </c>
    </row>
    <row r="74" spans="1:22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7"/>
        <v>6.7033333333333331</v>
      </c>
      <c r="P74">
        <f t="shared" si="6"/>
        <v>74.481481481481481</v>
      </c>
      <c r="Q74" t="s">
        <v>2039</v>
      </c>
      <c r="R74" t="s">
        <v>2047</v>
      </c>
      <c r="S74" s="9">
        <f t="shared" si="8"/>
        <v>42186.208333333328</v>
      </c>
      <c r="T74" s="10">
        <f t="shared" si="9"/>
        <v>42222.208333333328</v>
      </c>
      <c r="U74">
        <f t="shared" si="10"/>
        <v>2015</v>
      </c>
      <c r="V74">
        <f t="shared" si="11"/>
        <v>2015</v>
      </c>
    </row>
    <row r="75" spans="1:22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7"/>
        <v>6.609285714285714</v>
      </c>
      <c r="P75">
        <f t="shared" si="6"/>
        <v>105.14772727272727</v>
      </c>
      <c r="Q75" t="s">
        <v>2033</v>
      </c>
      <c r="R75" t="s">
        <v>2056</v>
      </c>
      <c r="S75" s="9">
        <f t="shared" si="8"/>
        <v>42701.25</v>
      </c>
      <c r="T75" s="10">
        <f t="shared" si="9"/>
        <v>42704.25</v>
      </c>
      <c r="U75">
        <f t="shared" si="10"/>
        <v>2016</v>
      </c>
      <c r="V75">
        <f t="shared" si="11"/>
        <v>2016</v>
      </c>
    </row>
    <row r="76" spans="1:22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7"/>
        <v>1.2246153846153847</v>
      </c>
      <c r="P76">
        <f t="shared" si="6"/>
        <v>56.188235294117646</v>
      </c>
      <c r="Q76" t="s">
        <v>2033</v>
      </c>
      <c r="R76" t="s">
        <v>2055</v>
      </c>
      <c r="S76" s="9">
        <f t="shared" si="8"/>
        <v>42456.208333333328</v>
      </c>
      <c r="T76" s="10">
        <f t="shared" si="9"/>
        <v>42457.208333333328</v>
      </c>
      <c r="U76">
        <f t="shared" si="10"/>
        <v>2016</v>
      </c>
      <c r="V76">
        <f t="shared" si="11"/>
        <v>2016</v>
      </c>
    </row>
    <row r="77" spans="1:22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7"/>
        <v>1.5057731958762886</v>
      </c>
      <c r="P77">
        <f t="shared" si="6"/>
        <v>85.917647058823533</v>
      </c>
      <c r="Q77" t="s">
        <v>2052</v>
      </c>
      <c r="R77" t="s">
        <v>2053</v>
      </c>
      <c r="S77" s="9">
        <f t="shared" si="8"/>
        <v>43296.208333333328</v>
      </c>
      <c r="T77" s="10">
        <f t="shared" si="9"/>
        <v>43304.208333333328</v>
      </c>
      <c r="U77">
        <f t="shared" si="10"/>
        <v>2018</v>
      </c>
      <c r="V77">
        <f t="shared" si="11"/>
        <v>2018</v>
      </c>
    </row>
    <row r="78" spans="1:22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7"/>
        <v>0.78106590724165992</v>
      </c>
      <c r="P78">
        <f t="shared" si="6"/>
        <v>57.00296912114014</v>
      </c>
      <c r="Q78" t="s">
        <v>2037</v>
      </c>
      <c r="R78" t="s">
        <v>2038</v>
      </c>
      <c r="S78" s="9">
        <f t="shared" si="8"/>
        <v>42027.25</v>
      </c>
      <c r="T78" s="10">
        <f t="shared" si="9"/>
        <v>42076.208333333328</v>
      </c>
      <c r="U78">
        <f t="shared" si="10"/>
        <v>2015</v>
      </c>
      <c r="V78">
        <f t="shared" si="11"/>
        <v>2015</v>
      </c>
    </row>
    <row r="79" spans="1:22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7"/>
        <v>0.46947368421052632</v>
      </c>
      <c r="P79">
        <f t="shared" si="6"/>
        <v>79.642857142857139</v>
      </c>
      <c r="Q79" t="s">
        <v>2039</v>
      </c>
      <c r="R79" t="s">
        <v>2047</v>
      </c>
      <c r="S79" s="9">
        <f t="shared" si="8"/>
        <v>40448.208333333336</v>
      </c>
      <c r="T79" s="10">
        <f t="shared" si="9"/>
        <v>40462.208333333336</v>
      </c>
      <c r="U79">
        <f t="shared" si="10"/>
        <v>2010</v>
      </c>
      <c r="V79">
        <f t="shared" si="11"/>
        <v>2010</v>
      </c>
    </row>
    <row r="80" spans="1:22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7"/>
        <v>3.008</v>
      </c>
      <c r="P80">
        <f t="shared" si="6"/>
        <v>41.018181818181816</v>
      </c>
      <c r="Q80" t="s">
        <v>2045</v>
      </c>
      <c r="R80" t="s">
        <v>2057</v>
      </c>
      <c r="S80" s="9">
        <f t="shared" si="8"/>
        <v>43206.208333333328</v>
      </c>
      <c r="T80" s="10">
        <f t="shared" si="9"/>
        <v>43207.208333333328</v>
      </c>
      <c r="U80">
        <f t="shared" si="10"/>
        <v>2018</v>
      </c>
      <c r="V80">
        <f t="shared" si="11"/>
        <v>2018</v>
      </c>
    </row>
    <row r="81" spans="1:22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7"/>
        <v>0.6959861591695502</v>
      </c>
      <c r="P81">
        <f t="shared" si="6"/>
        <v>48.004773269689736</v>
      </c>
      <c r="Q81" t="s">
        <v>2037</v>
      </c>
      <c r="R81" t="s">
        <v>2038</v>
      </c>
      <c r="S81" s="9">
        <f t="shared" si="8"/>
        <v>43267.208333333328</v>
      </c>
      <c r="T81" s="10">
        <f t="shared" si="9"/>
        <v>43272.208333333328</v>
      </c>
      <c r="U81">
        <f t="shared" si="10"/>
        <v>2018</v>
      </c>
      <c r="V81">
        <f t="shared" si="11"/>
        <v>2018</v>
      </c>
    </row>
    <row r="82" spans="1:22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7"/>
        <v>6.374545454545455</v>
      </c>
      <c r="P82">
        <f t="shared" si="6"/>
        <v>55.212598425196852</v>
      </c>
      <c r="Q82" t="s">
        <v>2048</v>
      </c>
      <c r="R82" t="s">
        <v>2049</v>
      </c>
      <c r="S82" s="9">
        <f t="shared" si="8"/>
        <v>42976.208333333328</v>
      </c>
      <c r="T82" s="10">
        <f t="shared" si="9"/>
        <v>43006.208333333328</v>
      </c>
      <c r="U82">
        <f t="shared" si="10"/>
        <v>2017</v>
      </c>
      <c r="V82">
        <f t="shared" si="11"/>
        <v>2017</v>
      </c>
    </row>
    <row r="83" spans="1:22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7"/>
        <v>2.253392857142857</v>
      </c>
      <c r="P83">
        <f t="shared" si="6"/>
        <v>92.109489051094897</v>
      </c>
      <c r="Q83" t="s">
        <v>2033</v>
      </c>
      <c r="R83" t="s">
        <v>2034</v>
      </c>
      <c r="S83" s="9">
        <f t="shared" si="8"/>
        <v>43062.25</v>
      </c>
      <c r="T83" s="10">
        <f t="shared" si="9"/>
        <v>43087.25</v>
      </c>
      <c r="U83">
        <f t="shared" si="10"/>
        <v>2017</v>
      </c>
      <c r="V83">
        <f t="shared" si="11"/>
        <v>2017</v>
      </c>
    </row>
    <row r="84" spans="1:22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7"/>
        <v>14.973000000000001</v>
      </c>
      <c r="P84">
        <f t="shared" si="6"/>
        <v>83.183333333333337</v>
      </c>
      <c r="Q84" t="s">
        <v>2048</v>
      </c>
      <c r="R84" t="s">
        <v>2049</v>
      </c>
      <c r="S84" s="9">
        <f t="shared" si="8"/>
        <v>43482.25</v>
      </c>
      <c r="T84" s="10">
        <f t="shared" si="9"/>
        <v>43489.25</v>
      </c>
      <c r="U84">
        <f t="shared" si="10"/>
        <v>2019</v>
      </c>
      <c r="V84">
        <f t="shared" si="11"/>
        <v>2019</v>
      </c>
    </row>
    <row r="85" spans="1:22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7"/>
        <v>0.37590225563909774</v>
      </c>
      <c r="P85">
        <f t="shared" si="6"/>
        <v>39.996000000000002</v>
      </c>
      <c r="Q85" t="s">
        <v>2033</v>
      </c>
      <c r="R85" t="s">
        <v>2041</v>
      </c>
      <c r="S85" s="9">
        <f t="shared" si="8"/>
        <v>42579.208333333328</v>
      </c>
      <c r="T85" s="10">
        <f t="shared" si="9"/>
        <v>42601.208333333328</v>
      </c>
      <c r="U85">
        <f t="shared" si="10"/>
        <v>2016</v>
      </c>
      <c r="V85">
        <f t="shared" si="11"/>
        <v>2016</v>
      </c>
    </row>
    <row r="86" spans="1:22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7"/>
        <v>1.3236942675159236</v>
      </c>
      <c r="P86">
        <f t="shared" si="6"/>
        <v>111.1336898395722</v>
      </c>
      <c r="Q86" t="s">
        <v>2035</v>
      </c>
      <c r="R86" t="s">
        <v>2044</v>
      </c>
      <c r="S86" s="9">
        <f t="shared" si="8"/>
        <v>41118.208333333336</v>
      </c>
      <c r="T86" s="10">
        <f t="shared" si="9"/>
        <v>41128.208333333336</v>
      </c>
      <c r="U86">
        <f t="shared" si="10"/>
        <v>2012</v>
      </c>
      <c r="V86">
        <f t="shared" si="11"/>
        <v>2012</v>
      </c>
    </row>
    <row r="87" spans="1:22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7"/>
        <v>1.3122448979591836</v>
      </c>
      <c r="P87">
        <f t="shared" si="6"/>
        <v>90.563380281690144</v>
      </c>
      <c r="Q87" t="s">
        <v>2033</v>
      </c>
      <c r="R87" t="s">
        <v>2043</v>
      </c>
      <c r="S87" s="9">
        <f t="shared" si="8"/>
        <v>40797.208333333336</v>
      </c>
      <c r="T87" s="10">
        <f t="shared" si="9"/>
        <v>40805.208333333336</v>
      </c>
      <c r="U87">
        <f t="shared" si="10"/>
        <v>2011</v>
      </c>
      <c r="V87">
        <f t="shared" si="11"/>
        <v>2011</v>
      </c>
    </row>
    <row r="88" spans="1:22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7"/>
        <v>1.6763513513513513</v>
      </c>
      <c r="P88">
        <f t="shared" si="6"/>
        <v>61.108374384236456</v>
      </c>
      <c r="Q88" t="s">
        <v>2037</v>
      </c>
      <c r="R88" t="s">
        <v>2038</v>
      </c>
      <c r="S88" s="9">
        <f t="shared" si="8"/>
        <v>42128.208333333328</v>
      </c>
      <c r="T88" s="10">
        <f t="shared" si="9"/>
        <v>42141.208333333328</v>
      </c>
      <c r="U88">
        <f t="shared" si="10"/>
        <v>2015</v>
      </c>
      <c r="V88">
        <f t="shared" si="11"/>
        <v>2015</v>
      </c>
    </row>
    <row r="89" spans="1:22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7"/>
        <v>0.6198488664987406</v>
      </c>
      <c r="P89">
        <f t="shared" si="6"/>
        <v>83.022941970310384</v>
      </c>
      <c r="Q89" t="s">
        <v>2033</v>
      </c>
      <c r="R89" t="s">
        <v>2034</v>
      </c>
      <c r="S89" s="9">
        <f t="shared" si="8"/>
        <v>40610.25</v>
      </c>
      <c r="T89" s="10">
        <f t="shared" si="9"/>
        <v>40621.208333333336</v>
      </c>
      <c r="U89">
        <f t="shared" si="10"/>
        <v>2011</v>
      </c>
      <c r="V89">
        <f t="shared" si="11"/>
        <v>2011</v>
      </c>
    </row>
    <row r="90" spans="1:22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7"/>
        <v>2.6074999999999999</v>
      </c>
      <c r="P90">
        <f t="shared" si="6"/>
        <v>110.76106194690266</v>
      </c>
      <c r="Q90" t="s">
        <v>2045</v>
      </c>
      <c r="R90" t="s">
        <v>2057</v>
      </c>
      <c r="S90" s="9">
        <f t="shared" si="8"/>
        <v>42110.208333333328</v>
      </c>
      <c r="T90" s="10">
        <f t="shared" si="9"/>
        <v>42132.208333333328</v>
      </c>
      <c r="U90">
        <f t="shared" si="10"/>
        <v>2015</v>
      </c>
      <c r="V90">
        <f t="shared" si="11"/>
        <v>2015</v>
      </c>
    </row>
    <row r="91" spans="1:22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7"/>
        <v>2.5258823529411765</v>
      </c>
      <c r="P91">
        <f t="shared" si="6"/>
        <v>89.458333333333329</v>
      </c>
      <c r="Q91" t="s">
        <v>2037</v>
      </c>
      <c r="R91" t="s">
        <v>2038</v>
      </c>
      <c r="S91" s="9">
        <f t="shared" si="8"/>
        <v>40283.208333333336</v>
      </c>
      <c r="T91" s="10">
        <f t="shared" si="9"/>
        <v>40285.208333333336</v>
      </c>
      <c r="U91">
        <f t="shared" si="10"/>
        <v>2010</v>
      </c>
      <c r="V91">
        <f t="shared" si="11"/>
        <v>2010</v>
      </c>
    </row>
    <row r="92" spans="1:22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7"/>
        <v>0.7861538461538462</v>
      </c>
      <c r="P92">
        <f t="shared" si="6"/>
        <v>57.849056603773583</v>
      </c>
      <c r="Q92" t="s">
        <v>2037</v>
      </c>
      <c r="R92" t="s">
        <v>2038</v>
      </c>
      <c r="S92" s="9">
        <f t="shared" si="8"/>
        <v>42425.25</v>
      </c>
      <c r="T92" s="10">
        <f t="shared" si="9"/>
        <v>42425.25</v>
      </c>
      <c r="U92">
        <f t="shared" si="10"/>
        <v>2016</v>
      </c>
      <c r="V92">
        <f t="shared" si="11"/>
        <v>2016</v>
      </c>
    </row>
    <row r="93" spans="1:22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7"/>
        <v>0.48404406999351912</v>
      </c>
      <c r="P93">
        <f t="shared" si="6"/>
        <v>109.99705449189985</v>
      </c>
      <c r="Q93" t="s">
        <v>2045</v>
      </c>
      <c r="R93" t="s">
        <v>2057</v>
      </c>
      <c r="S93" s="9">
        <f t="shared" si="8"/>
        <v>42588.208333333328</v>
      </c>
      <c r="T93" s="10">
        <f t="shared" si="9"/>
        <v>42616.208333333328</v>
      </c>
      <c r="U93">
        <f t="shared" si="10"/>
        <v>2016</v>
      </c>
      <c r="V93">
        <f t="shared" si="11"/>
        <v>2016</v>
      </c>
    </row>
    <row r="94" spans="1:22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7"/>
        <v>2.5887500000000001</v>
      </c>
      <c r="P94">
        <f t="shared" si="6"/>
        <v>103.96586345381526</v>
      </c>
      <c r="Q94" t="s">
        <v>2048</v>
      </c>
      <c r="R94" t="s">
        <v>2049</v>
      </c>
      <c r="S94" s="9">
        <f t="shared" si="8"/>
        <v>40352.208333333336</v>
      </c>
      <c r="T94" s="10">
        <f t="shared" si="9"/>
        <v>40353.208333333336</v>
      </c>
      <c r="U94">
        <f t="shared" si="10"/>
        <v>2010</v>
      </c>
      <c r="V94">
        <f t="shared" si="11"/>
        <v>2010</v>
      </c>
    </row>
    <row r="95" spans="1:22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7"/>
        <v>0.60548713235294116</v>
      </c>
      <c r="P95">
        <f t="shared" si="6"/>
        <v>107.99508196721311</v>
      </c>
      <c r="Q95" t="s">
        <v>2037</v>
      </c>
      <c r="R95" t="s">
        <v>2038</v>
      </c>
      <c r="S95" s="9">
        <f t="shared" si="8"/>
        <v>41202.208333333336</v>
      </c>
      <c r="T95" s="10">
        <f t="shared" si="9"/>
        <v>41206.208333333336</v>
      </c>
      <c r="U95">
        <f t="shared" si="10"/>
        <v>2012</v>
      </c>
      <c r="V95">
        <f t="shared" si="11"/>
        <v>2012</v>
      </c>
    </row>
    <row r="96" spans="1:22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7"/>
        <v>3.036896551724138</v>
      </c>
      <c r="P96">
        <f t="shared" si="6"/>
        <v>48.927777777777777</v>
      </c>
      <c r="Q96" t="s">
        <v>2035</v>
      </c>
      <c r="R96" t="s">
        <v>2036</v>
      </c>
      <c r="S96" s="9">
        <f t="shared" si="8"/>
        <v>43562.208333333328</v>
      </c>
      <c r="T96" s="10">
        <f t="shared" si="9"/>
        <v>43573.208333333328</v>
      </c>
      <c r="U96">
        <f t="shared" si="10"/>
        <v>2019</v>
      </c>
      <c r="V96">
        <f t="shared" si="11"/>
        <v>2019</v>
      </c>
    </row>
    <row r="97" spans="1:22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7"/>
        <v>1.1299999999999999</v>
      </c>
      <c r="P97">
        <f t="shared" si="6"/>
        <v>37.666666666666664</v>
      </c>
      <c r="Q97" t="s">
        <v>2039</v>
      </c>
      <c r="R97" t="s">
        <v>2040</v>
      </c>
      <c r="S97" s="9">
        <f t="shared" si="8"/>
        <v>43752.208333333328</v>
      </c>
      <c r="T97" s="10">
        <f t="shared" si="9"/>
        <v>43759.208333333328</v>
      </c>
      <c r="U97">
        <f t="shared" si="10"/>
        <v>2019</v>
      </c>
      <c r="V97">
        <f t="shared" si="11"/>
        <v>2019</v>
      </c>
    </row>
    <row r="98" spans="1:22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7"/>
        <v>2.1737876614060259</v>
      </c>
      <c r="P98">
        <f t="shared" si="6"/>
        <v>64.999141999141997</v>
      </c>
      <c r="Q98" t="s">
        <v>2037</v>
      </c>
      <c r="R98" t="s">
        <v>2038</v>
      </c>
      <c r="S98" s="9">
        <f t="shared" si="8"/>
        <v>40612.25</v>
      </c>
      <c r="T98" s="10">
        <f t="shared" si="9"/>
        <v>40625.208333333336</v>
      </c>
      <c r="U98">
        <f t="shared" si="10"/>
        <v>2011</v>
      </c>
      <c r="V98">
        <f t="shared" si="11"/>
        <v>2011</v>
      </c>
    </row>
    <row r="99" spans="1:22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7"/>
        <v>9.2669230769230762</v>
      </c>
      <c r="P99">
        <f t="shared" si="6"/>
        <v>106.61061946902655</v>
      </c>
      <c r="Q99" t="s">
        <v>2031</v>
      </c>
      <c r="R99" t="s">
        <v>2032</v>
      </c>
      <c r="S99" s="9">
        <f t="shared" si="8"/>
        <v>42180.208333333328</v>
      </c>
      <c r="T99" s="10">
        <f t="shared" si="9"/>
        <v>42234.208333333328</v>
      </c>
      <c r="U99">
        <f t="shared" si="10"/>
        <v>2015</v>
      </c>
      <c r="V99">
        <f t="shared" si="11"/>
        <v>2015</v>
      </c>
    </row>
    <row r="100" spans="1:22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7"/>
        <v>0.33692229038854804</v>
      </c>
      <c r="P100">
        <f t="shared" si="6"/>
        <v>27.009016393442622</v>
      </c>
      <c r="Q100" t="s">
        <v>2048</v>
      </c>
      <c r="R100" t="s">
        <v>2049</v>
      </c>
      <c r="S100" s="9">
        <f t="shared" si="8"/>
        <v>42212.208333333328</v>
      </c>
      <c r="T100" s="10">
        <f t="shared" si="9"/>
        <v>42216.208333333328</v>
      </c>
      <c r="U100">
        <f t="shared" si="10"/>
        <v>2015</v>
      </c>
      <c r="V100">
        <f t="shared" si="11"/>
        <v>2015</v>
      </c>
    </row>
    <row r="101" spans="1:22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7"/>
        <v>1.9672368421052631</v>
      </c>
      <c r="P101">
        <f t="shared" si="6"/>
        <v>91.16463414634147</v>
      </c>
      <c r="Q101" t="s">
        <v>2037</v>
      </c>
      <c r="R101" t="s">
        <v>2038</v>
      </c>
      <c r="S101" s="9">
        <f t="shared" si="8"/>
        <v>41968.25</v>
      </c>
      <c r="T101" s="10">
        <f t="shared" si="9"/>
        <v>41997.25</v>
      </c>
      <c r="U101">
        <f t="shared" si="10"/>
        <v>2014</v>
      </c>
      <c r="V101">
        <f t="shared" si="11"/>
        <v>2014</v>
      </c>
    </row>
    <row r="102" spans="1:22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7"/>
        <v>0.01</v>
      </c>
      <c r="P102">
        <f t="shared" si="6"/>
        <v>1</v>
      </c>
      <c r="Q102" t="s">
        <v>2037</v>
      </c>
      <c r="R102" t="s">
        <v>2038</v>
      </c>
      <c r="S102" s="9">
        <f t="shared" si="8"/>
        <v>40835.208333333336</v>
      </c>
      <c r="T102" s="10">
        <f t="shared" si="9"/>
        <v>40853.208333333336</v>
      </c>
      <c r="U102">
        <f t="shared" si="10"/>
        <v>2011</v>
      </c>
      <c r="V102">
        <f t="shared" si="11"/>
        <v>2011</v>
      </c>
    </row>
    <row r="103" spans="1:22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7"/>
        <v>10.214444444444444</v>
      </c>
      <c r="P103">
        <f t="shared" si="6"/>
        <v>56.054878048780488</v>
      </c>
      <c r="Q103" t="s">
        <v>2033</v>
      </c>
      <c r="R103" t="s">
        <v>2041</v>
      </c>
      <c r="S103" s="9">
        <f t="shared" si="8"/>
        <v>42056.25</v>
      </c>
      <c r="T103" s="10">
        <f t="shared" si="9"/>
        <v>42063.25</v>
      </c>
      <c r="U103">
        <f t="shared" si="10"/>
        <v>2015</v>
      </c>
      <c r="V103">
        <f t="shared" si="11"/>
        <v>2015</v>
      </c>
    </row>
    <row r="104" spans="1:22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7"/>
        <v>2.8167567567567566</v>
      </c>
      <c r="P104">
        <f t="shared" si="6"/>
        <v>31.017857142857142</v>
      </c>
      <c r="Q104" t="s">
        <v>2035</v>
      </c>
      <c r="R104" t="s">
        <v>2044</v>
      </c>
      <c r="S104" s="9">
        <f t="shared" si="8"/>
        <v>43234.208333333328</v>
      </c>
      <c r="T104" s="10">
        <f t="shared" si="9"/>
        <v>43241.208333333328</v>
      </c>
      <c r="U104">
        <f t="shared" si="10"/>
        <v>2018</v>
      </c>
      <c r="V104">
        <f t="shared" si="11"/>
        <v>2018</v>
      </c>
    </row>
    <row r="105" spans="1:22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7"/>
        <v>0.24610000000000001</v>
      </c>
      <c r="P105">
        <f t="shared" si="6"/>
        <v>66.513513513513516</v>
      </c>
      <c r="Q105" t="s">
        <v>2033</v>
      </c>
      <c r="R105" t="s">
        <v>2041</v>
      </c>
      <c r="S105" s="9">
        <f t="shared" si="8"/>
        <v>40475.208333333336</v>
      </c>
      <c r="T105" s="10">
        <f t="shared" si="9"/>
        <v>40484.208333333336</v>
      </c>
      <c r="U105">
        <f t="shared" si="10"/>
        <v>2010</v>
      </c>
      <c r="V105">
        <f t="shared" si="11"/>
        <v>2010</v>
      </c>
    </row>
    <row r="106" spans="1:22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7"/>
        <v>1.4314010067114094</v>
      </c>
      <c r="P106">
        <f t="shared" si="6"/>
        <v>89.005216484089729</v>
      </c>
      <c r="Q106" t="s">
        <v>2033</v>
      </c>
      <c r="R106" t="s">
        <v>2043</v>
      </c>
      <c r="S106" s="9">
        <f t="shared" si="8"/>
        <v>42878.208333333328</v>
      </c>
      <c r="T106" s="10">
        <f t="shared" si="9"/>
        <v>42879.208333333328</v>
      </c>
      <c r="U106">
        <f t="shared" si="10"/>
        <v>2017</v>
      </c>
      <c r="V106">
        <f t="shared" si="11"/>
        <v>2017</v>
      </c>
    </row>
    <row r="107" spans="1:22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7"/>
        <v>1.4454411764705883</v>
      </c>
      <c r="P107">
        <f t="shared" si="6"/>
        <v>103.46315789473684</v>
      </c>
      <c r="Q107" t="s">
        <v>2035</v>
      </c>
      <c r="R107" t="s">
        <v>2036</v>
      </c>
      <c r="S107" s="9">
        <f t="shared" si="8"/>
        <v>41366.208333333336</v>
      </c>
      <c r="T107" s="10">
        <f t="shared" si="9"/>
        <v>41384.208333333336</v>
      </c>
      <c r="U107">
        <f t="shared" si="10"/>
        <v>2013</v>
      </c>
      <c r="V107">
        <f t="shared" si="11"/>
        <v>2013</v>
      </c>
    </row>
    <row r="108" spans="1:22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7"/>
        <v>3.5912820512820511</v>
      </c>
      <c r="P108">
        <f t="shared" si="6"/>
        <v>95.278911564625844</v>
      </c>
      <c r="Q108" t="s">
        <v>2037</v>
      </c>
      <c r="R108" t="s">
        <v>2038</v>
      </c>
      <c r="S108" s="9">
        <f t="shared" si="8"/>
        <v>43716.208333333328</v>
      </c>
      <c r="T108" s="10">
        <f t="shared" si="9"/>
        <v>43721.208333333328</v>
      </c>
      <c r="U108">
        <f t="shared" si="10"/>
        <v>2019</v>
      </c>
      <c r="V108">
        <f t="shared" si="11"/>
        <v>2019</v>
      </c>
    </row>
    <row r="109" spans="1:22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7"/>
        <v>1.8648571428571428</v>
      </c>
      <c r="P109">
        <f t="shared" si="6"/>
        <v>75.895348837209298</v>
      </c>
      <c r="Q109" t="s">
        <v>2037</v>
      </c>
      <c r="R109" t="s">
        <v>2038</v>
      </c>
      <c r="S109" s="9">
        <f t="shared" si="8"/>
        <v>43213.208333333328</v>
      </c>
      <c r="T109" s="10">
        <f t="shared" si="9"/>
        <v>43230.208333333328</v>
      </c>
      <c r="U109">
        <f t="shared" si="10"/>
        <v>2018</v>
      </c>
      <c r="V109">
        <f t="shared" si="11"/>
        <v>2018</v>
      </c>
    </row>
    <row r="110" spans="1:22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7"/>
        <v>5.9526666666666666</v>
      </c>
      <c r="P110">
        <f t="shared" si="6"/>
        <v>107.57831325301204</v>
      </c>
      <c r="Q110" t="s">
        <v>2039</v>
      </c>
      <c r="R110" t="s">
        <v>2040</v>
      </c>
      <c r="S110" s="9">
        <f t="shared" si="8"/>
        <v>41005.208333333336</v>
      </c>
      <c r="T110" s="10">
        <f t="shared" si="9"/>
        <v>41042.208333333336</v>
      </c>
      <c r="U110">
        <f t="shared" si="10"/>
        <v>2012</v>
      </c>
      <c r="V110">
        <f t="shared" si="11"/>
        <v>2012</v>
      </c>
    </row>
    <row r="111" spans="1:22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7"/>
        <v>0.5921153846153846</v>
      </c>
      <c r="P111">
        <f t="shared" si="6"/>
        <v>51.31666666666667</v>
      </c>
      <c r="Q111" t="s">
        <v>2039</v>
      </c>
      <c r="R111" t="s">
        <v>2058</v>
      </c>
      <c r="S111" s="9">
        <f t="shared" si="8"/>
        <v>41651.25</v>
      </c>
      <c r="T111" s="10">
        <f t="shared" si="9"/>
        <v>41653.25</v>
      </c>
      <c r="U111">
        <f t="shared" si="10"/>
        <v>2014</v>
      </c>
      <c r="V111">
        <f t="shared" si="11"/>
        <v>2014</v>
      </c>
    </row>
    <row r="112" spans="1:22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7"/>
        <v>0.14962780898876404</v>
      </c>
      <c r="P112">
        <f t="shared" si="6"/>
        <v>71.983108108108112</v>
      </c>
      <c r="Q112" t="s">
        <v>2031</v>
      </c>
      <c r="R112" t="s">
        <v>2032</v>
      </c>
      <c r="S112" s="9">
        <f t="shared" si="8"/>
        <v>43354.208333333328</v>
      </c>
      <c r="T112" s="10">
        <f t="shared" si="9"/>
        <v>43373.208333333328</v>
      </c>
      <c r="U112">
        <f t="shared" si="10"/>
        <v>2018</v>
      </c>
      <c r="V112">
        <f t="shared" si="11"/>
        <v>2018</v>
      </c>
    </row>
    <row r="113" spans="1:22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7"/>
        <v>1.1995602605863191</v>
      </c>
      <c r="P113">
        <f t="shared" si="6"/>
        <v>108.95414201183432</v>
      </c>
      <c r="Q113" t="s">
        <v>2045</v>
      </c>
      <c r="R113" t="s">
        <v>2054</v>
      </c>
      <c r="S113" s="9">
        <f t="shared" si="8"/>
        <v>41174.208333333336</v>
      </c>
      <c r="T113" s="10">
        <f t="shared" si="9"/>
        <v>41180.208333333336</v>
      </c>
      <c r="U113">
        <f t="shared" si="10"/>
        <v>2012</v>
      </c>
      <c r="V113">
        <f t="shared" si="11"/>
        <v>2012</v>
      </c>
    </row>
    <row r="114" spans="1:22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7"/>
        <v>2.6882978723404256</v>
      </c>
      <c r="P114">
        <f t="shared" si="6"/>
        <v>35</v>
      </c>
      <c r="Q114" t="s">
        <v>2035</v>
      </c>
      <c r="R114" t="s">
        <v>2036</v>
      </c>
      <c r="S114" s="9">
        <f t="shared" si="8"/>
        <v>41875.208333333336</v>
      </c>
      <c r="T114" s="10">
        <f t="shared" si="9"/>
        <v>41890.208333333336</v>
      </c>
      <c r="U114">
        <f t="shared" si="10"/>
        <v>2014</v>
      </c>
      <c r="V114">
        <f t="shared" si="11"/>
        <v>2014</v>
      </c>
    </row>
    <row r="115" spans="1:22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7"/>
        <v>3.7687878787878786</v>
      </c>
      <c r="P115">
        <f t="shared" si="6"/>
        <v>94.938931297709928</v>
      </c>
      <c r="Q115" t="s">
        <v>2031</v>
      </c>
      <c r="R115" t="s">
        <v>2032</v>
      </c>
      <c r="S115" s="9">
        <f t="shared" si="8"/>
        <v>42990.208333333328</v>
      </c>
      <c r="T115" s="10">
        <f t="shared" si="9"/>
        <v>42997.208333333328</v>
      </c>
      <c r="U115">
        <f t="shared" si="10"/>
        <v>2017</v>
      </c>
      <c r="V115">
        <f t="shared" si="11"/>
        <v>2017</v>
      </c>
    </row>
    <row r="116" spans="1:22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7"/>
        <v>7.2715789473684209</v>
      </c>
      <c r="P116">
        <f t="shared" si="6"/>
        <v>109.65079365079364</v>
      </c>
      <c r="Q116" t="s">
        <v>2035</v>
      </c>
      <c r="R116" t="s">
        <v>2044</v>
      </c>
      <c r="S116" s="9">
        <f t="shared" si="8"/>
        <v>43564.208333333328</v>
      </c>
      <c r="T116" s="10">
        <f t="shared" si="9"/>
        <v>43565.208333333328</v>
      </c>
      <c r="U116">
        <f t="shared" si="10"/>
        <v>2019</v>
      </c>
      <c r="V116">
        <f t="shared" si="11"/>
        <v>2019</v>
      </c>
    </row>
    <row r="117" spans="1:22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7"/>
        <v>0.87211757648470301</v>
      </c>
      <c r="P117">
        <f t="shared" si="6"/>
        <v>44.001815980629537</v>
      </c>
      <c r="Q117" t="s">
        <v>2045</v>
      </c>
      <c r="R117" t="s">
        <v>2051</v>
      </c>
      <c r="S117" s="9">
        <f t="shared" si="8"/>
        <v>43056.25</v>
      </c>
      <c r="T117" s="10">
        <f t="shared" si="9"/>
        <v>43091.25</v>
      </c>
      <c r="U117">
        <f t="shared" si="10"/>
        <v>2017</v>
      </c>
      <c r="V117">
        <f t="shared" si="11"/>
        <v>2017</v>
      </c>
    </row>
    <row r="118" spans="1:22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7"/>
        <v>0.88</v>
      </c>
      <c r="P118">
        <f t="shared" si="6"/>
        <v>86.794520547945211</v>
      </c>
      <c r="Q118" t="s">
        <v>2037</v>
      </c>
      <c r="R118" t="s">
        <v>2038</v>
      </c>
      <c r="S118" s="9">
        <f t="shared" si="8"/>
        <v>42265.208333333328</v>
      </c>
      <c r="T118" s="10">
        <f t="shared" si="9"/>
        <v>42266.208333333328</v>
      </c>
      <c r="U118">
        <f t="shared" si="10"/>
        <v>2015</v>
      </c>
      <c r="V118">
        <f t="shared" si="11"/>
        <v>2015</v>
      </c>
    </row>
    <row r="119" spans="1:22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7"/>
        <v>1.7393877551020409</v>
      </c>
      <c r="P119">
        <f t="shared" si="6"/>
        <v>30.992727272727272</v>
      </c>
      <c r="Q119" t="s">
        <v>2039</v>
      </c>
      <c r="R119" t="s">
        <v>2058</v>
      </c>
      <c r="S119" s="9">
        <f t="shared" si="8"/>
        <v>40808.208333333336</v>
      </c>
      <c r="T119" s="10">
        <f t="shared" si="9"/>
        <v>40814.208333333336</v>
      </c>
      <c r="U119">
        <f t="shared" si="10"/>
        <v>2011</v>
      </c>
      <c r="V119">
        <f t="shared" si="11"/>
        <v>2011</v>
      </c>
    </row>
    <row r="120" spans="1:22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7"/>
        <v>1.1761111111111111</v>
      </c>
      <c r="P120">
        <f t="shared" si="6"/>
        <v>94.791044776119406</v>
      </c>
      <c r="Q120" t="s">
        <v>2052</v>
      </c>
      <c r="R120" t="s">
        <v>2053</v>
      </c>
      <c r="S120" s="9">
        <f t="shared" si="8"/>
        <v>41665.25</v>
      </c>
      <c r="T120" s="10">
        <f t="shared" si="9"/>
        <v>41671.25</v>
      </c>
      <c r="U120">
        <f t="shared" si="10"/>
        <v>2014</v>
      </c>
      <c r="V120">
        <f t="shared" si="11"/>
        <v>2014</v>
      </c>
    </row>
    <row r="121" spans="1:22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7"/>
        <v>2.1496</v>
      </c>
      <c r="P121">
        <f t="shared" si="6"/>
        <v>69.79220779220779</v>
      </c>
      <c r="Q121" t="s">
        <v>2039</v>
      </c>
      <c r="R121" t="s">
        <v>2040</v>
      </c>
      <c r="S121" s="9">
        <f t="shared" si="8"/>
        <v>41806.208333333336</v>
      </c>
      <c r="T121" s="10">
        <f t="shared" si="9"/>
        <v>41823.208333333336</v>
      </c>
      <c r="U121">
        <f t="shared" si="10"/>
        <v>2014</v>
      </c>
      <c r="V121">
        <f t="shared" si="11"/>
        <v>2014</v>
      </c>
    </row>
    <row r="122" spans="1:22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7"/>
        <v>1.4949667110519307</v>
      </c>
      <c r="P122">
        <f t="shared" si="6"/>
        <v>63.003367003367003</v>
      </c>
      <c r="Q122" t="s">
        <v>2048</v>
      </c>
      <c r="R122" t="s">
        <v>2059</v>
      </c>
      <c r="S122" s="9">
        <f t="shared" si="8"/>
        <v>42111.208333333328</v>
      </c>
      <c r="T122" s="10">
        <f t="shared" si="9"/>
        <v>42115.208333333328</v>
      </c>
      <c r="U122">
        <f t="shared" si="10"/>
        <v>2015</v>
      </c>
      <c r="V122">
        <f t="shared" si="11"/>
        <v>2015</v>
      </c>
    </row>
    <row r="123" spans="1:22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7"/>
        <v>2.1933995584988963</v>
      </c>
      <c r="P123">
        <f t="shared" si="6"/>
        <v>110.0343300110742</v>
      </c>
      <c r="Q123" t="s">
        <v>2048</v>
      </c>
      <c r="R123" t="s">
        <v>2049</v>
      </c>
      <c r="S123" s="9">
        <f t="shared" si="8"/>
        <v>41917.208333333336</v>
      </c>
      <c r="T123" s="10">
        <f t="shared" si="9"/>
        <v>41930.208333333336</v>
      </c>
      <c r="U123">
        <f t="shared" si="10"/>
        <v>2014</v>
      </c>
      <c r="V123">
        <f t="shared" si="11"/>
        <v>2014</v>
      </c>
    </row>
    <row r="124" spans="1:22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7"/>
        <v>0.64367690058479532</v>
      </c>
      <c r="P124">
        <f t="shared" si="6"/>
        <v>25.997933274284026</v>
      </c>
      <c r="Q124" t="s">
        <v>2045</v>
      </c>
      <c r="R124" t="s">
        <v>2051</v>
      </c>
      <c r="S124" s="9">
        <f t="shared" si="8"/>
        <v>41970.25</v>
      </c>
      <c r="T124" s="10">
        <f t="shared" si="9"/>
        <v>41997.25</v>
      </c>
      <c r="U124">
        <f t="shared" si="10"/>
        <v>2014</v>
      </c>
      <c r="V124">
        <f t="shared" si="11"/>
        <v>2014</v>
      </c>
    </row>
    <row r="125" spans="1:22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7"/>
        <v>0.18622397298818233</v>
      </c>
      <c r="P125">
        <f t="shared" si="6"/>
        <v>49.987915407854985</v>
      </c>
      <c r="Q125" t="s">
        <v>2037</v>
      </c>
      <c r="R125" t="s">
        <v>2038</v>
      </c>
      <c r="S125" s="9">
        <f t="shared" si="8"/>
        <v>42332.25</v>
      </c>
      <c r="T125" s="10">
        <f t="shared" si="9"/>
        <v>42335.25</v>
      </c>
      <c r="U125">
        <f t="shared" si="10"/>
        <v>2015</v>
      </c>
      <c r="V125">
        <f t="shared" si="11"/>
        <v>2015</v>
      </c>
    </row>
    <row r="126" spans="1:22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7"/>
        <v>3.6776923076923076</v>
      </c>
      <c r="P126">
        <f t="shared" si="6"/>
        <v>101.72340425531915</v>
      </c>
      <c r="Q126" t="s">
        <v>2052</v>
      </c>
      <c r="R126" t="s">
        <v>2053</v>
      </c>
      <c r="S126" s="9">
        <f t="shared" si="8"/>
        <v>43598.208333333328</v>
      </c>
      <c r="T126" s="10">
        <f t="shared" si="9"/>
        <v>43651.208333333328</v>
      </c>
      <c r="U126">
        <f t="shared" si="10"/>
        <v>2019</v>
      </c>
      <c r="V126">
        <f t="shared" si="11"/>
        <v>2019</v>
      </c>
    </row>
    <row r="127" spans="1:22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7"/>
        <v>1.5990566037735849</v>
      </c>
      <c r="P127">
        <f t="shared" si="6"/>
        <v>47.083333333333336</v>
      </c>
      <c r="Q127" t="s">
        <v>2037</v>
      </c>
      <c r="R127" t="s">
        <v>2038</v>
      </c>
      <c r="S127" s="9">
        <f t="shared" si="8"/>
        <v>43362.208333333328</v>
      </c>
      <c r="T127" s="10">
        <f t="shared" si="9"/>
        <v>43366.208333333328</v>
      </c>
      <c r="U127">
        <f t="shared" si="10"/>
        <v>2018</v>
      </c>
      <c r="V127">
        <f t="shared" si="11"/>
        <v>2018</v>
      </c>
    </row>
    <row r="128" spans="1:22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7"/>
        <v>0.38633185349611543</v>
      </c>
      <c r="P128">
        <f t="shared" si="6"/>
        <v>89.944444444444443</v>
      </c>
      <c r="Q128" t="s">
        <v>2037</v>
      </c>
      <c r="R128" t="s">
        <v>2038</v>
      </c>
      <c r="S128" s="9">
        <f t="shared" si="8"/>
        <v>42596.208333333328</v>
      </c>
      <c r="T128" s="10">
        <f t="shared" si="9"/>
        <v>42624.208333333328</v>
      </c>
      <c r="U128">
        <f t="shared" si="10"/>
        <v>2016</v>
      </c>
      <c r="V128">
        <f t="shared" si="11"/>
        <v>2016</v>
      </c>
    </row>
    <row r="129" spans="1:22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7"/>
        <v>0.51421511627906979</v>
      </c>
      <c r="P129">
        <f t="shared" si="6"/>
        <v>78.96875</v>
      </c>
      <c r="Q129" t="s">
        <v>2037</v>
      </c>
      <c r="R129" t="s">
        <v>2038</v>
      </c>
      <c r="S129" s="9">
        <f t="shared" si="8"/>
        <v>40310.208333333336</v>
      </c>
      <c r="T129" s="10">
        <f t="shared" si="9"/>
        <v>40313.208333333336</v>
      </c>
      <c r="U129">
        <f t="shared" si="10"/>
        <v>2010</v>
      </c>
      <c r="V129">
        <f t="shared" si="11"/>
        <v>2010</v>
      </c>
    </row>
    <row r="130" spans="1:22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7"/>
        <v>0.60334277620396604</v>
      </c>
      <c r="P130">
        <f t="shared" ref="P130:P193" si="12">E130/G130</f>
        <v>80.067669172932327</v>
      </c>
      <c r="Q130" t="s">
        <v>2033</v>
      </c>
      <c r="R130" t="s">
        <v>2034</v>
      </c>
      <c r="S130" s="9">
        <f t="shared" si="8"/>
        <v>40417.208333333336</v>
      </c>
      <c r="T130" s="10">
        <f t="shared" si="9"/>
        <v>40430.208333333336</v>
      </c>
      <c r="U130">
        <f t="shared" si="10"/>
        <v>2010</v>
      </c>
      <c r="V130">
        <f t="shared" si="11"/>
        <v>2010</v>
      </c>
    </row>
    <row r="131" spans="1:22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13">E131/D131</f>
        <v>3.2026936026936029E-2</v>
      </c>
      <c r="P131">
        <f t="shared" si="12"/>
        <v>86.472727272727269</v>
      </c>
      <c r="Q131" t="s">
        <v>2031</v>
      </c>
      <c r="R131" t="s">
        <v>2032</v>
      </c>
      <c r="S131" s="9">
        <f t="shared" ref="S131:S194" si="14">(((J131/60)/60)/24)+DATE(1970,1,1)</f>
        <v>42038.25</v>
      </c>
      <c r="T131" s="10">
        <f t="shared" ref="T131:T194" si="15">(((K131/60)/60)/24)+DATE(1970,1,1)</f>
        <v>42063.25</v>
      </c>
      <c r="U131">
        <f t="shared" ref="U131:U194" si="16">YEAR(S131)</f>
        <v>2015</v>
      </c>
      <c r="V131">
        <f t="shared" ref="V131:V194" si="17">YEAR(T131)</f>
        <v>2015</v>
      </c>
    </row>
    <row r="132" spans="1:22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3"/>
        <v>1.5546875</v>
      </c>
      <c r="P132">
        <f t="shared" si="12"/>
        <v>28.001876172607879</v>
      </c>
      <c r="Q132" t="s">
        <v>2039</v>
      </c>
      <c r="R132" t="s">
        <v>2042</v>
      </c>
      <c r="S132" s="9">
        <f t="shared" si="14"/>
        <v>40842.208333333336</v>
      </c>
      <c r="T132" s="10">
        <f t="shared" si="15"/>
        <v>40858.25</v>
      </c>
      <c r="U132">
        <f t="shared" si="16"/>
        <v>2011</v>
      </c>
      <c r="V132">
        <f t="shared" si="17"/>
        <v>2011</v>
      </c>
    </row>
    <row r="133" spans="1:22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3"/>
        <v>1.0085974499089254</v>
      </c>
      <c r="P133">
        <f t="shared" si="12"/>
        <v>67.996725337699544</v>
      </c>
      <c r="Q133" t="s">
        <v>2035</v>
      </c>
      <c r="R133" t="s">
        <v>2036</v>
      </c>
      <c r="S133" s="9">
        <f t="shared" si="14"/>
        <v>41607.25</v>
      </c>
      <c r="T133" s="10">
        <f t="shared" si="15"/>
        <v>41620.25</v>
      </c>
      <c r="U133">
        <f t="shared" si="16"/>
        <v>2013</v>
      </c>
      <c r="V133">
        <f t="shared" si="17"/>
        <v>2013</v>
      </c>
    </row>
    <row r="134" spans="1:22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3"/>
        <v>1.1618181818181819</v>
      </c>
      <c r="P134">
        <f t="shared" si="12"/>
        <v>43.078651685393261</v>
      </c>
      <c r="Q134" t="s">
        <v>2037</v>
      </c>
      <c r="R134" t="s">
        <v>2038</v>
      </c>
      <c r="S134" s="9">
        <f t="shared" si="14"/>
        <v>43112.25</v>
      </c>
      <c r="T134" s="10">
        <f t="shared" si="15"/>
        <v>43128.25</v>
      </c>
      <c r="U134">
        <f t="shared" si="16"/>
        <v>2018</v>
      </c>
      <c r="V134">
        <f t="shared" si="17"/>
        <v>2018</v>
      </c>
    </row>
    <row r="135" spans="1:22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3"/>
        <v>3.1077777777777778</v>
      </c>
      <c r="P135">
        <f t="shared" si="12"/>
        <v>87.95597484276729</v>
      </c>
      <c r="Q135" t="s">
        <v>2033</v>
      </c>
      <c r="R135" t="s">
        <v>2060</v>
      </c>
      <c r="S135" s="9">
        <f t="shared" si="14"/>
        <v>40767.208333333336</v>
      </c>
      <c r="T135" s="10">
        <f t="shared" si="15"/>
        <v>40789.208333333336</v>
      </c>
      <c r="U135">
        <f t="shared" si="16"/>
        <v>2011</v>
      </c>
      <c r="V135">
        <f t="shared" si="17"/>
        <v>2011</v>
      </c>
    </row>
    <row r="136" spans="1:22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3"/>
        <v>0.89736683417085428</v>
      </c>
      <c r="P136">
        <f t="shared" si="12"/>
        <v>94.987234042553197</v>
      </c>
      <c r="Q136" t="s">
        <v>2039</v>
      </c>
      <c r="R136" t="s">
        <v>2040</v>
      </c>
      <c r="S136" s="9">
        <f t="shared" si="14"/>
        <v>40713.208333333336</v>
      </c>
      <c r="T136" s="10">
        <f t="shared" si="15"/>
        <v>40762.208333333336</v>
      </c>
      <c r="U136">
        <f t="shared" si="16"/>
        <v>2011</v>
      </c>
      <c r="V136">
        <f t="shared" si="17"/>
        <v>2011</v>
      </c>
    </row>
    <row r="137" spans="1:22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3"/>
        <v>0.71272727272727276</v>
      </c>
      <c r="P137">
        <f t="shared" si="12"/>
        <v>46.905982905982903</v>
      </c>
      <c r="Q137" t="s">
        <v>2037</v>
      </c>
      <c r="R137" t="s">
        <v>2038</v>
      </c>
      <c r="S137" s="9">
        <f t="shared" si="14"/>
        <v>41340.25</v>
      </c>
      <c r="T137" s="10">
        <f t="shared" si="15"/>
        <v>41345.208333333336</v>
      </c>
      <c r="U137">
        <f t="shared" si="16"/>
        <v>2013</v>
      </c>
      <c r="V137">
        <f t="shared" si="17"/>
        <v>2013</v>
      </c>
    </row>
    <row r="138" spans="1:22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3"/>
        <v>3.2862318840579711E-2</v>
      </c>
      <c r="P138">
        <f t="shared" si="12"/>
        <v>46.913793103448278</v>
      </c>
      <c r="Q138" t="s">
        <v>2039</v>
      </c>
      <c r="R138" t="s">
        <v>2042</v>
      </c>
      <c r="S138" s="9">
        <f t="shared" si="14"/>
        <v>41797.208333333336</v>
      </c>
      <c r="T138" s="10">
        <f t="shared" si="15"/>
        <v>41809.208333333336</v>
      </c>
      <c r="U138">
        <f t="shared" si="16"/>
        <v>2014</v>
      </c>
      <c r="V138">
        <f t="shared" si="17"/>
        <v>2014</v>
      </c>
    </row>
    <row r="139" spans="1:22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3"/>
        <v>2.617777777777778</v>
      </c>
      <c r="P139">
        <f t="shared" si="12"/>
        <v>94.24</v>
      </c>
      <c r="Q139" t="s">
        <v>2045</v>
      </c>
      <c r="R139" t="s">
        <v>2046</v>
      </c>
      <c r="S139" s="9">
        <f t="shared" si="14"/>
        <v>40457.208333333336</v>
      </c>
      <c r="T139" s="10">
        <f t="shared" si="15"/>
        <v>40463.208333333336</v>
      </c>
      <c r="U139">
        <f t="shared" si="16"/>
        <v>2010</v>
      </c>
      <c r="V139">
        <f t="shared" si="17"/>
        <v>2010</v>
      </c>
    </row>
    <row r="140" spans="1:22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3"/>
        <v>0.96</v>
      </c>
      <c r="P140">
        <f t="shared" si="12"/>
        <v>80.139130434782615</v>
      </c>
      <c r="Q140" t="s">
        <v>2048</v>
      </c>
      <c r="R140" t="s">
        <v>2059</v>
      </c>
      <c r="S140" s="9">
        <f t="shared" si="14"/>
        <v>41180.208333333336</v>
      </c>
      <c r="T140" s="10">
        <f t="shared" si="15"/>
        <v>41186.208333333336</v>
      </c>
      <c r="U140">
        <f t="shared" si="16"/>
        <v>2012</v>
      </c>
      <c r="V140">
        <f t="shared" si="17"/>
        <v>2012</v>
      </c>
    </row>
    <row r="141" spans="1:22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3"/>
        <v>0.20896851248642778</v>
      </c>
      <c r="P141">
        <f t="shared" si="12"/>
        <v>59.036809815950917</v>
      </c>
      <c r="Q141" t="s">
        <v>2035</v>
      </c>
      <c r="R141" t="s">
        <v>2044</v>
      </c>
      <c r="S141" s="9">
        <f t="shared" si="14"/>
        <v>42115.208333333328</v>
      </c>
      <c r="T141" s="10">
        <f t="shared" si="15"/>
        <v>42131.208333333328</v>
      </c>
      <c r="U141">
        <f t="shared" si="16"/>
        <v>2015</v>
      </c>
      <c r="V141">
        <f t="shared" si="17"/>
        <v>2015</v>
      </c>
    </row>
    <row r="142" spans="1:22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3"/>
        <v>2.2316363636363636</v>
      </c>
      <c r="P142">
        <f t="shared" si="12"/>
        <v>65.989247311827953</v>
      </c>
      <c r="Q142" t="s">
        <v>2039</v>
      </c>
      <c r="R142" t="s">
        <v>2040</v>
      </c>
      <c r="S142" s="9">
        <f t="shared" si="14"/>
        <v>43156.25</v>
      </c>
      <c r="T142" s="10">
        <f t="shared" si="15"/>
        <v>43161.25</v>
      </c>
      <c r="U142">
        <f t="shared" si="16"/>
        <v>2018</v>
      </c>
      <c r="V142">
        <f t="shared" si="17"/>
        <v>2018</v>
      </c>
    </row>
    <row r="143" spans="1:22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3"/>
        <v>1.0159097978227061</v>
      </c>
      <c r="P143">
        <f t="shared" si="12"/>
        <v>60.992530345471522</v>
      </c>
      <c r="Q143" t="s">
        <v>2035</v>
      </c>
      <c r="R143" t="s">
        <v>2036</v>
      </c>
      <c r="S143" s="9">
        <f t="shared" si="14"/>
        <v>42167.208333333328</v>
      </c>
      <c r="T143" s="10">
        <f t="shared" si="15"/>
        <v>42173.208333333328</v>
      </c>
      <c r="U143">
        <f t="shared" si="16"/>
        <v>2015</v>
      </c>
      <c r="V143">
        <f t="shared" si="17"/>
        <v>2015</v>
      </c>
    </row>
    <row r="144" spans="1:22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3"/>
        <v>2.3003999999999998</v>
      </c>
      <c r="P144">
        <f t="shared" si="12"/>
        <v>98.307692307692307</v>
      </c>
      <c r="Q144" t="s">
        <v>2035</v>
      </c>
      <c r="R144" t="s">
        <v>2036</v>
      </c>
      <c r="S144" s="9">
        <f t="shared" si="14"/>
        <v>41005.208333333336</v>
      </c>
      <c r="T144" s="10">
        <f t="shared" si="15"/>
        <v>41046.208333333336</v>
      </c>
      <c r="U144">
        <f t="shared" si="16"/>
        <v>2012</v>
      </c>
      <c r="V144">
        <f t="shared" si="17"/>
        <v>2012</v>
      </c>
    </row>
    <row r="145" spans="1:22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3"/>
        <v>1.355925925925926</v>
      </c>
      <c r="P145">
        <f t="shared" si="12"/>
        <v>104.6</v>
      </c>
      <c r="Q145" t="s">
        <v>2033</v>
      </c>
      <c r="R145" t="s">
        <v>2043</v>
      </c>
      <c r="S145" s="9">
        <f t="shared" si="14"/>
        <v>40357.208333333336</v>
      </c>
      <c r="T145" s="10">
        <f t="shared" si="15"/>
        <v>40377.208333333336</v>
      </c>
      <c r="U145">
        <f t="shared" si="16"/>
        <v>2010</v>
      </c>
      <c r="V145">
        <f t="shared" si="17"/>
        <v>2010</v>
      </c>
    </row>
    <row r="146" spans="1:22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3"/>
        <v>1.2909999999999999</v>
      </c>
      <c r="P146">
        <f t="shared" si="12"/>
        <v>86.066666666666663</v>
      </c>
      <c r="Q146" t="s">
        <v>2037</v>
      </c>
      <c r="R146" t="s">
        <v>2038</v>
      </c>
      <c r="S146" s="9">
        <f t="shared" si="14"/>
        <v>43633.208333333328</v>
      </c>
      <c r="T146" s="10">
        <f t="shared" si="15"/>
        <v>43641.208333333328</v>
      </c>
      <c r="U146">
        <f t="shared" si="16"/>
        <v>2019</v>
      </c>
      <c r="V146">
        <f t="shared" si="17"/>
        <v>2019</v>
      </c>
    </row>
    <row r="147" spans="1:22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3"/>
        <v>2.3651200000000001</v>
      </c>
      <c r="P147">
        <f t="shared" si="12"/>
        <v>76.989583333333329</v>
      </c>
      <c r="Q147" t="s">
        <v>2035</v>
      </c>
      <c r="R147" t="s">
        <v>2044</v>
      </c>
      <c r="S147" s="9">
        <f t="shared" si="14"/>
        <v>41889.208333333336</v>
      </c>
      <c r="T147" s="10">
        <f t="shared" si="15"/>
        <v>41894.208333333336</v>
      </c>
      <c r="U147">
        <f t="shared" si="16"/>
        <v>2014</v>
      </c>
      <c r="V147">
        <f t="shared" si="17"/>
        <v>2014</v>
      </c>
    </row>
    <row r="148" spans="1:22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3"/>
        <v>0.17249999999999999</v>
      </c>
      <c r="P148">
        <f t="shared" si="12"/>
        <v>29.764705882352942</v>
      </c>
      <c r="Q148" t="s">
        <v>2037</v>
      </c>
      <c r="R148" t="s">
        <v>2038</v>
      </c>
      <c r="S148" s="9">
        <f t="shared" si="14"/>
        <v>40855.25</v>
      </c>
      <c r="T148" s="10">
        <f t="shared" si="15"/>
        <v>40875.25</v>
      </c>
      <c r="U148">
        <f t="shared" si="16"/>
        <v>2011</v>
      </c>
      <c r="V148">
        <f t="shared" si="17"/>
        <v>2011</v>
      </c>
    </row>
    <row r="149" spans="1:22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3"/>
        <v>1.1249397590361445</v>
      </c>
      <c r="P149">
        <f t="shared" si="12"/>
        <v>46.91959798994975</v>
      </c>
      <c r="Q149" t="s">
        <v>2037</v>
      </c>
      <c r="R149" t="s">
        <v>2038</v>
      </c>
      <c r="S149" s="9">
        <f t="shared" si="14"/>
        <v>42534.208333333328</v>
      </c>
      <c r="T149" s="10">
        <f t="shared" si="15"/>
        <v>42540.208333333328</v>
      </c>
      <c r="U149">
        <f t="shared" si="16"/>
        <v>2016</v>
      </c>
      <c r="V149">
        <f t="shared" si="17"/>
        <v>2016</v>
      </c>
    </row>
    <row r="150" spans="1:22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3"/>
        <v>1.2102150537634409</v>
      </c>
      <c r="P150">
        <f t="shared" si="12"/>
        <v>105.18691588785046</v>
      </c>
      <c r="Q150" t="s">
        <v>2035</v>
      </c>
      <c r="R150" t="s">
        <v>2044</v>
      </c>
      <c r="S150" s="9">
        <f t="shared" si="14"/>
        <v>42941.208333333328</v>
      </c>
      <c r="T150" s="10">
        <f t="shared" si="15"/>
        <v>42950.208333333328</v>
      </c>
      <c r="U150">
        <f t="shared" si="16"/>
        <v>2017</v>
      </c>
      <c r="V150">
        <f t="shared" si="17"/>
        <v>2017</v>
      </c>
    </row>
    <row r="151" spans="1:22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3"/>
        <v>2.1987096774193549</v>
      </c>
      <c r="P151">
        <f t="shared" si="12"/>
        <v>69.907692307692301</v>
      </c>
      <c r="Q151" t="s">
        <v>2033</v>
      </c>
      <c r="R151" t="s">
        <v>2043</v>
      </c>
      <c r="S151" s="9">
        <f t="shared" si="14"/>
        <v>41275.25</v>
      </c>
      <c r="T151" s="10">
        <f t="shared" si="15"/>
        <v>41327.25</v>
      </c>
      <c r="U151">
        <f t="shared" si="16"/>
        <v>2013</v>
      </c>
      <c r="V151">
        <f t="shared" si="17"/>
        <v>2013</v>
      </c>
    </row>
    <row r="152" spans="1:22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3"/>
        <v>0.01</v>
      </c>
      <c r="P152">
        <f t="shared" si="12"/>
        <v>1</v>
      </c>
      <c r="Q152" t="s">
        <v>2033</v>
      </c>
      <c r="R152" t="s">
        <v>2034</v>
      </c>
      <c r="S152" s="9">
        <f t="shared" si="14"/>
        <v>43450.25</v>
      </c>
      <c r="T152" s="10">
        <f t="shared" si="15"/>
        <v>43451.25</v>
      </c>
      <c r="U152">
        <f t="shared" si="16"/>
        <v>2018</v>
      </c>
      <c r="V152">
        <f t="shared" si="17"/>
        <v>2018</v>
      </c>
    </row>
    <row r="153" spans="1:22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3"/>
        <v>0.64166909620991253</v>
      </c>
      <c r="P153">
        <f t="shared" si="12"/>
        <v>60.011588275391958</v>
      </c>
      <c r="Q153" t="s">
        <v>2033</v>
      </c>
      <c r="R153" t="s">
        <v>2041</v>
      </c>
      <c r="S153" s="9">
        <f t="shared" si="14"/>
        <v>41799.208333333336</v>
      </c>
      <c r="T153" s="10">
        <f t="shared" si="15"/>
        <v>41850.208333333336</v>
      </c>
      <c r="U153">
        <f t="shared" si="16"/>
        <v>2014</v>
      </c>
      <c r="V153">
        <f t="shared" si="17"/>
        <v>2014</v>
      </c>
    </row>
    <row r="154" spans="1:22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3"/>
        <v>4.2306746987951804</v>
      </c>
      <c r="P154">
        <f t="shared" si="12"/>
        <v>52.006220379146917</v>
      </c>
      <c r="Q154" t="s">
        <v>2033</v>
      </c>
      <c r="R154" t="s">
        <v>2043</v>
      </c>
      <c r="S154" s="9">
        <f t="shared" si="14"/>
        <v>42783.25</v>
      </c>
      <c r="T154" s="10">
        <f t="shared" si="15"/>
        <v>42790.25</v>
      </c>
      <c r="U154">
        <f t="shared" si="16"/>
        <v>2017</v>
      </c>
      <c r="V154">
        <f t="shared" si="17"/>
        <v>2017</v>
      </c>
    </row>
    <row r="155" spans="1:22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3"/>
        <v>0.92984160506863778</v>
      </c>
      <c r="P155">
        <f t="shared" si="12"/>
        <v>31.000176025347649</v>
      </c>
      <c r="Q155" t="s">
        <v>2037</v>
      </c>
      <c r="R155" t="s">
        <v>2038</v>
      </c>
      <c r="S155" s="9">
        <f t="shared" si="14"/>
        <v>41201.208333333336</v>
      </c>
      <c r="T155" s="10">
        <f t="shared" si="15"/>
        <v>41207.208333333336</v>
      </c>
      <c r="U155">
        <f t="shared" si="16"/>
        <v>2012</v>
      </c>
      <c r="V155">
        <f t="shared" si="17"/>
        <v>2012</v>
      </c>
    </row>
    <row r="156" spans="1:22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3"/>
        <v>0.58756567425569173</v>
      </c>
      <c r="P156">
        <f t="shared" si="12"/>
        <v>95.042492917847028</v>
      </c>
      <c r="Q156" t="s">
        <v>2033</v>
      </c>
      <c r="R156" t="s">
        <v>2043</v>
      </c>
      <c r="S156" s="9">
        <f t="shared" si="14"/>
        <v>42502.208333333328</v>
      </c>
      <c r="T156" s="10">
        <f t="shared" si="15"/>
        <v>42525.208333333328</v>
      </c>
      <c r="U156">
        <f t="shared" si="16"/>
        <v>2016</v>
      </c>
      <c r="V156">
        <f t="shared" si="17"/>
        <v>2016</v>
      </c>
    </row>
    <row r="157" spans="1:22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3"/>
        <v>0.65022222222222226</v>
      </c>
      <c r="P157">
        <f t="shared" si="12"/>
        <v>75.968174204355108</v>
      </c>
      <c r="Q157" t="s">
        <v>2037</v>
      </c>
      <c r="R157" t="s">
        <v>2038</v>
      </c>
      <c r="S157" s="9">
        <f t="shared" si="14"/>
        <v>40262.208333333336</v>
      </c>
      <c r="T157" s="10">
        <f t="shared" si="15"/>
        <v>40277.208333333336</v>
      </c>
      <c r="U157">
        <f t="shared" si="16"/>
        <v>2010</v>
      </c>
      <c r="V157">
        <f t="shared" si="17"/>
        <v>2010</v>
      </c>
    </row>
    <row r="158" spans="1:22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3"/>
        <v>0.73939560439560437</v>
      </c>
      <c r="P158">
        <f t="shared" si="12"/>
        <v>71.013192612137203</v>
      </c>
      <c r="Q158" t="s">
        <v>2033</v>
      </c>
      <c r="R158" t="s">
        <v>2034</v>
      </c>
      <c r="S158" s="9">
        <f t="shared" si="14"/>
        <v>43743.208333333328</v>
      </c>
      <c r="T158" s="10">
        <f t="shared" si="15"/>
        <v>43767.208333333328</v>
      </c>
      <c r="U158">
        <f t="shared" si="16"/>
        <v>2019</v>
      </c>
      <c r="V158">
        <f t="shared" si="17"/>
        <v>2019</v>
      </c>
    </row>
    <row r="159" spans="1:22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3"/>
        <v>0.52666666666666662</v>
      </c>
      <c r="P159">
        <f t="shared" si="12"/>
        <v>73.733333333333334</v>
      </c>
      <c r="Q159" t="s">
        <v>2052</v>
      </c>
      <c r="R159" t="s">
        <v>2053</v>
      </c>
      <c r="S159" s="9">
        <f t="shared" si="14"/>
        <v>41638.25</v>
      </c>
      <c r="T159" s="10">
        <f t="shared" si="15"/>
        <v>41650.25</v>
      </c>
      <c r="U159">
        <f t="shared" si="16"/>
        <v>2013</v>
      </c>
      <c r="V159">
        <f t="shared" si="17"/>
        <v>2014</v>
      </c>
    </row>
    <row r="160" spans="1:22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3"/>
        <v>2.2095238095238097</v>
      </c>
      <c r="P160">
        <f t="shared" si="12"/>
        <v>113.17073170731707</v>
      </c>
      <c r="Q160" t="s">
        <v>2033</v>
      </c>
      <c r="R160" t="s">
        <v>2034</v>
      </c>
      <c r="S160" s="9">
        <f t="shared" si="14"/>
        <v>42346.25</v>
      </c>
      <c r="T160" s="10">
        <f t="shared" si="15"/>
        <v>42347.25</v>
      </c>
      <c r="U160">
        <f t="shared" si="16"/>
        <v>2015</v>
      </c>
      <c r="V160">
        <f t="shared" si="17"/>
        <v>2015</v>
      </c>
    </row>
    <row r="161" spans="1:22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3"/>
        <v>1.0001150627615063</v>
      </c>
      <c r="P161">
        <f t="shared" si="12"/>
        <v>105.00933552992861</v>
      </c>
      <c r="Q161" t="s">
        <v>2037</v>
      </c>
      <c r="R161" t="s">
        <v>2038</v>
      </c>
      <c r="S161" s="9">
        <f t="shared" si="14"/>
        <v>43551.208333333328</v>
      </c>
      <c r="T161" s="10">
        <f t="shared" si="15"/>
        <v>43569.208333333328</v>
      </c>
      <c r="U161">
        <f t="shared" si="16"/>
        <v>2019</v>
      </c>
      <c r="V161">
        <f t="shared" si="17"/>
        <v>2019</v>
      </c>
    </row>
    <row r="162" spans="1:22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3"/>
        <v>1.6231249999999999</v>
      </c>
      <c r="P162">
        <f t="shared" si="12"/>
        <v>79.176829268292678</v>
      </c>
      <c r="Q162" t="s">
        <v>2035</v>
      </c>
      <c r="R162" t="s">
        <v>2044</v>
      </c>
      <c r="S162" s="9">
        <f t="shared" si="14"/>
        <v>43582.208333333328</v>
      </c>
      <c r="T162" s="10">
        <f t="shared" si="15"/>
        <v>43598.208333333328</v>
      </c>
      <c r="U162">
        <f t="shared" si="16"/>
        <v>2019</v>
      </c>
      <c r="V162">
        <f t="shared" si="17"/>
        <v>2019</v>
      </c>
    </row>
    <row r="163" spans="1:22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3"/>
        <v>0.78181818181818186</v>
      </c>
      <c r="P163">
        <f t="shared" si="12"/>
        <v>57.333333333333336</v>
      </c>
      <c r="Q163" t="s">
        <v>2035</v>
      </c>
      <c r="R163" t="s">
        <v>2036</v>
      </c>
      <c r="S163" s="9">
        <f t="shared" si="14"/>
        <v>42270.208333333328</v>
      </c>
      <c r="T163" s="10">
        <f t="shared" si="15"/>
        <v>42276.208333333328</v>
      </c>
      <c r="U163">
        <f t="shared" si="16"/>
        <v>2015</v>
      </c>
      <c r="V163">
        <f t="shared" si="17"/>
        <v>2015</v>
      </c>
    </row>
    <row r="164" spans="1:22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3"/>
        <v>1.4973770491803278</v>
      </c>
      <c r="P164">
        <f t="shared" si="12"/>
        <v>58.178343949044589</v>
      </c>
      <c r="Q164" t="s">
        <v>2033</v>
      </c>
      <c r="R164" t="s">
        <v>2034</v>
      </c>
      <c r="S164" s="9">
        <f t="shared" si="14"/>
        <v>43442.25</v>
      </c>
      <c r="T164" s="10">
        <f t="shared" si="15"/>
        <v>43472.25</v>
      </c>
      <c r="U164">
        <f t="shared" si="16"/>
        <v>2018</v>
      </c>
      <c r="V164">
        <f t="shared" si="17"/>
        <v>2019</v>
      </c>
    </row>
    <row r="165" spans="1:22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3"/>
        <v>2.5325714285714285</v>
      </c>
      <c r="P165">
        <f t="shared" si="12"/>
        <v>36.032520325203251</v>
      </c>
      <c r="Q165" t="s">
        <v>2052</v>
      </c>
      <c r="R165" t="s">
        <v>2053</v>
      </c>
      <c r="S165" s="9">
        <f t="shared" si="14"/>
        <v>43028.208333333328</v>
      </c>
      <c r="T165" s="10">
        <f t="shared" si="15"/>
        <v>43077.25</v>
      </c>
      <c r="U165">
        <f t="shared" si="16"/>
        <v>2017</v>
      </c>
      <c r="V165">
        <f t="shared" si="17"/>
        <v>2017</v>
      </c>
    </row>
    <row r="166" spans="1:22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3"/>
        <v>1.0016943521594683</v>
      </c>
      <c r="P166">
        <f t="shared" si="12"/>
        <v>107.99068767908309</v>
      </c>
      <c r="Q166" t="s">
        <v>2037</v>
      </c>
      <c r="R166" t="s">
        <v>2038</v>
      </c>
      <c r="S166" s="9">
        <f t="shared" si="14"/>
        <v>43016.208333333328</v>
      </c>
      <c r="T166" s="10">
        <f t="shared" si="15"/>
        <v>43017.208333333328</v>
      </c>
      <c r="U166">
        <f t="shared" si="16"/>
        <v>2017</v>
      </c>
      <c r="V166">
        <f t="shared" si="17"/>
        <v>2017</v>
      </c>
    </row>
    <row r="167" spans="1:22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3"/>
        <v>1.2199004424778761</v>
      </c>
      <c r="P167">
        <f t="shared" si="12"/>
        <v>44.005985634477256</v>
      </c>
      <c r="Q167" t="s">
        <v>2035</v>
      </c>
      <c r="R167" t="s">
        <v>2036</v>
      </c>
      <c r="S167" s="9">
        <f t="shared" si="14"/>
        <v>42948.208333333328</v>
      </c>
      <c r="T167" s="10">
        <f t="shared" si="15"/>
        <v>42980.208333333328</v>
      </c>
      <c r="U167">
        <f t="shared" si="16"/>
        <v>2017</v>
      </c>
      <c r="V167">
        <f t="shared" si="17"/>
        <v>2017</v>
      </c>
    </row>
    <row r="168" spans="1:22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3"/>
        <v>1.3713265306122449</v>
      </c>
      <c r="P168">
        <f t="shared" si="12"/>
        <v>55.077868852459019</v>
      </c>
      <c r="Q168" t="s">
        <v>2052</v>
      </c>
      <c r="R168" t="s">
        <v>2053</v>
      </c>
      <c r="S168" s="9">
        <f t="shared" si="14"/>
        <v>40534.25</v>
      </c>
      <c r="T168" s="10">
        <f t="shared" si="15"/>
        <v>40538.25</v>
      </c>
      <c r="U168">
        <f t="shared" si="16"/>
        <v>2010</v>
      </c>
      <c r="V168">
        <f t="shared" si="17"/>
        <v>2010</v>
      </c>
    </row>
    <row r="169" spans="1:22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3"/>
        <v>4.155384615384615</v>
      </c>
      <c r="P169">
        <f t="shared" si="12"/>
        <v>74</v>
      </c>
      <c r="Q169" t="s">
        <v>2037</v>
      </c>
      <c r="R169" t="s">
        <v>2038</v>
      </c>
      <c r="S169" s="9">
        <f t="shared" si="14"/>
        <v>41435.208333333336</v>
      </c>
      <c r="T169" s="10">
        <f t="shared" si="15"/>
        <v>41445.208333333336</v>
      </c>
      <c r="U169">
        <f t="shared" si="16"/>
        <v>2013</v>
      </c>
      <c r="V169">
        <f t="shared" si="17"/>
        <v>2013</v>
      </c>
    </row>
    <row r="170" spans="1:22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3"/>
        <v>0.3130913348946136</v>
      </c>
      <c r="P170">
        <f t="shared" si="12"/>
        <v>41.996858638743454</v>
      </c>
      <c r="Q170" t="s">
        <v>2033</v>
      </c>
      <c r="R170" t="s">
        <v>2043</v>
      </c>
      <c r="S170" s="9">
        <f t="shared" si="14"/>
        <v>43518.25</v>
      </c>
      <c r="T170" s="10">
        <f t="shared" si="15"/>
        <v>43541.208333333328</v>
      </c>
      <c r="U170">
        <f t="shared" si="16"/>
        <v>2019</v>
      </c>
      <c r="V170">
        <f t="shared" si="17"/>
        <v>2019</v>
      </c>
    </row>
    <row r="171" spans="1:22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3"/>
        <v>4.240815450643777</v>
      </c>
      <c r="P171">
        <f t="shared" si="12"/>
        <v>77.988161010260455</v>
      </c>
      <c r="Q171" t="s">
        <v>2039</v>
      </c>
      <c r="R171" t="s">
        <v>2050</v>
      </c>
      <c r="S171" s="9">
        <f t="shared" si="14"/>
        <v>41077.208333333336</v>
      </c>
      <c r="T171" s="10">
        <f t="shared" si="15"/>
        <v>41105.208333333336</v>
      </c>
      <c r="U171">
        <f t="shared" si="16"/>
        <v>2012</v>
      </c>
      <c r="V171">
        <f t="shared" si="17"/>
        <v>2012</v>
      </c>
    </row>
    <row r="172" spans="1:22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3"/>
        <v>2.9388623072833599E-2</v>
      </c>
      <c r="P172">
        <f t="shared" si="12"/>
        <v>82.507462686567166</v>
      </c>
      <c r="Q172" t="s">
        <v>2033</v>
      </c>
      <c r="R172" t="s">
        <v>2043</v>
      </c>
      <c r="S172" s="9">
        <f t="shared" si="14"/>
        <v>42950.208333333328</v>
      </c>
      <c r="T172" s="10">
        <f t="shared" si="15"/>
        <v>42957.208333333328</v>
      </c>
      <c r="U172">
        <f t="shared" si="16"/>
        <v>2017</v>
      </c>
      <c r="V172">
        <f t="shared" si="17"/>
        <v>2017</v>
      </c>
    </row>
    <row r="173" spans="1:22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3"/>
        <v>0.1063265306122449</v>
      </c>
      <c r="P173">
        <f t="shared" si="12"/>
        <v>104.2</v>
      </c>
      <c r="Q173" t="s">
        <v>2045</v>
      </c>
      <c r="R173" t="s">
        <v>2057</v>
      </c>
      <c r="S173" s="9">
        <f t="shared" si="14"/>
        <v>41718.208333333336</v>
      </c>
      <c r="T173" s="10">
        <f t="shared" si="15"/>
        <v>41740.208333333336</v>
      </c>
      <c r="U173">
        <f t="shared" si="16"/>
        <v>2014</v>
      </c>
      <c r="V173">
        <f t="shared" si="17"/>
        <v>2014</v>
      </c>
    </row>
    <row r="174" spans="1:22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3"/>
        <v>0.82874999999999999</v>
      </c>
      <c r="P174">
        <f t="shared" si="12"/>
        <v>25.5</v>
      </c>
      <c r="Q174" t="s">
        <v>2039</v>
      </c>
      <c r="R174" t="s">
        <v>2040</v>
      </c>
      <c r="S174" s="9">
        <f t="shared" si="14"/>
        <v>41839.208333333336</v>
      </c>
      <c r="T174" s="10">
        <f t="shared" si="15"/>
        <v>41854.208333333336</v>
      </c>
      <c r="U174">
        <f t="shared" si="16"/>
        <v>2014</v>
      </c>
      <c r="V174">
        <f t="shared" si="17"/>
        <v>2014</v>
      </c>
    </row>
    <row r="175" spans="1:22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3"/>
        <v>1.6301447776628748</v>
      </c>
      <c r="P175">
        <f t="shared" si="12"/>
        <v>100.98334401024984</v>
      </c>
      <c r="Q175" t="s">
        <v>2037</v>
      </c>
      <c r="R175" t="s">
        <v>2038</v>
      </c>
      <c r="S175" s="9">
        <f t="shared" si="14"/>
        <v>41412.208333333336</v>
      </c>
      <c r="T175" s="10">
        <f t="shared" si="15"/>
        <v>41418.208333333336</v>
      </c>
      <c r="U175">
        <f t="shared" si="16"/>
        <v>2013</v>
      </c>
      <c r="V175">
        <f t="shared" si="17"/>
        <v>2013</v>
      </c>
    </row>
    <row r="176" spans="1:22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3"/>
        <v>8.9466666666666672</v>
      </c>
      <c r="P176">
        <f t="shared" si="12"/>
        <v>111.83333333333333</v>
      </c>
      <c r="Q176" t="s">
        <v>2035</v>
      </c>
      <c r="R176" t="s">
        <v>2044</v>
      </c>
      <c r="S176" s="9">
        <f t="shared" si="14"/>
        <v>42282.208333333328</v>
      </c>
      <c r="T176" s="10">
        <f t="shared" si="15"/>
        <v>42283.208333333328</v>
      </c>
      <c r="U176">
        <f t="shared" si="16"/>
        <v>2015</v>
      </c>
      <c r="V176">
        <f t="shared" si="17"/>
        <v>2015</v>
      </c>
    </row>
    <row r="177" spans="1:22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3"/>
        <v>0.26191501103752757</v>
      </c>
      <c r="P177">
        <f t="shared" si="12"/>
        <v>41.999115044247787</v>
      </c>
      <c r="Q177" t="s">
        <v>2037</v>
      </c>
      <c r="R177" t="s">
        <v>2038</v>
      </c>
      <c r="S177" s="9">
        <f t="shared" si="14"/>
        <v>42613.208333333328</v>
      </c>
      <c r="T177" s="10">
        <f t="shared" si="15"/>
        <v>42632.208333333328</v>
      </c>
      <c r="U177">
        <f t="shared" si="16"/>
        <v>2016</v>
      </c>
      <c r="V177">
        <f t="shared" si="17"/>
        <v>2016</v>
      </c>
    </row>
    <row r="178" spans="1:22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3"/>
        <v>0.74834782608695649</v>
      </c>
      <c r="P178">
        <f t="shared" si="12"/>
        <v>110.05115089514067</v>
      </c>
      <c r="Q178" t="s">
        <v>2037</v>
      </c>
      <c r="R178" t="s">
        <v>2038</v>
      </c>
      <c r="S178" s="9">
        <f t="shared" si="14"/>
        <v>42616.208333333328</v>
      </c>
      <c r="T178" s="10">
        <f t="shared" si="15"/>
        <v>42625.208333333328</v>
      </c>
      <c r="U178">
        <f t="shared" si="16"/>
        <v>2016</v>
      </c>
      <c r="V178">
        <f t="shared" si="17"/>
        <v>2016</v>
      </c>
    </row>
    <row r="179" spans="1:22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3"/>
        <v>4.1647680412371137</v>
      </c>
      <c r="P179">
        <f t="shared" si="12"/>
        <v>58.997079225994888</v>
      </c>
      <c r="Q179" t="s">
        <v>2037</v>
      </c>
      <c r="R179" t="s">
        <v>2038</v>
      </c>
      <c r="S179" s="9">
        <f t="shared" si="14"/>
        <v>40497.25</v>
      </c>
      <c r="T179" s="10">
        <f t="shared" si="15"/>
        <v>40522.25</v>
      </c>
      <c r="U179">
        <f t="shared" si="16"/>
        <v>2010</v>
      </c>
      <c r="V179">
        <f t="shared" si="17"/>
        <v>2010</v>
      </c>
    </row>
    <row r="180" spans="1:22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3"/>
        <v>0.96208333333333329</v>
      </c>
      <c r="P180">
        <f t="shared" si="12"/>
        <v>32.985714285714288</v>
      </c>
      <c r="Q180" t="s">
        <v>2031</v>
      </c>
      <c r="R180" t="s">
        <v>2032</v>
      </c>
      <c r="S180" s="9">
        <f t="shared" si="14"/>
        <v>42999.208333333328</v>
      </c>
      <c r="T180" s="10">
        <f t="shared" si="15"/>
        <v>43008.208333333328</v>
      </c>
      <c r="U180">
        <f t="shared" si="16"/>
        <v>2017</v>
      </c>
      <c r="V180">
        <f t="shared" si="17"/>
        <v>2017</v>
      </c>
    </row>
    <row r="181" spans="1:22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3"/>
        <v>3.5771910112359548</v>
      </c>
      <c r="P181">
        <f t="shared" si="12"/>
        <v>45.005654509471306</v>
      </c>
      <c r="Q181" t="s">
        <v>2037</v>
      </c>
      <c r="R181" t="s">
        <v>2038</v>
      </c>
      <c r="S181" s="9">
        <f t="shared" si="14"/>
        <v>41350.208333333336</v>
      </c>
      <c r="T181" s="10">
        <f t="shared" si="15"/>
        <v>41351.208333333336</v>
      </c>
      <c r="U181">
        <f t="shared" si="16"/>
        <v>2013</v>
      </c>
      <c r="V181">
        <f t="shared" si="17"/>
        <v>2013</v>
      </c>
    </row>
    <row r="182" spans="1:22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3"/>
        <v>3.0845714285714285</v>
      </c>
      <c r="P182">
        <f t="shared" si="12"/>
        <v>81.98196487897485</v>
      </c>
      <c r="Q182" t="s">
        <v>2035</v>
      </c>
      <c r="R182" t="s">
        <v>2044</v>
      </c>
      <c r="S182" s="9">
        <f t="shared" si="14"/>
        <v>40259.208333333336</v>
      </c>
      <c r="T182" s="10">
        <f t="shared" si="15"/>
        <v>40264.208333333336</v>
      </c>
      <c r="U182">
        <f t="shared" si="16"/>
        <v>2010</v>
      </c>
      <c r="V182">
        <f t="shared" si="17"/>
        <v>2010</v>
      </c>
    </row>
    <row r="183" spans="1:22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3"/>
        <v>0.61802325581395345</v>
      </c>
      <c r="P183">
        <f t="shared" si="12"/>
        <v>39.080882352941174</v>
      </c>
      <c r="Q183" t="s">
        <v>2035</v>
      </c>
      <c r="R183" t="s">
        <v>2036</v>
      </c>
      <c r="S183" s="9">
        <f t="shared" si="14"/>
        <v>43012.208333333328</v>
      </c>
      <c r="T183" s="10">
        <f t="shared" si="15"/>
        <v>43030.208333333328</v>
      </c>
      <c r="U183">
        <f t="shared" si="16"/>
        <v>2017</v>
      </c>
      <c r="V183">
        <f t="shared" si="17"/>
        <v>2017</v>
      </c>
    </row>
    <row r="184" spans="1:22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3"/>
        <v>7.2232472324723247</v>
      </c>
      <c r="P184">
        <f t="shared" si="12"/>
        <v>58.996383363471971</v>
      </c>
      <c r="Q184" t="s">
        <v>2037</v>
      </c>
      <c r="R184" t="s">
        <v>2038</v>
      </c>
      <c r="S184" s="9">
        <f t="shared" si="14"/>
        <v>43631.208333333328</v>
      </c>
      <c r="T184" s="10">
        <f t="shared" si="15"/>
        <v>43647.208333333328</v>
      </c>
      <c r="U184">
        <f t="shared" si="16"/>
        <v>2019</v>
      </c>
      <c r="V184">
        <f t="shared" si="17"/>
        <v>2019</v>
      </c>
    </row>
    <row r="185" spans="1:22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3"/>
        <v>0.69117647058823528</v>
      </c>
      <c r="P185">
        <f t="shared" si="12"/>
        <v>40.988372093023258</v>
      </c>
      <c r="Q185" t="s">
        <v>2033</v>
      </c>
      <c r="R185" t="s">
        <v>2034</v>
      </c>
      <c r="S185" s="9">
        <f t="shared" si="14"/>
        <v>40430.208333333336</v>
      </c>
      <c r="T185" s="10">
        <f t="shared" si="15"/>
        <v>40443.208333333336</v>
      </c>
      <c r="U185">
        <f t="shared" si="16"/>
        <v>2010</v>
      </c>
      <c r="V185">
        <f t="shared" si="17"/>
        <v>2010</v>
      </c>
    </row>
    <row r="186" spans="1:22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3"/>
        <v>2.9305555555555554</v>
      </c>
      <c r="P186">
        <f t="shared" si="12"/>
        <v>31.029411764705884</v>
      </c>
      <c r="Q186" t="s">
        <v>2037</v>
      </c>
      <c r="R186" t="s">
        <v>2038</v>
      </c>
      <c r="S186" s="9">
        <f t="shared" si="14"/>
        <v>43588.208333333328</v>
      </c>
      <c r="T186" s="10">
        <f t="shared" si="15"/>
        <v>43589.208333333328</v>
      </c>
      <c r="U186">
        <f t="shared" si="16"/>
        <v>2019</v>
      </c>
      <c r="V186">
        <f t="shared" si="17"/>
        <v>2019</v>
      </c>
    </row>
    <row r="187" spans="1:22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3"/>
        <v>0.71799999999999997</v>
      </c>
      <c r="P187">
        <f t="shared" si="12"/>
        <v>37.789473684210527</v>
      </c>
      <c r="Q187" t="s">
        <v>2039</v>
      </c>
      <c r="R187" t="s">
        <v>2058</v>
      </c>
      <c r="S187" s="9">
        <f t="shared" si="14"/>
        <v>43233.208333333328</v>
      </c>
      <c r="T187" s="10">
        <f t="shared" si="15"/>
        <v>43244.208333333328</v>
      </c>
      <c r="U187">
        <f t="shared" si="16"/>
        <v>2018</v>
      </c>
      <c r="V187">
        <f t="shared" si="17"/>
        <v>2018</v>
      </c>
    </row>
    <row r="188" spans="1:22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3"/>
        <v>0.31934684684684683</v>
      </c>
      <c r="P188">
        <f t="shared" si="12"/>
        <v>32.006772009029348</v>
      </c>
      <c r="Q188" t="s">
        <v>2037</v>
      </c>
      <c r="R188" t="s">
        <v>2038</v>
      </c>
      <c r="S188" s="9">
        <f t="shared" si="14"/>
        <v>41782.208333333336</v>
      </c>
      <c r="T188" s="10">
        <f t="shared" si="15"/>
        <v>41797.208333333336</v>
      </c>
      <c r="U188">
        <f t="shared" si="16"/>
        <v>2014</v>
      </c>
      <c r="V188">
        <f t="shared" si="17"/>
        <v>2014</v>
      </c>
    </row>
    <row r="189" spans="1:22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3"/>
        <v>2.2987375415282392</v>
      </c>
      <c r="P189">
        <f t="shared" si="12"/>
        <v>95.966712898751737</v>
      </c>
      <c r="Q189" t="s">
        <v>2039</v>
      </c>
      <c r="R189" t="s">
        <v>2050</v>
      </c>
      <c r="S189" s="9">
        <f t="shared" si="14"/>
        <v>41328.25</v>
      </c>
      <c r="T189" s="10">
        <f t="shared" si="15"/>
        <v>41356.208333333336</v>
      </c>
      <c r="U189">
        <f t="shared" si="16"/>
        <v>2013</v>
      </c>
      <c r="V189">
        <f t="shared" si="17"/>
        <v>2013</v>
      </c>
    </row>
    <row r="190" spans="1:22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3"/>
        <v>0.3201219512195122</v>
      </c>
      <c r="P190">
        <f t="shared" si="12"/>
        <v>75</v>
      </c>
      <c r="Q190" t="s">
        <v>2037</v>
      </c>
      <c r="R190" t="s">
        <v>2038</v>
      </c>
      <c r="S190" s="9">
        <f t="shared" si="14"/>
        <v>41975.25</v>
      </c>
      <c r="T190" s="10">
        <f t="shared" si="15"/>
        <v>41976.25</v>
      </c>
      <c r="U190">
        <f t="shared" si="16"/>
        <v>2014</v>
      </c>
      <c r="V190">
        <f t="shared" si="17"/>
        <v>2014</v>
      </c>
    </row>
    <row r="191" spans="1:22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3"/>
        <v>0.23525352848928385</v>
      </c>
      <c r="P191">
        <f t="shared" si="12"/>
        <v>102.0498866213152</v>
      </c>
      <c r="Q191" t="s">
        <v>2037</v>
      </c>
      <c r="R191" t="s">
        <v>2038</v>
      </c>
      <c r="S191" s="9">
        <f t="shared" si="14"/>
        <v>42433.25</v>
      </c>
      <c r="T191" s="10">
        <f t="shared" si="15"/>
        <v>42433.25</v>
      </c>
      <c r="U191">
        <f t="shared" si="16"/>
        <v>2016</v>
      </c>
      <c r="V191">
        <f t="shared" si="17"/>
        <v>2016</v>
      </c>
    </row>
    <row r="192" spans="1:22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3"/>
        <v>0.68594594594594593</v>
      </c>
      <c r="P192">
        <f t="shared" si="12"/>
        <v>105.75</v>
      </c>
      <c r="Q192" t="s">
        <v>2037</v>
      </c>
      <c r="R192" t="s">
        <v>2038</v>
      </c>
      <c r="S192" s="9">
        <f t="shared" si="14"/>
        <v>41429.208333333336</v>
      </c>
      <c r="T192" s="10">
        <f t="shared" si="15"/>
        <v>41430.208333333336</v>
      </c>
      <c r="U192">
        <f t="shared" si="16"/>
        <v>2013</v>
      </c>
      <c r="V192">
        <f t="shared" si="17"/>
        <v>2013</v>
      </c>
    </row>
    <row r="193" spans="1:22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3"/>
        <v>0.37952380952380954</v>
      </c>
      <c r="P193">
        <f t="shared" si="12"/>
        <v>37.069767441860463</v>
      </c>
      <c r="Q193" t="s">
        <v>2037</v>
      </c>
      <c r="R193" t="s">
        <v>2038</v>
      </c>
      <c r="S193" s="9">
        <f t="shared" si="14"/>
        <v>43536.208333333328</v>
      </c>
      <c r="T193" s="10">
        <f t="shared" si="15"/>
        <v>43539.208333333328</v>
      </c>
      <c r="U193">
        <f t="shared" si="16"/>
        <v>2019</v>
      </c>
      <c r="V193">
        <f t="shared" si="17"/>
        <v>2019</v>
      </c>
    </row>
    <row r="194" spans="1:22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3"/>
        <v>0.19992957746478873</v>
      </c>
      <c r="P194">
        <f t="shared" ref="P194:P257" si="18">E194/G194</f>
        <v>35.049382716049379</v>
      </c>
      <c r="Q194" t="s">
        <v>2033</v>
      </c>
      <c r="R194" t="s">
        <v>2034</v>
      </c>
      <c r="S194" s="9">
        <f t="shared" si="14"/>
        <v>41817.208333333336</v>
      </c>
      <c r="T194" s="10">
        <f t="shared" si="15"/>
        <v>41821.208333333336</v>
      </c>
      <c r="U194">
        <f t="shared" si="16"/>
        <v>2014</v>
      </c>
      <c r="V194">
        <f t="shared" si="17"/>
        <v>2014</v>
      </c>
    </row>
    <row r="195" spans="1:22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9">E195/D195</f>
        <v>0.45636363636363636</v>
      </c>
      <c r="P195">
        <f t="shared" si="18"/>
        <v>46.338461538461537</v>
      </c>
      <c r="Q195" t="s">
        <v>2033</v>
      </c>
      <c r="R195" t="s">
        <v>2043</v>
      </c>
      <c r="S195" s="9">
        <f t="shared" ref="S195:S258" si="20">(((J195/60)/60)/24)+DATE(1970,1,1)</f>
        <v>43198.208333333328</v>
      </c>
      <c r="T195" s="10">
        <f t="shared" ref="T195:T258" si="21">(((K195/60)/60)/24)+DATE(1970,1,1)</f>
        <v>43202.208333333328</v>
      </c>
      <c r="U195">
        <f t="shared" ref="U195:U258" si="22">YEAR(S195)</f>
        <v>2018</v>
      </c>
      <c r="V195">
        <f t="shared" ref="V195:V258" si="23">YEAR(T195)</f>
        <v>2018</v>
      </c>
    </row>
    <row r="196" spans="1:22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9"/>
        <v>1.227605633802817</v>
      </c>
      <c r="P196">
        <f t="shared" si="18"/>
        <v>69.174603174603178</v>
      </c>
      <c r="Q196" t="s">
        <v>2033</v>
      </c>
      <c r="R196" t="s">
        <v>2055</v>
      </c>
      <c r="S196" s="9">
        <f t="shared" si="20"/>
        <v>42261.208333333328</v>
      </c>
      <c r="T196" s="10">
        <f t="shared" si="21"/>
        <v>42277.208333333328</v>
      </c>
      <c r="U196">
        <f t="shared" si="22"/>
        <v>2015</v>
      </c>
      <c r="V196">
        <f t="shared" si="23"/>
        <v>2015</v>
      </c>
    </row>
    <row r="197" spans="1:22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9"/>
        <v>3.61753164556962</v>
      </c>
      <c r="P197">
        <f t="shared" si="18"/>
        <v>109.07824427480917</v>
      </c>
      <c r="Q197" t="s">
        <v>2033</v>
      </c>
      <c r="R197" t="s">
        <v>2041</v>
      </c>
      <c r="S197" s="9">
        <f t="shared" si="20"/>
        <v>43310.208333333328</v>
      </c>
      <c r="T197" s="10">
        <f t="shared" si="21"/>
        <v>43317.208333333328</v>
      </c>
      <c r="U197">
        <f t="shared" si="22"/>
        <v>2018</v>
      </c>
      <c r="V197">
        <f t="shared" si="23"/>
        <v>2018</v>
      </c>
    </row>
    <row r="198" spans="1:22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9"/>
        <v>0.63146341463414635</v>
      </c>
      <c r="P198">
        <f t="shared" si="18"/>
        <v>51.78</v>
      </c>
      <c r="Q198" t="s">
        <v>2035</v>
      </c>
      <c r="R198" t="s">
        <v>2044</v>
      </c>
      <c r="S198" s="9">
        <f t="shared" si="20"/>
        <v>42616.208333333328</v>
      </c>
      <c r="T198" s="10">
        <f t="shared" si="21"/>
        <v>42635.208333333328</v>
      </c>
      <c r="U198">
        <f t="shared" si="22"/>
        <v>2016</v>
      </c>
      <c r="V198">
        <f t="shared" si="23"/>
        <v>2016</v>
      </c>
    </row>
    <row r="199" spans="1:22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9"/>
        <v>2.9820475319926874</v>
      </c>
      <c r="P199">
        <f t="shared" si="18"/>
        <v>82.010055304172951</v>
      </c>
      <c r="Q199" t="s">
        <v>2039</v>
      </c>
      <c r="R199" t="s">
        <v>2042</v>
      </c>
      <c r="S199" s="9">
        <f t="shared" si="20"/>
        <v>42909.208333333328</v>
      </c>
      <c r="T199" s="10">
        <f t="shared" si="21"/>
        <v>42923.208333333328</v>
      </c>
      <c r="U199">
        <f t="shared" si="22"/>
        <v>2017</v>
      </c>
      <c r="V199">
        <f t="shared" si="23"/>
        <v>2017</v>
      </c>
    </row>
    <row r="200" spans="1:22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9"/>
        <v>9.5585443037974685E-2</v>
      </c>
      <c r="P200">
        <f t="shared" si="18"/>
        <v>35.958333333333336</v>
      </c>
      <c r="Q200" t="s">
        <v>2033</v>
      </c>
      <c r="R200" t="s">
        <v>2041</v>
      </c>
      <c r="S200" s="9">
        <f t="shared" si="20"/>
        <v>40396.208333333336</v>
      </c>
      <c r="T200" s="10">
        <f t="shared" si="21"/>
        <v>40425.208333333336</v>
      </c>
      <c r="U200">
        <f t="shared" si="22"/>
        <v>2010</v>
      </c>
      <c r="V200">
        <f t="shared" si="23"/>
        <v>2010</v>
      </c>
    </row>
    <row r="201" spans="1:22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9"/>
        <v>0.5377777777777778</v>
      </c>
      <c r="P201">
        <f t="shared" si="18"/>
        <v>74.461538461538467</v>
      </c>
      <c r="Q201" t="s">
        <v>2033</v>
      </c>
      <c r="R201" t="s">
        <v>2034</v>
      </c>
      <c r="S201" s="9">
        <f t="shared" si="20"/>
        <v>42192.208333333328</v>
      </c>
      <c r="T201" s="10">
        <f t="shared" si="21"/>
        <v>42196.208333333328</v>
      </c>
      <c r="U201">
        <f t="shared" si="22"/>
        <v>2015</v>
      </c>
      <c r="V201">
        <f t="shared" si="23"/>
        <v>2015</v>
      </c>
    </row>
    <row r="202" spans="1:22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9"/>
        <v>0.02</v>
      </c>
      <c r="P202">
        <f t="shared" si="18"/>
        <v>2</v>
      </c>
      <c r="Q202" t="s">
        <v>2037</v>
      </c>
      <c r="R202" t="s">
        <v>2038</v>
      </c>
      <c r="S202" s="9">
        <f t="shared" si="20"/>
        <v>40262.208333333336</v>
      </c>
      <c r="T202" s="10">
        <f t="shared" si="21"/>
        <v>40273.208333333336</v>
      </c>
      <c r="U202">
        <f t="shared" si="22"/>
        <v>2010</v>
      </c>
      <c r="V202">
        <f t="shared" si="23"/>
        <v>2010</v>
      </c>
    </row>
    <row r="203" spans="1:22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9"/>
        <v>6.8119047619047617</v>
      </c>
      <c r="P203">
        <f t="shared" si="18"/>
        <v>91.114649681528661</v>
      </c>
      <c r="Q203" t="s">
        <v>2035</v>
      </c>
      <c r="R203" t="s">
        <v>2036</v>
      </c>
      <c r="S203" s="9">
        <f t="shared" si="20"/>
        <v>41845.208333333336</v>
      </c>
      <c r="T203" s="10">
        <f t="shared" si="21"/>
        <v>41863.208333333336</v>
      </c>
      <c r="U203">
        <f t="shared" si="22"/>
        <v>2014</v>
      </c>
      <c r="V203">
        <f t="shared" si="23"/>
        <v>2014</v>
      </c>
    </row>
    <row r="204" spans="1:22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9"/>
        <v>0.78831325301204824</v>
      </c>
      <c r="P204">
        <f t="shared" si="18"/>
        <v>79.792682926829272</v>
      </c>
      <c r="Q204" t="s">
        <v>2031</v>
      </c>
      <c r="R204" t="s">
        <v>2032</v>
      </c>
      <c r="S204" s="9">
        <f t="shared" si="20"/>
        <v>40818.208333333336</v>
      </c>
      <c r="T204" s="10">
        <f t="shared" si="21"/>
        <v>40822.208333333336</v>
      </c>
      <c r="U204">
        <f t="shared" si="22"/>
        <v>2011</v>
      </c>
      <c r="V204">
        <f t="shared" si="23"/>
        <v>2011</v>
      </c>
    </row>
    <row r="205" spans="1:22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9"/>
        <v>1.3440792216817234</v>
      </c>
      <c r="P205">
        <f t="shared" si="18"/>
        <v>42.999777678968428</v>
      </c>
      <c r="Q205" t="s">
        <v>2037</v>
      </c>
      <c r="R205" t="s">
        <v>2038</v>
      </c>
      <c r="S205" s="9">
        <f t="shared" si="20"/>
        <v>42752.25</v>
      </c>
      <c r="T205" s="10">
        <f t="shared" si="21"/>
        <v>42754.25</v>
      </c>
      <c r="U205">
        <f t="shared" si="22"/>
        <v>2017</v>
      </c>
      <c r="V205">
        <f t="shared" si="23"/>
        <v>2017</v>
      </c>
    </row>
    <row r="206" spans="1:22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9"/>
        <v>3.372E-2</v>
      </c>
      <c r="P206">
        <f t="shared" si="18"/>
        <v>63.225000000000001</v>
      </c>
      <c r="Q206" t="s">
        <v>2033</v>
      </c>
      <c r="R206" t="s">
        <v>2056</v>
      </c>
      <c r="S206" s="9">
        <f t="shared" si="20"/>
        <v>40636.208333333336</v>
      </c>
      <c r="T206" s="10">
        <f t="shared" si="21"/>
        <v>40646.208333333336</v>
      </c>
      <c r="U206">
        <f t="shared" si="22"/>
        <v>2011</v>
      </c>
      <c r="V206">
        <f t="shared" si="23"/>
        <v>2011</v>
      </c>
    </row>
    <row r="207" spans="1:22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9"/>
        <v>4.3184615384615386</v>
      </c>
      <c r="P207">
        <f t="shared" si="18"/>
        <v>70.174999999999997</v>
      </c>
      <c r="Q207" t="s">
        <v>2037</v>
      </c>
      <c r="R207" t="s">
        <v>2038</v>
      </c>
      <c r="S207" s="9">
        <f t="shared" si="20"/>
        <v>43390.208333333328</v>
      </c>
      <c r="T207" s="10">
        <f t="shared" si="21"/>
        <v>43402.208333333328</v>
      </c>
      <c r="U207">
        <f t="shared" si="22"/>
        <v>2018</v>
      </c>
      <c r="V207">
        <f t="shared" si="23"/>
        <v>2018</v>
      </c>
    </row>
    <row r="208" spans="1:22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9"/>
        <v>0.38844444444444443</v>
      </c>
      <c r="P208">
        <f t="shared" si="18"/>
        <v>61.333333333333336</v>
      </c>
      <c r="Q208" t="s">
        <v>2045</v>
      </c>
      <c r="R208" t="s">
        <v>2051</v>
      </c>
      <c r="S208" s="9">
        <f t="shared" si="20"/>
        <v>40236.25</v>
      </c>
      <c r="T208" s="10">
        <f t="shared" si="21"/>
        <v>40245.25</v>
      </c>
      <c r="U208">
        <f t="shared" si="22"/>
        <v>2010</v>
      </c>
      <c r="V208">
        <f t="shared" si="23"/>
        <v>2010</v>
      </c>
    </row>
    <row r="209" spans="1:22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9"/>
        <v>4.2569999999999997</v>
      </c>
      <c r="P209">
        <f t="shared" si="18"/>
        <v>99</v>
      </c>
      <c r="Q209" t="s">
        <v>2033</v>
      </c>
      <c r="R209" t="s">
        <v>2034</v>
      </c>
      <c r="S209" s="9">
        <f t="shared" si="20"/>
        <v>43340.208333333328</v>
      </c>
      <c r="T209" s="10">
        <f t="shared" si="21"/>
        <v>43360.208333333328</v>
      </c>
      <c r="U209">
        <f t="shared" si="22"/>
        <v>2018</v>
      </c>
      <c r="V209">
        <f t="shared" si="23"/>
        <v>2018</v>
      </c>
    </row>
    <row r="210" spans="1:22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9"/>
        <v>1.0112239715591671</v>
      </c>
      <c r="P210">
        <f t="shared" si="18"/>
        <v>96.984900146127615</v>
      </c>
      <c r="Q210" t="s">
        <v>2039</v>
      </c>
      <c r="R210" t="s">
        <v>2040</v>
      </c>
      <c r="S210" s="9">
        <f t="shared" si="20"/>
        <v>43048.25</v>
      </c>
      <c r="T210" s="10">
        <f t="shared" si="21"/>
        <v>43072.25</v>
      </c>
      <c r="U210">
        <f t="shared" si="22"/>
        <v>2017</v>
      </c>
      <c r="V210">
        <f t="shared" si="23"/>
        <v>2017</v>
      </c>
    </row>
    <row r="211" spans="1:22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9"/>
        <v>0.21188688946015424</v>
      </c>
      <c r="P211">
        <f t="shared" si="18"/>
        <v>51.004950495049506</v>
      </c>
      <c r="Q211" t="s">
        <v>2039</v>
      </c>
      <c r="R211" t="s">
        <v>2040</v>
      </c>
      <c r="S211" s="9">
        <f t="shared" si="20"/>
        <v>42496.208333333328</v>
      </c>
      <c r="T211" s="10">
        <f t="shared" si="21"/>
        <v>42503.208333333328</v>
      </c>
      <c r="U211">
        <f t="shared" si="22"/>
        <v>2016</v>
      </c>
      <c r="V211">
        <f t="shared" si="23"/>
        <v>2016</v>
      </c>
    </row>
    <row r="212" spans="1:22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9"/>
        <v>0.67425531914893622</v>
      </c>
      <c r="P212">
        <f t="shared" si="18"/>
        <v>28.044247787610619</v>
      </c>
      <c r="Q212" t="s">
        <v>2039</v>
      </c>
      <c r="R212" t="s">
        <v>2061</v>
      </c>
      <c r="S212" s="9">
        <f t="shared" si="20"/>
        <v>42797.25</v>
      </c>
      <c r="T212" s="10">
        <f t="shared" si="21"/>
        <v>42824.208333333328</v>
      </c>
      <c r="U212">
        <f t="shared" si="22"/>
        <v>2017</v>
      </c>
      <c r="V212">
        <f t="shared" si="23"/>
        <v>2017</v>
      </c>
    </row>
    <row r="213" spans="1:22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9"/>
        <v>0.9492337164750958</v>
      </c>
      <c r="P213">
        <f t="shared" si="18"/>
        <v>60.984615384615381</v>
      </c>
      <c r="Q213" t="s">
        <v>2037</v>
      </c>
      <c r="R213" t="s">
        <v>2038</v>
      </c>
      <c r="S213" s="9">
        <f t="shared" si="20"/>
        <v>41513.208333333336</v>
      </c>
      <c r="T213" s="10">
        <f t="shared" si="21"/>
        <v>41537.208333333336</v>
      </c>
      <c r="U213">
        <f t="shared" si="22"/>
        <v>2013</v>
      </c>
      <c r="V213">
        <f t="shared" si="23"/>
        <v>2013</v>
      </c>
    </row>
    <row r="214" spans="1:22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9"/>
        <v>1.5185185185185186</v>
      </c>
      <c r="P214">
        <f t="shared" si="18"/>
        <v>73.214285714285708</v>
      </c>
      <c r="Q214" t="s">
        <v>2037</v>
      </c>
      <c r="R214" t="s">
        <v>2038</v>
      </c>
      <c r="S214" s="9">
        <f t="shared" si="20"/>
        <v>43814.25</v>
      </c>
      <c r="T214" s="10">
        <f t="shared" si="21"/>
        <v>43860.25</v>
      </c>
      <c r="U214">
        <f t="shared" si="22"/>
        <v>2019</v>
      </c>
      <c r="V214">
        <f t="shared" si="23"/>
        <v>2020</v>
      </c>
    </row>
    <row r="215" spans="1:22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9"/>
        <v>1.9516382252559727</v>
      </c>
      <c r="P215">
        <f t="shared" si="18"/>
        <v>39.997435299603637</v>
      </c>
      <c r="Q215" t="s">
        <v>2033</v>
      </c>
      <c r="R215" t="s">
        <v>2043</v>
      </c>
      <c r="S215" s="9">
        <f t="shared" si="20"/>
        <v>40488.208333333336</v>
      </c>
      <c r="T215" s="10">
        <f t="shared" si="21"/>
        <v>40496.25</v>
      </c>
      <c r="U215">
        <f t="shared" si="22"/>
        <v>2010</v>
      </c>
      <c r="V215">
        <f t="shared" si="23"/>
        <v>2010</v>
      </c>
    </row>
    <row r="216" spans="1:22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9"/>
        <v>10.231428571428571</v>
      </c>
      <c r="P216">
        <f t="shared" si="18"/>
        <v>86.812121212121212</v>
      </c>
      <c r="Q216" t="s">
        <v>2033</v>
      </c>
      <c r="R216" t="s">
        <v>2034</v>
      </c>
      <c r="S216" s="9">
        <f t="shared" si="20"/>
        <v>40409.208333333336</v>
      </c>
      <c r="T216" s="10">
        <f t="shared" si="21"/>
        <v>40415.208333333336</v>
      </c>
      <c r="U216">
        <f t="shared" si="22"/>
        <v>2010</v>
      </c>
      <c r="V216">
        <f t="shared" si="23"/>
        <v>2010</v>
      </c>
    </row>
    <row r="217" spans="1:22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9"/>
        <v>3.8418367346938778E-2</v>
      </c>
      <c r="P217">
        <f t="shared" si="18"/>
        <v>42.125874125874127</v>
      </c>
      <c r="Q217" t="s">
        <v>2037</v>
      </c>
      <c r="R217" t="s">
        <v>2038</v>
      </c>
      <c r="S217" s="9">
        <f t="shared" si="20"/>
        <v>43509.25</v>
      </c>
      <c r="T217" s="10">
        <f t="shared" si="21"/>
        <v>43511.25</v>
      </c>
      <c r="U217">
        <f t="shared" si="22"/>
        <v>2019</v>
      </c>
      <c r="V217">
        <f t="shared" si="23"/>
        <v>2019</v>
      </c>
    </row>
    <row r="218" spans="1:22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9"/>
        <v>1.5507066557107643</v>
      </c>
      <c r="P218">
        <f t="shared" si="18"/>
        <v>103.97851239669421</v>
      </c>
      <c r="Q218" t="s">
        <v>2037</v>
      </c>
      <c r="R218" t="s">
        <v>2038</v>
      </c>
      <c r="S218" s="9">
        <f t="shared" si="20"/>
        <v>40869.25</v>
      </c>
      <c r="T218" s="10">
        <f t="shared" si="21"/>
        <v>40871.25</v>
      </c>
      <c r="U218">
        <f t="shared" si="22"/>
        <v>2011</v>
      </c>
      <c r="V218">
        <f t="shared" si="23"/>
        <v>2011</v>
      </c>
    </row>
    <row r="219" spans="1:22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9"/>
        <v>0.44753477588871715</v>
      </c>
      <c r="P219">
        <f t="shared" si="18"/>
        <v>62.003211991434689</v>
      </c>
      <c r="Q219" t="s">
        <v>2039</v>
      </c>
      <c r="R219" t="s">
        <v>2061</v>
      </c>
      <c r="S219" s="9">
        <f t="shared" si="20"/>
        <v>43583.208333333328</v>
      </c>
      <c r="T219" s="10">
        <f t="shared" si="21"/>
        <v>43592.208333333328</v>
      </c>
      <c r="U219">
        <f t="shared" si="22"/>
        <v>2019</v>
      </c>
      <c r="V219">
        <f t="shared" si="23"/>
        <v>2019</v>
      </c>
    </row>
    <row r="220" spans="1:22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9"/>
        <v>2.1594736842105262</v>
      </c>
      <c r="P220">
        <f t="shared" si="18"/>
        <v>31.005037783375315</v>
      </c>
      <c r="Q220" t="s">
        <v>2039</v>
      </c>
      <c r="R220" t="s">
        <v>2050</v>
      </c>
      <c r="S220" s="9">
        <f t="shared" si="20"/>
        <v>40858.25</v>
      </c>
      <c r="T220" s="10">
        <f t="shared" si="21"/>
        <v>40892.25</v>
      </c>
      <c r="U220">
        <f t="shared" si="22"/>
        <v>2011</v>
      </c>
      <c r="V220">
        <f t="shared" si="23"/>
        <v>2011</v>
      </c>
    </row>
    <row r="221" spans="1:22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9"/>
        <v>3.3212709832134291</v>
      </c>
      <c r="P221">
        <f t="shared" si="18"/>
        <v>89.991552956465242</v>
      </c>
      <c r="Q221" t="s">
        <v>2039</v>
      </c>
      <c r="R221" t="s">
        <v>2047</v>
      </c>
      <c r="S221" s="9">
        <f t="shared" si="20"/>
        <v>41137.208333333336</v>
      </c>
      <c r="T221" s="10">
        <f t="shared" si="21"/>
        <v>41149.208333333336</v>
      </c>
      <c r="U221">
        <f t="shared" si="22"/>
        <v>2012</v>
      </c>
      <c r="V221">
        <f t="shared" si="23"/>
        <v>2012</v>
      </c>
    </row>
    <row r="222" spans="1:22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9"/>
        <v>8.4430379746835441E-2</v>
      </c>
      <c r="P222">
        <f t="shared" si="18"/>
        <v>39.235294117647058</v>
      </c>
      <c r="Q222" t="s">
        <v>2037</v>
      </c>
      <c r="R222" t="s">
        <v>2038</v>
      </c>
      <c r="S222" s="9">
        <f t="shared" si="20"/>
        <v>40725.208333333336</v>
      </c>
      <c r="T222" s="10">
        <f t="shared" si="21"/>
        <v>40743.208333333336</v>
      </c>
      <c r="U222">
        <f t="shared" si="22"/>
        <v>2011</v>
      </c>
      <c r="V222">
        <f t="shared" si="23"/>
        <v>2011</v>
      </c>
    </row>
    <row r="223" spans="1:22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9"/>
        <v>0.9862551440329218</v>
      </c>
      <c r="P223">
        <f t="shared" si="18"/>
        <v>54.993116108306566</v>
      </c>
      <c r="Q223" t="s">
        <v>2031</v>
      </c>
      <c r="R223" t="s">
        <v>2032</v>
      </c>
      <c r="S223" s="9">
        <f t="shared" si="20"/>
        <v>41081.208333333336</v>
      </c>
      <c r="T223" s="10">
        <f t="shared" si="21"/>
        <v>41083.208333333336</v>
      </c>
      <c r="U223">
        <f t="shared" si="22"/>
        <v>2012</v>
      </c>
      <c r="V223">
        <f t="shared" si="23"/>
        <v>2012</v>
      </c>
    </row>
    <row r="224" spans="1:22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9"/>
        <v>1.3797916666666667</v>
      </c>
      <c r="P224">
        <f t="shared" si="18"/>
        <v>47.992753623188406</v>
      </c>
      <c r="Q224" t="s">
        <v>2052</v>
      </c>
      <c r="R224" t="s">
        <v>2053</v>
      </c>
      <c r="S224" s="9">
        <f t="shared" si="20"/>
        <v>41914.208333333336</v>
      </c>
      <c r="T224" s="10">
        <f t="shared" si="21"/>
        <v>41915.208333333336</v>
      </c>
      <c r="U224">
        <f t="shared" si="22"/>
        <v>2014</v>
      </c>
      <c r="V224">
        <f t="shared" si="23"/>
        <v>2014</v>
      </c>
    </row>
    <row r="225" spans="1:22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9"/>
        <v>0.93810996563573879</v>
      </c>
      <c r="P225">
        <f t="shared" si="18"/>
        <v>87.966702470461868</v>
      </c>
      <c r="Q225" t="s">
        <v>2037</v>
      </c>
      <c r="R225" t="s">
        <v>2038</v>
      </c>
      <c r="S225" s="9">
        <f t="shared" si="20"/>
        <v>42445.208333333328</v>
      </c>
      <c r="T225" s="10">
        <f t="shared" si="21"/>
        <v>42459.208333333328</v>
      </c>
      <c r="U225">
        <f t="shared" si="22"/>
        <v>2016</v>
      </c>
      <c r="V225">
        <f t="shared" si="23"/>
        <v>2016</v>
      </c>
    </row>
    <row r="226" spans="1:22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9"/>
        <v>4.0363930885529156</v>
      </c>
      <c r="P226">
        <f t="shared" si="18"/>
        <v>51.999165275459099</v>
      </c>
      <c r="Q226" t="s">
        <v>2039</v>
      </c>
      <c r="R226" t="s">
        <v>2061</v>
      </c>
      <c r="S226" s="9">
        <f t="shared" si="20"/>
        <v>41906.208333333336</v>
      </c>
      <c r="T226" s="10">
        <f t="shared" si="21"/>
        <v>41951.25</v>
      </c>
      <c r="U226">
        <f t="shared" si="22"/>
        <v>2014</v>
      </c>
      <c r="V226">
        <f t="shared" si="23"/>
        <v>2014</v>
      </c>
    </row>
    <row r="227" spans="1:22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9"/>
        <v>2.6017404129793511</v>
      </c>
      <c r="P227">
        <f t="shared" si="18"/>
        <v>29.999659863945578</v>
      </c>
      <c r="Q227" t="s">
        <v>2033</v>
      </c>
      <c r="R227" t="s">
        <v>2034</v>
      </c>
      <c r="S227" s="9">
        <f t="shared" si="20"/>
        <v>41762.208333333336</v>
      </c>
      <c r="T227" s="10">
        <f t="shared" si="21"/>
        <v>41762.208333333336</v>
      </c>
      <c r="U227">
        <f t="shared" si="22"/>
        <v>2014</v>
      </c>
      <c r="V227">
        <f t="shared" si="23"/>
        <v>2014</v>
      </c>
    </row>
    <row r="228" spans="1:22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9"/>
        <v>3.6663333333333332</v>
      </c>
      <c r="P228">
        <f t="shared" si="18"/>
        <v>98.205357142857139</v>
      </c>
      <c r="Q228" t="s">
        <v>2052</v>
      </c>
      <c r="R228" t="s">
        <v>2053</v>
      </c>
      <c r="S228" s="9">
        <f t="shared" si="20"/>
        <v>40276.208333333336</v>
      </c>
      <c r="T228" s="10">
        <f t="shared" si="21"/>
        <v>40313.208333333336</v>
      </c>
      <c r="U228">
        <f t="shared" si="22"/>
        <v>2010</v>
      </c>
      <c r="V228">
        <f t="shared" si="23"/>
        <v>2010</v>
      </c>
    </row>
    <row r="229" spans="1:22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9"/>
        <v>1.687208538587849</v>
      </c>
      <c r="P229">
        <f t="shared" si="18"/>
        <v>108.96182396606575</v>
      </c>
      <c r="Q229" t="s">
        <v>2048</v>
      </c>
      <c r="R229" t="s">
        <v>2059</v>
      </c>
      <c r="S229" s="9">
        <f t="shared" si="20"/>
        <v>42139.208333333328</v>
      </c>
      <c r="T229" s="10">
        <f t="shared" si="21"/>
        <v>42145.208333333328</v>
      </c>
      <c r="U229">
        <f t="shared" si="22"/>
        <v>2015</v>
      </c>
      <c r="V229">
        <f t="shared" si="23"/>
        <v>2015</v>
      </c>
    </row>
    <row r="230" spans="1:22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9"/>
        <v>1.1990717911530093</v>
      </c>
      <c r="P230">
        <f t="shared" si="18"/>
        <v>66.998379254457049</v>
      </c>
      <c r="Q230" t="s">
        <v>2039</v>
      </c>
      <c r="R230" t="s">
        <v>2047</v>
      </c>
      <c r="S230" s="9">
        <f t="shared" si="20"/>
        <v>42613.208333333328</v>
      </c>
      <c r="T230" s="10">
        <f t="shared" si="21"/>
        <v>42638.208333333328</v>
      </c>
      <c r="U230">
        <f t="shared" si="22"/>
        <v>2016</v>
      </c>
      <c r="V230">
        <f t="shared" si="23"/>
        <v>2016</v>
      </c>
    </row>
    <row r="231" spans="1:22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9"/>
        <v>1.936892523364486</v>
      </c>
      <c r="P231">
        <f t="shared" si="18"/>
        <v>64.99333594668758</v>
      </c>
      <c r="Q231" t="s">
        <v>2048</v>
      </c>
      <c r="R231" t="s">
        <v>2059</v>
      </c>
      <c r="S231" s="9">
        <f t="shared" si="20"/>
        <v>42887.208333333328</v>
      </c>
      <c r="T231" s="10">
        <f t="shared" si="21"/>
        <v>42935.208333333328</v>
      </c>
      <c r="U231">
        <f t="shared" si="22"/>
        <v>2017</v>
      </c>
      <c r="V231">
        <f t="shared" si="23"/>
        <v>2017</v>
      </c>
    </row>
    <row r="232" spans="1:22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9"/>
        <v>4.2016666666666671</v>
      </c>
      <c r="P232">
        <f t="shared" si="18"/>
        <v>99.841584158415841</v>
      </c>
      <c r="Q232" t="s">
        <v>2048</v>
      </c>
      <c r="R232" t="s">
        <v>2049</v>
      </c>
      <c r="S232" s="9">
        <f t="shared" si="20"/>
        <v>43805.25</v>
      </c>
      <c r="T232" s="10">
        <f t="shared" si="21"/>
        <v>43805.25</v>
      </c>
      <c r="U232">
        <f t="shared" si="22"/>
        <v>2019</v>
      </c>
      <c r="V232">
        <f t="shared" si="23"/>
        <v>2019</v>
      </c>
    </row>
    <row r="233" spans="1:22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9"/>
        <v>0.76708333333333334</v>
      </c>
      <c r="P233">
        <f t="shared" si="18"/>
        <v>82.432835820895519</v>
      </c>
      <c r="Q233" t="s">
        <v>2037</v>
      </c>
      <c r="R233" t="s">
        <v>2038</v>
      </c>
      <c r="S233" s="9">
        <f t="shared" si="20"/>
        <v>41415.208333333336</v>
      </c>
      <c r="T233" s="10">
        <f t="shared" si="21"/>
        <v>41473.208333333336</v>
      </c>
      <c r="U233">
        <f t="shared" si="22"/>
        <v>2013</v>
      </c>
      <c r="V233">
        <f t="shared" si="23"/>
        <v>2013</v>
      </c>
    </row>
    <row r="234" spans="1:22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9"/>
        <v>1.7126470588235294</v>
      </c>
      <c r="P234">
        <f t="shared" si="18"/>
        <v>63.293478260869563</v>
      </c>
      <c r="Q234" t="s">
        <v>2037</v>
      </c>
      <c r="R234" t="s">
        <v>2038</v>
      </c>
      <c r="S234" s="9">
        <f t="shared" si="20"/>
        <v>42576.208333333328</v>
      </c>
      <c r="T234" s="10">
        <f t="shared" si="21"/>
        <v>42577.208333333328</v>
      </c>
      <c r="U234">
        <f t="shared" si="22"/>
        <v>2016</v>
      </c>
      <c r="V234">
        <f t="shared" si="23"/>
        <v>2016</v>
      </c>
    </row>
    <row r="235" spans="1:22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9"/>
        <v>1.5789473684210527</v>
      </c>
      <c r="P235">
        <f t="shared" si="18"/>
        <v>96.774193548387103</v>
      </c>
      <c r="Q235" t="s">
        <v>2039</v>
      </c>
      <c r="R235" t="s">
        <v>2047</v>
      </c>
      <c r="S235" s="9">
        <f t="shared" si="20"/>
        <v>40706.208333333336</v>
      </c>
      <c r="T235" s="10">
        <f t="shared" si="21"/>
        <v>40722.208333333336</v>
      </c>
      <c r="U235">
        <f t="shared" si="22"/>
        <v>2011</v>
      </c>
      <c r="V235">
        <f t="shared" si="23"/>
        <v>2011</v>
      </c>
    </row>
    <row r="236" spans="1:22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9"/>
        <v>1.0908</v>
      </c>
      <c r="P236">
        <f t="shared" si="18"/>
        <v>54.906040268456373</v>
      </c>
      <c r="Q236" t="s">
        <v>2048</v>
      </c>
      <c r="R236" t="s">
        <v>2049</v>
      </c>
      <c r="S236" s="9">
        <f t="shared" si="20"/>
        <v>42969.208333333328</v>
      </c>
      <c r="T236" s="10">
        <f t="shared" si="21"/>
        <v>42976.208333333328</v>
      </c>
      <c r="U236">
        <f t="shared" si="22"/>
        <v>2017</v>
      </c>
      <c r="V236">
        <f t="shared" si="23"/>
        <v>2017</v>
      </c>
    </row>
    <row r="237" spans="1:22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9"/>
        <v>0.41732558139534881</v>
      </c>
      <c r="P237">
        <f t="shared" si="18"/>
        <v>39.010869565217391</v>
      </c>
      <c r="Q237" t="s">
        <v>2039</v>
      </c>
      <c r="R237" t="s">
        <v>2047</v>
      </c>
      <c r="S237" s="9">
        <f t="shared" si="20"/>
        <v>42779.25</v>
      </c>
      <c r="T237" s="10">
        <f t="shared" si="21"/>
        <v>42784.25</v>
      </c>
      <c r="U237">
        <f t="shared" si="22"/>
        <v>2017</v>
      </c>
      <c r="V237">
        <f t="shared" si="23"/>
        <v>2017</v>
      </c>
    </row>
    <row r="238" spans="1:22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9"/>
        <v>0.10944303797468355</v>
      </c>
      <c r="P238">
        <f t="shared" si="18"/>
        <v>75.84210526315789</v>
      </c>
      <c r="Q238" t="s">
        <v>2033</v>
      </c>
      <c r="R238" t="s">
        <v>2034</v>
      </c>
      <c r="S238" s="9">
        <f t="shared" si="20"/>
        <v>43641.208333333328</v>
      </c>
      <c r="T238" s="10">
        <f t="shared" si="21"/>
        <v>43648.208333333328</v>
      </c>
      <c r="U238">
        <f t="shared" si="22"/>
        <v>2019</v>
      </c>
      <c r="V238">
        <f t="shared" si="23"/>
        <v>2019</v>
      </c>
    </row>
    <row r="239" spans="1:22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9"/>
        <v>1.593763440860215</v>
      </c>
      <c r="P239">
        <f t="shared" si="18"/>
        <v>45.051671732522799</v>
      </c>
      <c r="Q239" t="s">
        <v>2039</v>
      </c>
      <c r="R239" t="s">
        <v>2047</v>
      </c>
      <c r="S239" s="9">
        <f t="shared" si="20"/>
        <v>41754.208333333336</v>
      </c>
      <c r="T239" s="10">
        <f t="shared" si="21"/>
        <v>41756.208333333336</v>
      </c>
      <c r="U239">
        <f t="shared" si="22"/>
        <v>2014</v>
      </c>
      <c r="V239">
        <f t="shared" si="23"/>
        <v>2014</v>
      </c>
    </row>
    <row r="240" spans="1:22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9"/>
        <v>4.2241666666666671</v>
      </c>
      <c r="P240">
        <f t="shared" si="18"/>
        <v>104.51546391752578</v>
      </c>
      <c r="Q240" t="s">
        <v>2037</v>
      </c>
      <c r="R240" t="s">
        <v>2038</v>
      </c>
      <c r="S240" s="9">
        <f t="shared" si="20"/>
        <v>43083.25</v>
      </c>
      <c r="T240" s="10">
        <f t="shared" si="21"/>
        <v>43108.25</v>
      </c>
      <c r="U240">
        <f t="shared" si="22"/>
        <v>2017</v>
      </c>
      <c r="V240">
        <f t="shared" si="23"/>
        <v>2018</v>
      </c>
    </row>
    <row r="241" spans="1:22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9"/>
        <v>0.97718749999999999</v>
      </c>
      <c r="P241">
        <f t="shared" si="18"/>
        <v>76.268292682926827</v>
      </c>
      <c r="Q241" t="s">
        <v>2035</v>
      </c>
      <c r="R241" t="s">
        <v>2044</v>
      </c>
      <c r="S241" s="9">
        <f t="shared" si="20"/>
        <v>42245.208333333328</v>
      </c>
      <c r="T241" s="10">
        <f t="shared" si="21"/>
        <v>42249.208333333328</v>
      </c>
      <c r="U241">
        <f t="shared" si="22"/>
        <v>2015</v>
      </c>
      <c r="V241">
        <f t="shared" si="23"/>
        <v>2015</v>
      </c>
    </row>
    <row r="242" spans="1:22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9"/>
        <v>4.1878911564625847</v>
      </c>
      <c r="P242">
        <f t="shared" si="18"/>
        <v>69.015695067264573</v>
      </c>
      <c r="Q242" t="s">
        <v>2037</v>
      </c>
      <c r="R242" t="s">
        <v>2038</v>
      </c>
      <c r="S242" s="9">
        <f t="shared" si="20"/>
        <v>40396.208333333336</v>
      </c>
      <c r="T242" s="10">
        <f t="shared" si="21"/>
        <v>40397.208333333336</v>
      </c>
      <c r="U242">
        <f t="shared" si="22"/>
        <v>2010</v>
      </c>
      <c r="V242">
        <f t="shared" si="23"/>
        <v>2010</v>
      </c>
    </row>
    <row r="243" spans="1:22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9"/>
        <v>1.0191632047477746</v>
      </c>
      <c r="P243">
        <f t="shared" si="18"/>
        <v>101.97684085510689</v>
      </c>
      <c r="Q243" t="s">
        <v>2045</v>
      </c>
      <c r="R243" t="s">
        <v>2046</v>
      </c>
      <c r="S243" s="9">
        <f t="shared" si="20"/>
        <v>41742.208333333336</v>
      </c>
      <c r="T243" s="10">
        <f t="shared" si="21"/>
        <v>41752.208333333336</v>
      </c>
      <c r="U243">
        <f t="shared" si="22"/>
        <v>2014</v>
      </c>
      <c r="V243">
        <f t="shared" si="23"/>
        <v>2014</v>
      </c>
    </row>
    <row r="244" spans="1:22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9"/>
        <v>1.2772619047619047</v>
      </c>
      <c r="P244">
        <f t="shared" si="18"/>
        <v>42.915999999999997</v>
      </c>
      <c r="Q244" t="s">
        <v>2033</v>
      </c>
      <c r="R244" t="s">
        <v>2034</v>
      </c>
      <c r="S244" s="9">
        <f t="shared" si="20"/>
        <v>42865.208333333328</v>
      </c>
      <c r="T244" s="10">
        <f t="shared" si="21"/>
        <v>42875.208333333328</v>
      </c>
      <c r="U244">
        <f t="shared" si="22"/>
        <v>2017</v>
      </c>
      <c r="V244">
        <f t="shared" si="23"/>
        <v>2017</v>
      </c>
    </row>
    <row r="245" spans="1:22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9"/>
        <v>4.4521739130434783</v>
      </c>
      <c r="P245">
        <f t="shared" si="18"/>
        <v>43.025210084033617</v>
      </c>
      <c r="Q245" t="s">
        <v>2037</v>
      </c>
      <c r="R245" t="s">
        <v>2038</v>
      </c>
      <c r="S245" s="9">
        <f t="shared" si="20"/>
        <v>43163.25</v>
      </c>
      <c r="T245" s="10">
        <f t="shared" si="21"/>
        <v>43166.25</v>
      </c>
      <c r="U245">
        <f t="shared" si="22"/>
        <v>2018</v>
      </c>
      <c r="V245">
        <f t="shared" si="23"/>
        <v>2018</v>
      </c>
    </row>
    <row r="246" spans="1:22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9"/>
        <v>5.6971428571428575</v>
      </c>
      <c r="P246">
        <f t="shared" si="18"/>
        <v>75.245283018867923</v>
      </c>
      <c r="Q246" t="s">
        <v>2037</v>
      </c>
      <c r="R246" t="s">
        <v>2038</v>
      </c>
      <c r="S246" s="9">
        <f t="shared" si="20"/>
        <v>41834.208333333336</v>
      </c>
      <c r="T246" s="10">
        <f t="shared" si="21"/>
        <v>41886.208333333336</v>
      </c>
      <c r="U246">
        <f t="shared" si="22"/>
        <v>2014</v>
      </c>
      <c r="V246">
        <f t="shared" si="23"/>
        <v>2014</v>
      </c>
    </row>
    <row r="247" spans="1:22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9"/>
        <v>5.0934482758620687</v>
      </c>
      <c r="P247">
        <f t="shared" si="18"/>
        <v>69.023364485981304</v>
      </c>
      <c r="Q247" t="s">
        <v>2037</v>
      </c>
      <c r="R247" t="s">
        <v>2038</v>
      </c>
      <c r="S247" s="9">
        <f t="shared" si="20"/>
        <v>41736.208333333336</v>
      </c>
      <c r="T247" s="10">
        <f t="shared" si="21"/>
        <v>41737.208333333336</v>
      </c>
      <c r="U247">
        <f t="shared" si="22"/>
        <v>2014</v>
      </c>
      <c r="V247">
        <f t="shared" si="23"/>
        <v>2014</v>
      </c>
    </row>
    <row r="248" spans="1:22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9"/>
        <v>3.2553333333333332</v>
      </c>
      <c r="P248">
        <f t="shared" si="18"/>
        <v>65.986486486486484</v>
      </c>
      <c r="Q248" t="s">
        <v>2035</v>
      </c>
      <c r="R248" t="s">
        <v>2036</v>
      </c>
      <c r="S248" s="9">
        <f t="shared" si="20"/>
        <v>41491.208333333336</v>
      </c>
      <c r="T248" s="10">
        <f t="shared" si="21"/>
        <v>41495.208333333336</v>
      </c>
      <c r="U248">
        <f t="shared" si="22"/>
        <v>2013</v>
      </c>
      <c r="V248">
        <f t="shared" si="23"/>
        <v>2013</v>
      </c>
    </row>
    <row r="249" spans="1:22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9"/>
        <v>9.3261616161616168</v>
      </c>
      <c r="P249">
        <f t="shared" si="18"/>
        <v>98.013800424628457</v>
      </c>
      <c r="Q249" t="s">
        <v>2045</v>
      </c>
      <c r="R249" t="s">
        <v>2051</v>
      </c>
      <c r="S249" s="9">
        <f t="shared" si="20"/>
        <v>42726.25</v>
      </c>
      <c r="T249" s="10">
        <f t="shared" si="21"/>
        <v>42741.25</v>
      </c>
      <c r="U249">
        <f t="shared" si="22"/>
        <v>2016</v>
      </c>
      <c r="V249">
        <f t="shared" si="23"/>
        <v>2017</v>
      </c>
    </row>
    <row r="250" spans="1:22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9"/>
        <v>2.1133870967741935</v>
      </c>
      <c r="P250">
        <f t="shared" si="18"/>
        <v>60.105504587155963</v>
      </c>
      <c r="Q250" t="s">
        <v>2048</v>
      </c>
      <c r="R250" t="s">
        <v>2059</v>
      </c>
      <c r="S250" s="9">
        <f t="shared" si="20"/>
        <v>42004.25</v>
      </c>
      <c r="T250" s="10">
        <f t="shared" si="21"/>
        <v>42009.25</v>
      </c>
      <c r="U250">
        <f t="shared" si="22"/>
        <v>2014</v>
      </c>
      <c r="V250">
        <f t="shared" si="23"/>
        <v>2015</v>
      </c>
    </row>
    <row r="251" spans="1:22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9"/>
        <v>2.7332520325203253</v>
      </c>
      <c r="P251">
        <f t="shared" si="18"/>
        <v>26.000773395204948</v>
      </c>
      <c r="Q251" t="s">
        <v>2045</v>
      </c>
      <c r="R251" t="s">
        <v>2057</v>
      </c>
      <c r="S251" s="9">
        <f t="shared" si="20"/>
        <v>42006.25</v>
      </c>
      <c r="T251" s="10">
        <f t="shared" si="21"/>
        <v>42013.25</v>
      </c>
      <c r="U251">
        <f t="shared" si="22"/>
        <v>2015</v>
      </c>
      <c r="V251">
        <f t="shared" si="23"/>
        <v>2015</v>
      </c>
    </row>
    <row r="252" spans="1:22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9"/>
        <v>0.03</v>
      </c>
      <c r="P252">
        <f t="shared" si="18"/>
        <v>3</v>
      </c>
      <c r="Q252" t="s">
        <v>2033</v>
      </c>
      <c r="R252" t="s">
        <v>2034</v>
      </c>
      <c r="S252" s="9">
        <f t="shared" si="20"/>
        <v>40203.25</v>
      </c>
      <c r="T252" s="10">
        <f t="shared" si="21"/>
        <v>40238.25</v>
      </c>
      <c r="U252">
        <f t="shared" si="22"/>
        <v>2010</v>
      </c>
      <c r="V252">
        <f t="shared" si="23"/>
        <v>2010</v>
      </c>
    </row>
    <row r="253" spans="1:22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9"/>
        <v>0.54084507042253516</v>
      </c>
      <c r="P253">
        <f t="shared" si="18"/>
        <v>38.019801980198018</v>
      </c>
      <c r="Q253" t="s">
        <v>2037</v>
      </c>
      <c r="R253" t="s">
        <v>2038</v>
      </c>
      <c r="S253" s="9">
        <f t="shared" si="20"/>
        <v>41252.25</v>
      </c>
      <c r="T253" s="10">
        <f t="shared" si="21"/>
        <v>41254.25</v>
      </c>
      <c r="U253">
        <f t="shared" si="22"/>
        <v>2012</v>
      </c>
      <c r="V253">
        <f t="shared" si="23"/>
        <v>2012</v>
      </c>
    </row>
    <row r="254" spans="1:22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9"/>
        <v>6.2629999999999999</v>
      </c>
      <c r="P254">
        <f t="shared" si="18"/>
        <v>106.15254237288136</v>
      </c>
      <c r="Q254" t="s">
        <v>2037</v>
      </c>
      <c r="R254" t="s">
        <v>2038</v>
      </c>
      <c r="S254" s="9">
        <f t="shared" si="20"/>
        <v>41572.208333333336</v>
      </c>
      <c r="T254" s="10">
        <f t="shared" si="21"/>
        <v>41577.208333333336</v>
      </c>
      <c r="U254">
        <f t="shared" si="22"/>
        <v>2013</v>
      </c>
      <c r="V254">
        <f t="shared" si="23"/>
        <v>2013</v>
      </c>
    </row>
    <row r="255" spans="1:22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9"/>
        <v>0.8902139917695473</v>
      </c>
      <c r="P255">
        <f t="shared" si="18"/>
        <v>81.019475655430711</v>
      </c>
      <c r="Q255" t="s">
        <v>2039</v>
      </c>
      <c r="R255" t="s">
        <v>2042</v>
      </c>
      <c r="S255" s="9">
        <f t="shared" si="20"/>
        <v>40641.208333333336</v>
      </c>
      <c r="T255" s="10">
        <f t="shared" si="21"/>
        <v>40653.208333333336</v>
      </c>
      <c r="U255">
        <f t="shared" si="22"/>
        <v>2011</v>
      </c>
      <c r="V255">
        <f t="shared" si="23"/>
        <v>2011</v>
      </c>
    </row>
    <row r="256" spans="1:22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9"/>
        <v>1.8489130434782608</v>
      </c>
      <c r="P256">
        <f t="shared" si="18"/>
        <v>96.647727272727266</v>
      </c>
      <c r="Q256" t="s">
        <v>2045</v>
      </c>
      <c r="R256" t="s">
        <v>2046</v>
      </c>
      <c r="S256" s="9">
        <f t="shared" si="20"/>
        <v>42787.25</v>
      </c>
      <c r="T256" s="10">
        <f t="shared" si="21"/>
        <v>42789.25</v>
      </c>
      <c r="U256">
        <f t="shared" si="22"/>
        <v>2017</v>
      </c>
      <c r="V256">
        <f t="shared" si="23"/>
        <v>2017</v>
      </c>
    </row>
    <row r="257" spans="1:22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9"/>
        <v>1.2016770186335404</v>
      </c>
      <c r="P257">
        <f t="shared" si="18"/>
        <v>57.003535651149086</v>
      </c>
      <c r="Q257" t="s">
        <v>2033</v>
      </c>
      <c r="R257" t="s">
        <v>2034</v>
      </c>
      <c r="S257" s="9">
        <f t="shared" si="20"/>
        <v>40590.25</v>
      </c>
      <c r="T257" s="10">
        <f t="shared" si="21"/>
        <v>40595.25</v>
      </c>
      <c r="U257">
        <f t="shared" si="22"/>
        <v>2011</v>
      </c>
      <c r="V257">
        <f t="shared" si="23"/>
        <v>2011</v>
      </c>
    </row>
    <row r="258" spans="1:22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9"/>
        <v>0.23390243902439026</v>
      </c>
      <c r="P258">
        <f t="shared" ref="P258:P321" si="24">E258/G258</f>
        <v>63.93333333333333</v>
      </c>
      <c r="Q258" t="s">
        <v>2033</v>
      </c>
      <c r="R258" t="s">
        <v>2034</v>
      </c>
      <c r="S258" s="9">
        <f t="shared" si="20"/>
        <v>42393.25</v>
      </c>
      <c r="T258" s="10">
        <f t="shared" si="21"/>
        <v>42430.25</v>
      </c>
      <c r="U258">
        <f t="shared" si="22"/>
        <v>2016</v>
      </c>
      <c r="V258">
        <f t="shared" si="23"/>
        <v>2016</v>
      </c>
    </row>
    <row r="259" spans="1:22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25">E259/D259</f>
        <v>1.46</v>
      </c>
      <c r="P259">
        <f t="shared" si="24"/>
        <v>90.456521739130437</v>
      </c>
      <c r="Q259" t="s">
        <v>2037</v>
      </c>
      <c r="R259" t="s">
        <v>2038</v>
      </c>
      <c r="S259" s="9">
        <f t="shared" ref="S259:S322" si="26">(((J259/60)/60)/24)+DATE(1970,1,1)</f>
        <v>41338.25</v>
      </c>
      <c r="T259" s="10">
        <f t="shared" ref="T259:T322" si="27">(((K259/60)/60)/24)+DATE(1970,1,1)</f>
        <v>41352.208333333336</v>
      </c>
      <c r="U259">
        <f t="shared" ref="U259:U322" si="28">YEAR(S259)</f>
        <v>2013</v>
      </c>
      <c r="V259">
        <f t="shared" ref="V259:V322" si="29">YEAR(T259)</f>
        <v>2013</v>
      </c>
    </row>
    <row r="260" spans="1:22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5"/>
        <v>2.6848000000000001</v>
      </c>
      <c r="P260">
        <f t="shared" si="24"/>
        <v>72.172043010752688</v>
      </c>
      <c r="Q260" t="s">
        <v>2037</v>
      </c>
      <c r="R260" t="s">
        <v>2038</v>
      </c>
      <c r="S260" s="9">
        <f t="shared" si="26"/>
        <v>42712.25</v>
      </c>
      <c r="T260" s="10">
        <f t="shared" si="27"/>
        <v>42732.25</v>
      </c>
      <c r="U260">
        <f t="shared" si="28"/>
        <v>2016</v>
      </c>
      <c r="V260">
        <f t="shared" si="29"/>
        <v>2016</v>
      </c>
    </row>
    <row r="261" spans="1:22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5"/>
        <v>5.9749999999999996</v>
      </c>
      <c r="P261">
        <f t="shared" si="24"/>
        <v>77.934782608695656</v>
      </c>
      <c r="Q261" t="s">
        <v>2052</v>
      </c>
      <c r="R261" t="s">
        <v>2053</v>
      </c>
      <c r="S261" s="9">
        <f t="shared" si="26"/>
        <v>41251.25</v>
      </c>
      <c r="T261" s="10">
        <f t="shared" si="27"/>
        <v>41270.25</v>
      </c>
      <c r="U261">
        <f t="shared" si="28"/>
        <v>2012</v>
      </c>
      <c r="V261">
        <f t="shared" si="29"/>
        <v>2012</v>
      </c>
    </row>
    <row r="262" spans="1:22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5"/>
        <v>1.5769841269841269</v>
      </c>
      <c r="P262">
        <f t="shared" si="24"/>
        <v>38.065134099616856</v>
      </c>
      <c r="Q262" t="s">
        <v>2033</v>
      </c>
      <c r="R262" t="s">
        <v>2034</v>
      </c>
      <c r="S262" s="9">
        <f t="shared" si="26"/>
        <v>41180.208333333336</v>
      </c>
      <c r="T262" s="10">
        <f t="shared" si="27"/>
        <v>41192.208333333336</v>
      </c>
      <c r="U262">
        <f t="shared" si="28"/>
        <v>2012</v>
      </c>
      <c r="V262">
        <f t="shared" si="29"/>
        <v>2012</v>
      </c>
    </row>
    <row r="263" spans="1:22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5"/>
        <v>0.31201660735468567</v>
      </c>
      <c r="P263">
        <f t="shared" si="24"/>
        <v>57.936123348017624</v>
      </c>
      <c r="Q263" t="s">
        <v>2033</v>
      </c>
      <c r="R263" t="s">
        <v>2034</v>
      </c>
      <c r="S263" s="9">
        <f t="shared" si="26"/>
        <v>40415.208333333336</v>
      </c>
      <c r="T263" s="10">
        <f t="shared" si="27"/>
        <v>40419.208333333336</v>
      </c>
      <c r="U263">
        <f t="shared" si="28"/>
        <v>2010</v>
      </c>
      <c r="V263">
        <f t="shared" si="29"/>
        <v>2010</v>
      </c>
    </row>
    <row r="264" spans="1:22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5"/>
        <v>3.1341176470588237</v>
      </c>
      <c r="P264">
        <f t="shared" si="24"/>
        <v>49.794392523364486</v>
      </c>
      <c r="Q264" t="s">
        <v>2033</v>
      </c>
      <c r="R264" t="s">
        <v>2043</v>
      </c>
      <c r="S264" s="9">
        <f t="shared" si="26"/>
        <v>40638.208333333336</v>
      </c>
      <c r="T264" s="10">
        <f t="shared" si="27"/>
        <v>40664.208333333336</v>
      </c>
      <c r="U264">
        <f t="shared" si="28"/>
        <v>2011</v>
      </c>
      <c r="V264">
        <f t="shared" si="29"/>
        <v>2011</v>
      </c>
    </row>
    <row r="265" spans="1:22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5"/>
        <v>3.7089655172413791</v>
      </c>
      <c r="P265">
        <f t="shared" si="24"/>
        <v>54.050251256281406</v>
      </c>
      <c r="Q265" t="s">
        <v>2052</v>
      </c>
      <c r="R265" t="s">
        <v>2053</v>
      </c>
      <c r="S265" s="9">
        <f t="shared" si="26"/>
        <v>40187.25</v>
      </c>
      <c r="T265" s="10">
        <f t="shared" si="27"/>
        <v>40187.25</v>
      </c>
      <c r="U265">
        <f t="shared" si="28"/>
        <v>2010</v>
      </c>
      <c r="V265">
        <f t="shared" si="29"/>
        <v>2010</v>
      </c>
    </row>
    <row r="266" spans="1:22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5"/>
        <v>3.6266447368421053</v>
      </c>
      <c r="P266">
        <f t="shared" si="24"/>
        <v>30.002721335268504</v>
      </c>
      <c r="Q266" t="s">
        <v>2037</v>
      </c>
      <c r="R266" t="s">
        <v>2038</v>
      </c>
      <c r="S266" s="9">
        <f t="shared" si="26"/>
        <v>41317.25</v>
      </c>
      <c r="T266" s="10">
        <f t="shared" si="27"/>
        <v>41333.25</v>
      </c>
      <c r="U266">
        <f t="shared" si="28"/>
        <v>2013</v>
      </c>
      <c r="V266">
        <f t="shared" si="29"/>
        <v>2013</v>
      </c>
    </row>
    <row r="267" spans="1:22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5"/>
        <v>1.2308163265306122</v>
      </c>
      <c r="P267">
        <f t="shared" si="24"/>
        <v>70.127906976744185</v>
      </c>
      <c r="Q267" t="s">
        <v>2037</v>
      </c>
      <c r="R267" t="s">
        <v>2038</v>
      </c>
      <c r="S267" s="9">
        <f t="shared" si="26"/>
        <v>42372.25</v>
      </c>
      <c r="T267" s="10">
        <f t="shared" si="27"/>
        <v>42416.25</v>
      </c>
      <c r="U267">
        <f t="shared" si="28"/>
        <v>2016</v>
      </c>
      <c r="V267">
        <f t="shared" si="29"/>
        <v>2016</v>
      </c>
    </row>
    <row r="268" spans="1:22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5"/>
        <v>0.76766756032171579</v>
      </c>
      <c r="P268">
        <f t="shared" si="24"/>
        <v>26.996228786926462</v>
      </c>
      <c r="Q268" t="s">
        <v>2033</v>
      </c>
      <c r="R268" t="s">
        <v>2056</v>
      </c>
      <c r="S268" s="9">
        <f t="shared" si="26"/>
        <v>41950.25</v>
      </c>
      <c r="T268" s="10">
        <f t="shared" si="27"/>
        <v>41983.25</v>
      </c>
      <c r="U268">
        <f t="shared" si="28"/>
        <v>2014</v>
      </c>
      <c r="V268">
        <f t="shared" si="29"/>
        <v>2014</v>
      </c>
    </row>
    <row r="269" spans="1:22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5"/>
        <v>2.3362012987012988</v>
      </c>
      <c r="P269">
        <f t="shared" si="24"/>
        <v>51.990606936416185</v>
      </c>
      <c r="Q269" t="s">
        <v>2037</v>
      </c>
      <c r="R269" t="s">
        <v>2038</v>
      </c>
      <c r="S269" s="9">
        <f t="shared" si="26"/>
        <v>41206.208333333336</v>
      </c>
      <c r="T269" s="10">
        <f t="shared" si="27"/>
        <v>41222.25</v>
      </c>
      <c r="U269">
        <f t="shared" si="28"/>
        <v>2012</v>
      </c>
      <c r="V269">
        <f t="shared" si="29"/>
        <v>2012</v>
      </c>
    </row>
    <row r="270" spans="1:22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5"/>
        <v>1.8053333333333332</v>
      </c>
      <c r="P270">
        <f t="shared" si="24"/>
        <v>56.416666666666664</v>
      </c>
      <c r="Q270" t="s">
        <v>2039</v>
      </c>
      <c r="R270" t="s">
        <v>2040</v>
      </c>
      <c r="S270" s="9">
        <f t="shared" si="26"/>
        <v>41186.208333333336</v>
      </c>
      <c r="T270" s="10">
        <f t="shared" si="27"/>
        <v>41232.25</v>
      </c>
      <c r="U270">
        <f t="shared" si="28"/>
        <v>2012</v>
      </c>
      <c r="V270">
        <f t="shared" si="29"/>
        <v>2012</v>
      </c>
    </row>
    <row r="271" spans="1:22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5"/>
        <v>2.5262857142857142</v>
      </c>
      <c r="P271">
        <f t="shared" si="24"/>
        <v>101.63218390804597</v>
      </c>
      <c r="Q271" t="s">
        <v>2039</v>
      </c>
      <c r="R271" t="s">
        <v>2058</v>
      </c>
      <c r="S271" s="9">
        <f t="shared" si="26"/>
        <v>43496.25</v>
      </c>
      <c r="T271" s="10">
        <f t="shared" si="27"/>
        <v>43517.25</v>
      </c>
      <c r="U271">
        <f t="shared" si="28"/>
        <v>2019</v>
      </c>
      <c r="V271">
        <f t="shared" si="29"/>
        <v>2019</v>
      </c>
    </row>
    <row r="272" spans="1:22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5"/>
        <v>0.27176538240368026</v>
      </c>
      <c r="P272">
        <f t="shared" si="24"/>
        <v>25.005291005291006</v>
      </c>
      <c r="Q272" t="s">
        <v>2048</v>
      </c>
      <c r="R272" t="s">
        <v>2049</v>
      </c>
      <c r="S272" s="9">
        <f t="shared" si="26"/>
        <v>40514.25</v>
      </c>
      <c r="T272" s="10">
        <f t="shared" si="27"/>
        <v>40516.25</v>
      </c>
      <c r="U272">
        <f t="shared" si="28"/>
        <v>2010</v>
      </c>
      <c r="V272">
        <f t="shared" si="29"/>
        <v>2010</v>
      </c>
    </row>
    <row r="273" spans="1:22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5"/>
        <v>1.2706571242680547E-2</v>
      </c>
      <c r="P273">
        <f t="shared" si="24"/>
        <v>32.016393442622949</v>
      </c>
      <c r="Q273" t="s">
        <v>2052</v>
      </c>
      <c r="R273" t="s">
        <v>2053</v>
      </c>
      <c r="S273" s="9">
        <f t="shared" si="26"/>
        <v>42345.25</v>
      </c>
      <c r="T273" s="10">
        <f t="shared" si="27"/>
        <v>42376.25</v>
      </c>
      <c r="U273">
        <f t="shared" si="28"/>
        <v>2015</v>
      </c>
      <c r="V273">
        <f t="shared" si="29"/>
        <v>2016</v>
      </c>
    </row>
    <row r="274" spans="1:22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5"/>
        <v>3.0400978473581213</v>
      </c>
      <c r="P274">
        <f t="shared" si="24"/>
        <v>82.021647307286173</v>
      </c>
      <c r="Q274" t="s">
        <v>2037</v>
      </c>
      <c r="R274" t="s">
        <v>2038</v>
      </c>
      <c r="S274" s="9">
        <f t="shared" si="26"/>
        <v>43656.208333333328</v>
      </c>
      <c r="T274" s="10">
        <f t="shared" si="27"/>
        <v>43681.208333333328</v>
      </c>
      <c r="U274">
        <f t="shared" si="28"/>
        <v>2019</v>
      </c>
      <c r="V274">
        <f t="shared" si="29"/>
        <v>2019</v>
      </c>
    </row>
    <row r="275" spans="1:22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5"/>
        <v>1.3723076923076922</v>
      </c>
      <c r="P275">
        <f t="shared" si="24"/>
        <v>37.957446808510639</v>
      </c>
      <c r="Q275" t="s">
        <v>2037</v>
      </c>
      <c r="R275" t="s">
        <v>2038</v>
      </c>
      <c r="S275" s="9">
        <f t="shared" si="26"/>
        <v>42995.208333333328</v>
      </c>
      <c r="T275" s="10">
        <f t="shared" si="27"/>
        <v>42998.208333333328</v>
      </c>
      <c r="U275">
        <f t="shared" si="28"/>
        <v>2017</v>
      </c>
      <c r="V275">
        <f t="shared" si="29"/>
        <v>2017</v>
      </c>
    </row>
    <row r="276" spans="1:22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5"/>
        <v>0.32208333333333333</v>
      </c>
      <c r="P276">
        <f t="shared" si="24"/>
        <v>51.533333333333331</v>
      </c>
      <c r="Q276" t="s">
        <v>2037</v>
      </c>
      <c r="R276" t="s">
        <v>2038</v>
      </c>
      <c r="S276" s="9">
        <f t="shared" si="26"/>
        <v>43045.25</v>
      </c>
      <c r="T276" s="10">
        <f t="shared" si="27"/>
        <v>43050.25</v>
      </c>
      <c r="U276">
        <f t="shared" si="28"/>
        <v>2017</v>
      </c>
      <c r="V276">
        <f t="shared" si="29"/>
        <v>2017</v>
      </c>
    </row>
    <row r="277" spans="1:22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5"/>
        <v>2.4151282051282053</v>
      </c>
      <c r="P277">
        <f t="shared" si="24"/>
        <v>81.198275862068968</v>
      </c>
      <c r="Q277" t="s">
        <v>2045</v>
      </c>
      <c r="R277" t="s">
        <v>2057</v>
      </c>
      <c r="S277" s="9">
        <f t="shared" si="26"/>
        <v>43561.208333333328</v>
      </c>
      <c r="T277" s="10">
        <f t="shared" si="27"/>
        <v>43569.208333333328</v>
      </c>
      <c r="U277">
        <f t="shared" si="28"/>
        <v>2019</v>
      </c>
      <c r="V277">
        <f t="shared" si="29"/>
        <v>2019</v>
      </c>
    </row>
    <row r="278" spans="1:22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5"/>
        <v>0.96799999999999997</v>
      </c>
      <c r="P278">
        <f t="shared" si="24"/>
        <v>40.030075187969928</v>
      </c>
      <c r="Q278" t="s">
        <v>2048</v>
      </c>
      <c r="R278" t="s">
        <v>2049</v>
      </c>
      <c r="S278" s="9">
        <f t="shared" si="26"/>
        <v>41018.208333333336</v>
      </c>
      <c r="T278" s="10">
        <f t="shared" si="27"/>
        <v>41023.208333333336</v>
      </c>
      <c r="U278">
        <f t="shared" si="28"/>
        <v>2012</v>
      </c>
      <c r="V278">
        <f t="shared" si="29"/>
        <v>2012</v>
      </c>
    </row>
    <row r="279" spans="1:22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5"/>
        <v>10.664285714285715</v>
      </c>
      <c r="P279">
        <f t="shared" si="24"/>
        <v>89.939759036144579</v>
      </c>
      <c r="Q279" t="s">
        <v>2037</v>
      </c>
      <c r="R279" t="s">
        <v>2038</v>
      </c>
      <c r="S279" s="9">
        <f t="shared" si="26"/>
        <v>40378.208333333336</v>
      </c>
      <c r="T279" s="10">
        <f t="shared" si="27"/>
        <v>40380.208333333336</v>
      </c>
      <c r="U279">
        <f t="shared" si="28"/>
        <v>2010</v>
      </c>
      <c r="V279">
        <f t="shared" si="29"/>
        <v>2010</v>
      </c>
    </row>
    <row r="280" spans="1:22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5"/>
        <v>3.2588888888888889</v>
      </c>
      <c r="P280">
        <f t="shared" si="24"/>
        <v>96.692307692307693</v>
      </c>
      <c r="Q280" t="s">
        <v>2035</v>
      </c>
      <c r="R280" t="s">
        <v>2036</v>
      </c>
      <c r="S280" s="9">
        <f t="shared" si="26"/>
        <v>41239.25</v>
      </c>
      <c r="T280" s="10">
        <f t="shared" si="27"/>
        <v>41264.25</v>
      </c>
      <c r="U280">
        <f t="shared" si="28"/>
        <v>2012</v>
      </c>
      <c r="V280">
        <f t="shared" si="29"/>
        <v>2012</v>
      </c>
    </row>
    <row r="281" spans="1:22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5"/>
        <v>1.7070000000000001</v>
      </c>
      <c r="P281">
        <f t="shared" si="24"/>
        <v>25.010989010989011</v>
      </c>
      <c r="Q281" t="s">
        <v>2037</v>
      </c>
      <c r="R281" t="s">
        <v>2038</v>
      </c>
      <c r="S281" s="9">
        <f t="shared" si="26"/>
        <v>43346.208333333328</v>
      </c>
      <c r="T281" s="10">
        <f t="shared" si="27"/>
        <v>43349.208333333328</v>
      </c>
      <c r="U281">
        <f t="shared" si="28"/>
        <v>2018</v>
      </c>
      <c r="V281">
        <f t="shared" si="29"/>
        <v>2018</v>
      </c>
    </row>
    <row r="282" spans="1:22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5"/>
        <v>5.8144</v>
      </c>
      <c r="P282">
        <f t="shared" si="24"/>
        <v>36.987277353689571</v>
      </c>
      <c r="Q282" t="s">
        <v>2039</v>
      </c>
      <c r="R282" t="s">
        <v>2047</v>
      </c>
      <c r="S282" s="9">
        <f t="shared" si="26"/>
        <v>43060.25</v>
      </c>
      <c r="T282" s="10">
        <f t="shared" si="27"/>
        <v>43066.25</v>
      </c>
      <c r="U282">
        <f t="shared" si="28"/>
        <v>2017</v>
      </c>
      <c r="V282">
        <f t="shared" si="29"/>
        <v>2017</v>
      </c>
    </row>
    <row r="283" spans="1:22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5"/>
        <v>0.91520972644376897</v>
      </c>
      <c r="P283">
        <f t="shared" si="24"/>
        <v>73.012609117361791</v>
      </c>
      <c r="Q283" t="s">
        <v>2037</v>
      </c>
      <c r="R283" t="s">
        <v>2038</v>
      </c>
      <c r="S283" s="9">
        <f t="shared" si="26"/>
        <v>40979.25</v>
      </c>
      <c r="T283" s="10">
        <f t="shared" si="27"/>
        <v>41000.208333333336</v>
      </c>
      <c r="U283">
        <f t="shared" si="28"/>
        <v>2012</v>
      </c>
      <c r="V283">
        <f t="shared" si="29"/>
        <v>2012</v>
      </c>
    </row>
    <row r="284" spans="1:22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5"/>
        <v>1.0804761904761904</v>
      </c>
      <c r="P284">
        <f t="shared" si="24"/>
        <v>68.240601503759393</v>
      </c>
      <c r="Q284" t="s">
        <v>2039</v>
      </c>
      <c r="R284" t="s">
        <v>2058</v>
      </c>
      <c r="S284" s="9">
        <f t="shared" si="26"/>
        <v>42701.25</v>
      </c>
      <c r="T284" s="10">
        <f t="shared" si="27"/>
        <v>42707.25</v>
      </c>
      <c r="U284">
        <f t="shared" si="28"/>
        <v>2016</v>
      </c>
      <c r="V284">
        <f t="shared" si="29"/>
        <v>2016</v>
      </c>
    </row>
    <row r="285" spans="1:22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5"/>
        <v>0.18728395061728395</v>
      </c>
      <c r="P285">
        <f t="shared" si="24"/>
        <v>52.310344827586206</v>
      </c>
      <c r="Q285" t="s">
        <v>2033</v>
      </c>
      <c r="R285" t="s">
        <v>2034</v>
      </c>
      <c r="S285" s="9">
        <f t="shared" si="26"/>
        <v>42520.208333333328</v>
      </c>
      <c r="T285" s="10">
        <f t="shared" si="27"/>
        <v>42525.208333333328</v>
      </c>
      <c r="U285">
        <f t="shared" si="28"/>
        <v>2016</v>
      </c>
      <c r="V285">
        <f t="shared" si="29"/>
        <v>2016</v>
      </c>
    </row>
    <row r="286" spans="1:22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5"/>
        <v>0.83193877551020412</v>
      </c>
      <c r="P286">
        <f t="shared" si="24"/>
        <v>61.765151515151516</v>
      </c>
      <c r="Q286" t="s">
        <v>2035</v>
      </c>
      <c r="R286" t="s">
        <v>2036</v>
      </c>
      <c r="S286" s="9">
        <f t="shared" si="26"/>
        <v>41030.208333333336</v>
      </c>
      <c r="T286" s="10">
        <f t="shared" si="27"/>
        <v>41035.208333333336</v>
      </c>
      <c r="U286">
        <f t="shared" si="28"/>
        <v>2012</v>
      </c>
      <c r="V286">
        <f t="shared" si="29"/>
        <v>2012</v>
      </c>
    </row>
    <row r="287" spans="1:22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5"/>
        <v>7.0633333333333335</v>
      </c>
      <c r="P287">
        <f t="shared" si="24"/>
        <v>25.027559055118111</v>
      </c>
      <c r="Q287" t="s">
        <v>2037</v>
      </c>
      <c r="R287" t="s">
        <v>2038</v>
      </c>
      <c r="S287" s="9">
        <f t="shared" si="26"/>
        <v>42623.208333333328</v>
      </c>
      <c r="T287" s="10">
        <f t="shared" si="27"/>
        <v>42661.208333333328</v>
      </c>
      <c r="U287">
        <f t="shared" si="28"/>
        <v>2016</v>
      </c>
      <c r="V287">
        <f t="shared" si="29"/>
        <v>2016</v>
      </c>
    </row>
    <row r="288" spans="1:22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5"/>
        <v>0.17446030330062445</v>
      </c>
      <c r="P288">
        <f t="shared" si="24"/>
        <v>106.28804347826087</v>
      </c>
      <c r="Q288" t="s">
        <v>2037</v>
      </c>
      <c r="R288" t="s">
        <v>2038</v>
      </c>
      <c r="S288" s="9">
        <f t="shared" si="26"/>
        <v>42697.25</v>
      </c>
      <c r="T288" s="10">
        <f t="shared" si="27"/>
        <v>42704.25</v>
      </c>
      <c r="U288">
        <f t="shared" si="28"/>
        <v>2016</v>
      </c>
      <c r="V288">
        <f t="shared" si="29"/>
        <v>2016</v>
      </c>
    </row>
    <row r="289" spans="1:22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5"/>
        <v>2.0973015873015872</v>
      </c>
      <c r="P289">
        <f t="shared" si="24"/>
        <v>75.07386363636364</v>
      </c>
      <c r="Q289" t="s">
        <v>2033</v>
      </c>
      <c r="R289" t="s">
        <v>2041</v>
      </c>
      <c r="S289" s="9">
        <f t="shared" si="26"/>
        <v>42122.208333333328</v>
      </c>
      <c r="T289" s="10">
        <f t="shared" si="27"/>
        <v>42122.208333333328</v>
      </c>
      <c r="U289">
        <f t="shared" si="28"/>
        <v>2015</v>
      </c>
      <c r="V289">
        <f t="shared" si="29"/>
        <v>2015</v>
      </c>
    </row>
    <row r="290" spans="1:22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5"/>
        <v>0.97785714285714287</v>
      </c>
      <c r="P290">
        <f t="shared" si="24"/>
        <v>39.970802919708028</v>
      </c>
      <c r="Q290" t="s">
        <v>2033</v>
      </c>
      <c r="R290" t="s">
        <v>2055</v>
      </c>
      <c r="S290" s="9">
        <f t="shared" si="26"/>
        <v>40982.208333333336</v>
      </c>
      <c r="T290" s="10">
        <f t="shared" si="27"/>
        <v>40983.208333333336</v>
      </c>
      <c r="U290">
        <f t="shared" si="28"/>
        <v>2012</v>
      </c>
      <c r="V290">
        <f t="shared" si="29"/>
        <v>2012</v>
      </c>
    </row>
    <row r="291" spans="1:22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5"/>
        <v>16.842500000000001</v>
      </c>
      <c r="P291">
        <f t="shared" si="24"/>
        <v>39.982195845697326</v>
      </c>
      <c r="Q291" t="s">
        <v>2037</v>
      </c>
      <c r="R291" t="s">
        <v>2038</v>
      </c>
      <c r="S291" s="9">
        <f t="shared" si="26"/>
        <v>42219.208333333328</v>
      </c>
      <c r="T291" s="10">
        <f t="shared" si="27"/>
        <v>42222.208333333328</v>
      </c>
      <c r="U291">
        <f t="shared" si="28"/>
        <v>2015</v>
      </c>
      <c r="V291">
        <f t="shared" si="29"/>
        <v>2015</v>
      </c>
    </row>
    <row r="292" spans="1:22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5"/>
        <v>0.54402135231316728</v>
      </c>
      <c r="P292">
        <f t="shared" si="24"/>
        <v>101.01541850220265</v>
      </c>
      <c r="Q292" t="s">
        <v>2039</v>
      </c>
      <c r="R292" t="s">
        <v>2040</v>
      </c>
      <c r="S292" s="9">
        <f t="shared" si="26"/>
        <v>41404.208333333336</v>
      </c>
      <c r="T292" s="10">
        <f t="shared" si="27"/>
        <v>41436.208333333336</v>
      </c>
      <c r="U292">
        <f t="shared" si="28"/>
        <v>2013</v>
      </c>
      <c r="V292">
        <f t="shared" si="29"/>
        <v>2013</v>
      </c>
    </row>
    <row r="293" spans="1:22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5"/>
        <v>4.5661111111111108</v>
      </c>
      <c r="P293">
        <f t="shared" si="24"/>
        <v>76.813084112149539</v>
      </c>
      <c r="Q293" t="s">
        <v>2035</v>
      </c>
      <c r="R293" t="s">
        <v>2036</v>
      </c>
      <c r="S293" s="9">
        <f t="shared" si="26"/>
        <v>40831.208333333336</v>
      </c>
      <c r="T293" s="10">
        <f t="shared" si="27"/>
        <v>40835.208333333336</v>
      </c>
      <c r="U293">
        <f t="shared" si="28"/>
        <v>2011</v>
      </c>
      <c r="V293">
        <f t="shared" si="29"/>
        <v>2011</v>
      </c>
    </row>
    <row r="294" spans="1:22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5"/>
        <v>9.8219178082191785E-2</v>
      </c>
      <c r="P294">
        <f t="shared" si="24"/>
        <v>71.7</v>
      </c>
      <c r="Q294" t="s">
        <v>2031</v>
      </c>
      <c r="R294" t="s">
        <v>2032</v>
      </c>
      <c r="S294" s="9">
        <f t="shared" si="26"/>
        <v>40984.208333333336</v>
      </c>
      <c r="T294" s="10">
        <f t="shared" si="27"/>
        <v>41002.208333333336</v>
      </c>
      <c r="U294">
        <f t="shared" si="28"/>
        <v>2012</v>
      </c>
      <c r="V294">
        <f t="shared" si="29"/>
        <v>2012</v>
      </c>
    </row>
    <row r="295" spans="1:22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5"/>
        <v>0.16384615384615384</v>
      </c>
      <c r="P295">
        <f t="shared" si="24"/>
        <v>33.28125</v>
      </c>
      <c r="Q295" t="s">
        <v>2037</v>
      </c>
      <c r="R295" t="s">
        <v>2038</v>
      </c>
      <c r="S295" s="9">
        <f t="shared" si="26"/>
        <v>40456.208333333336</v>
      </c>
      <c r="T295" s="10">
        <f t="shared" si="27"/>
        <v>40465.208333333336</v>
      </c>
      <c r="U295">
        <f t="shared" si="28"/>
        <v>2010</v>
      </c>
      <c r="V295">
        <f t="shared" si="29"/>
        <v>2010</v>
      </c>
    </row>
    <row r="296" spans="1:22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5"/>
        <v>13.396666666666667</v>
      </c>
      <c r="P296">
        <f t="shared" si="24"/>
        <v>43.923497267759565</v>
      </c>
      <c r="Q296" t="s">
        <v>2037</v>
      </c>
      <c r="R296" t="s">
        <v>2038</v>
      </c>
      <c r="S296" s="9">
        <f t="shared" si="26"/>
        <v>43399.208333333328</v>
      </c>
      <c r="T296" s="10">
        <f t="shared" si="27"/>
        <v>43411.25</v>
      </c>
      <c r="U296">
        <f t="shared" si="28"/>
        <v>2018</v>
      </c>
      <c r="V296">
        <f t="shared" si="29"/>
        <v>2018</v>
      </c>
    </row>
    <row r="297" spans="1:22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5"/>
        <v>0.35650077760497667</v>
      </c>
      <c r="P297">
        <f t="shared" si="24"/>
        <v>36.004712041884815</v>
      </c>
      <c r="Q297" t="s">
        <v>2037</v>
      </c>
      <c r="R297" t="s">
        <v>2038</v>
      </c>
      <c r="S297" s="9">
        <f t="shared" si="26"/>
        <v>41562.208333333336</v>
      </c>
      <c r="T297" s="10">
        <f t="shared" si="27"/>
        <v>41587.25</v>
      </c>
      <c r="U297">
        <f t="shared" si="28"/>
        <v>2013</v>
      </c>
      <c r="V297">
        <f t="shared" si="29"/>
        <v>2013</v>
      </c>
    </row>
    <row r="298" spans="1:22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5"/>
        <v>0.54950819672131146</v>
      </c>
      <c r="P298">
        <f t="shared" si="24"/>
        <v>88.21052631578948</v>
      </c>
      <c r="Q298" t="s">
        <v>2037</v>
      </c>
      <c r="R298" t="s">
        <v>2038</v>
      </c>
      <c r="S298" s="9">
        <f t="shared" si="26"/>
        <v>43493.25</v>
      </c>
      <c r="T298" s="10">
        <f t="shared" si="27"/>
        <v>43515.25</v>
      </c>
      <c r="U298">
        <f t="shared" si="28"/>
        <v>2019</v>
      </c>
      <c r="V298">
        <f t="shared" si="29"/>
        <v>2019</v>
      </c>
    </row>
    <row r="299" spans="1:22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5"/>
        <v>0.94236111111111109</v>
      </c>
      <c r="P299">
        <f t="shared" si="24"/>
        <v>65.240384615384613</v>
      </c>
      <c r="Q299" t="s">
        <v>2037</v>
      </c>
      <c r="R299" t="s">
        <v>2038</v>
      </c>
      <c r="S299" s="9">
        <f t="shared" si="26"/>
        <v>41653.25</v>
      </c>
      <c r="T299" s="10">
        <f t="shared" si="27"/>
        <v>41662.25</v>
      </c>
      <c r="U299">
        <f t="shared" si="28"/>
        <v>2014</v>
      </c>
      <c r="V299">
        <f t="shared" si="29"/>
        <v>2014</v>
      </c>
    </row>
    <row r="300" spans="1:22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5"/>
        <v>1.4391428571428571</v>
      </c>
      <c r="P300">
        <f t="shared" si="24"/>
        <v>69.958333333333329</v>
      </c>
      <c r="Q300" t="s">
        <v>2033</v>
      </c>
      <c r="R300" t="s">
        <v>2034</v>
      </c>
      <c r="S300" s="9">
        <f t="shared" si="26"/>
        <v>42426.25</v>
      </c>
      <c r="T300" s="10">
        <f t="shared" si="27"/>
        <v>42444.208333333328</v>
      </c>
      <c r="U300">
        <f t="shared" si="28"/>
        <v>2016</v>
      </c>
      <c r="V300">
        <f t="shared" si="29"/>
        <v>2016</v>
      </c>
    </row>
    <row r="301" spans="1:22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5"/>
        <v>0.51421052631578945</v>
      </c>
      <c r="P301">
        <f t="shared" si="24"/>
        <v>39.877551020408163</v>
      </c>
      <c r="Q301" t="s">
        <v>2031</v>
      </c>
      <c r="R301" t="s">
        <v>2032</v>
      </c>
      <c r="S301" s="9">
        <f t="shared" si="26"/>
        <v>42432.25</v>
      </c>
      <c r="T301" s="10">
        <f t="shared" si="27"/>
        <v>42488.208333333328</v>
      </c>
      <c r="U301">
        <f t="shared" si="28"/>
        <v>2016</v>
      </c>
      <c r="V301">
        <f t="shared" si="29"/>
        <v>2016</v>
      </c>
    </row>
    <row r="302" spans="1:22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5"/>
        <v>0.05</v>
      </c>
      <c r="P302">
        <f t="shared" si="24"/>
        <v>5</v>
      </c>
      <c r="Q302" t="s">
        <v>2045</v>
      </c>
      <c r="R302" t="s">
        <v>2046</v>
      </c>
      <c r="S302" s="9">
        <f t="shared" si="26"/>
        <v>42977.208333333328</v>
      </c>
      <c r="T302" s="10">
        <f t="shared" si="27"/>
        <v>42978.208333333328</v>
      </c>
      <c r="U302">
        <f t="shared" si="28"/>
        <v>2017</v>
      </c>
      <c r="V302">
        <f t="shared" si="29"/>
        <v>2017</v>
      </c>
    </row>
    <row r="303" spans="1:22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5"/>
        <v>13.446666666666667</v>
      </c>
      <c r="P303">
        <f t="shared" si="24"/>
        <v>41.023728813559323</v>
      </c>
      <c r="Q303" t="s">
        <v>2039</v>
      </c>
      <c r="R303" t="s">
        <v>2040</v>
      </c>
      <c r="S303" s="9">
        <f t="shared" si="26"/>
        <v>42061.25</v>
      </c>
      <c r="T303" s="10">
        <f t="shared" si="27"/>
        <v>42078.208333333328</v>
      </c>
      <c r="U303">
        <f t="shared" si="28"/>
        <v>2015</v>
      </c>
      <c r="V303">
        <f t="shared" si="29"/>
        <v>2015</v>
      </c>
    </row>
    <row r="304" spans="1:22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5"/>
        <v>0.31844940867279897</v>
      </c>
      <c r="P304">
        <f t="shared" si="24"/>
        <v>98.914285714285711</v>
      </c>
      <c r="Q304" t="s">
        <v>2037</v>
      </c>
      <c r="R304" t="s">
        <v>2038</v>
      </c>
      <c r="S304" s="9">
        <f t="shared" si="26"/>
        <v>43345.208333333328</v>
      </c>
      <c r="T304" s="10">
        <f t="shared" si="27"/>
        <v>43359.208333333328</v>
      </c>
      <c r="U304">
        <f t="shared" si="28"/>
        <v>2018</v>
      </c>
      <c r="V304">
        <f t="shared" si="29"/>
        <v>2018</v>
      </c>
    </row>
    <row r="305" spans="1:22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5"/>
        <v>0.82617647058823529</v>
      </c>
      <c r="P305">
        <f t="shared" si="24"/>
        <v>87.78125</v>
      </c>
      <c r="Q305" t="s">
        <v>2033</v>
      </c>
      <c r="R305" t="s">
        <v>2043</v>
      </c>
      <c r="S305" s="9">
        <f t="shared" si="26"/>
        <v>42376.25</v>
      </c>
      <c r="T305" s="10">
        <f t="shared" si="27"/>
        <v>42381.25</v>
      </c>
      <c r="U305">
        <f t="shared" si="28"/>
        <v>2016</v>
      </c>
      <c r="V305">
        <f t="shared" si="29"/>
        <v>2016</v>
      </c>
    </row>
    <row r="306" spans="1:22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5"/>
        <v>5.4614285714285717</v>
      </c>
      <c r="P306">
        <f t="shared" si="24"/>
        <v>80.767605633802816</v>
      </c>
      <c r="Q306" t="s">
        <v>2039</v>
      </c>
      <c r="R306" t="s">
        <v>2040</v>
      </c>
      <c r="S306" s="9">
        <f t="shared" si="26"/>
        <v>42589.208333333328</v>
      </c>
      <c r="T306" s="10">
        <f t="shared" si="27"/>
        <v>42630.208333333328</v>
      </c>
      <c r="U306">
        <f t="shared" si="28"/>
        <v>2016</v>
      </c>
      <c r="V306">
        <f t="shared" si="29"/>
        <v>2016</v>
      </c>
    </row>
    <row r="307" spans="1:22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5"/>
        <v>2.8621428571428571</v>
      </c>
      <c r="P307">
        <f t="shared" si="24"/>
        <v>94.28235294117647</v>
      </c>
      <c r="Q307" t="s">
        <v>2037</v>
      </c>
      <c r="R307" t="s">
        <v>2038</v>
      </c>
      <c r="S307" s="9">
        <f t="shared" si="26"/>
        <v>42448.208333333328</v>
      </c>
      <c r="T307" s="10">
        <f t="shared" si="27"/>
        <v>42489.208333333328</v>
      </c>
      <c r="U307">
        <f t="shared" si="28"/>
        <v>2016</v>
      </c>
      <c r="V307">
        <f t="shared" si="29"/>
        <v>2016</v>
      </c>
    </row>
    <row r="308" spans="1:22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5"/>
        <v>7.9076923076923072E-2</v>
      </c>
      <c r="P308">
        <f t="shared" si="24"/>
        <v>73.428571428571431</v>
      </c>
      <c r="Q308" t="s">
        <v>2037</v>
      </c>
      <c r="R308" t="s">
        <v>2038</v>
      </c>
      <c r="S308" s="9">
        <f t="shared" si="26"/>
        <v>42930.208333333328</v>
      </c>
      <c r="T308" s="10">
        <f t="shared" si="27"/>
        <v>42933.208333333328</v>
      </c>
      <c r="U308">
        <f t="shared" si="28"/>
        <v>2017</v>
      </c>
      <c r="V308">
        <f t="shared" si="29"/>
        <v>2017</v>
      </c>
    </row>
    <row r="309" spans="1:22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5"/>
        <v>1.3213677811550153</v>
      </c>
      <c r="P309">
        <f t="shared" si="24"/>
        <v>65.968133535660087</v>
      </c>
      <c r="Q309" t="s">
        <v>2045</v>
      </c>
      <c r="R309" t="s">
        <v>2051</v>
      </c>
      <c r="S309" s="9">
        <f t="shared" si="26"/>
        <v>41066.208333333336</v>
      </c>
      <c r="T309" s="10">
        <f t="shared" si="27"/>
        <v>41086.208333333336</v>
      </c>
      <c r="U309">
        <f t="shared" si="28"/>
        <v>2012</v>
      </c>
      <c r="V309">
        <f t="shared" si="29"/>
        <v>2012</v>
      </c>
    </row>
    <row r="310" spans="1:22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5"/>
        <v>0.74077834179357027</v>
      </c>
      <c r="P310">
        <f t="shared" si="24"/>
        <v>109.04109589041096</v>
      </c>
      <c r="Q310" t="s">
        <v>2037</v>
      </c>
      <c r="R310" t="s">
        <v>2038</v>
      </c>
      <c r="S310" s="9">
        <f t="shared" si="26"/>
        <v>40651.208333333336</v>
      </c>
      <c r="T310" s="10">
        <f t="shared" si="27"/>
        <v>40652.208333333336</v>
      </c>
      <c r="U310">
        <f t="shared" si="28"/>
        <v>2011</v>
      </c>
      <c r="V310">
        <f t="shared" si="29"/>
        <v>2011</v>
      </c>
    </row>
    <row r="311" spans="1:22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5"/>
        <v>0.75292682926829269</v>
      </c>
      <c r="P311">
        <f t="shared" si="24"/>
        <v>41.16</v>
      </c>
      <c r="Q311" t="s">
        <v>2033</v>
      </c>
      <c r="R311" t="s">
        <v>2043</v>
      </c>
      <c r="S311" s="9">
        <f t="shared" si="26"/>
        <v>40807.208333333336</v>
      </c>
      <c r="T311" s="10">
        <f t="shared" si="27"/>
        <v>40827.208333333336</v>
      </c>
      <c r="U311">
        <f t="shared" si="28"/>
        <v>2011</v>
      </c>
      <c r="V311">
        <f t="shared" si="29"/>
        <v>2011</v>
      </c>
    </row>
    <row r="312" spans="1:22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5"/>
        <v>0.20333333333333334</v>
      </c>
      <c r="P312">
        <f t="shared" si="24"/>
        <v>99.125</v>
      </c>
      <c r="Q312" t="s">
        <v>2048</v>
      </c>
      <c r="R312" t="s">
        <v>2049</v>
      </c>
      <c r="S312" s="9">
        <f t="shared" si="26"/>
        <v>40277.208333333336</v>
      </c>
      <c r="T312" s="10">
        <f t="shared" si="27"/>
        <v>40293.208333333336</v>
      </c>
      <c r="U312">
        <f t="shared" si="28"/>
        <v>2010</v>
      </c>
      <c r="V312">
        <f t="shared" si="29"/>
        <v>2010</v>
      </c>
    </row>
    <row r="313" spans="1:22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5"/>
        <v>2.0336507936507937</v>
      </c>
      <c r="P313">
        <f t="shared" si="24"/>
        <v>105.88429752066116</v>
      </c>
      <c r="Q313" t="s">
        <v>2037</v>
      </c>
      <c r="R313" t="s">
        <v>2038</v>
      </c>
      <c r="S313" s="9">
        <f t="shared" si="26"/>
        <v>40590.25</v>
      </c>
      <c r="T313" s="10">
        <f t="shared" si="27"/>
        <v>40602.25</v>
      </c>
      <c r="U313">
        <f t="shared" si="28"/>
        <v>2011</v>
      </c>
      <c r="V313">
        <f t="shared" si="29"/>
        <v>2011</v>
      </c>
    </row>
    <row r="314" spans="1:22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5"/>
        <v>3.1022842639593908</v>
      </c>
      <c r="P314">
        <f t="shared" si="24"/>
        <v>48.996525921966864</v>
      </c>
      <c r="Q314" t="s">
        <v>2037</v>
      </c>
      <c r="R314" t="s">
        <v>2038</v>
      </c>
      <c r="S314" s="9">
        <f t="shared" si="26"/>
        <v>41572.208333333336</v>
      </c>
      <c r="T314" s="10">
        <f t="shared" si="27"/>
        <v>41579.208333333336</v>
      </c>
      <c r="U314">
        <f t="shared" si="28"/>
        <v>2013</v>
      </c>
      <c r="V314">
        <f t="shared" si="29"/>
        <v>2013</v>
      </c>
    </row>
    <row r="315" spans="1:22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5"/>
        <v>3.9531818181818181</v>
      </c>
      <c r="P315">
        <f t="shared" si="24"/>
        <v>39</v>
      </c>
      <c r="Q315" t="s">
        <v>2033</v>
      </c>
      <c r="R315" t="s">
        <v>2034</v>
      </c>
      <c r="S315" s="9">
        <f t="shared" si="26"/>
        <v>40966.25</v>
      </c>
      <c r="T315" s="10">
        <f t="shared" si="27"/>
        <v>40968.25</v>
      </c>
      <c r="U315">
        <f t="shared" si="28"/>
        <v>2012</v>
      </c>
      <c r="V315">
        <f t="shared" si="29"/>
        <v>2012</v>
      </c>
    </row>
    <row r="316" spans="1:22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5"/>
        <v>2.9471428571428571</v>
      </c>
      <c r="P316">
        <f t="shared" si="24"/>
        <v>31.022556390977442</v>
      </c>
      <c r="Q316" t="s">
        <v>2039</v>
      </c>
      <c r="R316" t="s">
        <v>2040</v>
      </c>
      <c r="S316" s="9">
        <f t="shared" si="26"/>
        <v>43536.208333333328</v>
      </c>
      <c r="T316" s="10">
        <f t="shared" si="27"/>
        <v>43541.208333333328</v>
      </c>
      <c r="U316">
        <f t="shared" si="28"/>
        <v>2019</v>
      </c>
      <c r="V316">
        <f t="shared" si="29"/>
        <v>2019</v>
      </c>
    </row>
    <row r="317" spans="1:22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5"/>
        <v>0.33894736842105261</v>
      </c>
      <c r="P317">
        <f t="shared" si="24"/>
        <v>103.87096774193549</v>
      </c>
      <c r="Q317" t="s">
        <v>2037</v>
      </c>
      <c r="R317" t="s">
        <v>2038</v>
      </c>
      <c r="S317" s="9">
        <f t="shared" si="26"/>
        <v>41783.208333333336</v>
      </c>
      <c r="T317" s="10">
        <f t="shared" si="27"/>
        <v>41812.208333333336</v>
      </c>
      <c r="U317">
        <f t="shared" si="28"/>
        <v>2014</v>
      </c>
      <c r="V317">
        <f t="shared" si="29"/>
        <v>2014</v>
      </c>
    </row>
    <row r="318" spans="1:22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5"/>
        <v>0.66677083333333331</v>
      </c>
      <c r="P318">
        <f t="shared" si="24"/>
        <v>59.268518518518519</v>
      </c>
      <c r="Q318" t="s">
        <v>2031</v>
      </c>
      <c r="R318" t="s">
        <v>2032</v>
      </c>
      <c r="S318" s="9">
        <f t="shared" si="26"/>
        <v>43788.25</v>
      </c>
      <c r="T318" s="10">
        <f t="shared" si="27"/>
        <v>43789.25</v>
      </c>
      <c r="U318">
        <f t="shared" si="28"/>
        <v>2019</v>
      </c>
      <c r="V318">
        <f t="shared" si="29"/>
        <v>2019</v>
      </c>
    </row>
    <row r="319" spans="1:22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5"/>
        <v>0.19227272727272726</v>
      </c>
      <c r="P319">
        <f t="shared" si="24"/>
        <v>42.3</v>
      </c>
      <c r="Q319" t="s">
        <v>2037</v>
      </c>
      <c r="R319" t="s">
        <v>2038</v>
      </c>
      <c r="S319" s="9">
        <f t="shared" si="26"/>
        <v>42869.208333333328</v>
      </c>
      <c r="T319" s="10">
        <f t="shared" si="27"/>
        <v>42882.208333333328</v>
      </c>
      <c r="U319">
        <f t="shared" si="28"/>
        <v>2017</v>
      </c>
      <c r="V319">
        <f t="shared" si="29"/>
        <v>2017</v>
      </c>
    </row>
    <row r="320" spans="1:22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5"/>
        <v>0.15842105263157893</v>
      </c>
      <c r="P320">
        <f t="shared" si="24"/>
        <v>53.117647058823529</v>
      </c>
      <c r="Q320" t="s">
        <v>2033</v>
      </c>
      <c r="R320" t="s">
        <v>2034</v>
      </c>
      <c r="S320" s="9">
        <f t="shared" si="26"/>
        <v>41684.25</v>
      </c>
      <c r="T320" s="10">
        <f t="shared" si="27"/>
        <v>41686.25</v>
      </c>
      <c r="U320">
        <f t="shared" si="28"/>
        <v>2014</v>
      </c>
      <c r="V320">
        <f t="shared" si="29"/>
        <v>2014</v>
      </c>
    </row>
    <row r="321" spans="1:22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5"/>
        <v>0.38702380952380955</v>
      </c>
      <c r="P321">
        <f t="shared" si="24"/>
        <v>50.796875</v>
      </c>
      <c r="Q321" t="s">
        <v>2035</v>
      </c>
      <c r="R321" t="s">
        <v>2036</v>
      </c>
      <c r="S321" s="9">
        <f t="shared" si="26"/>
        <v>40402.208333333336</v>
      </c>
      <c r="T321" s="10">
        <f t="shared" si="27"/>
        <v>40426.208333333336</v>
      </c>
      <c r="U321">
        <f t="shared" si="28"/>
        <v>2010</v>
      </c>
      <c r="V321">
        <f t="shared" si="29"/>
        <v>2010</v>
      </c>
    </row>
    <row r="322" spans="1:22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5"/>
        <v>9.5876777251184833E-2</v>
      </c>
      <c r="P322">
        <f t="shared" ref="P322:P385" si="30">E322/G322</f>
        <v>101.15</v>
      </c>
      <c r="Q322" t="s">
        <v>2045</v>
      </c>
      <c r="R322" t="s">
        <v>2051</v>
      </c>
      <c r="S322" s="9">
        <f t="shared" si="26"/>
        <v>40673.208333333336</v>
      </c>
      <c r="T322" s="10">
        <f t="shared" si="27"/>
        <v>40682.208333333336</v>
      </c>
      <c r="U322">
        <f t="shared" si="28"/>
        <v>2011</v>
      </c>
      <c r="V322">
        <f t="shared" si="29"/>
        <v>2011</v>
      </c>
    </row>
    <row r="323" spans="1:22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31">E323/D323</f>
        <v>0.94144366197183094</v>
      </c>
      <c r="P323">
        <f t="shared" si="30"/>
        <v>65.000810372771468</v>
      </c>
      <c r="Q323" t="s">
        <v>2039</v>
      </c>
      <c r="R323" t="s">
        <v>2050</v>
      </c>
      <c r="S323" s="9">
        <f t="shared" ref="S323:S386" si="32">(((J323/60)/60)/24)+DATE(1970,1,1)</f>
        <v>40634.208333333336</v>
      </c>
      <c r="T323" s="10">
        <f t="shared" ref="T323:T386" si="33">(((K323/60)/60)/24)+DATE(1970,1,1)</f>
        <v>40642.208333333336</v>
      </c>
      <c r="U323">
        <f t="shared" ref="U323:U386" si="34">YEAR(S323)</f>
        <v>2011</v>
      </c>
      <c r="V323">
        <f t="shared" ref="V323:V386" si="35">YEAR(T323)</f>
        <v>2011</v>
      </c>
    </row>
    <row r="324" spans="1:22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1"/>
        <v>1.6656234096692113</v>
      </c>
      <c r="P324">
        <f t="shared" si="30"/>
        <v>37.998645510835914</v>
      </c>
      <c r="Q324" t="s">
        <v>2037</v>
      </c>
      <c r="R324" t="s">
        <v>2038</v>
      </c>
      <c r="S324" s="9">
        <f t="shared" si="32"/>
        <v>40507.25</v>
      </c>
      <c r="T324" s="10">
        <f t="shared" si="33"/>
        <v>40520.25</v>
      </c>
      <c r="U324">
        <f t="shared" si="34"/>
        <v>2010</v>
      </c>
      <c r="V324">
        <f t="shared" si="35"/>
        <v>2010</v>
      </c>
    </row>
    <row r="325" spans="1:22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1"/>
        <v>0.24134831460674158</v>
      </c>
      <c r="P325">
        <f t="shared" si="30"/>
        <v>82.615384615384613</v>
      </c>
      <c r="Q325" t="s">
        <v>2039</v>
      </c>
      <c r="R325" t="s">
        <v>2040</v>
      </c>
      <c r="S325" s="9">
        <f t="shared" si="32"/>
        <v>41725.208333333336</v>
      </c>
      <c r="T325" s="10">
        <f t="shared" si="33"/>
        <v>41727.208333333336</v>
      </c>
      <c r="U325">
        <f t="shared" si="34"/>
        <v>2014</v>
      </c>
      <c r="V325">
        <f t="shared" si="35"/>
        <v>2014</v>
      </c>
    </row>
    <row r="326" spans="1:22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1"/>
        <v>1.6405633802816901</v>
      </c>
      <c r="P326">
        <f t="shared" si="30"/>
        <v>37.941368078175898</v>
      </c>
      <c r="Q326" t="s">
        <v>2037</v>
      </c>
      <c r="R326" t="s">
        <v>2038</v>
      </c>
      <c r="S326" s="9">
        <f t="shared" si="32"/>
        <v>42176.208333333328</v>
      </c>
      <c r="T326" s="10">
        <f t="shared" si="33"/>
        <v>42188.208333333328</v>
      </c>
      <c r="U326">
        <f t="shared" si="34"/>
        <v>2015</v>
      </c>
      <c r="V326">
        <f t="shared" si="35"/>
        <v>2015</v>
      </c>
    </row>
    <row r="327" spans="1:22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1"/>
        <v>0.90723076923076929</v>
      </c>
      <c r="P327">
        <f t="shared" si="30"/>
        <v>80.780821917808225</v>
      </c>
      <c r="Q327" t="s">
        <v>2037</v>
      </c>
      <c r="R327" t="s">
        <v>2038</v>
      </c>
      <c r="S327" s="9">
        <f t="shared" si="32"/>
        <v>43267.208333333328</v>
      </c>
      <c r="T327" s="10">
        <f t="shared" si="33"/>
        <v>43290.208333333328</v>
      </c>
      <c r="U327">
        <f t="shared" si="34"/>
        <v>2018</v>
      </c>
      <c r="V327">
        <f t="shared" si="35"/>
        <v>2018</v>
      </c>
    </row>
    <row r="328" spans="1:22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1"/>
        <v>0.46194444444444444</v>
      </c>
      <c r="P328">
        <f t="shared" si="30"/>
        <v>25.984375</v>
      </c>
      <c r="Q328" t="s">
        <v>2039</v>
      </c>
      <c r="R328" t="s">
        <v>2047</v>
      </c>
      <c r="S328" s="9">
        <f t="shared" si="32"/>
        <v>42364.25</v>
      </c>
      <c r="T328" s="10">
        <f t="shared" si="33"/>
        <v>42370.25</v>
      </c>
      <c r="U328">
        <f t="shared" si="34"/>
        <v>2015</v>
      </c>
      <c r="V328">
        <f t="shared" si="35"/>
        <v>2016</v>
      </c>
    </row>
    <row r="329" spans="1:22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1"/>
        <v>0.38538461538461538</v>
      </c>
      <c r="P329">
        <f t="shared" si="30"/>
        <v>30.363636363636363</v>
      </c>
      <c r="Q329" t="s">
        <v>2037</v>
      </c>
      <c r="R329" t="s">
        <v>2038</v>
      </c>
      <c r="S329" s="9">
        <f t="shared" si="32"/>
        <v>43705.208333333328</v>
      </c>
      <c r="T329" s="10">
        <f t="shared" si="33"/>
        <v>43709.208333333328</v>
      </c>
      <c r="U329">
        <f t="shared" si="34"/>
        <v>2019</v>
      </c>
      <c r="V329">
        <f t="shared" si="35"/>
        <v>2019</v>
      </c>
    </row>
    <row r="330" spans="1:22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1"/>
        <v>1.3356231003039514</v>
      </c>
      <c r="P330">
        <f t="shared" si="30"/>
        <v>54.004916018025398</v>
      </c>
      <c r="Q330" t="s">
        <v>2033</v>
      </c>
      <c r="R330" t="s">
        <v>2034</v>
      </c>
      <c r="S330" s="9">
        <f t="shared" si="32"/>
        <v>43434.25</v>
      </c>
      <c r="T330" s="10">
        <f t="shared" si="33"/>
        <v>43445.25</v>
      </c>
      <c r="U330">
        <f t="shared" si="34"/>
        <v>2018</v>
      </c>
      <c r="V330">
        <f t="shared" si="35"/>
        <v>2018</v>
      </c>
    </row>
    <row r="331" spans="1:22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1"/>
        <v>0.22896588486140726</v>
      </c>
      <c r="P331">
        <f t="shared" si="30"/>
        <v>101.78672985781991</v>
      </c>
      <c r="Q331" t="s">
        <v>2048</v>
      </c>
      <c r="R331" t="s">
        <v>2049</v>
      </c>
      <c r="S331" s="9">
        <f t="shared" si="32"/>
        <v>42716.25</v>
      </c>
      <c r="T331" s="10">
        <f t="shared" si="33"/>
        <v>42727.25</v>
      </c>
      <c r="U331">
        <f t="shared" si="34"/>
        <v>2016</v>
      </c>
      <c r="V331">
        <f t="shared" si="35"/>
        <v>2016</v>
      </c>
    </row>
    <row r="332" spans="1:22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1"/>
        <v>1.8495548961424333</v>
      </c>
      <c r="P332">
        <f t="shared" si="30"/>
        <v>45.003610108303249</v>
      </c>
      <c r="Q332" t="s">
        <v>2039</v>
      </c>
      <c r="R332" t="s">
        <v>2040</v>
      </c>
      <c r="S332" s="9">
        <f t="shared" si="32"/>
        <v>43077.25</v>
      </c>
      <c r="T332" s="10">
        <f t="shared" si="33"/>
        <v>43078.25</v>
      </c>
      <c r="U332">
        <f t="shared" si="34"/>
        <v>2017</v>
      </c>
      <c r="V332">
        <f t="shared" si="35"/>
        <v>2017</v>
      </c>
    </row>
    <row r="333" spans="1:22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1"/>
        <v>4.4372727272727275</v>
      </c>
      <c r="P333">
        <f t="shared" si="30"/>
        <v>77.068421052631578</v>
      </c>
      <c r="Q333" t="s">
        <v>2031</v>
      </c>
      <c r="R333" t="s">
        <v>2032</v>
      </c>
      <c r="S333" s="9">
        <f t="shared" si="32"/>
        <v>40896.25</v>
      </c>
      <c r="T333" s="10">
        <f t="shared" si="33"/>
        <v>40897.25</v>
      </c>
      <c r="U333">
        <f t="shared" si="34"/>
        <v>2011</v>
      </c>
      <c r="V333">
        <f t="shared" si="35"/>
        <v>2011</v>
      </c>
    </row>
    <row r="334" spans="1:22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1"/>
        <v>1.999806763285024</v>
      </c>
      <c r="P334">
        <f t="shared" si="30"/>
        <v>88.076595744680844</v>
      </c>
      <c r="Q334" t="s">
        <v>2035</v>
      </c>
      <c r="R334" t="s">
        <v>2044</v>
      </c>
      <c r="S334" s="9">
        <f t="shared" si="32"/>
        <v>41361.208333333336</v>
      </c>
      <c r="T334" s="10">
        <f t="shared" si="33"/>
        <v>41362.208333333336</v>
      </c>
      <c r="U334">
        <f t="shared" si="34"/>
        <v>2013</v>
      </c>
      <c r="V334">
        <f t="shared" si="35"/>
        <v>2013</v>
      </c>
    </row>
    <row r="335" spans="1:22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1"/>
        <v>1.2395833333333333</v>
      </c>
      <c r="P335">
        <f t="shared" si="30"/>
        <v>47.035573122529641</v>
      </c>
      <c r="Q335" t="s">
        <v>2037</v>
      </c>
      <c r="R335" t="s">
        <v>2038</v>
      </c>
      <c r="S335" s="9">
        <f t="shared" si="32"/>
        <v>43424.25</v>
      </c>
      <c r="T335" s="10">
        <f t="shared" si="33"/>
        <v>43452.25</v>
      </c>
      <c r="U335">
        <f t="shared" si="34"/>
        <v>2018</v>
      </c>
      <c r="V335">
        <f t="shared" si="35"/>
        <v>2018</v>
      </c>
    </row>
    <row r="336" spans="1:22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1"/>
        <v>1.8661329305135952</v>
      </c>
      <c r="P336">
        <f t="shared" si="30"/>
        <v>110.99550763701707</v>
      </c>
      <c r="Q336" t="s">
        <v>2033</v>
      </c>
      <c r="R336" t="s">
        <v>2034</v>
      </c>
      <c r="S336" s="9">
        <f t="shared" si="32"/>
        <v>43110.25</v>
      </c>
      <c r="T336" s="10">
        <f t="shared" si="33"/>
        <v>43117.25</v>
      </c>
      <c r="U336">
        <f t="shared" si="34"/>
        <v>2018</v>
      </c>
      <c r="V336">
        <f t="shared" si="35"/>
        <v>2018</v>
      </c>
    </row>
    <row r="337" spans="1:22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1"/>
        <v>1.1428538550057536</v>
      </c>
      <c r="P337">
        <f t="shared" si="30"/>
        <v>87.003066141042481</v>
      </c>
      <c r="Q337" t="s">
        <v>2033</v>
      </c>
      <c r="R337" t="s">
        <v>2034</v>
      </c>
      <c r="S337" s="9">
        <f t="shared" si="32"/>
        <v>43784.25</v>
      </c>
      <c r="T337" s="10">
        <f t="shared" si="33"/>
        <v>43797.25</v>
      </c>
      <c r="U337">
        <f t="shared" si="34"/>
        <v>2019</v>
      </c>
      <c r="V337">
        <f t="shared" si="35"/>
        <v>2019</v>
      </c>
    </row>
    <row r="338" spans="1:22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1"/>
        <v>0.97032531824611035</v>
      </c>
      <c r="P338">
        <f t="shared" si="30"/>
        <v>63.994402985074629</v>
      </c>
      <c r="Q338" t="s">
        <v>2033</v>
      </c>
      <c r="R338" t="s">
        <v>2034</v>
      </c>
      <c r="S338" s="9">
        <f t="shared" si="32"/>
        <v>40527.25</v>
      </c>
      <c r="T338" s="10">
        <f t="shared" si="33"/>
        <v>40528.25</v>
      </c>
      <c r="U338">
        <f t="shared" si="34"/>
        <v>2010</v>
      </c>
      <c r="V338">
        <f t="shared" si="35"/>
        <v>2010</v>
      </c>
    </row>
    <row r="339" spans="1:22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1"/>
        <v>1.2281904761904763</v>
      </c>
      <c r="P339">
        <f t="shared" si="30"/>
        <v>105.9945205479452</v>
      </c>
      <c r="Q339" t="s">
        <v>2037</v>
      </c>
      <c r="R339" t="s">
        <v>2038</v>
      </c>
      <c r="S339" s="9">
        <f t="shared" si="32"/>
        <v>43780.25</v>
      </c>
      <c r="T339" s="10">
        <f t="shared" si="33"/>
        <v>43781.25</v>
      </c>
      <c r="U339">
        <f t="shared" si="34"/>
        <v>2019</v>
      </c>
      <c r="V339">
        <f t="shared" si="35"/>
        <v>2019</v>
      </c>
    </row>
    <row r="340" spans="1:22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1"/>
        <v>1.7914326647564469</v>
      </c>
      <c r="P340">
        <f t="shared" si="30"/>
        <v>73.989349112426041</v>
      </c>
      <c r="Q340" t="s">
        <v>2037</v>
      </c>
      <c r="R340" t="s">
        <v>2038</v>
      </c>
      <c r="S340" s="9">
        <f t="shared" si="32"/>
        <v>40821.208333333336</v>
      </c>
      <c r="T340" s="10">
        <f t="shared" si="33"/>
        <v>40851.208333333336</v>
      </c>
      <c r="U340">
        <f t="shared" si="34"/>
        <v>2011</v>
      </c>
      <c r="V340">
        <f t="shared" si="35"/>
        <v>2011</v>
      </c>
    </row>
    <row r="341" spans="1:22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1"/>
        <v>0.79951577402787966</v>
      </c>
      <c r="P341">
        <f t="shared" si="30"/>
        <v>84.02004626060139</v>
      </c>
      <c r="Q341" t="s">
        <v>2037</v>
      </c>
      <c r="R341" t="s">
        <v>2038</v>
      </c>
      <c r="S341" s="9">
        <f t="shared" si="32"/>
        <v>42949.208333333328</v>
      </c>
      <c r="T341" s="10">
        <f t="shared" si="33"/>
        <v>42963.208333333328</v>
      </c>
      <c r="U341">
        <f t="shared" si="34"/>
        <v>2017</v>
      </c>
      <c r="V341">
        <f t="shared" si="35"/>
        <v>2017</v>
      </c>
    </row>
    <row r="342" spans="1:22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1"/>
        <v>0.94242587601078165</v>
      </c>
      <c r="P342">
        <f t="shared" si="30"/>
        <v>88.966921119592882</v>
      </c>
      <c r="Q342" t="s">
        <v>2052</v>
      </c>
      <c r="R342" t="s">
        <v>2053</v>
      </c>
      <c r="S342" s="9">
        <f t="shared" si="32"/>
        <v>40889.25</v>
      </c>
      <c r="T342" s="10">
        <f t="shared" si="33"/>
        <v>40890.25</v>
      </c>
      <c r="U342">
        <f t="shared" si="34"/>
        <v>2011</v>
      </c>
      <c r="V342">
        <f t="shared" si="35"/>
        <v>2011</v>
      </c>
    </row>
    <row r="343" spans="1:22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1"/>
        <v>0.84669291338582675</v>
      </c>
      <c r="P343">
        <f t="shared" si="30"/>
        <v>76.990453460620529</v>
      </c>
      <c r="Q343" t="s">
        <v>2033</v>
      </c>
      <c r="R343" t="s">
        <v>2043</v>
      </c>
      <c r="S343" s="9">
        <f t="shared" si="32"/>
        <v>42244.208333333328</v>
      </c>
      <c r="T343" s="10">
        <f t="shared" si="33"/>
        <v>42251.208333333328</v>
      </c>
      <c r="U343">
        <f t="shared" si="34"/>
        <v>2015</v>
      </c>
      <c r="V343">
        <f t="shared" si="35"/>
        <v>2015</v>
      </c>
    </row>
    <row r="344" spans="1:22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1"/>
        <v>0.66521920668058454</v>
      </c>
      <c r="P344">
        <f t="shared" si="30"/>
        <v>97.146341463414629</v>
      </c>
      <c r="Q344" t="s">
        <v>2037</v>
      </c>
      <c r="R344" t="s">
        <v>2038</v>
      </c>
      <c r="S344" s="9">
        <f t="shared" si="32"/>
        <v>41475.208333333336</v>
      </c>
      <c r="T344" s="10">
        <f t="shared" si="33"/>
        <v>41487.208333333336</v>
      </c>
      <c r="U344">
        <f t="shared" si="34"/>
        <v>2013</v>
      </c>
      <c r="V344">
        <f t="shared" si="35"/>
        <v>2013</v>
      </c>
    </row>
    <row r="345" spans="1:22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1"/>
        <v>0.53922222222222227</v>
      </c>
      <c r="P345">
        <f t="shared" si="30"/>
        <v>33.013605442176868</v>
      </c>
      <c r="Q345" t="s">
        <v>2037</v>
      </c>
      <c r="R345" t="s">
        <v>2038</v>
      </c>
      <c r="S345" s="9">
        <f t="shared" si="32"/>
        <v>41597.25</v>
      </c>
      <c r="T345" s="10">
        <f t="shared" si="33"/>
        <v>41650.25</v>
      </c>
      <c r="U345">
        <f t="shared" si="34"/>
        <v>2013</v>
      </c>
      <c r="V345">
        <f t="shared" si="35"/>
        <v>2014</v>
      </c>
    </row>
    <row r="346" spans="1:22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1"/>
        <v>0.41983299595141699</v>
      </c>
      <c r="P346">
        <f t="shared" si="30"/>
        <v>99.950602409638549</v>
      </c>
      <c r="Q346" t="s">
        <v>2048</v>
      </c>
      <c r="R346" t="s">
        <v>2049</v>
      </c>
      <c r="S346" s="9">
        <f t="shared" si="32"/>
        <v>43122.25</v>
      </c>
      <c r="T346" s="10">
        <f t="shared" si="33"/>
        <v>43162.25</v>
      </c>
      <c r="U346">
        <f t="shared" si="34"/>
        <v>2018</v>
      </c>
      <c r="V346">
        <f t="shared" si="35"/>
        <v>2018</v>
      </c>
    </row>
    <row r="347" spans="1:22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1"/>
        <v>0.14694796954314721</v>
      </c>
      <c r="P347">
        <f t="shared" si="30"/>
        <v>69.966767371601208</v>
      </c>
      <c r="Q347" t="s">
        <v>2039</v>
      </c>
      <c r="R347" t="s">
        <v>2042</v>
      </c>
      <c r="S347" s="9">
        <f t="shared" si="32"/>
        <v>42194.208333333328</v>
      </c>
      <c r="T347" s="10">
        <f t="shared" si="33"/>
        <v>42195.208333333328</v>
      </c>
      <c r="U347">
        <f t="shared" si="34"/>
        <v>2015</v>
      </c>
      <c r="V347">
        <f t="shared" si="35"/>
        <v>2015</v>
      </c>
    </row>
    <row r="348" spans="1:22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1"/>
        <v>0.34475</v>
      </c>
      <c r="P348">
        <f t="shared" si="30"/>
        <v>110.32</v>
      </c>
      <c r="Q348" t="s">
        <v>2033</v>
      </c>
      <c r="R348" t="s">
        <v>2043</v>
      </c>
      <c r="S348" s="9">
        <f t="shared" si="32"/>
        <v>42971.208333333328</v>
      </c>
      <c r="T348" s="10">
        <f t="shared" si="33"/>
        <v>43026.208333333328</v>
      </c>
      <c r="U348">
        <f t="shared" si="34"/>
        <v>2017</v>
      </c>
      <c r="V348">
        <f t="shared" si="35"/>
        <v>2017</v>
      </c>
    </row>
    <row r="349" spans="1:22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1"/>
        <v>14.007777777777777</v>
      </c>
      <c r="P349">
        <f t="shared" si="30"/>
        <v>66.005235602094245</v>
      </c>
      <c r="Q349" t="s">
        <v>2035</v>
      </c>
      <c r="R349" t="s">
        <v>2036</v>
      </c>
      <c r="S349" s="9">
        <f t="shared" si="32"/>
        <v>42046.25</v>
      </c>
      <c r="T349" s="10">
        <f t="shared" si="33"/>
        <v>42070.25</v>
      </c>
      <c r="U349">
        <f t="shared" si="34"/>
        <v>2015</v>
      </c>
      <c r="V349">
        <f t="shared" si="35"/>
        <v>2015</v>
      </c>
    </row>
    <row r="350" spans="1:22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1"/>
        <v>0.71770351758793971</v>
      </c>
      <c r="P350">
        <f t="shared" si="30"/>
        <v>41.005742176284812</v>
      </c>
      <c r="Q350" t="s">
        <v>2031</v>
      </c>
      <c r="R350" t="s">
        <v>2032</v>
      </c>
      <c r="S350" s="9">
        <f t="shared" si="32"/>
        <v>42782.25</v>
      </c>
      <c r="T350" s="10">
        <f t="shared" si="33"/>
        <v>42795.25</v>
      </c>
      <c r="U350">
        <f t="shared" si="34"/>
        <v>2017</v>
      </c>
      <c r="V350">
        <f t="shared" si="35"/>
        <v>2017</v>
      </c>
    </row>
    <row r="351" spans="1:22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1"/>
        <v>0.53074115044247783</v>
      </c>
      <c r="P351">
        <f t="shared" si="30"/>
        <v>103.96316359696641</v>
      </c>
      <c r="Q351" t="s">
        <v>2037</v>
      </c>
      <c r="R351" t="s">
        <v>2038</v>
      </c>
      <c r="S351" s="9">
        <f t="shared" si="32"/>
        <v>42930.208333333328</v>
      </c>
      <c r="T351" s="10">
        <f t="shared" si="33"/>
        <v>42960.208333333328</v>
      </c>
      <c r="U351">
        <f t="shared" si="34"/>
        <v>2017</v>
      </c>
      <c r="V351">
        <f t="shared" si="35"/>
        <v>2017</v>
      </c>
    </row>
    <row r="352" spans="1:22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1"/>
        <v>0.05</v>
      </c>
      <c r="P352">
        <f t="shared" si="30"/>
        <v>5</v>
      </c>
      <c r="Q352" t="s">
        <v>2033</v>
      </c>
      <c r="R352" t="s">
        <v>2056</v>
      </c>
      <c r="S352" s="9">
        <f t="shared" si="32"/>
        <v>42144.208333333328</v>
      </c>
      <c r="T352" s="10">
        <f t="shared" si="33"/>
        <v>42162.208333333328</v>
      </c>
      <c r="U352">
        <f t="shared" si="34"/>
        <v>2015</v>
      </c>
      <c r="V352">
        <f t="shared" si="35"/>
        <v>2015</v>
      </c>
    </row>
    <row r="353" spans="1:22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1"/>
        <v>1.2770715249662619</v>
      </c>
      <c r="P353">
        <f t="shared" si="30"/>
        <v>47.009935419771487</v>
      </c>
      <c r="Q353" t="s">
        <v>2033</v>
      </c>
      <c r="R353" t="s">
        <v>2034</v>
      </c>
      <c r="S353" s="9">
        <f t="shared" si="32"/>
        <v>42240.208333333328</v>
      </c>
      <c r="T353" s="10">
        <f t="shared" si="33"/>
        <v>42254.208333333328</v>
      </c>
      <c r="U353">
        <f t="shared" si="34"/>
        <v>2015</v>
      </c>
      <c r="V353">
        <f t="shared" si="35"/>
        <v>2015</v>
      </c>
    </row>
    <row r="354" spans="1:22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1"/>
        <v>0.34892857142857142</v>
      </c>
      <c r="P354">
        <f t="shared" si="30"/>
        <v>29.606060606060606</v>
      </c>
      <c r="Q354" t="s">
        <v>2037</v>
      </c>
      <c r="R354" t="s">
        <v>2038</v>
      </c>
      <c r="S354" s="9">
        <f t="shared" si="32"/>
        <v>42315.25</v>
      </c>
      <c r="T354" s="10">
        <f t="shared" si="33"/>
        <v>42323.25</v>
      </c>
      <c r="U354">
        <f t="shared" si="34"/>
        <v>2015</v>
      </c>
      <c r="V354">
        <f t="shared" si="35"/>
        <v>2015</v>
      </c>
    </row>
    <row r="355" spans="1:22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1"/>
        <v>4.105982142857143</v>
      </c>
      <c r="P355">
        <f t="shared" si="30"/>
        <v>81.010569583088667</v>
      </c>
      <c r="Q355" t="s">
        <v>2037</v>
      </c>
      <c r="R355" t="s">
        <v>2038</v>
      </c>
      <c r="S355" s="9">
        <f t="shared" si="32"/>
        <v>43651.208333333328</v>
      </c>
      <c r="T355" s="10">
        <f t="shared" si="33"/>
        <v>43652.208333333328</v>
      </c>
      <c r="U355">
        <f t="shared" si="34"/>
        <v>2019</v>
      </c>
      <c r="V355">
        <f t="shared" si="35"/>
        <v>2019</v>
      </c>
    </row>
    <row r="356" spans="1:22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1"/>
        <v>1.2373770491803278</v>
      </c>
      <c r="P356">
        <f t="shared" si="30"/>
        <v>94.35</v>
      </c>
      <c r="Q356" t="s">
        <v>2039</v>
      </c>
      <c r="R356" t="s">
        <v>2040</v>
      </c>
      <c r="S356" s="9">
        <f t="shared" si="32"/>
        <v>41520.208333333336</v>
      </c>
      <c r="T356" s="10">
        <f t="shared" si="33"/>
        <v>41527.208333333336</v>
      </c>
      <c r="U356">
        <f t="shared" si="34"/>
        <v>2013</v>
      </c>
      <c r="V356">
        <f t="shared" si="35"/>
        <v>2013</v>
      </c>
    </row>
    <row r="357" spans="1:22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1"/>
        <v>0.58973684210526311</v>
      </c>
      <c r="P357">
        <f t="shared" si="30"/>
        <v>26.058139534883722</v>
      </c>
      <c r="Q357" t="s">
        <v>2035</v>
      </c>
      <c r="R357" t="s">
        <v>2044</v>
      </c>
      <c r="S357" s="9">
        <f t="shared" si="32"/>
        <v>42757.25</v>
      </c>
      <c r="T357" s="10">
        <f t="shared" si="33"/>
        <v>42797.25</v>
      </c>
      <c r="U357">
        <f t="shared" si="34"/>
        <v>2017</v>
      </c>
      <c r="V357">
        <f t="shared" si="35"/>
        <v>2017</v>
      </c>
    </row>
    <row r="358" spans="1:22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1"/>
        <v>0.36892473118279567</v>
      </c>
      <c r="P358">
        <f t="shared" si="30"/>
        <v>85.775000000000006</v>
      </c>
      <c r="Q358" t="s">
        <v>2037</v>
      </c>
      <c r="R358" t="s">
        <v>2038</v>
      </c>
      <c r="S358" s="9">
        <f t="shared" si="32"/>
        <v>40922.25</v>
      </c>
      <c r="T358" s="10">
        <f t="shared" si="33"/>
        <v>40931.25</v>
      </c>
      <c r="U358">
        <f t="shared" si="34"/>
        <v>2012</v>
      </c>
      <c r="V358">
        <f t="shared" si="35"/>
        <v>2012</v>
      </c>
    </row>
    <row r="359" spans="1:22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1"/>
        <v>1.8491304347826087</v>
      </c>
      <c r="P359">
        <f t="shared" si="30"/>
        <v>103.73170731707317</v>
      </c>
      <c r="Q359" t="s">
        <v>2048</v>
      </c>
      <c r="R359" t="s">
        <v>2049</v>
      </c>
      <c r="S359" s="9">
        <f t="shared" si="32"/>
        <v>42250.208333333328</v>
      </c>
      <c r="T359" s="10">
        <f t="shared" si="33"/>
        <v>42275.208333333328</v>
      </c>
      <c r="U359">
        <f t="shared" si="34"/>
        <v>2015</v>
      </c>
      <c r="V359">
        <f t="shared" si="35"/>
        <v>2015</v>
      </c>
    </row>
    <row r="360" spans="1:22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1"/>
        <v>0.11814432989690722</v>
      </c>
      <c r="P360">
        <f t="shared" si="30"/>
        <v>49.826086956521742</v>
      </c>
      <c r="Q360" t="s">
        <v>2052</v>
      </c>
      <c r="R360" t="s">
        <v>2053</v>
      </c>
      <c r="S360" s="9">
        <f t="shared" si="32"/>
        <v>43322.208333333328</v>
      </c>
      <c r="T360" s="10">
        <f t="shared" si="33"/>
        <v>43325.208333333328</v>
      </c>
      <c r="U360">
        <f t="shared" si="34"/>
        <v>2018</v>
      </c>
      <c r="V360">
        <f t="shared" si="35"/>
        <v>2018</v>
      </c>
    </row>
    <row r="361" spans="1:22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1"/>
        <v>2.9870000000000001</v>
      </c>
      <c r="P361">
        <f t="shared" si="30"/>
        <v>63.893048128342244</v>
      </c>
      <c r="Q361" t="s">
        <v>2039</v>
      </c>
      <c r="R361" t="s">
        <v>2047</v>
      </c>
      <c r="S361" s="9">
        <f t="shared" si="32"/>
        <v>40782.208333333336</v>
      </c>
      <c r="T361" s="10">
        <f t="shared" si="33"/>
        <v>40789.208333333336</v>
      </c>
      <c r="U361">
        <f t="shared" si="34"/>
        <v>2011</v>
      </c>
      <c r="V361">
        <f t="shared" si="35"/>
        <v>2011</v>
      </c>
    </row>
    <row r="362" spans="1:22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1"/>
        <v>2.2635175879396985</v>
      </c>
      <c r="P362">
        <f t="shared" si="30"/>
        <v>47.002434782608695</v>
      </c>
      <c r="Q362" t="s">
        <v>2037</v>
      </c>
      <c r="R362" t="s">
        <v>2038</v>
      </c>
      <c r="S362" s="9">
        <f t="shared" si="32"/>
        <v>40544.25</v>
      </c>
      <c r="T362" s="10">
        <f t="shared" si="33"/>
        <v>40558.25</v>
      </c>
      <c r="U362">
        <f t="shared" si="34"/>
        <v>2011</v>
      </c>
      <c r="V362">
        <f t="shared" si="35"/>
        <v>2011</v>
      </c>
    </row>
    <row r="363" spans="1:22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1"/>
        <v>1.7356363636363636</v>
      </c>
      <c r="P363">
        <f t="shared" si="30"/>
        <v>108.47727272727273</v>
      </c>
      <c r="Q363" t="s">
        <v>2037</v>
      </c>
      <c r="R363" t="s">
        <v>2038</v>
      </c>
      <c r="S363" s="9">
        <f t="shared" si="32"/>
        <v>43015.208333333328</v>
      </c>
      <c r="T363" s="10">
        <f t="shared" si="33"/>
        <v>43039.208333333328</v>
      </c>
      <c r="U363">
        <f t="shared" si="34"/>
        <v>2017</v>
      </c>
      <c r="V363">
        <f t="shared" si="35"/>
        <v>2017</v>
      </c>
    </row>
    <row r="364" spans="1:22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1"/>
        <v>3.7175675675675675</v>
      </c>
      <c r="P364">
        <f t="shared" si="30"/>
        <v>72.015706806282722</v>
      </c>
      <c r="Q364" t="s">
        <v>2033</v>
      </c>
      <c r="R364" t="s">
        <v>2034</v>
      </c>
      <c r="S364" s="9">
        <f t="shared" si="32"/>
        <v>40570.25</v>
      </c>
      <c r="T364" s="10">
        <f t="shared" si="33"/>
        <v>40608.25</v>
      </c>
      <c r="U364">
        <f t="shared" si="34"/>
        <v>2011</v>
      </c>
      <c r="V364">
        <f t="shared" si="35"/>
        <v>2011</v>
      </c>
    </row>
    <row r="365" spans="1:22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1"/>
        <v>1.601923076923077</v>
      </c>
      <c r="P365">
        <f t="shared" si="30"/>
        <v>59.928057553956833</v>
      </c>
      <c r="Q365" t="s">
        <v>2033</v>
      </c>
      <c r="R365" t="s">
        <v>2034</v>
      </c>
      <c r="S365" s="9">
        <f t="shared" si="32"/>
        <v>40904.25</v>
      </c>
      <c r="T365" s="10">
        <f t="shared" si="33"/>
        <v>40905.25</v>
      </c>
      <c r="U365">
        <f t="shared" si="34"/>
        <v>2011</v>
      </c>
      <c r="V365">
        <f t="shared" si="35"/>
        <v>2011</v>
      </c>
    </row>
    <row r="366" spans="1:22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1"/>
        <v>16.163333333333334</v>
      </c>
      <c r="P366">
        <f t="shared" si="30"/>
        <v>78.209677419354833</v>
      </c>
      <c r="Q366" t="s">
        <v>2033</v>
      </c>
      <c r="R366" t="s">
        <v>2043</v>
      </c>
      <c r="S366" s="9">
        <f t="shared" si="32"/>
        <v>43164.25</v>
      </c>
      <c r="T366" s="10">
        <f t="shared" si="33"/>
        <v>43194.208333333328</v>
      </c>
      <c r="U366">
        <f t="shared" si="34"/>
        <v>2018</v>
      </c>
      <c r="V366">
        <f t="shared" si="35"/>
        <v>2018</v>
      </c>
    </row>
    <row r="367" spans="1:22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1"/>
        <v>7.3343749999999996</v>
      </c>
      <c r="P367">
        <f t="shared" si="30"/>
        <v>104.77678571428571</v>
      </c>
      <c r="Q367" t="s">
        <v>2037</v>
      </c>
      <c r="R367" t="s">
        <v>2038</v>
      </c>
      <c r="S367" s="9">
        <f t="shared" si="32"/>
        <v>42733.25</v>
      </c>
      <c r="T367" s="10">
        <f t="shared" si="33"/>
        <v>42760.25</v>
      </c>
      <c r="U367">
        <f t="shared" si="34"/>
        <v>2016</v>
      </c>
      <c r="V367">
        <f t="shared" si="35"/>
        <v>2017</v>
      </c>
    </row>
    <row r="368" spans="1:22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1"/>
        <v>5.9211111111111112</v>
      </c>
      <c r="P368">
        <f t="shared" si="30"/>
        <v>105.52475247524752</v>
      </c>
      <c r="Q368" t="s">
        <v>2037</v>
      </c>
      <c r="R368" t="s">
        <v>2038</v>
      </c>
      <c r="S368" s="9">
        <f t="shared" si="32"/>
        <v>40546.25</v>
      </c>
      <c r="T368" s="10">
        <f t="shared" si="33"/>
        <v>40547.25</v>
      </c>
      <c r="U368">
        <f t="shared" si="34"/>
        <v>2011</v>
      </c>
      <c r="V368">
        <f t="shared" si="35"/>
        <v>2011</v>
      </c>
    </row>
    <row r="369" spans="1:22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1"/>
        <v>0.18888888888888888</v>
      </c>
      <c r="P369">
        <f t="shared" si="30"/>
        <v>24.933333333333334</v>
      </c>
      <c r="Q369" t="s">
        <v>2037</v>
      </c>
      <c r="R369" t="s">
        <v>2038</v>
      </c>
      <c r="S369" s="9">
        <f t="shared" si="32"/>
        <v>41930.208333333336</v>
      </c>
      <c r="T369" s="10">
        <f t="shared" si="33"/>
        <v>41954.25</v>
      </c>
      <c r="U369">
        <f t="shared" si="34"/>
        <v>2014</v>
      </c>
      <c r="V369">
        <f t="shared" si="35"/>
        <v>2014</v>
      </c>
    </row>
    <row r="370" spans="1:22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1"/>
        <v>2.7680769230769231</v>
      </c>
      <c r="P370">
        <f t="shared" si="30"/>
        <v>69.873786407766985</v>
      </c>
      <c r="Q370" t="s">
        <v>2039</v>
      </c>
      <c r="R370" t="s">
        <v>2040</v>
      </c>
      <c r="S370" s="9">
        <f t="shared" si="32"/>
        <v>40464.208333333336</v>
      </c>
      <c r="T370" s="10">
        <f t="shared" si="33"/>
        <v>40487.208333333336</v>
      </c>
      <c r="U370">
        <f t="shared" si="34"/>
        <v>2010</v>
      </c>
      <c r="V370">
        <f t="shared" si="35"/>
        <v>2010</v>
      </c>
    </row>
    <row r="371" spans="1:22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1"/>
        <v>2.730185185185185</v>
      </c>
      <c r="P371">
        <f t="shared" si="30"/>
        <v>95.733766233766232</v>
      </c>
      <c r="Q371" t="s">
        <v>2039</v>
      </c>
      <c r="R371" t="s">
        <v>2058</v>
      </c>
      <c r="S371" s="9">
        <f t="shared" si="32"/>
        <v>41308.25</v>
      </c>
      <c r="T371" s="10">
        <f t="shared" si="33"/>
        <v>41347.208333333336</v>
      </c>
      <c r="U371">
        <f t="shared" si="34"/>
        <v>2013</v>
      </c>
      <c r="V371">
        <f t="shared" si="35"/>
        <v>2013</v>
      </c>
    </row>
    <row r="372" spans="1:22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1"/>
        <v>1.593633125556545</v>
      </c>
      <c r="P372">
        <f t="shared" si="30"/>
        <v>29.997485752598056</v>
      </c>
      <c r="Q372" t="s">
        <v>2037</v>
      </c>
      <c r="R372" t="s">
        <v>2038</v>
      </c>
      <c r="S372" s="9">
        <f t="shared" si="32"/>
        <v>43570.208333333328</v>
      </c>
      <c r="T372" s="10">
        <f t="shared" si="33"/>
        <v>43576.208333333328</v>
      </c>
      <c r="U372">
        <f t="shared" si="34"/>
        <v>2019</v>
      </c>
      <c r="V372">
        <f t="shared" si="35"/>
        <v>2019</v>
      </c>
    </row>
    <row r="373" spans="1:22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1"/>
        <v>0.67869978858350954</v>
      </c>
      <c r="P373">
        <f t="shared" si="30"/>
        <v>59.011948529411768</v>
      </c>
      <c r="Q373" t="s">
        <v>2037</v>
      </c>
      <c r="R373" t="s">
        <v>2038</v>
      </c>
      <c r="S373" s="9">
        <f t="shared" si="32"/>
        <v>42043.25</v>
      </c>
      <c r="T373" s="10">
        <f t="shared" si="33"/>
        <v>42094.208333333328</v>
      </c>
      <c r="U373">
        <f t="shared" si="34"/>
        <v>2015</v>
      </c>
      <c r="V373">
        <f t="shared" si="35"/>
        <v>2015</v>
      </c>
    </row>
    <row r="374" spans="1:22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1"/>
        <v>15.915555555555555</v>
      </c>
      <c r="P374">
        <f t="shared" si="30"/>
        <v>84.757396449704146</v>
      </c>
      <c r="Q374" t="s">
        <v>2039</v>
      </c>
      <c r="R374" t="s">
        <v>2040</v>
      </c>
      <c r="S374" s="9">
        <f t="shared" si="32"/>
        <v>42012.25</v>
      </c>
      <c r="T374" s="10">
        <f t="shared" si="33"/>
        <v>42032.25</v>
      </c>
      <c r="U374">
        <f t="shared" si="34"/>
        <v>2015</v>
      </c>
      <c r="V374">
        <f t="shared" si="35"/>
        <v>2015</v>
      </c>
    </row>
    <row r="375" spans="1:22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1"/>
        <v>7.3018222222222224</v>
      </c>
      <c r="P375">
        <f t="shared" si="30"/>
        <v>78.010921177587846</v>
      </c>
      <c r="Q375" t="s">
        <v>2037</v>
      </c>
      <c r="R375" t="s">
        <v>2038</v>
      </c>
      <c r="S375" s="9">
        <f t="shared" si="32"/>
        <v>42964.208333333328</v>
      </c>
      <c r="T375" s="10">
        <f t="shared" si="33"/>
        <v>42972.208333333328</v>
      </c>
      <c r="U375">
        <f t="shared" si="34"/>
        <v>2017</v>
      </c>
      <c r="V375">
        <f t="shared" si="35"/>
        <v>2017</v>
      </c>
    </row>
    <row r="376" spans="1:22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1"/>
        <v>0.13185782556750297</v>
      </c>
      <c r="P376">
        <f t="shared" si="30"/>
        <v>50.05215419501134</v>
      </c>
      <c r="Q376" t="s">
        <v>2039</v>
      </c>
      <c r="R376" t="s">
        <v>2040</v>
      </c>
      <c r="S376" s="9">
        <f t="shared" si="32"/>
        <v>43476.25</v>
      </c>
      <c r="T376" s="10">
        <f t="shared" si="33"/>
        <v>43481.25</v>
      </c>
      <c r="U376">
        <f t="shared" si="34"/>
        <v>2019</v>
      </c>
      <c r="V376">
        <f t="shared" si="35"/>
        <v>2019</v>
      </c>
    </row>
    <row r="377" spans="1:22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1"/>
        <v>0.54777777777777781</v>
      </c>
      <c r="P377">
        <f t="shared" si="30"/>
        <v>59.16</v>
      </c>
      <c r="Q377" t="s">
        <v>2033</v>
      </c>
      <c r="R377" t="s">
        <v>2043</v>
      </c>
      <c r="S377" s="9">
        <f t="shared" si="32"/>
        <v>42293.208333333328</v>
      </c>
      <c r="T377" s="10">
        <f t="shared" si="33"/>
        <v>42350.25</v>
      </c>
      <c r="U377">
        <f t="shared" si="34"/>
        <v>2015</v>
      </c>
      <c r="V377">
        <f t="shared" si="35"/>
        <v>2015</v>
      </c>
    </row>
    <row r="378" spans="1:22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1"/>
        <v>3.6102941176470589</v>
      </c>
      <c r="P378">
        <f t="shared" si="30"/>
        <v>93.702290076335885</v>
      </c>
      <c r="Q378" t="s">
        <v>2033</v>
      </c>
      <c r="R378" t="s">
        <v>2034</v>
      </c>
      <c r="S378" s="9">
        <f t="shared" si="32"/>
        <v>41826.208333333336</v>
      </c>
      <c r="T378" s="10">
        <f t="shared" si="33"/>
        <v>41832.208333333336</v>
      </c>
      <c r="U378">
        <f t="shared" si="34"/>
        <v>2014</v>
      </c>
      <c r="V378">
        <f t="shared" si="35"/>
        <v>2014</v>
      </c>
    </row>
    <row r="379" spans="1:22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1"/>
        <v>0.10257545271629778</v>
      </c>
      <c r="P379">
        <f t="shared" si="30"/>
        <v>40.14173228346457</v>
      </c>
      <c r="Q379" t="s">
        <v>2037</v>
      </c>
      <c r="R379" t="s">
        <v>2038</v>
      </c>
      <c r="S379" s="9">
        <f t="shared" si="32"/>
        <v>43760.208333333328</v>
      </c>
      <c r="T379" s="10">
        <f t="shared" si="33"/>
        <v>43774.25</v>
      </c>
      <c r="U379">
        <f t="shared" si="34"/>
        <v>2019</v>
      </c>
      <c r="V379">
        <f t="shared" si="35"/>
        <v>2019</v>
      </c>
    </row>
    <row r="380" spans="1:22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1"/>
        <v>0.13962962962962963</v>
      </c>
      <c r="P380">
        <f t="shared" si="30"/>
        <v>70.090140845070422</v>
      </c>
      <c r="Q380" t="s">
        <v>2039</v>
      </c>
      <c r="R380" t="s">
        <v>2040</v>
      </c>
      <c r="S380" s="9">
        <f t="shared" si="32"/>
        <v>43241.208333333328</v>
      </c>
      <c r="T380" s="10">
        <f t="shared" si="33"/>
        <v>43279.208333333328</v>
      </c>
      <c r="U380">
        <f t="shared" si="34"/>
        <v>2018</v>
      </c>
      <c r="V380">
        <f t="shared" si="35"/>
        <v>2018</v>
      </c>
    </row>
    <row r="381" spans="1:22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1"/>
        <v>0.40444444444444444</v>
      </c>
      <c r="P381">
        <f t="shared" si="30"/>
        <v>66.181818181818187</v>
      </c>
      <c r="Q381" t="s">
        <v>2037</v>
      </c>
      <c r="R381" t="s">
        <v>2038</v>
      </c>
      <c r="S381" s="9">
        <f t="shared" si="32"/>
        <v>40843.208333333336</v>
      </c>
      <c r="T381" s="10">
        <f t="shared" si="33"/>
        <v>40857.25</v>
      </c>
      <c r="U381">
        <f t="shared" si="34"/>
        <v>2011</v>
      </c>
      <c r="V381">
        <f t="shared" si="35"/>
        <v>2011</v>
      </c>
    </row>
    <row r="382" spans="1:22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1"/>
        <v>1.6032</v>
      </c>
      <c r="P382">
        <f t="shared" si="30"/>
        <v>47.714285714285715</v>
      </c>
      <c r="Q382" t="s">
        <v>2037</v>
      </c>
      <c r="R382" t="s">
        <v>2038</v>
      </c>
      <c r="S382" s="9">
        <f t="shared" si="32"/>
        <v>41448.208333333336</v>
      </c>
      <c r="T382" s="10">
        <f t="shared" si="33"/>
        <v>41453.208333333336</v>
      </c>
      <c r="U382">
        <f t="shared" si="34"/>
        <v>2013</v>
      </c>
      <c r="V382">
        <f t="shared" si="35"/>
        <v>2013</v>
      </c>
    </row>
    <row r="383" spans="1:22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1"/>
        <v>1.8394339622641509</v>
      </c>
      <c r="P383">
        <f t="shared" si="30"/>
        <v>62.896774193548389</v>
      </c>
      <c r="Q383" t="s">
        <v>2037</v>
      </c>
      <c r="R383" t="s">
        <v>2038</v>
      </c>
      <c r="S383" s="9">
        <f t="shared" si="32"/>
        <v>42163.208333333328</v>
      </c>
      <c r="T383" s="10">
        <f t="shared" si="33"/>
        <v>42209.208333333328</v>
      </c>
      <c r="U383">
        <f t="shared" si="34"/>
        <v>2015</v>
      </c>
      <c r="V383">
        <f t="shared" si="35"/>
        <v>2015</v>
      </c>
    </row>
    <row r="384" spans="1:22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1"/>
        <v>0.63769230769230767</v>
      </c>
      <c r="P384">
        <f t="shared" si="30"/>
        <v>86.611940298507463</v>
      </c>
      <c r="Q384" t="s">
        <v>2052</v>
      </c>
      <c r="R384" t="s">
        <v>2053</v>
      </c>
      <c r="S384" s="9">
        <f t="shared" si="32"/>
        <v>43024.208333333328</v>
      </c>
      <c r="T384" s="10">
        <f t="shared" si="33"/>
        <v>43043.208333333328</v>
      </c>
      <c r="U384">
        <f t="shared" si="34"/>
        <v>2017</v>
      </c>
      <c r="V384">
        <f t="shared" si="35"/>
        <v>2017</v>
      </c>
    </row>
    <row r="385" spans="1:22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1"/>
        <v>2.2538095238095237</v>
      </c>
      <c r="P385">
        <f t="shared" si="30"/>
        <v>75.126984126984127</v>
      </c>
      <c r="Q385" t="s">
        <v>2031</v>
      </c>
      <c r="R385" t="s">
        <v>2032</v>
      </c>
      <c r="S385" s="9">
        <f t="shared" si="32"/>
        <v>43509.25</v>
      </c>
      <c r="T385" s="10">
        <f t="shared" si="33"/>
        <v>43515.25</v>
      </c>
      <c r="U385">
        <f t="shared" si="34"/>
        <v>2019</v>
      </c>
      <c r="V385">
        <f t="shared" si="35"/>
        <v>2019</v>
      </c>
    </row>
    <row r="386" spans="1:22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1"/>
        <v>1.7200961538461539</v>
      </c>
      <c r="P386">
        <f t="shared" ref="P386:P449" si="36">E386/G386</f>
        <v>41.004167534903104</v>
      </c>
      <c r="Q386" t="s">
        <v>2039</v>
      </c>
      <c r="R386" t="s">
        <v>2040</v>
      </c>
      <c r="S386" s="9">
        <f t="shared" si="32"/>
        <v>42776.25</v>
      </c>
      <c r="T386" s="10">
        <f t="shared" si="33"/>
        <v>42803.25</v>
      </c>
      <c r="U386">
        <f t="shared" si="34"/>
        <v>2017</v>
      </c>
      <c r="V386">
        <f t="shared" si="35"/>
        <v>2017</v>
      </c>
    </row>
    <row r="387" spans="1:22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37">E387/D387</f>
        <v>1.4616709511568124</v>
      </c>
      <c r="P387">
        <f t="shared" si="36"/>
        <v>50.007915567282325</v>
      </c>
      <c r="Q387" t="s">
        <v>2045</v>
      </c>
      <c r="R387" t="s">
        <v>2046</v>
      </c>
      <c r="S387" s="9">
        <f t="shared" ref="S387:S450" si="38">(((J387/60)/60)/24)+DATE(1970,1,1)</f>
        <v>43553.208333333328</v>
      </c>
      <c r="T387" s="10">
        <f t="shared" ref="T387:T450" si="39">(((K387/60)/60)/24)+DATE(1970,1,1)</f>
        <v>43585.208333333328</v>
      </c>
      <c r="U387">
        <f t="shared" ref="U387:U450" si="40">YEAR(S387)</f>
        <v>2019</v>
      </c>
      <c r="V387">
        <f t="shared" ref="V387:V450" si="41">YEAR(T387)</f>
        <v>2019</v>
      </c>
    </row>
    <row r="388" spans="1:22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7"/>
        <v>0.76423616236162362</v>
      </c>
      <c r="P388">
        <f t="shared" si="36"/>
        <v>96.960674157303373</v>
      </c>
      <c r="Q388" t="s">
        <v>2037</v>
      </c>
      <c r="R388" t="s">
        <v>2038</v>
      </c>
      <c r="S388" s="9">
        <f t="shared" si="38"/>
        <v>40355.208333333336</v>
      </c>
      <c r="T388" s="10">
        <f t="shared" si="39"/>
        <v>40367.208333333336</v>
      </c>
      <c r="U388">
        <f t="shared" si="40"/>
        <v>2010</v>
      </c>
      <c r="V388">
        <f t="shared" si="41"/>
        <v>2010</v>
      </c>
    </row>
    <row r="389" spans="1:22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7"/>
        <v>0.39261467889908258</v>
      </c>
      <c r="P389">
        <f t="shared" si="36"/>
        <v>100.93160377358491</v>
      </c>
      <c r="Q389" t="s">
        <v>2035</v>
      </c>
      <c r="R389" t="s">
        <v>2044</v>
      </c>
      <c r="S389" s="9">
        <f t="shared" si="38"/>
        <v>41072.208333333336</v>
      </c>
      <c r="T389" s="10">
        <f t="shared" si="39"/>
        <v>41077.208333333336</v>
      </c>
      <c r="U389">
        <f t="shared" si="40"/>
        <v>2012</v>
      </c>
      <c r="V389">
        <f t="shared" si="41"/>
        <v>2012</v>
      </c>
    </row>
    <row r="390" spans="1:22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7"/>
        <v>0.11270034843205574</v>
      </c>
      <c r="P390">
        <f t="shared" si="36"/>
        <v>89.227586206896547</v>
      </c>
      <c r="Q390" t="s">
        <v>2033</v>
      </c>
      <c r="R390" t="s">
        <v>2043</v>
      </c>
      <c r="S390" s="9">
        <f t="shared" si="38"/>
        <v>40912.25</v>
      </c>
      <c r="T390" s="10">
        <f t="shared" si="39"/>
        <v>40914.25</v>
      </c>
      <c r="U390">
        <f t="shared" si="40"/>
        <v>2012</v>
      </c>
      <c r="V390">
        <f t="shared" si="41"/>
        <v>2012</v>
      </c>
    </row>
    <row r="391" spans="1:22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7"/>
        <v>1.2211084337349398</v>
      </c>
      <c r="P391">
        <f t="shared" si="36"/>
        <v>87.979166666666671</v>
      </c>
      <c r="Q391" t="s">
        <v>2037</v>
      </c>
      <c r="R391" t="s">
        <v>2038</v>
      </c>
      <c r="S391" s="9">
        <f t="shared" si="38"/>
        <v>40479.208333333336</v>
      </c>
      <c r="T391" s="10">
        <f t="shared" si="39"/>
        <v>40506.25</v>
      </c>
      <c r="U391">
        <f t="shared" si="40"/>
        <v>2010</v>
      </c>
      <c r="V391">
        <f t="shared" si="41"/>
        <v>2010</v>
      </c>
    </row>
    <row r="392" spans="1:22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7"/>
        <v>1.8654166666666667</v>
      </c>
      <c r="P392">
        <f t="shared" si="36"/>
        <v>89.54</v>
      </c>
      <c r="Q392" t="s">
        <v>2052</v>
      </c>
      <c r="R392" t="s">
        <v>2053</v>
      </c>
      <c r="S392" s="9">
        <f t="shared" si="38"/>
        <v>41530.208333333336</v>
      </c>
      <c r="T392" s="10">
        <f t="shared" si="39"/>
        <v>41545.208333333336</v>
      </c>
      <c r="U392">
        <f t="shared" si="40"/>
        <v>2013</v>
      </c>
      <c r="V392">
        <f t="shared" si="41"/>
        <v>2013</v>
      </c>
    </row>
    <row r="393" spans="1:22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7"/>
        <v>7.27317880794702E-2</v>
      </c>
      <c r="P393">
        <f t="shared" si="36"/>
        <v>29.09271523178808</v>
      </c>
      <c r="Q393" t="s">
        <v>2045</v>
      </c>
      <c r="R393" t="s">
        <v>2046</v>
      </c>
      <c r="S393" s="9">
        <f t="shared" si="38"/>
        <v>41653.25</v>
      </c>
      <c r="T393" s="10">
        <f t="shared" si="39"/>
        <v>41655.25</v>
      </c>
      <c r="U393">
        <f t="shared" si="40"/>
        <v>2014</v>
      </c>
      <c r="V393">
        <f t="shared" si="41"/>
        <v>2014</v>
      </c>
    </row>
    <row r="394" spans="1:22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7"/>
        <v>0.65642371234207963</v>
      </c>
      <c r="P394">
        <f t="shared" si="36"/>
        <v>42.006218905472636</v>
      </c>
      <c r="Q394" t="s">
        <v>2035</v>
      </c>
      <c r="R394" t="s">
        <v>2044</v>
      </c>
      <c r="S394" s="9">
        <f t="shared" si="38"/>
        <v>40549.25</v>
      </c>
      <c r="T394" s="10">
        <f t="shared" si="39"/>
        <v>40551.25</v>
      </c>
      <c r="U394">
        <f t="shared" si="40"/>
        <v>2011</v>
      </c>
      <c r="V394">
        <f t="shared" si="41"/>
        <v>2011</v>
      </c>
    </row>
    <row r="395" spans="1:22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7"/>
        <v>2.2896178343949045</v>
      </c>
      <c r="P395">
        <f t="shared" si="36"/>
        <v>47.004903563255965</v>
      </c>
      <c r="Q395" t="s">
        <v>2033</v>
      </c>
      <c r="R395" t="s">
        <v>2056</v>
      </c>
      <c r="S395" s="9">
        <f t="shared" si="38"/>
        <v>42933.208333333328</v>
      </c>
      <c r="T395" s="10">
        <f t="shared" si="39"/>
        <v>42934.208333333328</v>
      </c>
      <c r="U395">
        <f t="shared" si="40"/>
        <v>2017</v>
      </c>
      <c r="V395">
        <f t="shared" si="41"/>
        <v>2017</v>
      </c>
    </row>
    <row r="396" spans="1:22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7"/>
        <v>4.6937499999999996</v>
      </c>
      <c r="P396">
        <f t="shared" si="36"/>
        <v>110.44117647058823</v>
      </c>
      <c r="Q396" t="s">
        <v>2039</v>
      </c>
      <c r="R396" t="s">
        <v>2040</v>
      </c>
      <c r="S396" s="9">
        <f t="shared" si="38"/>
        <v>41484.208333333336</v>
      </c>
      <c r="T396" s="10">
        <f t="shared" si="39"/>
        <v>41494.208333333336</v>
      </c>
      <c r="U396">
        <f t="shared" si="40"/>
        <v>2013</v>
      </c>
      <c r="V396">
        <f t="shared" si="41"/>
        <v>2013</v>
      </c>
    </row>
    <row r="397" spans="1:22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7"/>
        <v>1.3011267605633803</v>
      </c>
      <c r="P397">
        <f t="shared" si="36"/>
        <v>41.990909090909092</v>
      </c>
      <c r="Q397" t="s">
        <v>2037</v>
      </c>
      <c r="R397" t="s">
        <v>2038</v>
      </c>
      <c r="S397" s="9">
        <f t="shared" si="38"/>
        <v>40885.25</v>
      </c>
      <c r="T397" s="10">
        <f t="shared" si="39"/>
        <v>40886.25</v>
      </c>
      <c r="U397">
        <f t="shared" si="40"/>
        <v>2011</v>
      </c>
      <c r="V397">
        <f t="shared" si="41"/>
        <v>2011</v>
      </c>
    </row>
    <row r="398" spans="1:22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7"/>
        <v>1.6705422993492407</v>
      </c>
      <c r="P398">
        <f t="shared" si="36"/>
        <v>48.012468827930178</v>
      </c>
      <c r="Q398" t="s">
        <v>2039</v>
      </c>
      <c r="R398" t="s">
        <v>2042</v>
      </c>
      <c r="S398" s="9">
        <f t="shared" si="38"/>
        <v>43378.208333333328</v>
      </c>
      <c r="T398" s="10">
        <f t="shared" si="39"/>
        <v>43386.208333333328</v>
      </c>
      <c r="U398">
        <f t="shared" si="40"/>
        <v>2018</v>
      </c>
      <c r="V398">
        <f t="shared" si="41"/>
        <v>2018</v>
      </c>
    </row>
    <row r="399" spans="1:22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7"/>
        <v>1.738641975308642</v>
      </c>
      <c r="P399">
        <f t="shared" si="36"/>
        <v>31.019823788546255</v>
      </c>
      <c r="Q399" t="s">
        <v>2033</v>
      </c>
      <c r="R399" t="s">
        <v>2034</v>
      </c>
      <c r="S399" s="9">
        <f t="shared" si="38"/>
        <v>41417.208333333336</v>
      </c>
      <c r="T399" s="10">
        <f t="shared" si="39"/>
        <v>41423.208333333336</v>
      </c>
      <c r="U399">
        <f t="shared" si="40"/>
        <v>2013</v>
      </c>
      <c r="V399">
        <f t="shared" si="41"/>
        <v>2013</v>
      </c>
    </row>
    <row r="400" spans="1:22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7"/>
        <v>7.1776470588235295</v>
      </c>
      <c r="P400">
        <f t="shared" si="36"/>
        <v>99.203252032520325</v>
      </c>
      <c r="Q400" t="s">
        <v>2039</v>
      </c>
      <c r="R400" t="s">
        <v>2047</v>
      </c>
      <c r="S400" s="9">
        <f t="shared" si="38"/>
        <v>43228.208333333328</v>
      </c>
      <c r="T400" s="10">
        <f t="shared" si="39"/>
        <v>43230.208333333328</v>
      </c>
      <c r="U400">
        <f t="shared" si="40"/>
        <v>2018</v>
      </c>
      <c r="V400">
        <f t="shared" si="41"/>
        <v>2018</v>
      </c>
    </row>
    <row r="401" spans="1:22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7"/>
        <v>0.63850976361767731</v>
      </c>
      <c r="P401">
        <f t="shared" si="36"/>
        <v>66.022316684378325</v>
      </c>
      <c r="Q401" t="s">
        <v>2033</v>
      </c>
      <c r="R401" t="s">
        <v>2043</v>
      </c>
      <c r="S401" s="9">
        <f t="shared" si="38"/>
        <v>40576.25</v>
      </c>
      <c r="T401" s="10">
        <f t="shared" si="39"/>
        <v>40583.25</v>
      </c>
      <c r="U401">
        <f t="shared" si="40"/>
        <v>2011</v>
      </c>
      <c r="V401">
        <f t="shared" si="41"/>
        <v>2011</v>
      </c>
    </row>
    <row r="402" spans="1:22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7"/>
        <v>0.02</v>
      </c>
      <c r="P402">
        <f t="shared" si="36"/>
        <v>2</v>
      </c>
      <c r="Q402" t="s">
        <v>2052</v>
      </c>
      <c r="R402" t="s">
        <v>2053</v>
      </c>
      <c r="S402" s="9">
        <f t="shared" si="38"/>
        <v>41502.208333333336</v>
      </c>
      <c r="T402" s="10">
        <f t="shared" si="39"/>
        <v>41524.208333333336</v>
      </c>
      <c r="U402">
        <f t="shared" si="40"/>
        <v>2013</v>
      </c>
      <c r="V402">
        <f t="shared" si="41"/>
        <v>2013</v>
      </c>
    </row>
    <row r="403" spans="1:22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7"/>
        <v>15.302222222222222</v>
      </c>
      <c r="P403">
        <f t="shared" si="36"/>
        <v>46.060200668896321</v>
      </c>
      <c r="Q403" t="s">
        <v>2037</v>
      </c>
      <c r="R403" t="s">
        <v>2038</v>
      </c>
      <c r="S403" s="9">
        <f t="shared" si="38"/>
        <v>43765.208333333328</v>
      </c>
      <c r="T403" s="10">
        <f t="shared" si="39"/>
        <v>43765.208333333328</v>
      </c>
      <c r="U403">
        <f t="shared" si="40"/>
        <v>2019</v>
      </c>
      <c r="V403">
        <f t="shared" si="41"/>
        <v>2019</v>
      </c>
    </row>
    <row r="404" spans="1:22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7"/>
        <v>0.40356164383561643</v>
      </c>
      <c r="P404">
        <f t="shared" si="36"/>
        <v>73.650000000000006</v>
      </c>
      <c r="Q404" t="s">
        <v>2039</v>
      </c>
      <c r="R404" t="s">
        <v>2050</v>
      </c>
      <c r="S404" s="9">
        <f t="shared" si="38"/>
        <v>40914.25</v>
      </c>
      <c r="T404" s="10">
        <f t="shared" si="39"/>
        <v>40961.25</v>
      </c>
      <c r="U404">
        <f t="shared" si="40"/>
        <v>2012</v>
      </c>
      <c r="V404">
        <f t="shared" si="41"/>
        <v>2012</v>
      </c>
    </row>
    <row r="405" spans="1:22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7"/>
        <v>0.86220633299284988</v>
      </c>
      <c r="P405">
        <f t="shared" si="36"/>
        <v>55.99336650082919</v>
      </c>
      <c r="Q405" t="s">
        <v>2037</v>
      </c>
      <c r="R405" t="s">
        <v>2038</v>
      </c>
      <c r="S405" s="9">
        <f t="shared" si="38"/>
        <v>40310.208333333336</v>
      </c>
      <c r="T405" s="10">
        <f t="shared" si="39"/>
        <v>40346.208333333336</v>
      </c>
      <c r="U405">
        <f t="shared" si="40"/>
        <v>2010</v>
      </c>
      <c r="V405">
        <f t="shared" si="41"/>
        <v>2010</v>
      </c>
    </row>
    <row r="406" spans="1:22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7"/>
        <v>3.1558486707566464</v>
      </c>
      <c r="P406">
        <f t="shared" si="36"/>
        <v>68.985695127402778</v>
      </c>
      <c r="Q406" t="s">
        <v>2037</v>
      </c>
      <c r="R406" t="s">
        <v>2038</v>
      </c>
      <c r="S406" s="9">
        <f t="shared" si="38"/>
        <v>43053.25</v>
      </c>
      <c r="T406" s="10">
        <f t="shared" si="39"/>
        <v>43056.25</v>
      </c>
      <c r="U406">
        <f t="shared" si="40"/>
        <v>2017</v>
      </c>
      <c r="V406">
        <f t="shared" si="41"/>
        <v>2017</v>
      </c>
    </row>
    <row r="407" spans="1:22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7"/>
        <v>0.89618243243243245</v>
      </c>
      <c r="P407">
        <f t="shared" si="36"/>
        <v>60.981609195402299</v>
      </c>
      <c r="Q407" t="s">
        <v>2037</v>
      </c>
      <c r="R407" t="s">
        <v>2038</v>
      </c>
      <c r="S407" s="9">
        <f t="shared" si="38"/>
        <v>43255.208333333328</v>
      </c>
      <c r="T407" s="10">
        <f t="shared" si="39"/>
        <v>43305.208333333328</v>
      </c>
      <c r="U407">
        <f t="shared" si="40"/>
        <v>2018</v>
      </c>
      <c r="V407">
        <f t="shared" si="41"/>
        <v>2018</v>
      </c>
    </row>
    <row r="408" spans="1:22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7"/>
        <v>1.8214503816793892</v>
      </c>
      <c r="P408">
        <f t="shared" si="36"/>
        <v>110.98139534883721</v>
      </c>
      <c r="Q408" t="s">
        <v>2039</v>
      </c>
      <c r="R408" t="s">
        <v>2040</v>
      </c>
      <c r="S408" s="9">
        <f t="shared" si="38"/>
        <v>41304.25</v>
      </c>
      <c r="T408" s="10">
        <f t="shared" si="39"/>
        <v>41316.25</v>
      </c>
      <c r="U408">
        <f t="shared" si="40"/>
        <v>2013</v>
      </c>
      <c r="V408">
        <f t="shared" si="41"/>
        <v>2013</v>
      </c>
    </row>
    <row r="409" spans="1:22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7"/>
        <v>3.5588235294117645</v>
      </c>
      <c r="P409">
        <f t="shared" si="36"/>
        <v>25</v>
      </c>
      <c r="Q409" t="s">
        <v>2037</v>
      </c>
      <c r="R409" t="s">
        <v>2038</v>
      </c>
      <c r="S409" s="9">
        <f t="shared" si="38"/>
        <v>43751.208333333328</v>
      </c>
      <c r="T409" s="10">
        <f t="shared" si="39"/>
        <v>43758.208333333328</v>
      </c>
      <c r="U409">
        <f t="shared" si="40"/>
        <v>2019</v>
      </c>
      <c r="V409">
        <f t="shared" si="41"/>
        <v>2019</v>
      </c>
    </row>
    <row r="410" spans="1:22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7"/>
        <v>1.3183695652173912</v>
      </c>
      <c r="P410">
        <f t="shared" si="36"/>
        <v>78.759740259740255</v>
      </c>
      <c r="Q410" t="s">
        <v>2039</v>
      </c>
      <c r="R410" t="s">
        <v>2040</v>
      </c>
      <c r="S410" s="9">
        <f t="shared" si="38"/>
        <v>42541.208333333328</v>
      </c>
      <c r="T410" s="10">
        <f t="shared" si="39"/>
        <v>42561.208333333328</v>
      </c>
      <c r="U410">
        <f t="shared" si="40"/>
        <v>2016</v>
      </c>
      <c r="V410">
        <f t="shared" si="41"/>
        <v>2016</v>
      </c>
    </row>
    <row r="411" spans="1:22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7"/>
        <v>0.46315634218289087</v>
      </c>
      <c r="P411">
        <f t="shared" si="36"/>
        <v>87.960784313725483</v>
      </c>
      <c r="Q411" t="s">
        <v>2033</v>
      </c>
      <c r="R411" t="s">
        <v>2034</v>
      </c>
      <c r="S411" s="9">
        <f t="shared" si="38"/>
        <v>42843.208333333328</v>
      </c>
      <c r="T411" s="10">
        <f t="shared" si="39"/>
        <v>42847.208333333328</v>
      </c>
      <c r="U411">
        <f t="shared" si="40"/>
        <v>2017</v>
      </c>
      <c r="V411">
        <f t="shared" si="41"/>
        <v>2017</v>
      </c>
    </row>
    <row r="412" spans="1:22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7"/>
        <v>0.36132726089785294</v>
      </c>
      <c r="P412">
        <f t="shared" si="36"/>
        <v>49.987398739873989</v>
      </c>
      <c r="Q412" t="s">
        <v>2048</v>
      </c>
      <c r="R412" t="s">
        <v>2059</v>
      </c>
      <c r="S412" s="9">
        <f t="shared" si="38"/>
        <v>42122.208333333328</v>
      </c>
      <c r="T412" s="10">
        <f t="shared" si="39"/>
        <v>42122.208333333328</v>
      </c>
      <c r="U412">
        <f t="shared" si="40"/>
        <v>2015</v>
      </c>
      <c r="V412">
        <f t="shared" si="41"/>
        <v>2015</v>
      </c>
    </row>
    <row r="413" spans="1:22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7"/>
        <v>1.0462820512820512</v>
      </c>
      <c r="P413">
        <f t="shared" si="36"/>
        <v>99.524390243902445</v>
      </c>
      <c r="Q413" t="s">
        <v>2037</v>
      </c>
      <c r="R413" t="s">
        <v>2038</v>
      </c>
      <c r="S413" s="9">
        <f t="shared" si="38"/>
        <v>42884.208333333328</v>
      </c>
      <c r="T413" s="10">
        <f t="shared" si="39"/>
        <v>42886.208333333328</v>
      </c>
      <c r="U413">
        <f t="shared" si="40"/>
        <v>2017</v>
      </c>
      <c r="V413">
        <f t="shared" si="41"/>
        <v>2017</v>
      </c>
    </row>
    <row r="414" spans="1:22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7"/>
        <v>6.6885714285714286</v>
      </c>
      <c r="P414">
        <f t="shared" si="36"/>
        <v>104.82089552238806</v>
      </c>
      <c r="Q414" t="s">
        <v>2045</v>
      </c>
      <c r="R414" t="s">
        <v>2051</v>
      </c>
      <c r="S414" s="9">
        <f t="shared" si="38"/>
        <v>41642.25</v>
      </c>
      <c r="T414" s="10">
        <f t="shared" si="39"/>
        <v>41652.25</v>
      </c>
      <c r="U414">
        <f t="shared" si="40"/>
        <v>2014</v>
      </c>
      <c r="V414">
        <f t="shared" si="41"/>
        <v>2014</v>
      </c>
    </row>
    <row r="415" spans="1:22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7"/>
        <v>0.62072823218997364</v>
      </c>
      <c r="P415">
        <f t="shared" si="36"/>
        <v>108.01469237832875</v>
      </c>
      <c r="Q415" t="s">
        <v>2039</v>
      </c>
      <c r="R415" t="s">
        <v>2047</v>
      </c>
      <c r="S415" s="9">
        <f t="shared" si="38"/>
        <v>43431.25</v>
      </c>
      <c r="T415" s="10">
        <f t="shared" si="39"/>
        <v>43458.25</v>
      </c>
      <c r="U415">
        <f t="shared" si="40"/>
        <v>2018</v>
      </c>
      <c r="V415">
        <f t="shared" si="41"/>
        <v>2018</v>
      </c>
    </row>
    <row r="416" spans="1:22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7"/>
        <v>0.84699787460148779</v>
      </c>
      <c r="P416">
        <f t="shared" si="36"/>
        <v>28.998544660724033</v>
      </c>
      <c r="Q416" t="s">
        <v>2031</v>
      </c>
      <c r="R416" t="s">
        <v>2032</v>
      </c>
      <c r="S416" s="9">
        <f t="shared" si="38"/>
        <v>40288.208333333336</v>
      </c>
      <c r="T416" s="10">
        <f t="shared" si="39"/>
        <v>40296.208333333336</v>
      </c>
      <c r="U416">
        <f t="shared" si="40"/>
        <v>2010</v>
      </c>
      <c r="V416">
        <f t="shared" si="41"/>
        <v>2010</v>
      </c>
    </row>
    <row r="417" spans="1:22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7"/>
        <v>0.11059030837004405</v>
      </c>
      <c r="P417">
        <f t="shared" si="36"/>
        <v>30.028708133971293</v>
      </c>
      <c r="Q417" t="s">
        <v>2037</v>
      </c>
      <c r="R417" t="s">
        <v>2038</v>
      </c>
      <c r="S417" s="9">
        <f t="shared" si="38"/>
        <v>40921.25</v>
      </c>
      <c r="T417" s="10">
        <f t="shared" si="39"/>
        <v>40938.25</v>
      </c>
      <c r="U417">
        <f t="shared" si="40"/>
        <v>2012</v>
      </c>
      <c r="V417">
        <f t="shared" si="41"/>
        <v>2012</v>
      </c>
    </row>
    <row r="418" spans="1:22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7"/>
        <v>0.43838781575037145</v>
      </c>
      <c r="P418">
        <f t="shared" si="36"/>
        <v>41.005559416261292</v>
      </c>
      <c r="Q418" t="s">
        <v>2039</v>
      </c>
      <c r="R418" t="s">
        <v>2040</v>
      </c>
      <c r="S418" s="9">
        <f t="shared" si="38"/>
        <v>40560.25</v>
      </c>
      <c r="T418" s="10">
        <f t="shared" si="39"/>
        <v>40569.25</v>
      </c>
      <c r="U418">
        <f t="shared" si="40"/>
        <v>2011</v>
      </c>
      <c r="V418">
        <f t="shared" si="41"/>
        <v>2011</v>
      </c>
    </row>
    <row r="419" spans="1:22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7"/>
        <v>0.55470588235294116</v>
      </c>
      <c r="P419">
        <f t="shared" si="36"/>
        <v>62.866666666666667</v>
      </c>
      <c r="Q419" t="s">
        <v>2037</v>
      </c>
      <c r="R419" t="s">
        <v>2038</v>
      </c>
      <c r="S419" s="9">
        <f t="shared" si="38"/>
        <v>43407.208333333328</v>
      </c>
      <c r="T419" s="10">
        <f t="shared" si="39"/>
        <v>43431.25</v>
      </c>
      <c r="U419">
        <f t="shared" si="40"/>
        <v>2018</v>
      </c>
      <c r="V419">
        <f t="shared" si="41"/>
        <v>2018</v>
      </c>
    </row>
    <row r="420" spans="1:22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7"/>
        <v>0.57399511301160655</v>
      </c>
      <c r="P420">
        <f t="shared" si="36"/>
        <v>47.005002501250623</v>
      </c>
      <c r="Q420" t="s">
        <v>2039</v>
      </c>
      <c r="R420" t="s">
        <v>2040</v>
      </c>
      <c r="S420" s="9">
        <f t="shared" si="38"/>
        <v>41035.208333333336</v>
      </c>
      <c r="T420" s="10">
        <f t="shared" si="39"/>
        <v>41036.208333333336</v>
      </c>
      <c r="U420">
        <f t="shared" si="40"/>
        <v>2012</v>
      </c>
      <c r="V420">
        <f t="shared" si="41"/>
        <v>2012</v>
      </c>
    </row>
    <row r="421" spans="1:22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7"/>
        <v>1.2343497363796134</v>
      </c>
      <c r="P421">
        <f t="shared" si="36"/>
        <v>26.997693638285604</v>
      </c>
      <c r="Q421" t="s">
        <v>2035</v>
      </c>
      <c r="R421" t="s">
        <v>2036</v>
      </c>
      <c r="S421" s="9">
        <f t="shared" si="38"/>
        <v>40899.25</v>
      </c>
      <c r="T421" s="10">
        <f t="shared" si="39"/>
        <v>40905.25</v>
      </c>
      <c r="U421">
        <f t="shared" si="40"/>
        <v>2011</v>
      </c>
      <c r="V421">
        <f t="shared" si="41"/>
        <v>2011</v>
      </c>
    </row>
    <row r="422" spans="1:22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7"/>
        <v>1.2846</v>
      </c>
      <c r="P422">
        <f t="shared" si="36"/>
        <v>68.329787234042556</v>
      </c>
      <c r="Q422" t="s">
        <v>2037</v>
      </c>
      <c r="R422" t="s">
        <v>2038</v>
      </c>
      <c r="S422" s="9">
        <f t="shared" si="38"/>
        <v>42911.208333333328</v>
      </c>
      <c r="T422" s="10">
        <f t="shared" si="39"/>
        <v>42925.208333333328</v>
      </c>
      <c r="U422">
        <f t="shared" si="40"/>
        <v>2017</v>
      </c>
      <c r="V422">
        <f t="shared" si="41"/>
        <v>2017</v>
      </c>
    </row>
    <row r="423" spans="1:22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7"/>
        <v>0.63989361702127656</v>
      </c>
      <c r="P423">
        <f t="shared" si="36"/>
        <v>50.974576271186443</v>
      </c>
      <c r="Q423" t="s">
        <v>2035</v>
      </c>
      <c r="R423" t="s">
        <v>2044</v>
      </c>
      <c r="S423" s="9">
        <f t="shared" si="38"/>
        <v>42915.208333333328</v>
      </c>
      <c r="T423" s="10">
        <f t="shared" si="39"/>
        <v>42945.208333333328</v>
      </c>
      <c r="U423">
        <f t="shared" si="40"/>
        <v>2017</v>
      </c>
      <c r="V423">
        <f t="shared" si="41"/>
        <v>2017</v>
      </c>
    </row>
    <row r="424" spans="1:22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7"/>
        <v>1.2729885057471264</v>
      </c>
      <c r="P424">
        <f t="shared" si="36"/>
        <v>54.024390243902438</v>
      </c>
      <c r="Q424" t="s">
        <v>2037</v>
      </c>
      <c r="R424" t="s">
        <v>2038</v>
      </c>
      <c r="S424" s="9">
        <f t="shared" si="38"/>
        <v>40285.208333333336</v>
      </c>
      <c r="T424" s="10">
        <f t="shared" si="39"/>
        <v>40305.208333333336</v>
      </c>
      <c r="U424">
        <f t="shared" si="40"/>
        <v>2010</v>
      </c>
      <c r="V424">
        <f t="shared" si="41"/>
        <v>2010</v>
      </c>
    </row>
    <row r="425" spans="1:22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7"/>
        <v>0.10638024357239513</v>
      </c>
      <c r="P425">
        <f t="shared" si="36"/>
        <v>97.055555555555557</v>
      </c>
      <c r="Q425" t="s">
        <v>2031</v>
      </c>
      <c r="R425" t="s">
        <v>2032</v>
      </c>
      <c r="S425" s="9">
        <f t="shared" si="38"/>
        <v>40808.208333333336</v>
      </c>
      <c r="T425" s="10">
        <f t="shared" si="39"/>
        <v>40810.208333333336</v>
      </c>
      <c r="U425">
        <f t="shared" si="40"/>
        <v>2011</v>
      </c>
      <c r="V425">
        <f t="shared" si="41"/>
        <v>2011</v>
      </c>
    </row>
    <row r="426" spans="1:22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7"/>
        <v>0.40470588235294119</v>
      </c>
      <c r="P426">
        <f t="shared" si="36"/>
        <v>24.867469879518072</v>
      </c>
      <c r="Q426" t="s">
        <v>2033</v>
      </c>
      <c r="R426" t="s">
        <v>2043</v>
      </c>
      <c r="S426" s="9">
        <f t="shared" si="38"/>
        <v>43208.208333333328</v>
      </c>
      <c r="T426" s="10">
        <f t="shared" si="39"/>
        <v>43214.208333333328</v>
      </c>
      <c r="U426">
        <f t="shared" si="40"/>
        <v>2018</v>
      </c>
      <c r="V426">
        <f t="shared" si="41"/>
        <v>2018</v>
      </c>
    </row>
    <row r="427" spans="1:22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7"/>
        <v>2.8766666666666665</v>
      </c>
      <c r="P427">
        <f t="shared" si="36"/>
        <v>84.423913043478265</v>
      </c>
      <c r="Q427" t="s">
        <v>2052</v>
      </c>
      <c r="R427" t="s">
        <v>2053</v>
      </c>
      <c r="S427" s="9">
        <f t="shared" si="38"/>
        <v>42213.208333333328</v>
      </c>
      <c r="T427" s="10">
        <f t="shared" si="39"/>
        <v>42219.208333333328</v>
      </c>
      <c r="U427">
        <f t="shared" si="40"/>
        <v>2015</v>
      </c>
      <c r="V427">
        <f t="shared" si="41"/>
        <v>2015</v>
      </c>
    </row>
    <row r="428" spans="1:22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7"/>
        <v>5.7294444444444448</v>
      </c>
      <c r="P428">
        <f t="shared" si="36"/>
        <v>47.091324200913242</v>
      </c>
      <c r="Q428" t="s">
        <v>2037</v>
      </c>
      <c r="R428" t="s">
        <v>2038</v>
      </c>
      <c r="S428" s="9">
        <f t="shared" si="38"/>
        <v>41332.25</v>
      </c>
      <c r="T428" s="10">
        <f t="shared" si="39"/>
        <v>41339.25</v>
      </c>
      <c r="U428">
        <f t="shared" si="40"/>
        <v>2013</v>
      </c>
      <c r="V428">
        <f t="shared" si="41"/>
        <v>2013</v>
      </c>
    </row>
    <row r="429" spans="1:22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7"/>
        <v>1.1290429799426933</v>
      </c>
      <c r="P429">
        <f t="shared" si="36"/>
        <v>77.996041171813147</v>
      </c>
      <c r="Q429" t="s">
        <v>2037</v>
      </c>
      <c r="R429" t="s">
        <v>2038</v>
      </c>
      <c r="S429" s="9">
        <f t="shared" si="38"/>
        <v>41895.208333333336</v>
      </c>
      <c r="T429" s="10">
        <f t="shared" si="39"/>
        <v>41927.208333333336</v>
      </c>
      <c r="U429">
        <f t="shared" si="40"/>
        <v>2014</v>
      </c>
      <c r="V429">
        <f t="shared" si="41"/>
        <v>2014</v>
      </c>
    </row>
    <row r="430" spans="1:22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7"/>
        <v>0.46387573964497042</v>
      </c>
      <c r="P430">
        <f t="shared" si="36"/>
        <v>62.967871485943775</v>
      </c>
      <c r="Q430" t="s">
        <v>2039</v>
      </c>
      <c r="R430" t="s">
        <v>2047</v>
      </c>
      <c r="S430" s="9">
        <f t="shared" si="38"/>
        <v>40585.25</v>
      </c>
      <c r="T430" s="10">
        <f t="shared" si="39"/>
        <v>40592.25</v>
      </c>
      <c r="U430">
        <f t="shared" si="40"/>
        <v>2011</v>
      </c>
      <c r="V430">
        <f t="shared" si="41"/>
        <v>2011</v>
      </c>
    </row>
    <row r="431" spans="1:22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7"/>
        <v>0.90675916230366493</v>
      </c>
      <c r="P431">
        <f t="shared" si="36"/>
        <v>81.006080449017773</v>
      </c>
      <c r="Q431" t="s">
        <v>2052</v>
      </c>
      <c r="R431" t="s">
        <v>2053</v>
      </c>
      <c r="S431" s="9">
        <f t="shared" si="38"/>
        <v>41680.25</v>
      </c>
      <c r="T431" s="10">
        <f t="shared" si="39"/>
        <v>41708.208333333336</v>
      </c>
      <c r="U431">
        <f t="shared" si="40"/>
        <v>2014</v>
      </c>
      <c r="V431">
        <f t="shared" si="41"/>
        <v>2014</v>
      </c>
    </row>
    <row r="432" spans="1:22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7"/>
        <v>0.67740740740740746</v>
      </c>
      <c r="P432">
        <f t="shared" si="36"/>
        <v>65.321428571428569</v>
      </c>
      <c r="Q432" t="s">
        <v>2037</v>
      </c>
      <c r="R432" t="s">
        <v>2038</v>
      </c>
      <c r="S432" s="9">
        <f t="shared" si="38"/>
        <v>43737.208333333328</v>
      </c>
      <c r="T432" s="10">
        <f t="shared" si="39"/>
        <v>43771.208333333328</v>
      </c>
      <c r="U432">
        <f t="shared" si="40"/>
        <v>2019</v>
      </c>
      <c r="V432">
        <f t="shared" si="41"/>
        <v>2019</v>
      </c>
    </row>
    <row r="433" spans="1:22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7"/>
        <v>1.9249019607843136</v>
      </c>
      <c r="P433">
        <f t="shared" si="36"/>
        <v>104.43617021276596</v>
      </c>
      <c r="Q433" t="s">
        <v>2037</v>
      </c>
      <c r="R433" t="s">
        <v>2038</v>
      </c>
      <c r="S433" s="9">
        <f t="shared" si="38"/>
        <v>43273.208333333328</v>
      </c>
      <c r="T433" s="10">
        <f t="shared" si="39"/>
        <v>43290.208333333328</v>
      </c>
      <c r="U433">
        <f t="shared" si="40"/>
        <v>2018</v>
      </c>
      <c r="V433">
        <f t="shared" si="41"/>
        <v>2018</v>
      </c>
    </row>
    <row r="434" spans="1:22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7"/>
        <v>0.82714285714285718</v>
      </c>
      <c r="P434">
        <f t="shared" si="36"/>
        <v>69.989010989010993</v>
      </c>
      <c r="Q434" t="s">
        <v>2037</v>
      </c>
      <c r="R434" t="s">
        <v>2038</v>
      </c>
      <c r="S434" s="9">
        <f t="shared" si="38"/>
        <v>41761.208333333336</v>
      </c>
      <c r="T434" s="10">
        <f t="shared" si="39"/>
        <v>41781.208333333336</v>
      </c>
      <c r="U434">
        <f t="shared" si="40"/>
        <v>2014</v>
      </c>
      <c r="V434">
        <f t="shared" si="41"/>
        <v>2014</v>
      </c>
    </row>
    <row r="435" spans="1:22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7"/>
        <v>0.54163920922570019</v>
      </c>
      <c r="P435">
        <f t="shared" si="36"/>
        <v>83.023989898989896</v>
      </c>
      <c r="Q435" t="s">
        <v>2039</v>
      </c>
      <c r="R435" t="s">
        <v>2040</v>
      </c>
      <c r="S435" s="9">
        <f t="shared" si="38"/>
        <v>41603.25</v>
      </c>
      <c r="T435" s="10">
        <f t="shared" si="39"/>
        <v>41619.25</v>
      </c>
      <c r="U435">
        <f t="shared" si="40"/>
        <v>2013</v>
      </c>
      <c r="V435">
        <f t="shared" si="41"/>
        <v>2013</v>
      </c>
    </row>
    <row r="436" spans="1:22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7"/>
        <v>0.16722222222222222</v>
      </c>
      <c r="P436">
        <f t="shared" si="36"/>
        <v>90.3</v>
      </c>
      <c r="Q436" t="s">
        <v>2037</v>
      </c>
      <c r="R436" t="s">
        <v>2038</v>
      </c>
      <c r="S436" s="9">
        <f t="shared" si="38"/>
        <v>42705.25</v>
      </c>
      <c r="T436" s="10">
        <f t="shared" si="39"/>
        <v>42719.25</v>
      </c>
      <c r="U436">
        <f t="shared" si="40"/>
        <v>2016</v>
      </c>
      <c r="V436">
        <f t="shared" si="41"/>
        <v>2016</v>
      </c>
    </row>
    <row r="437" spans="1:22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7"/>
        <v>1.168766404199475</v>
      </c>
      <c r="P437">
        <f t="shared" si="36"/>
        <v>103.98131932282546</v>
      </c>
      <c r="Q437" t="s">
        <v>2037</v>
      </c>
      <c r="R437" t="s">
        <v>2038</v>
      </c>
      <c r="S437" s="9">
        <f t="shared" si="38"/>
        <v>41988.25</v>
      </c>
      <c r="T437" s="10">
        <f t="shared" si="39"/>
        <v>42000.25</v>
      </c>
      <c r="U437">
        <f t="shared" si="40"/>
        <v>2014</v>
      </c>
      <c r="V437">
        <f t="shared" si="41"/>
        <v>2014</v>
      </c>
    </row>
    <row r="438" spans="1:22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7"/>
        <v>10.521538461538462</v>
      </c>
      <c r="P438">
        <f t="shared" si="36"/>
        <v>54.931726907630519</v>
      </c>
      <c r="Q438" t="s">
        <v>2033</v>
      </c>
      <c r="R438" t="s">
        <v>2056</v>
      </c>
      <c r="S438" s="9">
        <f t="shared" si="38"/>
        <v>43575.208333333328</v>
      </c>
      <c r="T438" s="10">
        <f t="shared" si="39"/>
        <v>43576.208333333328</v>
      </c>
      <c r="U438">
        <f t="shared" si="40"/>
        <v>2019</v>
      </c>
      <c r="V438">
        <f t="shared" si="41"/>
        <v>2019</v>
      </c>
    </row>
    <row r="439" spans="1:22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7"/>
        <v>1.2307407407407407</v>
      </c>
      <c r="P439">
        <f t="shared" si="36"/>
        <v>51.921875</v>
      </c>
      <c r="Q439" t="s">
        <v>2039</v>
      </c>
      <c r="R439" t="s">
        <v>2047</v>
      </c>
      <c r="S439" s="9">
        <f t="shared" si="38"/>
        <v>42260.208333333328</v>
      </c>
      <c r="T439" s="10">
        <f t="shared" si="39"/>
        <v>42263.208333333328</v>
      </c>
      <c r="U439">
        <f t="shared" si="40"/>
        <v>2015</v>
      </c>
      <c r="V439">
        <f t="shared" si="41"/>
        <v>2015</v>
      </c>
    </row>
    <row r="440" spans="1:22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7"/>
        <v>1.7863855421686747</v>
      </c>
      <c r="P440">
        <f t="shared" si="36"/>
        <v>60.02834008097166</v>
      </c>
      <c r="Q440" t="s">
        <v>2037</v>
      </c>
      <c r="R440" t="s">
        <v>2038</v>
      </c>
      <c r="S440" s="9">
        <f t="shared" si="38"/>
        <v>41337.25</v>
      </c>
      <c r="T440" s="10">
        <f t="shared" si="39"/>
        <v>41367.208333333336</v>
      </c>
      <c r="U440">
        <f t="shared" si="40"/>
        <v>2013</v>
      </c>
      <c r="V440">
        <f t="shared" si="41"/>
        <v>2013</v>
      </c>
    </row>
    <row r="441" spans="1:22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7"/>
        <v>3.5528169014084505</v>
      </c>
      <c r="P441">
        <f t="shared" si="36"/>
        <v>44.003488879197555</v>
      </c>
      <c r="Q441" t="s">
        <v>2039</v>
      </c>
      <c r="R441" t="s">
        <v>2061</v>
      </c>
      <c r="S441" s="9">
        <f t="shared" si="38"/>
        <v>42680.208333333328</v>
      </c>
      <c r="T441" s="10">
        <f t="shared" si="39"/>
        <v>42687.25</v>
      </c>
      <c r="U441">
        <f t="shared" si="40"/>
        <v>2016</v>
      </c>
      <c r="V441">
        <f t="shared" si="41"/>
        <v>2016</v>
      </c>
    </row>
    <row r="442" spans="1:22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7"/>
        <v>1.6190634146341463</v>
      </c>
      <c r="P442">
        <f t="shared" si="36"/>
        <v>53.003513254551258</v>
      </c>
      <c r="Q442" t="s">
        <v>2039</v>
      </c>
      <c r="R442" t="s">
        <v>2058</v>
      </c>
      <c r="S442" s="9">
        <f t="shared" si="38"/>
        <v>42916.208333333328</v>
      </c>
      <c r="T442" s="10">
        <f t="shared" si="39"/>
        <v>42926.208333333328</v>
      </c>
      <c r="U442">
        <f t="shared" si="40"/>
        <v>2017</v>
      </c>
      <c r="V442">
        <f t="shared" si="41"/>
        <v>2017</v>
      </c>
    </row>
    <row r="443" spans="1:22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7"/>
        <v>0.24914285714285714</v>
      </c>
      <c r="P443">
        <f t="shared" si="36"/>
        <v>54.5</v>
      </c>
      <c r="Q443" t="s">
        <v>2035</v>
      </c>
      <c r="R443" t="s">
        <v>2044</v>
      </c>
      <c r="S443" s="9">
        <f t="shared" si="38"/>
        <v>41025.208333333336</v>
      </c>
      <c r="T443" s="10">
        <f t="shared" si="39"/>
        <v>41053.208333333336</v>
      </c>
      <c r="U443">
        <f t="shared" si="40"/>
        <v>2012</v>
      </c>
      <c r="V443">
        <f t="shared" si="41"/>
        <v>2012</v>
      </c>
    </row>
    <row r="444" spans="1:22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7"/>
        <v>1.9872222222222222</v>
      </c>
      <c r="P444">
        <f t="shared" si="36"/>
        <v>75.04195804195804</v>
      </c>
      <c r="Q444" t="s">
        <v>2037</v>
      </c>
      <c r="R444" t="s">
        <v>2038</v>
      </c>
      <c r="S444" s="9">
        <f t="shared" si="38"/>
        <v>42980.208333333328</v>
      </c>
      <c r="T444" s="10">
        <f t="shared" si="39"/>
        <v>42996.208333333328</v>
      </c>
      <c r="U444">
        <f t="shared" si="40"/>
        <v>2017</v>
      </c>
      <c r="V444">
        <f t="shared" si="41"/>
        <v>2017</v>
      </c>
    </row>
    <row r="445" spans="1:22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7"/>
        <v>0.34752688172043011</v>
      </c>
      <c r="P445">
        <f t="shared" si="36"/>
        <v>35.911111111111111</v>
      </c>
      <c r="Q445" t="s">
        <v>2037</v>
      </c>
      <c r="R445" t="s">
        <v>2038</v>
      </c>
      <c r="S445" s="9">
        <f t="shared" si="38"/>
        <v>40451.208333333336</v>
      </c>
      <c r="T445" s="10">
        <f t="shared" si="39"/>
        <v>40470.208333333336</v>
      </c>
      <c r="U445">
        <f t="shared" si="40"/>
        <v>2010</v>
      </c>
      <c r="V445">
        <f t="shared" si="41"/>
        <v>2010</v>
      </c>
    </row>
    <row r="446" spans="1:22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7"/>
        <v>1.7641935483870967</v>
      </c>
      <c r="P446">
        <f t="shared" si="36"/>
        <v>36.952702702702702</v>
      </c>
      <c r="Q446" t="s">
        <v>2033</v>
      </c>
      <c r="R446" t="s">
        <v>2043</v>
      </c>
      <c r="S446" s="9">
        <f t="shared" si="38"/>
        <v>40748.208333333336</v>
      </c>
      <c r="T446" s="10">
        <f t="shared" si="39"/>
        <v>40750.208333333336</v>
      </c>
      <c r="U446">
        <f t="shared" si="40"/>
        <v>2011</v>
      </c>
      <c r="V446">
        <f t="shared" si="41"/>
        <v>2011</v>
      </c>
    </row>
    <row r="447" spans="1:22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7"/>
        <v>5.1138095238095236</v>
      </c>
      <c r="P447">
        <f t="shared" si="36"/>
        <v>63.170588235294119</v>
      </c>
      <c r="Q447" t="s">
        <v>2037</v>
      </c>
      <c r="R447" t="s">
        <v>2038</v>
      </c>
      <c r="S447" s="9">
        <f t="shared" si="38"/>
        <v>40515.25</v>
      </c>
      <c r="T447" s="10">
        <f t="shared" si="39"/>
        <v>40536.25</v>
      </c>
      <c r="U447">
        <f t="shared" si="40"/>
        <v>2010</v>
      </c>
      <c r="V447">
        <f t="shared" si="41"/>
        <v>2010</v>
      </c>
    </row>
    <row r="448" spans="1:22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7"/>
        <v>0.82044117647058823</v>
      </c>
      <c r="P448">
        <f t="shared" si="36"/>
        <v>29.99462365591398</v>
      </c>
      <c r="Q448" t="s">
        <v>2035</v>
      </c>
      <c r="R448" t="s">
        <v>2044</v>
      </c>
      <c r="S448" s="9">
        <f t="shared" si="38"/>
        <v>41261.25</v>
      </c>
      <c r="T448" s="10">
        <f t="shared" si="39"/>
        <v>41263.25</v>
      </c>
      <c r="U448">
        <f t="shared" si="40"/>
        <v>2012</v>
      </c>
      <c r="V448">
        <f t="shared" si="41"/>
        <v>2012</v>
      </c>
    </row>
    <row r="449" spans="1:22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7"/>
        <v>0.24326030927835052</v>
      </c>
      <c r="P449">
        <f t="shared" si="36"/>
        <v>86</v>
      </c>
      <c r="Q449" t="s">
        <v>2039</v>
      </c>
      <c r="R449" t="s">
        <v>2058</v>
      </c>
      <c r="S449" s="9">
        <f t="shared" si="38"/>
        <v>43088.25</v>
      </c>
      <c r="T449" s="10">
        <f t="shared" si="39"/>
        <v>43104.25</v>
      </c>
      <c r="U449">
        <f t="shared" si="40"/>
        <v>2017</v>
      </c>
      <c r="V449">
        <f t="shared" si="41"/>
        <v>2018</v>
      </c>
    </row>
    <row r="450" spans="1:22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37"/>
        <v>0.50482758620689661</v>
      </c>
      <c r="P450">
        <f t="shared" ref="P450:P513" si="42">E450/G450</f>
        <v>75.014876033057845</v>
      </c>
      <c r="Q450" t="s">
        <v>2048</v>
      </c>
      <c r="R450" t="s">
        <v>2049</v>
      </c>
      <c r="S450" s="9">
        <f t="shared" si="38"/>
        <v>41378.208333333336</v>
      </c>
      <c r="T450" s="10">
        <f t="shared" si="39"/>
        <v>41380.208333333336</v>
      </c>
      <c r="U450">
        <f t="shared" si="40"/>
        <v>2013</v>
      </c>
      <c r="V450">
        <f t="shared" si="41"/>
        <v>2013</v>
      </c>
    </row>
    <row r="451" spans="1:22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43">E451/D451</f>
        <v>9.67</v>
      </c>
      <c r="P451">
        <f t="shared" si="42"/>
        <v>101.19767441860465</v>
      </c>
      <c r="Q451" t="s">
        <v>2048</v>
      </c>
      <c r="R451" t="s">
        <v>2049</v>
      </c>
      <c r="S451" s="9">
        <f t="shared" ref="S451:S514" si="44">(((J451/60)/60)/24)+DATE(1970,1,1)</f>
        <v>43530.25</v>
      </c>
      <c r="T451" s="10">
        <f t="shared" ref="T451:T514" si="45">(((K451/60)/60)/24)+DATE(1970,1,1)</f>
        <v>43547.208333333328</v>
      </c>
      <c r="U451">
        <f t="shared" ref="U451:U514" si="46">YEAR(S451)</f>
        <v>2019</v>
      </c>
      <c r="V451">
        <f t="shared" ref="V451:V514" si="47">YEAR(T451)</f>
        <v>2019</v>
      </c>
    </row>
    <row r="452" spans="1:22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3"/>
        <v>0.04</v>
      </c>
      <c r="P452">
        <f t="shared" si="42"/>
        <v>4</v>
      </c>
      <c r="Q452" t="s">
        <v>2039</v>
      </c>
      <c r="R452" t="s">
        <v>2047</v>
      </c>
      <c r="S452" s="9">
        <f t="shared" si="44"/>
        <v>43394.208333333328</v>
      </c>
      <c r="T452" s="10">
        <f t="shared" si="45"/>
        <v>43417.25</v>
      </c>
      <c r="U452">
        <f t="shared" si="46"/>
        <v>2018</v>
      </c>
      <c r="V452">
        <f t="shared" si="47"/>
        <v>2018</v>
      </c>
    </row>
    <row r="453" spans="1:22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3"/>
        <v>1.2284501347708894</v>
      </c>
      <c r="P453">
        <f t="shared" si="42"/>
        <v>29.001272669424118</v>
      </c>
      <c r="Q453" t="s">
        <v>2033</v>
      </c>
      <c r="R453" t="s">
        <v>2034</v>
      </c>
      <c r="S453" s="9">
        <f t="shared" si="44"/>
        <v>42935.208333333328</v>
      </c>
      <c r="T453" s="10">
        <f t="shared" si="45"/>
        <v>42966.208333333328</v>
      </c>
      <c r="U453">
        <f t="shared" si="46"/>
        <v>2017</v>
      </c>
      <c r="V453">
        <f t="shared" si="47"/>
        <v>2017</v>
      </c>
    </row>
    <row r="454" spans="1:22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3"/>
        <v>0.63437500000000002</v>
      </c>
      <c r="P454">
        <f t="shared" si="42"/>
        <v>98.225806451612897</v>
      </c>
      <c r="Q454" t="s">
        <v>2039</v>
      </c>
      <c r="R454" t="s">
        <v>2042</v>
      </c>
      <c r="S454" s="9">
        <f t="shared" si="44"/>
        <v>40365.208333333336</v>
      </c>
      <c r="T454" s="10">
        <f t="shared" si="45"/>
        <v>40366.208333333336</v>
      </c>
      <c r="U454">
        <f t="shared" si="46"/>
        <v>2010</v>
      </c>
      <c r="V454">
        <f t="shared" si="47"/>
        <v>2010</v>
      </c>
    </row>
    <row r="455" spans="1:22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3"/>
        <v>0.56331688596491225</v>
      </c>
      <c r="P455">
        <f t="shared" si="42"/>
        <v>87.001693480101608</v>
      </c>
      <c r="Q455" t="s">
        <v>2039</v>
      </c>
      <c r="R455" t="s">
        <v>2061</v>
      </c>
      <c r="S455" s="9">
        <f t="shared" si="44"/>
        <v>42705.25</v>
      </c>
      <c r="T455" s="10">
        <f t="shared" si="45"/>
        <v>42746.25</v>
      </c>
      <c r="U455">
        <f t="shared" si="46"/>
        <v>2016</v>
      </c>
      <c r="V455">
        <f t="shared" si="47"/>
        <v>2017</v>
      </c>
    </row>
    <row r="456" spans="1:22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3"/>
        <v>0.44074999999999998</v>
      </c>
      <c r="P456">
        <f t="shared" si="42"/>
        <v>45.205128205128204</v>
      </c>
      <c r="Q456" t="s">
        <v>2039</v>
      </c>
      <c r="R456" t="s">
        <v>2042</v>
      </c>
      <c r="S456" s="9">
        <f t="shared" si="44"/>
        <v>41568.208333333336</v>
      </c>
      <c r="T456" s="10">
        <f t="shared" si="45"/>
        <v>41604.25</v>
      </c>
      <c r="U456">
        <f t="shared" si="46"/>
        <v>2013</v>
      </c>
      <c r="V456">
        <f t="shared" si="47"/>
        <v>2013</v>
      </c>
    </row>
    <row r="457" spans="1:22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3"/>
        <v>1.1837253218884121</v>
      </c>
      <c r="P457">
        <f t="shared" si="42"/>
        <v>37.001341561577675</v>
      </c>
      <c r="Q457" t="s">
        <v>2037</v>
      </c>
      <c r="R457" t="s">
        <v>2038</v>
      </c>
      <c r="S457" s="9">
        <f t="shared" si="44"/>
        <v>40809.208333333336</v>
      </c>
      <c r="T457" s="10">
        <f t="shared" si="45"/>
        <v>40832.208333333336</v>
      </c>
      <c r="U457">
        <f t="shared" si="46"/>
        <v>2011</v>
      </c>
      <c r="V457">
        <f t="shared" si="47"/>
        <v>2011</v>
      </c>
    </row>
    <row r="458" spans="1:22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3"/>
        <v>1.041243169398907</v>
      </c>
      <c r="P458">
        <f t="shared" si="42"/>
        <v>94.976947040498445</v>
      </c>
      <c r="Q458" t="s">
        <v>2033</v>
      </c>
      <c r="R458" t="s">
        <v>2043</v>
      </c>
      <c r="S458" s="9">
        <f t="shared" si="44"/>
        <v>43141.25</v>
      </c>
      <c r="T458" s="10">
        <f t="shared" si="45"/>
        <v>43141.25</v>
      </c>
      <c r="U458">
        <f t="shared" si="46"/>
        <v>2018</v>
      </c>
      <c r="V458">
        <f t="shared" si="47"/>
        <v>2018</v>
      </c>
    </row>
    <row r="459" spans="1:22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3"/>
        <v>0.26640000000000003</v>
      </c>
      <c r="P459">
        <f t="shared" si="42"/>
        <v>28.956521739130434</v>
      </c>
      <c r="Q459" t="s">
        <v>2037</v>
      </c>
      <c r="R459" t="s">
        <v>2038</v>
      </c>
      <c r="S459" s="9">
        <f t="shared" si="44"/>
        <v>42657.208333333328</v>
      </c>
      <c r="T459" s="10">
        <f t="shared" si="45"/>
        <v>42659.208333333328</v>
      </c>
      <c r="U459">
        <f t="shared" si="46"/>
        <v>2016</v>
      </c>
      <c r="V459">
        <f t="shared" si="47"/>
        <v>2016</v>
      </c>
    </row>
    <row r="460" spans="1:22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3"/>
        <v>3.5120118343195266</v>
      </c>
      <c r="P460">
        <f t="shared" si="42"/>
        <v>55.993396226415094</v>
      </c>
      <c r="Q460" t="s">
        <v>2037</v>
      </c>
      <c r="R460" t="s">
        <v>2038</v>
      </c>
      <c r="S460" s="9">
        <f t="shared" si="44"/>
        <v>40265.208333333336</v>
      </c>
      <c r="T460" s="10">
        <f t="shared" si="45"/>
        <v>40309.208333333336</v>
      </c>
      <c r="U460">
        <f t="shared" si="46"/>
        <v>2010</v>
      </c>
      <c r="V460">
        <f t="shared" si="47"/>
        <v>2010</v>
      </c>
    </row>
    <row r="461" spans="1:22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3"/>
        <v>0.90063492063492068</v>
      </c>
      <c r="P461">
        <f t="shared" si="42"/>
        <v>54.038095238095238</v>
      </c>
      <c r="Q461" t="s">
        <v>2039</v>
      </c>
      <c r="R461" t="s">
        <v>2040</v>
      </c>
      <c r="S461" s="9">
        <f t="shared" si="44"/>
        <v>42001.25</v>
      </c>
      <c r="T461" s="10">
        <f t="shared" si="45"/>
        <v>42026.25</v>
      </c>
      <c r="U461">
        <f t="shared" si="46"/>
        <v>2014</v>
      </c>
      <c r="V461">
        <f t="shared" si="47"/>
        <v>2015</v>
      </c>
    </row>
    <row r="462" spans="1:22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3"/>
        <v>1.7162500000000001</v>
      </c>
      <c r="P462">
        <f t="shared" si="42"/>
        <v>82.38</v>
      </c>
      <c r="Q462" t="s">
        <v>2037</v>
      </c>
      <c r="R462" t="s">
        <v>2038</v>
      </c>
      <c r="S462" s="9">
        <f t="shared" si="44"/>
        <v>40399.208333333336</v>
      </c>
      <c r="T462" s="10">
        <f t="shared" si="45"/>
        <v>40402.208333333336</v>
      </c>
      <c r="U462">
        <f t="shared" si="46"/>
        <v>2010</v>
      </c>
      <c r="V462">
        <f t="shared" si="47"/>
        <v>2010</v>
      </c>
    </row>
    <row r="463" spans="1:22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3"/>
        <v>1.4104655870445344</v>
      </c>
      <c r="P463">
        <f t="shared" si="42"/>
        <v>66.997115384615384</v>
      </c>
      <c r="Q463" t="s">
        <v>2039</v>
      </c>
      <c r="R463" t="s">
        <v>2042</v>
      </c>
      <c r="S463" s="9">
        <f t="shared" si="44"/>
        <v>41757.208333333336</v>
      </c>
      <c r="T463" s="10">
        <f t="shared" si="45"/>
        <v>41777.208333333336</v>
      </c>
      <c r="U463">
        <f t="shared" si="46"/>
        <v>2014</v>
      </c>
      <c r="V463">
        <f t="shared" si="47"/>
        <v>2014</v>
      </c>
    </row>
    <row r="464" spans="1:22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3"/>
        <v>0.30579449152542371</v>
      </c>
      <c r="P464">
        <f t="shared" si="42"/>
        <v>107.91401869158878</v>
      </c>
      <c r="Q464" t="s">
        <v>2048</v>
      </c>
      <c r="R464" t="s">
        <v>2059</v>
      </c>
      <c r="S464" s="9">
        <f t="shared" si="44"/>
        <v>41304.25</v>
      </c>
      <c r="T464" s="10">
        <f t="shared" si="45"/>
        <v>41342.25</v>
      </c>
      <c r="U464">
        <f t="shared" si="46"/>
        <v>2013</v>
      </c>
      <c r="V464">
        <f t="shared" si="47"/>
        <v>2013</v>
      </c>
    </row>
    <row r="465" spans="1:22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3"/>
        <v>1.0816455696202532</v>
      </c>
      <c r="P465">
        <f t="shared" si="42"/>
        <v>69.009501187648453</v>
      </c>
      <c r="Q465" t="s">
        <v>2039</v>
      </c>
      <c r="R465" t="s">
        <v>2047</v>
      </c>
      <c r="S465" s="9">
        <f t="shared" si="44"/>
        <v>41639.25</v>
      </c>
      <c r="T465" s="10">
        <f t="shared" si="45"/>
        <v>41643.25</v>
      </c>
      <c r="U465">
        <f t="shared" si="46"/>
        <v>2013</v>
      </c>
      <c r="V465">
        <f t="shared" si="47"/>
        <v>2014</v>
      </c>
    </row>
    <row r="466" spans="1:22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3"/>
        <v>1.3345505617977529</v>
      </c>
      <c r="P466">
        <f t="shared" si="42"/>
        <v>39.006568144499177</v>
      </c>
      <c r="Q466" t="s">
        <v>2037</v>
      </c>
      <c r="R466" t="s">
        <v>2038</v>
      </c>
      <c r="S466" s="9">
        <f t="shared" si="44"/>
        <v>43142.25</v>
      </c>
      <c r="T466" s="10">
        <f t="shared" si="45"/>
        <v>43156.25</v>
      </c>
      <c r="U466">
        <f t="shared" si="46"/>
        <v>2018</v>
      </c>
      <c r="V466">
        <f t="shared" si="47"/>
        <v>2018</v>
      </c>
    </row>
    <row r="467" spans="1:22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3"/>
        <v>1.8785106382978722</v>
      </c>
      <c r="P467">
        <f t="shared" si="42"/>
        <v>110.3625</v>
      </c>
      <c r="Q467" t="s">
        <v>2045</v>
      </c>
      <c r="R467" t="s">
        <v>2057</v>
      </c>
      <c r="S467" s="9">
        <f t="shared" si="44"/>
        <v>43127.25</v>
      </c>
      <c r="T467" s="10">
        <f t="shared" si="45"/>
        <v>43136.25</v>
      </c>
      <c r="U467">
        <f t="shared" si="46"/>
        <v>2018</v>
      </c>
      <c r="V467">
        <f t="shared" si="47"/>
        <v>2018</v>
      </c>
    </row>
    <row r="468" spans="1:22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3"/>
        <v>3.32</v>
      </c>
      <c r="P468">
        <f t="shared" si="42"/>
        <v>94.857142857142861</v>
      </c>
      <c r="Q468" t="s">
        <v>2035</v>
      </c>
      <c r="R468" t="s">
        <v>2044</v>
      </c>
      <c r="S468" s="9">
        <f t="shared" si="44"/>
        <v>41409.208333333336</v>
      </c>
      <c r="T468" s="10">
        <f t="shared" si="45"/>
        <v>41432.208333333336</v>
      </c>
      <c r="U468">
        <f t="shared" si="46"/>
        <v>2013</v>
      </c>
      <c r="V468">
        <f t="shared" si="47"/>
        <v>2013</v>
      </c>
    </row>
    <row r="469" spans="1:22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3"/>
        <v>5.7521428571428572</v>
      </c>
      <c r="P469">
        <f t="shared" si="42"/>
        <v>57.935251798561154</v>
      </c>
      <c r="Q469" t="s">
        <v>2035</v>
      </c>
      <c r="R469" t="s">
        <v>2036</v>
      </c>
      <c r="S469" s="9">
        <f t="shared" si="44"/>
        <v>42331.25</v>
      </c>
      <c r="T469" s="10">
        <f t="shared" si="45"/>
        <v>42338.25</v>
      </c>
      <c r="U469">
        <f t="shared" si="46"/>
        <v>2015</v>
      </c>
      <c r="V469">
        <f t="shared" si="47"/>
        <v>2015</v>
      </c>
    </row>
    <row r="470" spans="1:22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3"/>
        <v>0.40500000000000003</v>
      </c>
      <c r="P470">
        <f t="shared" si="42"/>
        <v>101.25</v>
      </c>
      <c r="Q470" t="s">
        <v>2037</v>
      </c>
      <c r="R470" t="s">
        <v>2038</v>
      </c>
      <c r="S470" s="9">
        <f t="shared" si="44"/>
        <v>43569.208333333328</v>
      </c>
      <c r="T470" s="10">
        <f t="shared" si="45"/>
        <v>43585.208333333328</v>
      </c>
      <c r="U470">
        <f t="shared" si="46"/>
        <v>2019</v>
      </c>
      <c r="V470">
        <f t="shared" si="47"/>
        <v>2019</v>
      </c>
    </row>
    <row r="471" spans="1:22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3"/>
        <v>1.8442857142857143</v>
      </c>
      <c r="P471">
        <f t="shared" si="42"/>
        <v>64.95597484276729</v>
      </c>
      <c r="Q471" t="s">
        <v>2039</v>
      </c>
      <c r="R471" t="s">
        <v>2042</v>
      </c>
      <c r="S471" s="9">
        <f t="shared" si="44"/>
        <v>42142.208333333328</v>
      </c>
      <c r="T471" s="10">
        <f t="shared" si="45"/>
        <v>42144.208333333328</v>
      </c>
      <c r="U471">
        <f t="shared" si="46"/>
        <v>2015</v>
      </c>
      <c r="V471">
        <f t="shared" si="47"/>
        <v>2015</v>
      </c>
    </row>
    <row r="472" spans="1:22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3"/>
        <v>2.8580555555555556</v>
      </c>
      <c r="P472">
        <f t="shared" si="42"/>
        <v>27.00524934383202</v>
      </c>
      <c r="Q472" t="s">
        <v>2035</v>
      </c>
      <c r="R472" t="s">
        <v>2044</v>
      </c>
      <c r="S472" s="9">
        <f t="shared" si="44"/>
        <v>42716.25</v>
      </c>
      <c r="T472" s="10">
        <f t="shared" si="45"/>
        <v>42723.25</v>
      </c>
      <c r="U472">
        <f t="shared" si="46"/>
        <v>2016</v>
      </c>
      <c r="V472">
        <f t="shared" si="47"/>
        <v>2016</v>
      </c>
    </row>
    <row r="473" spans="1:22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3"/>
        <v>3.19</v>
      </c>
      <c r="P473">
        <f t="shared" si="42"/>
        <v>50.97422680412371</v>
      </c>
      <c r="Q473" t="s">
        <v>2031</v>
      </c>
      <c r="R473" t="s">
        <v>2032</v>
      </c>
      <c r="S473" s="9">
        <f t="shared" si="44"/>
        <v>41031.208333333336</v>
      </c>
      <c r="T473" s="10">
        <f t="shared" si="45"/>
        <v>41031.208333333336</v>
      </c>
      <c r="U473">
        <f t="shared" si="46"/>
        <v>2012</v>
      </c>
      <c r="V473">
        <f t="shared" si="47"/>
        <v>2012</v>
      </c>
    </row>
    <row r="474" spans="1:22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3"/>
        <v>0.39234070221066319</v>
      </c>
      <c r="P474">
        <f t="shared" si="42"/>
        <v>104.94260869565217</v>
      </c>
      <c r="Q474" t="s">
        <v>2033</v>
      </c>
      <c r="R474" t="s">
        <v>2034</v>
      </c>
      <c r="S474" s="9">
        <f t="shared" si="44"/>
        <v>43535.208333333328</v>
      </c>
      <c r="T474" s="10">
        <f t="shared" si="45"/>
        <v>43589.208333333328</v>
      </c>
      <c r="U474">
        <f t="shared" si="46"/>
        <v>2019</v>
      </c>
      <c r="V474">
        <f t="shared" si="47"/>
        <v>2019</v>
      </c>
    </row>
    <row r="475" spans="1:22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3"/>
        <v>1.7814000000000001</v>
      </c>
      <c r="P475">
        <f t="shared" si="42"/>
        <v>84.028301886792448</v>
      </c>
      <c r="Q475" t="s">
        <v>2033</v>
      </c>
      <c r="R475" t="s">
        <v>2041</v>
      </c>
      <c r="S475" s="9">
        <f t="shared" si="44"/>
        <v>43277.208333333328</v>
      </c>
      <c r="T475" s="10">
        <f t="shared" si="45"/>
        <v>43278.208333333328</v>
      </c>
      <c r="U475">
        <f t="shared" si="46"/>
        <v>2018</v>
      </c>
      <c r="V475">
        <f t="shared" si="47"/>
        <v>2018</v>
      </c>
    </row>
    <row r="476" spans="1:22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3"/>
        <v>3.6515</v>
      </c>
      <c r="P476">
        <f t="shared" si="42"/>
        <v>102.85915492957747</v>
      </c>
      <c r="Q476" t="s">
        <v>2039</v>
      </c>
      <c r="R476" t="s">
        <v>2058</v>
      </c>
      <c r="S476" s="9">
        <f t="shared" si="44"/>
        <v>41989.25</v>
      </c>
      <c r="T476" s="10">
        <f t="shared" si="45"/>
        <v>41990.25</v>
      </c>
      <c r="U476">
        <f t="shared" si="46"/>
        <v>2014</v>
      </c>
      <c r="V476">
        <f t="shared" si="47"/>
        <v>2014</v>
      </c>
    </row>
    <row r="477" spans="1:22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3"/>
        <v>1.1394594594594594</v>
      </c>
      <c r="P477">
        <f t="shared" si="42"/>
        <v>39.962085308056871</v>
      </c>
      <c r="Q477" t="s">
        <v>2045</v>
      </c>
      <c r="R477" t="s">
        <v>2057</v>
      </c>
      <c r="S477" s="9">
        <f t="shared" si="44"/>
        <v>41450.208333333336</v>
      </c>
      <c r="T477" s="10">
        <f t="shared" si="45"/>
        <v>41454.208333333336</v>
      </c>
      <c r="U477">
        <f t="shared" si="46"/>
        <v>2013</v>
      </c>
      <c r="V477">
        <f t="shared" si="47"/>
        <v>2013</v>
      </c>
    </row>
    <row r="478" spans="1:22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3"/>
        <v>0.29828720626631855</v>
      </c>
      <c r="P478">
        <f t="shared" si="42"/>
        <v>51.001785714285717</v>
      </c>
      <c r="Q478" t="s">
        <v>2045</v>
      </c>
      <c r="R478" t="s">
        <v>2051</v>
      </c>
      <c r="S478" s="9">
        <f t="shared" si="44"/>
        <v>43322.208333333328</v>
      </c>
      <c r="T478" s="10">
        <f t="shared" si="45"/>
        <v>43328.208333333328</v>
      </c>
      <c r="U478">
        <f t="shared" si="46"/>
        <v>2018</v>
      </c>
      <c r="V478">
        <f t="shared" si="47"/>
        <v>2018</v>
      </c>
    </row>
    <row r="479" spans="1:22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3"/>
        <v>0.54270588235294115</v>
      </c>
      <c r="P479">
        <f t="shared" si="42"/>
        <v>40.823008849557525</v>
      </c>
      <c r="Q479" t="s">
        <v>2039</v>
      </c>
      <c r="R479" t="s">
        <v>2061</v>
      </c>
      <c r="S479" s="9">
        <f t="shared" si="44"/>
        <v>40720.208333333336</v>
      </c>
      <c r="T479" s="10">
        <f t="shared" si="45"/>
        <v>40747.208333333336</v>
      </c>
      <c r="U479">
        <f t="shared" si="46"/>
        <v>2011</v>
      </c>
      <c r="V479">
        <f t="shared" si="47"/>
        <v>2011</v>
      </c>
    </row>
    <row r="480" spans="1:22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3"/>
        <v>2.3634156976744185</v>
      </c>
      <c r="P480">
        <f t="shared" si="42"/>
        <v>58.999637155297535</v>
      </c>
      <c r="Q480" t="s">
        <v>2035</v>
      </c>
      <c r="R480" t="s">
        <v>2044</v>
      </c>
      <c r="S480" s="9">
        <f t="shared" si="44"/>
        <v>42072.208333333328</v>
      </c>
      <c r="T480" s="10">
        <f t="shared" si="45"/>
        <v>42084.208333333328</v>
      </c>
      <c r="U480">
        <f t="shared" si="46"/>
        <v>2015</v>
      </c>
      <c r="V480">
        <f t="shared" si="47"/>
        <v>2015</v>
      </c>
    </row>
    <row r="481" spans="1:22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3"/>
        <v>5.1291666666666664</v>
      </c>
      <c r="P481">
        <f t="shared" si="42"/>
        <v>71.156069364161851</v>
      </c>
      <c r="Q481" t="s">
        <v>2031</v>
      </c>
      <c r="R481" t="s">
        <v>2032</v>
      </c>
      <c r="S481" s="9">
        <f t="shared" si="44"/>
        <v>42945.208333333328</v>
      </c>
      <c r="T481" s="10">
        <f t="shared" si="45"/>
        <v>42947.208333333328</v>
      </c>
      <c r="U481">
        <f t="shared" si="46"/>
        <v>2017</v>
      </c>
      <c r="V481">
        <f t="shared" si="47"/>
        <v>2017</v>
      </c>
    </row>
    <row r="482" spans="1:22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3"/>
        <v>1.0065116279069768</v>
      </c>
      <c r="P482">
        <f t="shared" si="42"/>
        <v>99.494252873563212</v>
      </c>
      <c r="Q482" t="s">
        <v>2052</v>
      </c>
      <c r="R482" t="s">
        <v>2053</v>
      </c>
      <c r="S482" s="9">
        <f t="shared" si="44"/>
        <v>40248.25</v>
      </c>
      <c r="T482" s="10">
        <f t="shared" si="45"/>
        <v>40257.208333333336</v>
      </c>
      <c r="U482">
        <f t="shared" si="46"/>
        <v>2010</v>
      </c>
      <c r="V482">
        <f t="shared" si="47"/>
        <v>2010</v>
      </c>
    </row>
    <row r="483" spans="1:22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3"/>
        <v>0.81348423194303154</v>
      </c>
      <c r="P483">
        <f t="shared" si="42"/>
        <v>103.98634590377114</v>
      </c>
      <c r="Q483" t="s">
        <v>2037</v>
      </c>
      <c r="R483" t="s">
        <v>2038</v>
      </c>
      <c r="S483" s="9">
        <f t="shared" si="44"/>
        <v>41913.208333333336</v>
      </c>
      <c r="T483" s="10">
        <f t="shared" si="45"/>
        <v>41955.25</v>
      </c>
      <c r="U483">
        <f t="shared" si="46"/>
        <v>2014</v>
      </c>
      <c r="V483">
        <f t="shared" si="47"/>
        <v>2014</v>
      </c>
    </row>
    <row r="484" spans="1:22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3"/>
        <v>0.16404761904761905</v>
      </c>
      <c r="P484">
        <f t="shared" si="42"/>
        <v>76.555555555555557</v>
      </c>
      <c r="Q484" t="s">
        <v>2045</v>
      </c>
      <c r="R484" t="s">
        <v>2051</v>
      </c>
      <c r="S484" s="9">
        <f t="shared" si="44"/>
        <v>40963.25</v>
      </c>
      <c r="T484" s="10">
        <f t="shared" si="45"/>
        <v>40974.25</v>
      </c>
      <c r="U484">
        <f t="shared" si="46"/>
        <v>2012</v>
      </c>
      <c r="V484">
        <f t="shared" si="47"/>
        <v>2012</v>
      </c>
    </row>
    <row r="485" spans="1:22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3"/>
        <v>0.52774617067833696</v>
      </c>
      <c r="P485">
        <f t="shared" si="42"/>
        <v>87.068592057761734</v>
      </c>
      <c r="Q485" t="s">
        <v>2037</v>
      </c>
      <c r="R485" t="s">
        <v>2038</v>
      </c>
      <c r="S485" s="9">
        <f t="shared" si="44"/>
        <v>43811.25</v>
      </c>
      <c r="T485" s="10">
        <f t="shared" si="45"/>
        <v>43818.25</v>
      </c>
      <c r="U485">
        <f t="shared" si="46"/>
        <v>2019</v>
      </c>
      <c r="V485">
        <f t="shared" si="47"/>
        <v>2019</v>
      </c>
    </row>
    <row r="486" spans="1:22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3"/>
        <v>2.6020608108108108</v>
      </c>
      <c r="P486">
        <f t="shared" si="42"/>
        <v>48.99554707379135</v>
      </c>
      <c r="Q486" t="s">
        <v>2031</v>
      </c>
      <c r="R486" t="s">
        <v>2032</v>
      </c>
      <c r="S486" s="9">
        <f t="shared" si="44"/>
        <v>41855.208333333336</v>
      </c>
      <c r="T486" s="10">
        <f t="shared" si="45"/>
        <v>41904.208333333336</v>
      </c>
      <c r="U486">
        <f t="shared" si="46"/>
        <v>2014</v>
      </c>
      <c r="V486">
        <f t="shared" si="47"/>
        <v>2014</v>
      </c>
    </row>
    <row r="487" spans="1:22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3"/>
        <v>0.30732891832229581</v>
      </c>
      <c r="P487">
        <f t="shared" si="42"/>
        <v>42.969135802469133</v>
      </c>
      <c r="Q487" t="s">
        <v>2037</v>
      </c>
      <c r="R487" t="s">
        <v>2038</v>
      </c>
      <c r="S487" s="9">
        <f t="shared" si="44"/>
        <v>43626.208333333328</v>
      </c>
      <c r="T487" s="10">
        <f t="shared" si="45"/>
        <v>43667.208333333328</v>
      </c>
      <c r="U487">
        <f t="shared" si="46"/>
        <v>2019</v>
      </c>
      <c r="V487">
        <f t="shared" si="47"/>
        <v>2019</v>
      </c>
    </row>
    <row r="488" spans="1:22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3"/>
        <v>0.13500000000000001</v>
      </c>
      <c r="P488">
        <f t="shared" si="42"/>
        <v>33.428571428571431</v>
      </c>
      <c r="Q488" t="s">
        <v>2045</v>
      </c>
      <c r="R488" t="s">
        <v>2057</v>
      </c>
      <c r="S488" s="9">
        <f t="shared" si="44"/>
        <v>43168.25</v>
      </c>
      <c r="T488" s="10">
        <f t="shared" si="45"/>
        <v>43183.208333333328</v>
      </c>
      <c r="U488">
        <f t="shared" si="46"/>
        <v>2018</v>
      </c>
      <c r="V488">
        <f t="shared" si="47"/>
        <v>2018</v>
      </c>
    </row>
    <row r="489" spans="1:22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3"/>
        <v>1.7862556663644606</v>
      </c>
      <c r="P489">
        <f t="shared" si="42"/>
        <v>83.982949701619773</v>
      </c>
      <c r="Q489" t="s">
        <v>2037</v>
      </c>
      <c r="R489" t="s">
        <v>2038</v>
      </c>
      <c r="S489" s="9">
        <f t="shared" si="44"/>
        <v>42845.208333333328</v>
      </c>
      <c r="T489" s="10">
        <f t="shared" si="45"/>
        <v>42878.208333333328</v>
      </c>
      <c r="U489">
        <f t="shared" si="46"/>
        <v>2017</v>
      </c>
      <c r="V489">
        <f t="shared" si="47"/>
        <v>2017</v>
      </c>
    </row>
    <row r="490" spans="1:22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3"/>
        <v>2.2005660377358489</v>
      </c>
      <c r="P490">
        <f t="shared" si="42"/>
        <v>101.41739130434783</v>
      </c>
      <c r="Q490" t="s">
        <v>2037</v>
      </c>
      <c r="R490" t="s">
        <v>2038</v>
      </c>
      <c r="S490" s="9">
        <f t="shared" si="44"/>
        <v>42403.25</v>
      </c>
      <c r="T490" s="10">
        <f t="shared" si="45"/>
        <v>42420.25</v>
      </c>
      <c r="U490">
        <f t="shared" si="46"/>
        <v>2016</v>
      </c>
      <c r="V490">
        <f t="shared" si="47"/>
        <v>2016</v>
      </c>
    </row>
    <row r="491" spans="1:22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3"/>
        <v>1.015108695652174</v>
      </c>
      <c r="P491">
        <f t="shared" si="42"/>
        <v>109.87058823529412</v>
      </c>
      <c r="Q491" t="s">
        <v>2035</v>
      </c>
      <c r="R491" t="s">
        <v>2044</v>
      </c>
      <c r="S491" s="9">
        <f t="shared" si="44"/>
        <v>40406.208333333336</v>
      </c>
      <c r="T491" s="10">
        <f t="shared" si="45"/>
        <v>40411.208333333336</v>
      </c>
      <c r="U491">
        <f t="shared" si="46"/>
        <v>2010</v>
      </c>
      <c r="V491">
        <f t="shared" si="47"/>
        <v>2010</v>
      </c>
    </row>
    <row r="492" spans="1:22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3"/>
        <v>1.915</v>
      </c>
      <c r="P492">
        <f t="shared" si="42"/>
        <v>31.916666666666668</v>
      </c>
      <c r="Q492" t="s">
        <v>2062</v>
      </c>
      <c r="R492" t="s">
        <v>2063</v>
      </c>
      <c r="S492" s="9">
        <f t="shared" si="44"/>
        <v>43786.25</v>
      </c>
      <c r="T492" s="10">
        <f t="shared" si="45"/>
        <v>43793.25</v>
      </c>
      <c r="U492">
        <f t="shared" si="46"/>
        <v>2019</v>
      </c>
      <c r="V492">
        <f t="shared" si="47"/>
        <v>2019</v>
      </c>
    </row>
    <row r="493" spans="1:22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3"/>
        <v>3.0534683098591549</v>
      </c>
      <c r="P493">
        <f t="shared" si="42"/>
        <v>70.993450675399103</v>
      </c>
      <c r="Q493" t="s">
        <v>2031</v>
      </c>
      <c r="R493" t="s">
        <v>2032</v>
      </c>
      <c r="S493" s="9">
        <f t="shared" si="44"/>
        <v>41456.208333333336</v>
      </c>
      <c r="T493" s="10">
        <f t="shared" si="45"/>
        <v>41482.208333333336</v>
      </c>
      <c r="U493">
        <f t="shared" si="46"/>
        <v>2013</v>
      </c>
      <c r="V493">
        <f t="shared" si="47"/>
        <v>2013</v>
      </c>
    </row>
    <row r="494" spans="1:22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3"/>
        <v>0.23995287958115183</v>
      </c>
      <c r="P494">
        <f t="shared" si="42"/>
        <v>77.026890756302521</v>
      </c>
      <c r="Q494" t="s">
        <v>2039</v>
      </c>
      <c r="R494" t="s">
        <v>2050</v>
      </c>
      <c r="S494" s="9">
        <f t="shared" si="44"/>
        <v>40336.208333333336</v>
      </c>
      <c r="T494" s="10">
        <f t="shared" si="45"/>
        <v>40371.208333333336</v>
      </c>
      <c r="U494">
        <f t="shared" si="46"/>
        <v>2010</v>
      </c>
      <c r="V494">
        <f t="shared" si="47"/>
        <v>2010</v>
      </c>
    </row>
    <row r="495" spans="1:22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3"/>
        <v>7.2377777777777776</v>
      </c>
      <c r="P495">
        <f t="shared" si="42"/>
        <v>101.78125</v>
      </c>
      <c r="Q495" t="s">
        <v>2052</v>
      </c>
      <c r="R495" t="s">
        <v>2053</v>
      </c>
      <c r="S495" s="9">
        <f t="shared" si="44"/>
        <v>43645.208333333328</v>
      </c>
      <c r="T495" s="10">
        <f t="shared" si="45"/>
        <v>43658.208333333328</v>
      </c>
      <c r="U495">
        <f t="shared" si="46"/>
        <v>2019</v>
      </c>
      <c r="V495">
        <f t="shared" si="47"/>
        <v>2019</v>
      </c>
    </row>
    <row r="496" spans="1:22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3"/>
        <v>5.4736000000000002</v>
      </c>
      <c r="P496">
        <f t="shared" si="42"/>
        <v>51.059701492537314</v>
      </c>
      <c r="Q496" t="s">
        <v>2035</v>
      </c>
      <c r="R496" t="s">
        <v>2044</v>
      </c>
      <c r="S496" s="9">
        <f t="shared" si="44"/>
        <v>40990.208333333336</v>
      </c>
      <c r="T496" s="10">
        <f t="shared" si="45"/>
        <v>40991.208333333336</v>
      </c>
      <c r="U496">
        <f t="shared" si="46"/>
        <v>2012</v>
      </c>
      <c r="V496">
        <f t="shared" si="47"/>
        <v>2012</v>
      </c>
    </row>
    <row r="497" spans="1:22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3"/>
        <v>4.1449999999999996</v>
      </c>
      <c r="P497">
        <f t="shared" si="42"/>
        <v>68.02051282051282</v>
      </c>
      <c r="Q497" t="s">
        <v>2037</v>
      </c>
      <c r="R497" t="s">
        <v>2038</v>
      </c>
      <c r="S497" s="9">
        <f t="shared" si="44"/>
        <v>41800.208333333336</v>
      </c>
      <c r="T497" s="10">
        <f t="shared" si="45"/>
        <v>41804.208333333336</v>
      </c>
      <c r="U497">
        <f t="shared" si="46"/>
        <v>2014</v>
      </c>
      <c r="V497">
        <f t="shared" si="47"/>
        <v>2014</v>
      </c>
    </row>
    <row r="498" spans="1:22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3"/>
        <v>9.0696409140369975E-3</v>
      </c>
      <c r="P498">
        <f t="shared" si="42"/>
        <v>30.87037037037037</v>
      </c>
      <c r="Q498" t="s">
        <v>2039</v>
      </c>
      <c r="R498" t="s">
        <v>2047</v>
      </c>
      <c r="S498" s="9">
        <f t="shared" si="44"/>
        <v>42876.208333333328</v>
      </c>
      <c r="T498" s="10">
        <f t="shared" si="45"/>
        <v>42893.208333333328</v>
      </c>
      <c r="U498">
        <f t="shared" si="46"/>
        <v>2017</v>
      </c>
      <c r="V498">
        <f t="shared" si="47"/>
        <v>2017</v>
      </c>
    </row>
    <row r="499" spans="1:22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3"/>
        <v>0.34173469387755101</v>
      </c>
      <c r="P499">
        <f t="shared" si="42"/>
        <v>27.908333333333335</v>
      </c>
      <c r="Q499" t="s">
        <v>2035</v>
      </c>
      <c r="R499" t="s">
        <v>2044</v>
      </c>
      <c r="S499" s="9">
        <f t="shared" si="44"/>
        <v>42724.25</v>
      </c>
      <c r="T499" s="10">
        <f t="shared" si="45"/>
        <v>42724.25</v>
      </c>
      <c r="U499">
        <f t="shared" si="46"/>
        <v>2016</v>
      </c>
      <c r="V499">
        <f t="shared" si="47"/>
        <v>2016</v>
      </c>
    </row>
    <row r="500" spans="1:22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3"/>
        <v>0.239488107549121</v>
      </c>
      <c r="P500">
        <f t="shared" si="42"/>
        <v>79.994818652849744</v>
      </c>
      <c r="Q500" t="s">
        <v>2035</v>
      </c>
      <c r="R500" t="s">
        <v>2036</v>
      </c>
      <c r="S500" s="9">
        <f t="shared" si="44"/>
        <v>42005.25</v>
      </c>
      <c r="T500" s="10">
        <f t="shared" si="45"/>
        <v>42007.25</v>
      </c>
      <c r="U500">
        <f t="shared" si="46"/>
        <v>2015</v>
      </c>
      <c r="V500">
        <f t="shared" si="47"/>
        <v>2015</v>
      </c>
    </row>
    <row r="501" spans="1:22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3"/>
        <v>0.48072649572649573</v>
      </c>
      <c r="P501">
        <f t="shared" si="42"/>
        <v>38.003378378378379</v>
      </c>
      <c r="Q501" t="s">
        <v>2039</v>
      </c>
      <c r="R501" t="s">
        <v>2040</v>
      </c>
      <c r="S501" s="9">
        <f t="shared" si="44"/>
        <v>42444.208333333328</v>
      </c>
      <c r="T501" s="10">
        <f t="shared" si="45"/>
        <v>42449.208333333328</v>
      </c>
      <c r="U501">
        <f t="shared" si="46"/>
        <v>2016</v>
      </c>
      <c r="V501">
        <f t="shared" si="47"/>
        <v>2016</v>
      </c>
    </row>
    <row r="502" spans="1:22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3"/>
        <v>0</v>
      </c>
      <c r="P502" t="e">
        <f t="shared" si="42"/>
        <v>#DIV/0!</v>
      </c>
      <c r="Q502" t="s">
        <v>2037</v>
      </c>
      <c r="R502" t="s">
        <v>2038</v>
      </c>
      <c r="S502" s="9">
        <f t="shared" si="44"/>
        <v>41395.208333333336</v>
      </c>
      <c r="T502" s="10">
        <f t="shared" si="45"/>
        <v>41423.208333333336</v>
      </c>
      <c r="U502">
        <f t="shared" si="46"/>
        <v>2013</v>
      </c>
      <c r="V502">
        <f t="shared" si="47"/>
        <v>2013</v>
      </c>
    </row>
    <row r="503" spans="1:22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3"/>
        <v>0.70145182291666663</v>
      </c>
      <c r="P503">
        <f t="shared" si="42"/>
        <v>59.990534521158132</v>
      </c>
      <c r="Q503" t="s">
        <v>2039</v>
      </c>
      <c r="R503" t="s">
        <v>2040</v>
      </c>
      <c r="S503" s="9">
        <f t="shared" si="44"/>
        <v>41345.208333333336</v>
      </c>
      <c r="T503" s="10">
        <f t="shared" si="45"/>
        <v>41347.208333333336</v>
      </c>
      <c r="U503">
        <f t="shared" si="46"/>
        <v>2013</v>
      </c>
      <c r="V503">
        <f t="shared" si="47"/>
        <v>2013</v>
      </c>
    </row>
    <row r="504" spans="1:22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3"/>
        <v>5.2992307692307694</v>
      </c>
      <c r="P504">
        <f t="shared" si="42"/>
        <v>37.037634408602152</v>
      </c>
      <c r="Q504" t="s">
        <v>2048</v>
      </c>
      <c r="R504" t="s">
        <v>2049</v>
      </c>
      <c r="S504" s="9">
        <f t="shared" si="44"/>
        <v>41117.208333333336</v>
      </c>
      <c r="T504" s="10">
        <f t="shared" si="45"/>
        <v>41146.208333333336</v>
      </c>
      <c r="U504">
        <f t="shared" si="46"/>
        <v>2012</v>
      </c>
      <c r="V504">
        <f t="shared" si="47"/>
        <v>2012</v>
      </c>
    </row>
    <row r="505" spans="1:22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3"/>
        <v>1.8032549019607844</v>
      </c>
      <c r="P505">
        <f t="shared" si="42"/>
        <v>99.963043478260872</v>
      </c>
      <c r="Q505" t="s">
        <v>2039</v>
      </c>
      <c r="R505" t="s">
        <v>2042</v>
      </c>
      <c r="S505" s="9">
        <f t="shared" si="44"/>
        <v>42186.208333333328</v>
      </c>
      <c r="T505" s="10">
        <f t="shared" si="45"/>
        <v>42206.208333333328</v>
      </c>
      <c r="U505">
        <f t="shared" si="46"/>
        <v>2015</v>
      </c>
      <c r="V505">
        <f t="shared" si="47"/>
        <v>2015</v>
      </c>
    </row>
    <row r="506" spans="1:22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3"/>
        <v>0.92320000000000002</v>
      </c>
      <c r="P506">
        <f t="shared" si="42"/>
        <v>111.6774193548387</v>
      </c>
      <c r="Q506" t="s">
        <v>2033</v>
      </c>
      <c r="R506" t="s">
        <v>2034</v>
      </c>
      <c r="S506" s="9">
        <f t="shared" si="44"/>
        <v>42142.208333333328</v>
      </c>
      <c r="T506" s="10">
        <f t="shared" si="45"/>
        <v>42143.208333333328</v>
      </c>
      <c r="U506">
        <f t="shared" si="46"/>
        <v>2015</v>
      </c>
      <c r="V506">
        <f t="shared" si="47"/>
        <v>2015</v>
      </c>
    </row>
    <row r="507" spans="1:22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3"/>
        <v>0.13901001112347053</v>
      </c>
      <c r="P507">
        <f t="shared" si="42"/>
        <v>36.014409221902014</v>
      </c>
      <c r="Q507" t="s">
        <v>2045</v>
      </c>
      <c r="R507" t="s">
        <v>2054</v>
      </c>
      <c r="S507" s="9">
        <f t="shared" si="44"/>
        <v>41341.25</v>
      </c>
      <c r="T507" s="10">
        <f t="shared" si="45"/>
        <v>41383.208333333336</v>
      </c>
      <c r="U507">
        <f t="shared" si="46"/>
        <v>2013</v>
      </c>
      <c r="V507">
        <f t="shared" si="47"/>
        <v>2013</v>
      </c>
    </row>
    <row r="508" spans="1:22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3"/>
        <v>9.2707777777777771</v>
      </c>
      <c r="P508">
        <f t="shared" si="42"/>
        <v>66.010284810126578</v>
      </c>
      <c r="Q508" t="s">
        <v>2037</v>
      </c>
      <c r="R508" t="s">
        <v>2038</v>
      </c>
      <c r="S508" s="9">
        <f t="shared" si="44"/>
        <v>43062.25</v>
      </c>
      <c r="T508" s="10">
        <f t="shared" si="45"/>
        <v>43079.25</v>
      </c>
      <c r="U508">
        <f t="shared" si="46"/>
        <v>2017</v>
      </c>
      <c r="V508">
        <f t="shared" si="47"/>
        <v>2017</v>
      </c>
    </row>
    <row r="509" spans="1:22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3"/>
        <v>0.39857142857142858</v>
      </c>
      <c r="P509">
        <f t="shared" si="42"/>
        <v>44.05263157894737</v>
      </c>
      <c r="Q509" t="s">
        <v>2035</v>
      </c>
      <c r="R509" t="s">
        <v>2036</v>
      </c>
      <c r="S509" s="9">
        <f t="shared" si="44"/>
        <v>41373.208333333336</v>
      </c>
      <c r="T509" s="10">
        <f t="shared" si="45"/>
        <v>41422.208333333336</v>
      </c>
      <c r="U509">
        <f t="shared" si="46"/>
        <v>2013</v>
      </c>
      <c r="V509">
        <f t="shared" si="47"/>
        <v>2013</v>
      </c>
    </row>
    <row r="510" spans="1:22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3"/>
        <v>1.1222929936305732</v>
      </c>
      <c r="P510">
        <f t="shared" si="42"/>
        <v>52.999726551818434</v>
      </c>
      <c r="Q510" t="s">
        <v>2037</v>
      </c>
      <c r="R510" t="s">
        <v>2038</v>
      </c>
      <c r="S510" s="9">
        <f t="shared" si="44"/>
        <v>43310.208333333328</v>
      </c>
      <c r="T510" s="10">
        <f t="shared" si="45"/>
        <v>43331.208333333328</v>
      </c>
      <c r="U510">
        <f t="shared" si="46"/>
        <v>2018</v>
      </c>
      <c r="V510">
        <f t="shared" si="47"/>
        <v>2018</v>
      </c>
    </row>
    <row r="511" spans="1:22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3"/>
        <v>0.70925816023738875</v>
      </c>
      <c r="P511">
        <f t="shared" si="42"/>
        <v>95</v>
      </c>
      <c r="Q511" t="s">
        <v>2037</v>
      </c>
      <c r="R511" t="s">
        <v>2038</v>
      </c>
      <c r="S511" s="9">
        <f t="shared" si="44"/>
        <v>41034.208333333336</v>
      </c>
      <c r="T511" s="10">
        <f t="shared" si="45"/>
        <v>41044.208333333336</v>
      </c>
      <c r="U511">
        <f t="shared" si="46"/>
        <v>2012</v>
      </c>
      <c r="V511">
        <f t="shared" si="47"/>
        <v>2012</v>
      </c>
    </row>
    <row r="512" spans="1:22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3"/>
        <v>1.1908974358974358</v>
      </c>
      <c r="P512">
        <f t="shared" si="42"/>
        <v>70.908396946564892</v>
      </c>
      <c r="Q512" t="s">
        <v>2039</v>
      </c>
      <c r="R512" t="s">
        <v>2042</v>
      </c>
      <c r="S512" s="9">
        <f t="shared" si="44"/>
        <v>43251.208333333328</v>
      </c>
      <c r="T512" s="10">
        <f t="shared" si="45"/>
        <v>43275.208333333328</v>
      </c>
      <c r="U512">
        <f t="shared" si="46"/>
        <v>2018</v>
      </c>
      <c r="V512">
        <f t="shared" si="47"/>
        <v>2018</v>
      </c>
    </row>
    <row r="513" spans="1:22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3"/>
        <v>0.24017591339648173</v>
      </c>
      <c r="P513">
        <f t="shared" si="42"/>
        <v>98.060773480662988</v>
      </c>
      <c r="Q513" t="s">
        <v>2037</v>
      </c>
      <c r="R513" t="s">
        <v>2038</v>
      </c>
      <c r="S513" s="9">
        <f t="shared" si="44"/>
        <v>43671.208333333328</v>
      </c>
      <c r="T513" s="10">
        <f t="shared" si="45"/>
        <v>43681.208333333328</v>
      </c>
      <c r="U513">
        <f t="shared" si="46"/>
        <v>2019</v>
      </c>
      <c r="V513">
        <f t="shared" si="47"/>
        <v>2019</v>
      </c>
    </row>
    <row r="514" spans="1:22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3"/>
        <v>1.3931868131868133</v>
      </c>
      <c r="P514">
        <f t="shared" ref="P514:P577" si="48">E514/G514</f>
        <v>53.046025104602514</v>
      </c>
      <c r="Q514" t="s">
        <v>2048</v>
      </c>
      <c r="R514" t="s">
        <v>2049</v>
      </c>
      <c r="S514" s="9">
        <f t="shared" si="44"/>
        <v>41825.208333333336</v>
      </c>
      <c r="T514" s="10">
        <f t="shared" si="45"/>
        <v>41826.208333333336</v>
      </c>
      <c r="U514">
        <f t="shared" si="46"/>
        <v>2014</v>
      </c>
      <c r="V514">
        <f t="shared" si="47"/>
        <v>2014</v>
      </c>
    </row>
    <row r="515" spans="1:22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49">E515/D515</f>
        <v>0.39277108433734942</v>
      </c>
      <c r="P515">
        <f t="shared" si="48"/>
        <v>93.142857142857139</v>
      </c>
      <c r="Q515" t="s">
        <v>2039</v>
      </c>
      <c r="R515" t="s">
        <v>2058</v>
      </c>
      <c r="S515" s="9">
        <f t="shared" ref="S515:S578" si="50">(((J515/60)/60)/24)+DATE(1970,1,1)</f>
        <v>40430.208333333336</v>
      </c>
      <c r="T515" s="10">
        <f t="shared" ref="T515:T578" si="51">(((K515/60)/60)/24)+DATE(1970,1,1)</f>
        <v>40432.208333333336</v>
      </c>
      <c r="U515">
        <f t="shared" ref="U515:U578" si="52">YEAR(S515)</f>
        <v>2010</v>
      </c>
      <c r="V515">
        <f t="shared" ref="V515:V578" si="53">YEAR(T515)</f>
        <v>2010</v>
      </c>
    </row>
    <row r="516" spans="1:22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9"/>
        <v>0.22439077144917088</v>
      </c>
      <c r="P516">
        <f t="shared" si="48"/>
        <v>58.945075757575758</v>
      </c>
      <c r="Q516" t="s">
        <v>2033</v>
      </c>
      <c r="R516" t="s">
        <v>2034</v>
      </c>
      <c r="S516" s="9">
        <f t="shared" si="50"/>
        <v>41614.25</v>
      </c>
      <c r="T516" s="10">
        <f t="shared" si="51"/>
        <v>41619.25</v>
      </c>
      <c r="U516">
        <f t="shared" si="52"/>
        <v>2013</v>
      </c>
      <c r="V516">
        <f t="shared" si="53"/>
        <v>2013</v>
      </c>
    </row>
    <row r="517" spans="1:22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9"/>
        <v>0.55779069767441858</v>
      </c>
      <c r="P517">
        <f t="shared" si="48"/>
        <v>36.067669172932334</v>
      </c>
      <c r="Q517" t="s">
        <v>2037</v>
      </c>
      <c r="R517" t="s">
        <v>2038</v>
      </c>
      <c r="S517" s="9">
        <f t="shared" si="50"/>
        <v>40900.25</v>
      </c>
      <c r="T517" s="10">
        <f t="shared" si="51"/>
        <v>40902.25</v>
      </c>
      <c r="U517">
        <f t="shared" si="52"/>
        <v>2011</v>
      </c>
      <c r="V517">
        <f t="shared" si="53"/>
        <v>2011</v>
      </c>
    </row>
    <row r="518" spans="1:22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9"/>
        <v>0.42523125996810207</v>
      </c>
      <c r="P518">
        <f t="shared" si="48"/>
        <v>63.030732860520096</v>
      </c>
      <c r="Q518" t="s">
        <v>2045</v>
      </c>
      <c r="R518" t="s">
        <v>2046</v>
      </c>
      <c r="S518" s="9">
        <f t="shared" si="50"/>
        <v>40396.208333333336</v>
      </c>
      <c r="T518" s="10">
        <f t="shared" si="51"/>
        <v>40434.208333333336</v>
      </c>
      <c r="U518">
        <f t="shared" si="52"/>
        <v>2010</v>
      </c>
      <c r="V518">
        <f t="shared" si="53"/>
        <v>2010</v>
      </c>
    </row>
    <row r="519" spans="1:22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9"/>
        <v>1.1200000000000001</v>
      </c>
      <c r="P519">
        <f t="shared" si="48"/>
        <v>84.717948717948715</v>
      </c>
      <c r="Q519" t="s">
        <v>2031</v>
      </c>
      <c r="R519" t="s">
        <v>2032</v>
      </c>
      <c r="S519" s="9">
        <f t="shared" si="50"/>
        <v>42860.208333333328</v>
      </c>
      <c r="T519" s="10">
        <f t="shared" si="51"/>
        <v>42865.208333333328</v>
      </c>
      <c r="U519">
        <f t="shared" si="52"/>
        <v>2017</v>
      </c>
      <c r="V519">
        <f t="shared" si="53"/>
        <v>2017</v>
      </c>
    </row>
    <row r="520" spans="1:22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9"/>
        <v>7.0681818181818179E-2</v>
      </c>
      <c r="P520">
        <f t="shared" si="48"/>
        <v>62.2</v>
      </c>
      <c r="Q520" t="s">
        <v>2039</v>
      </c>
      <c r="R520" t="s">
        <v>2047</v>
      </c>
      <c r="S520" s="9">
        <f t="shared" si="50"/>
        <v>43154.25</v>
      </c>
      <c r="T520" s="10">
        <f t="shared" si="51"/>
        <v>43156.25</v>
      </c>
      <c r="U520">
        <f t="shared" si="52"/>
        <v>2018</v>
      </c>
      <c r="V520">
        <f t="shared" si="53"/>
        <v>2018</v>
      </c>
    </row>
    <row r="521" spans="1:22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9"/>
        <v>1.0174563871693867</v>
      </c>
      <c r="P521">
        <f t="shared" si="48"/>
        <v>101.97518330513255</v>
      </c>
      <c r="Q521" t="s">
        <v>2033</v>
      </c>
      <c r="R521" t="s">
        <v>2034</v>
      </c>
      <c r="S521" s="9">
        <f t="shared" si="50"/>
        <v>42012.25</v>
      </c>
      <c r="T521" s="10">
        <f t="shared" si="51"/>
        <v>42026.25</v>
      </c>
      <c r="U521">
        <f t="shared" si="52"/>
        <v>2015</v>
      </c>
      <c r="V521">
        <f t="shared" si="53"/>
        <v>2015</v>
      </c>
    </row>
    <row r="522" spans="1:22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9"/>
        <v>4.2575000000000003</v>
      </c>
      <c r="P522">
        <f t="shared" si="48"/>
        <v>106.4375</v>
      </c>
      <c r="Q522" t="s">
        <v>2037</v>
      </c>
      <c r="R522" t="s">
        <v>2038</v>
      </c>
      <c r="S522" s="9">
        <f t="shared" si="50"/>
        <v>43574.208333333328</v>
      </c>
      <c r="T522" s="10">
        <f t="shared" si="51"/>
        <v>43577.208333333328</v>
      </c>
      <c r="U522">
        <f t="shared" si="52"/>
        <v>2019</v>
      </c>
      <c r="V522">
        <f t="shared" si="53"/>
        <v>2019</v>
      </c>
    </row>
    <row r="523" spans="1:22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9"/>
        <v>1.4553947368421052</v>
      </c>
      <c r="P523">
        <f t="shared" si="48"/>
        <v>29.975609756097562</v>
      </c>
      <c r="Q523" t="s">
        <v>2039</v>
      </c>
      <c r="R523" t="s">
        <v>2042</v>
      </c>
      <c r="S523" s="9">
        <f t="shared" si="50"/>
        <v>42605.208333333328</v>
      </c>
      <c r="T523" s="10">
        <f t="shared" si="51"/>
        <v>42611.208333333328</v>
      </c>
      <c r="U523">
        <f t="shared" si="52"/>
        <v>2016</v>
      </c>
      <c r="V523">
        <f t="shared" si="53"/>
        <v>2016</v>
      </c>
    </row>
    <row r="524" spans="1:22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9"/>
        <v>0.32453465346534655</v>
      </c>
      <c r="P524">
        <f t="shared" si="48"/>
        <v>85.806282722513089</v>
      </c>
      <c r="Q524" t="s">
        <v>2039</v>
      </c>
      <c r="R524" t="s">
        <v>2050</v>
      </c>
      <c r="S524" s="9">
        <f t="shared" si="50"/>
        <v>41093.208333333336</v>
      </c>
      <c r="T524" s="10">
        <f t="shared" si="51"/>
        <v>41105.208333333336</v>
      </c>
      <c r="U524">
        <f t="shared" si="52"/>
        <v>2012</v>
      </c>
      <c r="V524">
        <f t="shared" si="53"/>
        <v>2012</v>
      </c>
    </row>
    <row r="525" spans="1:22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9"/>
        <v>7.003333333333333</v>
      </c>
      <c r="P525">
        <f t="shared" si="48"/>
        <v>70.82022471910112</v>
      </c>
      <c r="Q525" t="s">
        <v>2039</v>
      </c>
      <c r="R525" t="s">
        <v>2050</v>
      </c>
      <c r="S525" s="9">
        <f t="shared" si="50"/>
        <v>40241.25</v>
      </c>
      <c r="T525" s="10">
        <f t="shared" si="51"/>
        <v>40246.25</v>
      </c>
      <c r="U525">
        <f t="shared" si="52"/>
        <v>2010</v>
      </c>
      <c r="V525">
        <f t="shared" si="53"/>
        <v>2010</v>
      </c>
    </row>
    <row r="526" spans="1:22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9"/>
        <v>0.83904860392967939</v>
      </c>
      <c r="P526">
        <f t="shared" si="48"/>
        <v>40.998484082870135</v>
      </c>
      <c r="Q526" t="s">
        <v>2037</v>
      </c>
      <c r="R526" t="s">
        <v>2038</v>
      </c>
      <c r="S526" s="9">
        <f t="shared" si="50"/>
        <v>40294.208333333336</v>
      </c>
      <c r="T526" s="10">
        <f t="shared" si="51"/>
        <v>40307.208333333336</v>
      </c>
      <c r="U526">
        <f t="shared" si="52"/>
        <v>2010</v>
      </c>
      <c r="V526">
        <f t="shared" si="53"/>
        <v>2010</v>
      </c>
    </row>
    <row r="527" spans="1:22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9"/>
        <v>0.84190476190476193</v>
      </c>
      <c r="P527">
        <f t="shared" si="48"/>
        <v>28.063492063492063</v>
      </c>
      <c r="Q527" t="s">
        <v>2035</v>
      </c>
      <c r="R527" t="s">
        <v>2044</v>
      </c>
      <c r="S527" s="9">
        <f t="shared" si="50"/>
        <v>40505.25</v>
      </c>
      <c r="T527" s="10">
        <f t="shared" si="51"/>
        <v>40509.25</v>
      </c>
      <c r="U527">
        <f t="shared" si="52"/>
        <v>2010</v>
      </c>
      <c r="V527">
        <f t="shared" si="53"/>
        <v>2010</v>
      </c>
    </row>
    <row r="528" spans="1:22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9"/>
        <v>1.5595180722891566</v>
      </c>
      <c r="P528">
        <f t="shared" si="48"/>
        <v>88.054421768707485</v>
      </c>
      <c r="Q528" t="s">
        <v>2037</v>
      </c>
      <c r="R528" t="s">
        <v>2038</v>
      </c>
      <c r="S528" s="9">
        <f t="shared" si="50"/>
        <v>42364.25</v>
      </c>
      <c r="T528" s="10">
        <f t="shared" si="51"/>
        <v>42401.25</v>
      </c>
      <c r="U528">
        <f t="shared" si="52"/>
        <v>2015</v>
      </c>
      <c r="V528">
        <f t="shared" si="53"/>
        <v>2016</v>
      </c>
    </row>
    <row r="529" spans="1:22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9"/>
        <v>0.99619450317124736</v>
      </c>
      <c r="P529">
        <f t="shared" si="48"/>
        <v>31</v>
      </c>
      <c r="Q529" t="s">
        <v>2039</v>
      </c>
      <c r="R529" t="s">
        <v>2047</v>
      </c>
      <c r="S529" s="9">
        <f t="shared" si="50"/>
        <v>42405.25</v>
      </c>
      <c r="T529" s="10">
        <f t="shared" si="51"/>
        <v>42441.25</v>
      </c>
      <c r="U529">
        <f t="shared" si="52"/>
        <v>2016</v>
      </c>
      <c r="V529">
        <f t="shared" si="53"/>
        <v>2016</v>
      </c>
    </row>
    <row r="530" spans="1:22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9"/>
        <v>0.80300000000000005</v>
      </c>
      <c r="P530">
        <f t="shared" si="48"/>
        <v>90.337500000000006</v>
      </c>
      <c r="Q530" t="s">
        <v>2033</v>
      </c>
      <c r="R530" t="s">
        <v>2043</v>
      </c>
      <c r="S530" s="9">
        <f t="shared" si="50"/>
        <v>41601.25</v>
      </c>
      <c r="T530" s="10">
        <f t="shared" si="51"/>
        <v>41646.25</v>
      </c>
      <c r="U530">
        <f t="shared" si="52"/>
        <v>2013</v>
      </c>
      <c r="V530">
        <f t="shared" si="53"/>
        <v>2014</v>
      </c>
    </row>
    <row r="531" spans="1:22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9"/>
        <v>0.11254901960784314</v>
      </c>
      <c r="P531">
        <f t="shared" si="48"/>
        <v>63.777777777777779</v>
      </c>
      <c r="Q531" t="s">
        <v>2048</v>
      </c>
      <c r="R531" t="s">
        <v>2049</v>
      </c>
      <c r="S531" s="9">
        <f t="shared" si="50"/>
        <v>41769.208333333336</v>
      </c>
      <c r="T531" s="10">
        <f t="shared" si="51"/>
        <v>41797.208333333336</v>
      </c>
      <c r="U531">
        <f t="shared" si="52"/>
        <v>2014</v>
      </c>
      <c r="V531">
        <f t="shared" si="53"/>
        <v>2014</v>
      </c>
    </row>
    <row r="532" spans="1:22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9"/>
        <v>0.91740952380952379</v>
      </c>
      <c r="P532">
        <f t="shared" si="48"/>
        <v>53.995515695067262</v>
      </c>
      <c r="Q532" t="s">
        <v>2045</v>
      </c>
      <c r="R532" t="s">
        <v>2051</v>
      </c>
      <c r="S532" s="9">
        <f t="shared" si="50"/>
        <v>40421.208333333336</v>
      </c>
      <c r="T532" s="10">
        <f t="shared" si="51"/>
        <v>40435.208333333336</v>
      </c>
      <c r="U532">
        <f t="shared" si="52"/>
        <v>2010</v>
      </c>
      <c r="V532">
        <f t="shared" si="53"/>
        <v>2010</v>
      </c>
    </row>
    <row r="533" spans="1:22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9"/>
        <v>0.95521156936261387</v>
      </c>
      <c r="P533">
        <f t="shared" si="48"/>
        <v>48.993956043956047</v>
      </c>
      <c r="Q533" t="s">
        <v>2048</v>
      </c>
      <c r="R533" t="s">
        <v>2049</v>
      </c>
      <c r="S533" s="9">
        <f t="shared" si="50"/>
        <v>41589.25</v>
      </c>
      <c r="T533" s="10">
        <f t="shared" si="51"/>
        <v>41645.25</v>
      </c>
      <c r="U533">
        <f t="shared" si="52"/>
        <v>2013</v>
      </c>
      <c r="V533">
        <f t="shared" si="53"/>
        <v>2014</v>
      </c>
    </row>
    <row r="534" spans="1:22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9"/>
        <v>5.0287499999999996</v>
      </c>
      <c r="P534">
        <f t="shared" si="48"/>
        <v>63.857142857142854</v>
      </c>
      <c r="Q534" t="s">
        <v>2037</v>
      </c>
      <c r="R534" t="s">
        <v>2038</v>
      </c>
      <c r="S534" s="9">
        <f t="shared" si="50"/>
        <v>43125.25</v>
      </c>
      <c r="T534" s="10">
        <f t="shared" si="51"/>
        <v>43126.25</v>
      </c>
      <c r="U534">
        <f t="shared" si="52"/>
        <v>2018</v>
      </c>
      <c r="V534">
        <f t="shared" si="53"/>
        <v>2018</v>
      </c>
    </row>
    <row r="535" spans="1:22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9"/>
        <v>1.5924394463667819</v>
      </c>
      <c r="P535">
        <f t="shared" si="48"/>
        <v>82.996393146979258</v>
      </c>
      <c r="Q535" t="s">
        <v>2033</v>
      </c>
      <c r="R535" t="s">
        <v>2043</v>
      </c>
      <c r="S535" s="9">
        <f t="shared" si="50"/>
        <v>41479.208333333336</v>
      </c>
      <c r="T535" s="10">
        <f t="shared" si="51"/>
        <v>41515.208333333336</v>
      </c>
      <c r="U535">
        <f t="shared" si="52"/>
        <v>2013</v>
      </c>
      <c r="V535">
        <f t="shared" si="53"/>
        <v>2013</v>
      </c>
    </row>
    <row r="536" spans="1:22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9"/>
        <v>0.15022446689113356</v>
      </c>
      <c r="P536">
        <f t="shared" si="48"/>
        <v>55.08230452674897</v>
      </c>
      <c r="Q536" t="s">
        <v>2039</v>
      </c>
      <c r="R536" t="s">
        <v>2042</v>
      </c>
      <c r="S536" s="9">
        <f t="shared" si="50"/>
        <v>43329.208333333328</v>
      </c>
      <c r="T536" s="10">
        <f t="shared" si="51"/>
        <v>43330.208333333328</v>
      </c>
      <c r="U536">
        <f t="shared" si="52"/>
        <v>2018</v>
      </c>
      <c r="V536">
        <f t="shared" si="53"/>
        <v>2018</v>
      </c>
    </row>
    <row r="537" spans="1:22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9"/>
        <v>4.820384615384615</v>
      </c>
      <c r="P537">
        <f t="shared" si="48"/>
        <v>62.044554455445542</v>
      </c>
      <c r="Q537" t="s">
        <v>2037</v>
      </c>
      <c r="R537" t="s">
        <v>2038</v>
      </c>
      <c r="S537" s="9">
        <f t="shared" si="50"/>
        <v>43259.208333333328</v>
      </c>
      <c r="T537" s="10">
        <f t="shared" si="51"/>
        <v>43261.208333333328</v>
      </c>
      <c r="U537">
        <f t="shared" si="52"/>
        <v>2018</v>
      </c>
      <c r="V537">
        <f t="shared" si="53"/>
        <v>2018</v>
      </c>
    </row>
    <row r="538" spans="1:22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9"/>
        <v>1.4996938775510205</v>
      </c>
      <c r="P538">
        <f t="shared" si="48"/>
        <v>104.97857142857143</v>
      </c>
      <c r="Q538" t="s">
        <v>2045</v>
      </c>
      <c r="R538" t="s">
        <v>2051</v>
      </c>
      <c r="S538" s="9">
        <f t="shared" si="50"/>
        <v>40414.208333333336</v>
      </c>
      <c r="T538" s="10">
        <f t="shared" si="51"/>
        <v>40440.208333333336</v>
      </c>
      <c r="U538">
        <f t="shared" si="52"/>
        <v>2010</v>
      </c>
      <c r="V538">
        <f t="shared" si="53"/>
        <v>2010</v>
      </c>
    </row>
    <row r="539" spans="1:22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9"/>
        <v>1.1722156398104266</v>
      </c>
      <c r="P539">
        <f t="shared" si="48"/>
        <v>94.044676806083643</v>
      </c>
      <c r="Q539" t="s">
        <v>2039</v>
      </c>
      <c r="R539" t="s">
        <v>2040</v>
      </c>
      <c r="S539" s="9">
        <f t="shared" si="50"/>
        <v>43342.208333333328</v>
      </c>
      <c r="T539" s="10">
        <f t="shared" si="51"/>
        <v>43365.208333333328</v>
      </c>
      <c r="U539">
        <f t="shared" si="52"/>
        <v>2018</v>
      </c>
      <c r="V539">
        <f t="shared" si="53"/>
        <v>2018</v>
      </c>
    </row>
    <row r="540" spans="1:22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9"/>
        <v>0.37695968274950431</v>
      </c>
      <c r="P540">
        <f t="shared" si="48"/>
        <v>44.007716049382715</v>
      </c>
      <c r="Q540" t="s">
        <v>2048</v>
      </c>
      <c r="R540" t="s">
        <v>2059</v>
      </c>
      <c r="S540" s="9">
        <f t="shared" si="50"/>
        <v>41539.208333333336</v>
      </c>
      <c r="T540" s="10">
        <f t="shared" si="51"/>
        <v>41555.208333333336</v>
      </c>
      <c r="U540">
        <f t="shared" si="52"/>
        <v>2013</v>
      </c>
      <c r="V540">
        <f t="shared" si="53"/>
        <v>2013</v>
      </c>
    </row>
    <row r="541" spans="1:22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9"/>
        <v>0.72653061224489801</v>
      </c>
      <c r="P541">
        <f t="shared" si="48"/>
        <v>92.467532467532465</v>
      </c>
      <c r="Q541" t="s">
        <v>2031</v>
      </c>
      <c r="R541" t="s">
        <v>2032</v>
      </c>
      <c r="S541" s="9">
        <f t="shared" si="50"/>
        <v>43647.208333333328</v>
      </c>
      <c r="T541" s="10">
        <f t="shared" si="51"/>
        <v>43653.208333333328</v>
      </c>
      <c r="U541">
        <f t="shared" si="52"/>
        <v>2019</v>
      </c>
      <c r="V541">
        <f t="shared" si="53"/>
        <v>2019</v>
      </c>
    </row>
    <row r="542" spans="1:22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9"/>
        <v>2.6598113207547169</v>
      </c>
      <c r="P542">
        <f t="shared" si="48"/>
        <v>57.072874493927124</v>
      </c>
      <c r="Q542" t="s">
        <v>2052</v>
      </c>
      <c r="R542" t="s">
        <v>2053</v>
      </c>
      <c r="S542" s="9">
        <f t="shared" si="50"/>
        <v>43225.208333333328</v>
      </c>
      <c r="T542" s="10">
        <f t="shared" si="51"/>
        <v>43247.208333333328</v>
      </c>
      <c r="U542">
        <f t="shared" si="52"/>
        <v>2018</v>
      </c>
      <c r="V542">
        <f t="shared" si="53"/>
        <v>2018</v>
      </c>
    </row>
    <row r="543" spans="1:22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9"/>
        <v>0.24205617977528091</v>
      </c>
      <c r="P543">
        <f t="shared" si="48"/>
        <v>109.07848101265823</v>
      </c>
      <c r="Q543" t="s">
        <v>2048</v>
      </c>
      <c r="R543" t="s">
        <v>2059</v>
      </c>
      <c r="S543" s="9">
        <f t="shared" si="50"/>
        <v>42165.208333333328</v>
      </c>
      <c r="T543" s="10">
        <f t="shared" si="51"/>
        <v>42191.208333333328</v>
      </c>
      <c r="U543">
        <f t="shared" si="52"/>
        <v>2015</v>
      </c>
      <c r="V543">
        <f t="shared" si="53"/>
        <v>2015</v>
      </c>
    </row>
    <row r="544" spans="1:22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9"/>
        <v>2.5064935064935064E-2</v>
      </c>
      <c r="P544">
        <f t="shared" si="48"/>
        <v>39.387755102040813</v>
      </c>
      <c r="Q544" t="s">
        <v>2033</v>
      </c>
      <c r="R544" t="s">
        <v>2043</v>
      </c>
      <c r="S544" s="9">
        <f t="shared" si="50"/>
        <v>42391.25</v>
      </c>
      <c r="T544" s="10">
        <f t="shared" si="51"/>
        <v>42421.25</v>
      </c>
      <c r="U544">
        <f t="shared" si="52"/>
        <v>2016</v>
      </c>
      <c r="V544">
        <f t="shared" si="53"/>
        <v>2016</v>
      </c>
    </row>
    <row r="545" spans="1:22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9"/>
        <v>0.1632979976442874</v>
      </c>
      <c r="P545">
        <f t="shared" si="48"/>
        <v>77.022222222222226</v>
      </c>
      <c r="Q545" t="s">
        <v>2048</v>
      </c>
      <c r="R545" t="s">
        <v>2049</v>
      </c>
      <c r="S545" s="9">
        <f t="shared" si="50"/>
        <v>41528.208333333336</v>
      </c>
      <c r="T545" s="10">
        <f t="shared" si="51"/>
        <v>41543.208333333336</v>
      </c>
      <c r="U545">
        <f t="shared" si="52"/>
        <v>2013</v>
      </c>
      <c r="V545">
        <f t="shared" si="53"/>
        <v>2013</v>
      </c>
    </row>
    <row r="546" spans="1:22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9"/>
        <v>2.7650000000000001</v>
      </c>
      <c r="P546">
        <f t="shared" si="48"/>
        <v>92.166666666666671</v>
      </c>
      <c r="Q546" t="s">
        <v>2033</v>
      </c>
      <c r="R546" t="s">
        <v>2034</v>
      </c>
      <c r="S546" s="9">
        <f t="shared" si="50"/>
        <v>42377.25</v>
      </c>
      <c r="T546" s="10">
        <f t="shared" si="51"/>
        <v>42390.25</v>
      </c>
      <c r="U546">
        <f t="shared" si="52"/>
        <v>2016</v>
      </c>
      <c r="V546">
        <f t="shared" si="53"/>
        <v>2016</v>
      </c>
    </row>
    <row r="547" spans="1:22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9"/>
        <v>0.88803571428571426</v>
      </c>
      <c r="P547">
        <f t="shared" si="48"/>
        <v>61.007063197026021</v>
      </c>
      <c r="Q547" t="s">
        <v>2037</v>
      </c>
      <c r="R547" t="s">
        <v>2038</v>
      </c>
      <c r="S547" s="9">
        <f t="shared" si="50"/>
        <v>43824.25</v>
      </c>
      <c r="T547" s="10">
        <f t="shared" si="51"/>
        <v>43844.25</v>
      </c>
      <c r="U547">
        <f t="shared" si="52"/>
        <v>2019</v>
      </c>
      <c r="V547">
        <f t="shared" si="53"/>
        <v>2020</v>
      </c>
    </row>
    <row r="548" spans="1:22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9"/>
        <v>1.6357142857142857</v>
      </c>
      <c r="P548">
        <f t="shared" si="48"/>
        <v>78.068181818181813</v>
      </c>
      <c r="Q548" t="s">
        <v>2037</v>
      </c>
      <c r="R548" t="s">
        <v>2038</v>
      </c>
      <c r="S548" s="9">
        <f t="shared" si="50"/>
        <v>43360.208333333328</v>
      </c>
      <c r="T548" s="10">
        <f t="shared" si="51"/>
        <v>43363.208333333328</v>
      </c>
      <c r="U548">
        <f t="shared" si="52"/>
        <v>2018</v>
      </c>
      <c r="V548">
        <f t="shared" si="53"/>
        <v>2018</v>
      </c>
    </row>
    <row r="549" spans="1:22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9"/>
        <v>9.69</v>
      </c>
      <c r="P549">
        <f t="shared" si="48"/>
        <v>80.75</v>
      </c>
      <c r="Q549" t="s">
        <v>2039</v>
      </c>
      <c r="R549" t="s">
        <v>2042</v>
      </c>
      <c r="S549" s="9">
        <f t="shared" si="50"/>
        <v>42029.25</v>
      </c>
      <c r="T549" s="10">
        <f t="shared" si="51"/>
        <v>42041.25</v>
      </c>
      <c r="U549">
        <f t="shared" si="52"/>
        <v>2015</v>
      </c>
      <c r="V549">
        <f t="shared" si="53"/>
        <v>2015</v>
      </c>
    </row>
    <row r="550" spans="1:22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9"/>
        <v>2.7091376701966716</v>
      </c>
      <c r="P550">
        <f t="shared" si="48"/>
        <v>59.991289782244557</v>
      </c>
      <c r="Q550" t="s">
        <v>2037</v>
      </c>
      <c r="R550" t="s">
        <v>2038</v>
      </c>
      <c r="S550" s="9">
        <f t="shared" si="50"/>
        <v>42461.208333333328</v>
      </c>
      <c r="T550" s="10">
        <f t="shared" si="51"/>
        <v>42474.208333333328</v>
      </c>
      <c r="U550">
        <f t="shared" si="52"/>
        <v>2016</v>
      </c>
      <c r="V550">
        <f t="shared" si="53"/>
        <v>2016</v>
      </c>
    </row>
    <row r="551" spans="1:22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9"/>
        <v>2.8421355932203389</v>
      </c>
      <c r="P551">
        <f t="shared" si="48"/>
        <v>110.03018372703411</v>
      </c>
      <c r="Q551" t="s">
        <v>2035</v>
      </c>
      <c r="R551" t="s">
        <v>2044</v>
      </c>
      <c r="S551" s="9">
        <f t="shared" si="50"/>
        <v>41422.208333333336</v>
      </c>
      <c r="T551" s="10">
        <f t="shared" si="51"/>
        <v>41431.208333333336</v>
      </c>
      <c r="U551">
        <f t="shared" si="52"/>
        <v>2013</v>
      </c>
      <c r="V551">
        <f t="shared" si="53"/>
        <v>2013</v>
      </c>
    </row>
    <row r="552" spans="1:22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9"/>
        <v>0.04</v>
      </c>
      <c r="P552">
        <f t="shared" si="48"/>
        <v>4</v>
      </c>
      <c r="Q552" t="s">
        <v>2033</v>
      </c>
      <c r="R552" t="s">
        <v>2043</v>
      </c>
      <c r="S552" s="9">
        <f t="shared" si="50"/>
        <v>40968.25</v>
      </c>
      <c r="T552" s="10">
        <f t="shared" si="51"/>
        <v>40989.208333333336</v>
      </c>
      <c r="U552">
        <f t="shared" si="52"/>
        <v>2012</v>
      </c>
      <c r="V552">
        <f t="shared" si="53"/>
        <v>2012</v>
      </c>
    </row>
    <row r="553" spans="1:22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9"/>
        <v>0.58632981676846196</v>
      </c>
      <c r="P553">
        <f t="shared" si="48"/>
        <v>37.99856063332134</v>
      </c>
      <c r="Q553" t="s">
        <v>2035</v>
      </c>
      <c r="R553" t="s">
        <v>2036</v>
      </c>
      <c r="S553" s="9">
        <f t="shared" si="50"/>
        <v>41993.25</v>
      </c>
      <c r="T553" s="10">
        <f t="shared" si="51"/>
        <v>42033.25</v>
      </c>
      <c r="U553">
        <f t="shared" si="52"/>
        <v>2014</v>
      </c>
      <c r="V553">
        <f t="shared" si="53"/>
        <v>2015</v>
      </c>
    </row>
    <row r="554" spans="1:22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9"/>
        <v>0.98511111111111116</v>
      </c>
      <c r="P554">
        <f t="shared" si="48"/>
        <v>96.369565217391298</v>
      </c>
      <c r="Q554" t="s">
        <v>2037</v>
      </c>
      <c r="R554" t="s">
        <v>2038</v>
      </c>
      <c r="S554" s="9">
        <f t="shared" si="50"/>
        <v>42700.25</v>
      </c>
      <c r="T554" s="10">
        <f t="shared" si="51"/>
        <v>42702.25</v>
      </c>
      <c r="U554">
        <f t="shared" si="52"/>
        <v>2016</v>
      </c>
      <c r="V554">
        <f t="shared" si="53"/>
        <v>2016</v>
      </c>
    </row>
    <row r="555" spans="1:22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9"/>
        <v>0.43975381008206332</v>
      </c>
      <c r="P555">
        <f t="shared" si="48"/>
        <v>72.978599221789878</v>
      </c>
      <c r="Q555" t="s">
        <v>2033</v>
      </c>
      <c r="R555" t="s">
        <v>2034</v>
      </c>
      <c r="S555" s="9">
        <f t="shared" si="50"/>
        <v>40545.25</v>
      </c>
      <c r="T555" s="10">
        <f t="shared" si="51"/>
        <v>40546.25</v>
      </c>
      <c r="U555">
        <f t="shared" si="52"/>
        <v>2011</v>
      </c>
      <c r="V555">
        <f t="shared" si="53"/>
        <v>2011</v>
      </c>
    </row>
    <row r="556" spans="1:22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9"/>
        <v>1.5166315789473683</v>
      </c>
      <c r="P556">
        <f t="shared" si="48"/>
        <v>26.007220216606498</v>
      </c>
      <c r="Q556" t="s">
        <v>2033</v>
      </c>
      <c r="R556" t="s">
        <v>2043</v>
      </c>
      <c r="S556" s="9">
        <f t="shared" si="50"/>
        <v>42723.25</v>
      </c>
      <c r="T556" s="10">
        <f t="shared" si="51"/>
        <v>42729.25</v>
      </c>
      <c r="U556">
        <f t="shared" si="52"/>
        <v>2016</v>
      </c>
      <c r="V556">
        <f t="shared" si="53"/>
        <v>2016</v>
      </c>
    </row>
    <row r="557" spans="1:22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9"/>
        <v>2.2363492063492063</v>
      </c>
      <c r="P557">
        <f t="shared" si="48"/>
        <v>104.36296296296297</v>
      </c>
      <c r="Q557" t="s">
        <v>2033</v>
      </c>
      <c r="R557" t="s">
        <v>2034</v>
      </c>
      <c r="S557" s="9">
        <f t="shared" si="50"/>
        <v>41731.208333333336</v>
      </c>
      <c r="T557" s="10">
        <f t="shared" si="51"/>
        <v>41762.208333333336</v>
      </c>
      <c r="U557">
        <f t="shared" si="52"/>
        <v>2014</v>
      </c>
      <c r="V557">
        <f t="shared" si="53"/>
        <v>2014</v>
      </c>
    </row>
    <row r="558" spans="1:22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9"/>
        <v>2.3975</v>
      </c>
      <c r="P558">
        <f t="shared" si="48"/>
        <v>102.18852459016394</v>
      </c>
      <c r="Q558" t="s">
        <v>2045</v>
      </c>
      <c r="R558" t="s">
        <v>2057</v>
      </c>
      <c r="S558" s="9">
        <f t="shared" si="50"/>
        <v>40792.208333333336</v>
      </c>
      <c r="T558" s="10">
        <f t="shared" si="51"/>
        <v>40799.208333333336</v>
      </c>
      <c r="U558">
        <f t="shared" si="52"/>
        <v>2011</v>
      </c>
      <c r="V558">
        <f t="shared" si="53"/>
        <v>2011</v>
      </c>
    </row>
    <row r="559" spans="1:22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9"/>
        <v>1.9933333333333334</v>
      </c>
      <c r="P559">
        <f t="shared" si="48"/>
        <v>54.117647058823529</v>
      </c>
      <c r="Q559" t="s">
        <v>2039</v>
      </c>
      <c r="R559" t="s">
        <v>2061</v>
      </c>
      <c r="S559" s="9">
        <f t="shared" si="50"/>
        <v>42279.208333333328</v>
      </c>
      <c r="T559" s="10">
        <f t="shared" si="51"/>
        <v>42282.208333333328</v>
      </c>
      <c r="U559">
        <f t="shared" si="52"/>
        <v>2015</v>
      </c>
      <c r="V559">
        <f t="shared" si="53"/>
        <v>2015</v>
      </c>
    </row>
    <row r="560" spans="1:22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9"/>
        <v>1.373448275862069</v>
      </c>
      <c r="P560">
        <f t="shared" si="48"/>
        <v>63.222222222222221</v>
      </c>
      <c r="Q560" t="s">
        <v>2037</v>
      </c>
      <c r="R560" t="s">
        <v>2038</v>
      </c>
      <c r="S560" s="9">
        <f t="shared" si="50"/>
        <v>42424.25</v>
      </c>
      <c r="T560" s="10">
        <f t="shared" si="51"/>
        <v>42467.208333333328</v>
      </c>
      <c r="U560">
        <f t="shared" si="52"/>
        <v>2016</v>
      </c>
      <c r="V560">
        <f t="shared" si="53"/>
        <v>2016</v>
      </c>
    </row>
    <row r="561" spans="1:22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9"/>
        <v>1.009696106362773</v>
      </c>
      <c r="P561">
        <f t="shared" si="48"/>
        <v>104.03228962818004</v>
      </c>
      <c r="Q561" t="s">
        <v>2037</v>
      </c>
      <c r="R561" t="s">
        <v>2038</v>
      </c>
      <c r="S561" s="9">
        <f t="shared" si="50"/>
        <v>42584.208333333328</v>
      </c>
      <c r="T561" s="10">
        <f t="shared" si="51"/>
        <v>42591.208333333328</v>
      </c>
      <c r="U561">
        <f t="shared" si="52"/>
        <v>2016</v>
      </c>
      <c r="V561">
        <f t="shared" si="53"/>
        <v>2016</v>
      </c>
    </row>
    <row r="562" spans="1:22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9"/>
        <v>7.9416000000000002</v>
      </c>
      <c r="P562">
        <f t="shared" si="48"/>
        <v>49.994334277620396</v>
      </c>
      <c r="Q562" t="s">
        <v>2039</v>
      </c>
      <c r="R562" t="s">
        <v>2047</v>
      </c>
      <c r="S562" s="9">
        <f t="shared" si="50"/>
        <v>40865.25</v>
      </c>
      <c r="T562" s="10">
        <f t="shared" si="51"/>
        <v>40905.25</v>
      </c>
      <c r="U562">
        <f t="shared" si="52"/>
        <v>2011</v>
      </c>
      <c r="V562">
        <f t="shared" si="53"/>
        <v>2011</v>
      </c>
    </row>
    <row r="563" spans="1:22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9"/>
        <v>3.6970000000000001</v>
      </c>
      <c r="P563">
        <f t="shared" si="48"/>
        <v>56.015151515151516</v>
      </c>
      <c r="Q563" t="s">
        <v>2037</v>
      </c>
      <c r="R563" t="s">
        <v>2038</v>
      </c>
      <c r="S563" s="9">
        <f t="shared" si="50"/>
        <v>40833.208333333336</v>
      </c>
      <c r="T563" s="10">
        <f t="shared" si="51"/>
        <v>40835.208333333336</v>
      </c>
      <c r="U563">
        <f t="shared" si="52"/>
        <v>2011</v>
      </c>
      <c r="V563">
        <f t="shared" si="53"/>
        <v>2011</v>
      </c>
    </row>
    <row r="564" spans="1:22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9"/>
        <v>0.12818181818181817</v>
      </c>
      <c r="P564">
        <f t="shared" si="48"/>
        <v>48.807692307692307</v>
      </c>
      <c r="Q564" t="s">
        <v>2033</v>
      </c>
      <c r="R564" t="s">
        <v>2034</v>
      </c>
      <c r="S564" s="9">
        <f t="shared" si="50"/>
        <v>43536.208333333328</v>
      </c>
      <c r="T564" s="10">
        <f t="shared" si="51"/>
        <v>43538.208333333328</v>
      </c>
      <c r="U564">
        <f t="shared" si="52"/>
        <v>2019</v>
      </c>
      <c r="V564">
        <f t="shared" si="53"/>
        <v>2019</v>
      </c>
    </row>
    <row r="565" spans="1:22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9"/>
        <v>1.3802702702702703</v>
      </c>
      <c r="P565">
        <f t="shared" si="48"/>
        <v>60.082352941176474</v>
      </c>
      <c r="Q565" t="s">
        <v>2039</v>
      </c>
      <c r="R565" t="s">
        <v>2040</v>
      </c>
      <c r="S565" s="9">
        <f t="shared" si="50"/>
        <v>43417.25</v>
      </c>
      <c r="T565" s="10">
        <f t="shared" si="51"/>
        <v>43437.25</v>
      </c>
      <c r="U565">
        <f t="shared" si="52"/>
        <v>2018</v>
      </c>
      <c r="V565">
        <f t="shared" si="53"/>
        <v>2018</v>
      </c>
    </row>
    <row r="566" spans="1:22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9"/>
        <v>0.83813278008298753</v>
      </c>
      <c r="P566">
        <f t="shared" si="48"/>
        <v>78.990502793296088</v>
      </c>
      <c r="Q566" t="s">
        <v>2037</v>
      </c>
      <c r="R566" t="s">
        <v>2038</v>
      </c>
      <c r="S566" s="9">
        <f t="shared" si="50"/>
        <v>42078.208333333328</v>
      </c>
      <c r="T566" s="10">
        <f t="shared" si="51"/>
        <v>42086.208333333328</v>
      </c>
      <c r="U566">
        <f t="shared" si="52"/>
        <v>2015</v>
      </c>
      <c r="V566">
        <f t="shared" si="53"/>
        <v>2015</v>
      </c>
    </row>
    <row r="567" spans="1:22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9"/>
        <v>2.0460063224446787</v>
      </c>
      <c r="P567">
        <f t="shared" si="48"/>
        <v>53.99499443826474</v>
      </c>
      <c r="Q567" t="s">
        <v>2037</v>
      </c>
      <c r="R567" t="s">
        <v>2038</v>
      </c>
      <c r="S567" s="9">
        <f t="shared" si="50"/>
        <v>40862.25</v>
      </c>
      <c r="T567" s="10">
        <f t="shared" si="51"/>
        <v>40882.25</v>
      </c>
      <c r="U567">
        <f t="shared" si="52"/>
        <v>2011</v>
      </c>
      <c r="V567">
        <f t="shared" si="53"/>
        <v>2011</v>
      </c>
    </row>
    <row r="568" spans="1:22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9"/>
        <v>0.44344086021505374</v>
      </c>
      <c r="P568">
        <f t="shared" si="48"/>
        <v>111.45945945945945</v>
      </c>
      <c r="Q568" t="s">
        <v>2033</v>
      </c>
      <c r="R568" t="s">
        <v>2041</v>
      </c>
      <c r="S568" s="9">
        <f t="shared" si="50"/>
        <v>42424.25</v>
      </c>
      <c r="T568" s="10">
        <f t="shared" si="51"/>
        <v>42447.208333333328</v>
      </c>
      <c r="U568">
        <f t="shared" si="52"/>
        <v>2016</v>
      </c>
      <c r="V568">
        <f t="shared" si="53"/>
        <v>2016</v>
      </c>
    </row>
    <row r="569" spans="1:22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9"/>
        <v>2.1860294117647059</v>
      </c>
      <c r="P569">
        <f t="shared" si="48"/>
        <v>60.922131147540981</v>
      </c>
      <c r="Q569" t="s">
        <v>2033</v>
      </c>
      <c r="R569" t="s">
        <v>2034</v>
      </c>
      <c r="S569" s="9">
        <f t="shared" si="50"/>
        <v>41830.208333333336</v>
      </c>
      <c r="T569" s="10">
        <f t="shared" si="51"/>
        <v>41832.208333333336</v>
      </c>
      <c r="U569">
        <f t="shared" si="52"/>
        <v>2014</v>
      </c>
      <c r="V569">
        <f t="shared" si="53"/>
        <v>2014</v>
      </c>
    </row>
    <row r="570" spans="1:22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9"/>
        <v>1.8603314917127072</v>
      </c>
      <c r="P570">
        <f t="shared" si="48"/>
        <v>26.0015444015444</v>
      </c>
      <c r="Q570" t="s">
        <v>2037</v>
      </c>
      <c r="R570" t="s">
        <v>2038</v>
      </c>
      <c r="S570" s="9">
        <f t="shared" si="50"/>
        <v>40374.208333333336</v>
      </c>
      <c r="T570" s="10">
        <f t="shared" si="51"/>
        <v>40419.208333333336</v>
      </c>
      <c r="U570">
        <f t="shared" si="52"/>
        <v>2010</v>
      </c>
      <c r="V570">
        <f t="shared" si="53"/>
        <v>2010</v>
      </c>
    </row>
    <row r="571" spans="1:22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9"/>
        <v>2.3733830845771142</v>
      </c>
      <c r="P571">
        <f t="shared" si="48"/>
        <v>80.993208828522924</v>
      </c>
      <c r="Q571" t="s">
        <v>2039</v>
      </c>
      <c r="R571" t="s">
        <v>2047</v>
      </c>
      <c r="S571" s="9">
        <f t="shared" si="50"/>
        <v>40554.25</v>
      </c>
      <c r="T571" s="10">
        <f t="shared" si="51"/>
        <v>40566.25</v>
      </c>
      <c r="U571">
        <f t="shared" si="52"/>
        <v>2011</v>
      </c>
      <c r="V571">
        <f t="shared" si="53"/>
        <v>2011</v>
      </c>
    </row>
    <row r="572" spans="1:22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9"/>
        <v>3.0565384615384614</v>
      </c>
      <c r="P572">
        <f t="shared" si="48"/>
        <v>34.995963302752294</v>
      </c>
      <c r="Q572" t="s">
        <v>2033</v>
      </c>
      <c r="R572" t="s">
        <v>2034</v>
      </c>
      <c r="S572" s="9">
        <f t="shared" si="50"/>
        <v>41993.25</v>
      </c>
      <c r="T572" s="10">
        <f t="shared" si="51"/>
        <v>41999.25</v>
      </c>
      <c r="U572">
        <f t="shared" si="52"/>
        <v>2014</v>
      </c>
      <c r="V572">
        <f t="shared" si="53"/>
        <v>2014</v>
      </c>
    </row>
    <row r="573" spans="1:22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9"/>
        <v>0.94142857142857139</v>
      </c>
      <c r="P573">
        <f t="shared" si="48"/>
        <v>94.142857142857139</v>
      </c>
      <c r="Q573" t="s">
        <v>2039</v>
      </c>
      <c r="R573" t="s">
        <v>2050</v>
      </c>
      <c r="S573" s="9">
        <f t="shared" si="50"/>
        <v>42174.208333333328</v>
      </c>
      <c r="T573" s="10">
        <f t="shared" si="51"/>
        <v>42221.208333333328</v>
      </c>
      <c r="U573">
        <f t="shared" si="52"/>
        <v>2015</v>
      </c>
      <c r="V573">
        <f t="shared" si="53"/>
        <v>2015</v>
      </c>
    </row>
    <row r="574" spans="1:22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9"/>
        <v>0.54400000000000004</v>
      </c>
      <c r="P574">
        <f t="shared" si="48"/>
        <v>52.085106382978722</v>
      </c>
      <c r="Q574" t="s">
        <v>2033</v>
      </c>
      <c r="R574" t="s">
        <v>2034</v>
      </c>
      <c r="S574" s="9">
        <f t="shared" si="50"/>
        <v>42275.208333333328</v>
      </c>
      <c r="T574" s="10">
        <f t="shared" si="51"/>
        <v>42291.208333333328</v>
      </c>
      <c r="U574">
        <f t="shared" si="52"/>
        <v>2015</v>
      </c>
      <c r="V574">
        <f t="shared" si="53"/>
        <v>2015</v>
      </c>
    </row>
    <row r="575" spans="1:22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9"/>
        <v>1.1188059701492536</v>
      </c>
      <c r="P575">
        <f t="shared" si="48"/>
        <v>24.986666666666668</v>
      </c>
      <c r="Q575" t="s">
        <v>2062</v>
      </c>
      <c r="R575" t="s">
        <v>2063</v>
      </c>
      <c r="S575" s="9">
        <f t="shared" si="50"/>
        <v>41761.208333333336</v>
      </c>
      <c r="T575" s="10">
        <f t="shared" si="51"/>
        <v>41763.208333333336</v>
      </c>
      <c r="U575">
        <f t="shared" si="52"/>
        <v>2014</v>
      </c>
      <c r="V575">
        <f t="shared" si="53"/>
        <v>2014</v>
      </c>
    </row>
    <row r="576" spans="1:22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9"/>
        <v>3.6914814814814814</v>
      </c>
      <c r="P576">
        <f t="shared" si="48"/>
        <v>69.215277777777771</v>
      </c>
      <c r="Q576" t="s">
        <v>2031</v>
      </c>
      <c r="R576" t="s">
        <v>2032</v>
      </c>
      <c r="S576" s="9">
        <f t="shared" si="50"/>
        <v>43806.25</v>
      </c>
      <c r="T576" s="10">
        <f t="shared" si="51"/>
        <v>43816.25</v>
      </c>
      <c r="U576">
        <f t="shared" si="52"/>
        <v>2019</v>
      </c>
      <c r="V576">
        <f t="shared" si="53"/>
        <v>2019</v>
      </c>
    </row>
    <row r="577" spans="1:22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9"/>
        <v>0.62930372148859548</v>
      </c>
      <c r="P577">
        <f t="shared" si="48"/>
        <v>93.944444444444443</v>
      </c>
      <c r="Q577" t="s">
        <v>2037</v>
      </c>
      <c r="R577" t="s">
        <v>2038</v>
      </c>
      <c r="S577" s="9">
        <f t="shared" si="50"/>
        <v>41779.208333333336</v>
      </c>
      <c r="T577" s="10">
        <f t="shared" si="51"/>
        <v>41782.208333333336</v>
      </c>
      <c r="U577">
        <f t="shared" si="52"/>
        <v>2014</v>
      </c>
      <c r="V577">
        <f t="shared" si="53"/>
        <v>2014</v>
      </c>
    </row>
    <row r="578" spans="1:22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49"/>
        <v>0.6492783505154639</v>
      </c>
      <c r="P578">
        <f t="shared" ref="P578:P641" si="54">E578/G578</f>
        <v>98.40625</v>
      </c>
      <c r="Q578" t="s">
        <v>2037</v>
      </c>
      <c r="R578" t="s">
        <v>2038</v>
      </c>
      <c r="S578" s="9">
        <f t="shared" si="50"/>
        <v>43040.208333333328</v>
      </c>
      <c r="T578" s="10">
        <f t="shared" si="51"/>
        <v>43057.25</v>
      </c>
      <c r="U578">
        <f t="shared" si="52"/>
        <v>2017</v>
      </c>
      <c r="V578">
        <f t="shared" si="53"/>
        <v>2017</v>
      </c>
    </row>
    <row r="579" spans="1:22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55">E579/D579</f>
        <v>0.18853658536585366</v>
      </c>
      <c r="P579">
        <f t="shared" si="54"/>
        <v>41.783783783783782</v>
      </c>
      <c r="Q579" t="s">
        <v>2033</v>
      </c>
      <c r="R579" t="s">
        <v>2056</v>
      </c>
      <c r="S579" s="9">
        <f t="shared" ref="S579:S642" si="56">(((J579/60)/60)/24)+DATE(1970,1,1)</f>
        <v>40613.25</v>
      </c>
      <c r="T579" s="10">
        <f t="shared" ref="T579:T642" si="57">(((K579/60)/60)/24)+DATE(1970,1,1)</f>
        <v>40639.208333333336</v>
      </c>
      <c r="U579">
        <f t="shared" ref="U579:U642" si="58">YEAR(S579)</f>
        <v>2011</v>
      </c>
      <c r="V579">
        <f t="shared" ref="V579:V642" si="59">YEAR(T579)</f>
        <v>2011</v>
      </c>
    </row>
    <row r="580" spans="1:22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5"/>
        <v>0.1675440414507772</v>
      </c>
      <c r="P580">
        <f t="shared" si="54"/>
        <v>65.991836734693877</v>
      </c>
      <c r="Q580" t="s">
        <v>2039</v>
      </c>
      <c r="R580" t="s">
        <v>2061</v>
      </c>
      <c r="S580" s="9">
        <f t="shared" si="56"/>
        <v>40878.25</v>
      </c>
      <c r="T580" s="10">
        <f t="shared" si="57"/>
        <v>40881.25</v>
      </c>
      <c r="U580">
        <f t="shared" si="58"/>
        <v>2011</v>
      </c>
      <c r="V580">
        <f t="shared" si="59"/>
        <v>2011</v>
      </c>
    </row>
    <row r="581" spans="1:22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5"/>
        <v>1.0111290322580646</v>
      </c>
      <c r="P581">
        <f t="shared" si="54"/>
        <v>72.05747126436782</v>
      </c>
      <c r="Q581" t="s">
        <v>2033</v>
      </c>
      <c r="R581" t="s">
        <v>2056</v>
      </c>
      <c r="S581" s="9">
        <f t="shared" si="56"/>
        <v>40762.208333333336</v>
      </c>
      <c r="T581" s="10">
        <f t="shared" si="57"/>
        <v>40774.208333333336</v>
      </c>
      <c r="U581">
        <f t="shared" si="58"/>
        <v>2011</v>
      </c>
      <c r="V581">
        <f t="shared" si="59"/>
        <v>2011</v>
      </c>
    </row>
    <row r="582" spans="1:22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5"/>
        <v>3.4150228310502282</v>
      </c>
      <c r="P582">
        <f t="shared" si="54"/>
        <v>48.003209242618745</v>
      </c>
      <c r="Q582" t="s">
        <v>2037</v>
      </c>
      <c r="R582" t="s">
        <v>2038</v>
      </c>
      <c r="S582" s="9">
        <f t="shared" si="56"/>
        <v>41696.25</v>
      </c>
      <c r="T582" s="10">
        <f t="shared" si="57"/>
        <v>41704.25</v>
      </c>
      <c r="U582">
        <f t="shared" si="58"/>
        <v>2014</v>
      </c>
      <c r="V582">
        <f t="shared" si="59"/>
        <v>2014</v>
      </c>
    </row>
    <row r="583" spans="1:22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5"/>
        <v>0.64016666666666666</v>
      </c>
      <c r="P583">
        <f t="shared" si="54"/>
        <v>54.098591549295776</v>
      </c>
      <c r="Q583" t="s">
        <v>2035</v>
      </c>
      <c r="R583" t="s">
        <v>2036</v>
      </c>
      <c r="S583" s="9">
        <f t="shared" si="56"/>
        <v>40662.208333333336</v>
      </c>
      <c r="T583" s="10">
        <f t="shared" si="57"/>
        <v>40677.208333333336</v>
      </c>
      <c r="U583">
        <f t="shared" si="58"/>
        <v>2011</v>
      </c>
      <c r="V583">
        <f t="shared" si="59"/>
        <v>2011</v>
      </c>
    </row>
    <row r="584" spans="1:22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5"/>
        <v>0.5208045977011494</v>
      </c>
      <c r="P584">
        <f t="shared" si="54"/>
        <v>107.88095238095238</v>
      </c>
      <c r="Q584" t="s">
        <v>2048</v>
      </c>
      <c r="R584" t="s">
        <v>2049</v>
      </c>
      <c r="S584" s="9">
        <f t="shared" si="56"/>
        <v>42165.208333333328</v>
      </c>
      <c r="T584" s="10">
        <f t="shared" si="57"/>
        <v>42170.208333333328</v>
      </c>
      <c r="U584">
        <f t="shared" si="58"/>
        <v>2015</v>
      </c>
      <c r="V584">
        <f t="shared" si="59"/>
        <v>2015</v>
      </c>
    </row>
    <row r="585" spans="1:22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5"/>
        <v>3.2240211640211642</v>
      </c>
      <c r="P585">
        <f t="shared" si="54"/>
        <v>67.034103410341032</v>
      </c>
      <c r="Q585" t="s">
        <v>2039</v>
      </c>
      <c r="R585" t="s">
        <v>2040</v>
      </c>
      <c r="S585" s="9">
        <f t="shared" si="56"/>
        <v>40959.25</v>
      </c>
      <c r="T585" s="10">
        <f t="shared" si="57"/>
        <v>40976.25</v>
      </c>
      <c r="U585">
        <f t="shared" si="58"/>
        <v>2012</v>
      </c>
      <c r="V585">
        <f t="shared" si="59"/>
        <v>2012</v>
      </c>
    </row>
    <row r="586" spans="1:22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5"/>
        <v>1.1950810185185186</v>
      </c>
      <c r="P586">
        <f t="shared" si="54"/>
        <v>64.01425914445133</v>
      </c>
      <c r="Q586" t="s">
        <v>2035</v>
      </c>
      <c r="R586" t="s">
        <v>2036</v>
      </c>
      <c r="S586" s="9">
        <f t="shared" si="56"/>
        <v>41024.208333333336</v>
      </c>
      <c r="T586" s="10">
        <f t="shared" si="57"/>
        <v>41038.208333333336</v>
      </c>
      <c r="U586">
        <f t="shared" si="58"/>
        <v>2012</v>
      </c>
      <c r="V586">
        <f t="shared" si="59"/>
        <v>2012</v>
      </c>
    </row>
    <row r="587" spans="1:22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5"/>
        <v>1.4679775280898877</v>
      </c>
      <c r="P587">
        <f t="shared" si="54"/>
        <v>96.066176470588232</v>
      </c>
      <c r="Q587" t="s">
        <v>2045</v>
      </c>
      <c r="R587" t="s">
        <v>2057</v>
      </c>
      <c r="S587" s="9">
        <f t="shared" si="56"/>
        <v>40255.208333333336</v>
      </c>
      <c r="T587" s="10">
        <f t="shared" si="57"/>
        <v>40265.208333333336</v>
      </c>
      <c r="U587">
        <f t="shared" si="58"/>
        <v>2010</v>
      </c>
      <c r="V587">
        <f t="shared" si="59"/>
        <v>2010</v>
      </c>
    </row>
    <row r="588" spans="1:22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5"/>
        <v>9.5057142857142853</v>
      </c>
      <c r="P588">
        <f t="shared" si="54"/>
        <v>51.184615384615384</v>
      </c>
      <c r="Q588" t="s">
        <v>2033</v>
      </c>
      <c r="R588" t="s">
        <v>2034</v>
      </c>
      <c r="S588" s="9">
        <f t="shared" si="56"/>
        <v>40499.25</v>
      </c>
      <c r="T588" s="10">
        <f t="shared" si="57"/>
        <v>40518.25</v>
      </c>
      <c r="U588">
        <f t="shared" si="58"/>
        <v>2010</v>
      </c>
      <c r="V588">
        <f t="shared" si="59"/>
        <v>2010</v>
      </c>
    </row>
    <row r="589" spans="1:22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5"/>
        <v>0.72893617021276591</v>
      </c>
      <c r="P589">
        <f t="shared" si="54"/>
        <v>43.92307692307692</v>
      </c>
      <c r="Q589" t="s">
        <v>2031</v>
      </c>
      <c r="R589" t="s">
        <v>2032</v>
      </c>
      <c r="S589" s="9">
        <f t="shared" si="56"/>
        <v>43484.25</v>
      </c>
      <c r="T589" s="10">
        <f t="shared" si="57"/>
        <v>43536.208333333328</v>
      </c>
      <c r="U589">
        <f t="shared" si="58"/>
        <v>2019</v>
      </c>
      <c r="V589">
        <f t="shared" si="59"/>
        <v>2019</v>
      </c>
    </row>
    <row r="590" spans="1:22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5"/>
        <v>0.7900824873096447</v>
      </c>
      <c r="P590">
        <f t="shared" si="54"/>
        <v>91.021198830409361</v>
      </c>
      <c r="Q590" t="s">
        <v>2037</v>
      </c>
      <c r="R590" t="s">
        <v>2038</v>
      </c>
      <c r="S590" s="9">
        <f t="shared" si="56"/>
        <v>40262.208333333336</v>
      </c>
      <c r="T590" s="10">
        <f t="shared" si="57"/>
        <v>40293.208333333336</v>
      </c>
      <c r="U590">
        <f t="shared" si="58"/>
        <v>2010</v>
      </c>
      <c r="V590">
        <f t="shared" si="59"/>
        <v>2010</v>
      </c>
    </row>
    <row r="591" spans="1:22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5"/>
        <v>0.64721518987341775</v>
      </c>
      <c r="P591">
        <f t="shared" si="54"/>
        <v>50.127450980392155</v>
      </c>
      <c r="Q591" t="s">
        <v>2039</v>
      </c>
      <c r="R591" t="s">
        <v>2040</v>
      </c>
      <c r="S591" s="9">
        <f t="shared" si="56"/>
        <v>42190.208333333328</v>
      </c>
      <c r="T591" s="10">
        <f t="shared" si="57"/>
        <v>42197.208333333328</v>
      </c>
      <c r="U591">
        <f t="shared" si="58"/>
        <v>2015</v>
      </c>
      <c r="V591">
        <f t="shared" si="59"/>
        <v>2015</v>
      </c>
    </row>
    <row r="592" spans="1:22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5"/>
        <v>0.82028169014084507</v>
      </c>
      <c r="P592">
        <f t="shared" si="54"/>
        <v>67.720930232558146</v>
      </c>
      <c r="Q592" t="s">
        <v>2045</v>
      </c>
      <c r="R592" t="s">
        <v>2054</v>
      </c>
      <c r="S592" s="9">
        <f t="shared" si="56"/>
        <v>41994.25</v>
      </c>
      <c r="T592" s="10">
        <f t="shared" si="57"/>
        <v>42005.25</v>
      </c>
      <c r="U592">
        <f t="shared" si="58"/>
        <v>2014</v>
      </c>
      <c r="V592">
        <f t="shared" si="59"/>
        <v>2015</v>
      </c>
    </row>
    <row r="593" spans="1:22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5"/>
        <v>10.376666666666667</v>
      </c>
      <c r="P593">
        <f t="shared" si="54"/>
        <v>61.03921568627451</v>
      </c>
      <c r="Q593" t="s">
        <v>2048</v>
      </c>
      <c r="R593" t="s">
        <v>2049</v>
      </c>
      <c r="S593" s="9">
        <f t="shared" si="56"/>
        <v>40373.208333333336</v>
      </c>
      <c r="T593" s="10">
        <f t="shared" si="57"/>
        <v>40383.208333333336</v>
      </c>
      <c r="U593">
        <f t="shared" si="58"/>
        <v>2010</v>
      </c>
      <c r="V593">
        <f t="shared" si="59"/>
        <v>2010</v>
      </c>
    </row>
    <row r="594" spans="1:22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5"/>
        <v>0.12910076530612244</v>
      </c>
      <c r="P594">
        <f t="shared" si="54"/>
        <v>80.011857707509876</v>
      </c>
      <c r="Q594" t="s">
        <v>2037</v>
      </c>
      <c r="R594" t="s">
        <v>2038</v>
      </c>
      <c r="S594" s="9">
        <f t="shared" si="56"/>
        <v>41789.208333333336</v>
      </c>
      <c r="T594" s="10">
        <f t="shared" si="57"/>
        <v>41798.208333333336</v>
      </c>
      <c r="U594">
        <f t="shared" si="58"/>
        <v>2014</v>
      </c>
      <c r="V594">
        <f t="shared" si="59"/>
        <v>2014</v>
      </c>
    </row>
    <row r="595" spans="1:22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5"/>
        <v>1.5484210526315789</v>
      </c>
      <c r="P595">
        <f t="shared" si="54"/>
        <v>47.001497753369947</v>
      </c>
      <c r="Q595" t="s">
        <v>2039</v>
      </c>
      <c r="R595" t="s">
        <v>2047</v>
      </c>
      <c r="S595" s="9">
        <f t="shared" si="56"/>
        <v>41724.208333333336</v>
      </c>
      <c r="T595" s="10">
        <f t="shared" si="57"/>
        <v>41737.208333333336</v>
      </c>
      <c r="U595">
        <f t="shared" si="58"/>
        <v>2014</v>
      </c>
      <c r="V595">
        <f t="shared" si="59"/>
        <v>2014</v>
      </c>
    </row>
    <row r="596" spans="1:22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5"/>
        <v>7.0991735537190084E-2</v>
      </c>
      <c r="P596">
        <f t="shared" si="54"/>
        <v>71.127388535031841</v>
      </c>
      <c r="Q596" t="s">
        <v>2037</v>
      </c>
      <c r="R596" t="s">
        <v>2038</v>
      </c>
      <c r="S596" s="9">
        <f t="shared" si="56"/>
        <v>42548.208333333328</v>
      </c>
      <c r="T596" s="10">
        <f t="shared" si="57"/>
        <v>42551.208333333328</v>
      </c>
      <c r="U596">
        <f t="shared" si="58"/>
        <v>2016</v>
      </c>
      <c r="V596">
        <f t="shared" si="59"/>
        <v>2016</v>
      </c>
    </row>
    <row r="597" spans="1:22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5"/>
        <v>2.0852773826458035</v>
      </c>
      <c r="P597">
        <f t="shared" si="54"/>
        <v>89.99079189686924</v>
      </c>
      <c r="Q597" t="s">
        <v>2037</v>
      </c>
      <c r="R597" t="s">
        <v>2038</v>
      </c>
      <c r="S597" s="9">
        <f t="shared" si="56"/>
        <v>40253.208333333336</v>
      </c>
      <c r="T597" s="10">
        <f t="shared" si="57"/>
        <v>40274.208333333336</v>
      </c>
      <c r="U597">
        <f t="shared" si="58"/>
        <v>2010</v>
      </c>
      <c r="V597">
        <f t="shared" si="59"/>
        <v>2010</v>
      </c>
    </row>
    <row r="598" spans="1:22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5"/>
        <v>0.99683544303797467</v>
      </c>
      <c r="P598">
        <f t="shared" si="54"/>
        <v>43.032786885245905</v>
      </c>
      <c r="Q598" t="s">
        <v>2039</v>
      </c>
      <c r="R598" t="s">
        <v>2042</v>
      </c>
      <c r="S598" s="9">
        <f t="shared" si="56"/>
        <v>42434.25</v>
      </c>
      <c r="T598" s="10">
        <f t="shared" si="57"/>
        <v>42441.25</v>
      </c>
      <c r="U598">
        <f t="shared" si="58"/>
        <v>2016</v>
      </c>
      <c r="V598">
        <f t="shared" si="59"/>
        <v>2016</v>
      </c>
    </row>
    <row r="599" spans="1:22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5"/>
        <v>2.0159756097560977</v>
      </c>
      <c r="P599">
        <f t="shared" si="54"/>
        <v>67.997714808043881</v>
      </c>
      <c r="Q599" t="s">
        <v>2037</v>
      </c>
      <c r="R599" t="s">
        <v>2038</v>
      </c>
      <c r="S599" s="9">
        <f t="shared" si="56"/>
        <v>43786.25</v>
      </c>
      <c r="T599" s="10">
        <f t="shared" si="57"/>
        <v>43804.25</v>
      </c>
      <c r="U599">
        <f t="shared" si="58"/>
        <v>2019</v>
      </c>
      <c r="V599">
        <f t="shared" si="59"/>
        <v>2019</v>
      </c>
    </row>
    <row r="600" spans="1:22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5"/>
        <v>1.6209032258064515</v>
      </c>
      <c r="P600">
        <f t="shared" si="54"/>
        <v>73.004566210045667</v>
      </c>
      <c r="Q600" t="s">
        <v>2033</v>
      </c>
      <c r="R600" t="s">
        <v>2034</v>
      </c>
      <c r="S600" s="9">
        <f t="shared" si="56"/>
        <v>40344.208333333336</v>
      </c>
      <c r="T600" s="10">
        <f t="shared" si="57"/>
        <v>40373.208333333336</v>
      </c>
      <c r="U600">
        <f t="shared" si="58"/>
        <v>2010</v>
      </c>
      <c r="V600">
        <f t="shared" si="59"/>
        <v>2010</v>
      </c>
    </row>
    <row r="601" spans="1:22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5"/>
        <v>3.6436208125445471E-2</v>
      </c>
      <c r="P601">
        <f t="shared" si="54"/>
        <v>62.341463414634148</v>
      </c>
      <c r="Q601" t="s">
        <v>2039</v>
      </c>
      <c r="R601" t="s">
        <v>2040</v>
      </c>
      <c r="S601" s="9">
        <f t="shared" si="56"/>
        <v>42047.25</v>
      </c>
      <c r="T601" s="10">
        <f t="shared" si="57"/>
        <v>42055.25</v>
      </c>
      <c r="U601">
        <f t="shared" si="58"/>
        <v>2015</v>
      </c>
      <c r="V601">
        <f t="shared" si="59"/>
        <v>2015</v>
      </c>
    </row>
    <row r="602" spans="1:22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5"/>
        <v>0.05</v>
      </c>
      <c r="P602">
        <f t="shared" si="54"/>
        <v>5</v>
      </c>
      <c r="Q602" t="s">
        <v>2031</v>
      </c>
      <c r="R602" t="s">
        <v>2032</v>
      </c>
      <c r="S602" s="9">
        <f t="shared" si="56"/>
        <v>41485.208333333336</v>
      </c>
      <c r="T602" s="10">
        <f t="shared" si="57"/>
        <v>41497.208333333336</v>
      </c>
      <c r="U602">
        <f t="shared" si="58"/>
        <v>2013</v>
      </c>
      <c r="V602">
        <f t="shared" si="59"/>
        <v>2013</v>
      </c>
    </row>
    <row r="603" spans="1:22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5"/>
        <v>2.0663492063492064</v>
      </c>
      <c r="P603">
        <f t="shared" si="54"/>
        <v>67.103092783505161</v>
      </c>
      <c r="Q603" t="s">
        <v>2035</v>
      </c>
      <c r="R603" t="s">
        <v>2044</v>
      </c>
      <c r="S603" s="9">
        <f t="shared" si="56"/>
        <v>41789.208333333336</v>
      </c>
      <c r="T603" s="10">
        <f t="shared" si="57"/>
        <v>41806.208333333336</v>
      </c>
      <c r="U603">
        <f t="shared" si="58"/>
        <v>2014</v>
      </c>
      <c r="V603">
        <f t="shared" si="59"/>
        <v>2014</v>
      </c>
    </row>
    <row r="604" spans="1:22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5"/>
        <v>1.2823628691983122</v>
      </c>
      <c r="P604">
        <f t="shared" si="54"/>
        <v>79.978947368421046</v>
      </c>
      <c r="Q604" t="s">
        <v>2037</v>
      </c>
      <c r="R604" t="s">
        <v>2038</v>
      </c>
      <c r="S604" s="9">
        <f t="shared" si="56"/>
        <v>42160.208333333328</v>
      </c>
      <c r="T604" s="10">
        <f t="shared" si="57"/>
        <v>42171.208333333328</v>
      </c>
      <c r="U604">
        <f t="shared" si="58"/>
        <v>2015</v>
      </c>
      <c r="V604">
        <f t="shared" si="59"/>
        <v>2015</v>
      </c>
    </row>
    <row r="605" spans="1:22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5"/>
        <v>1.1966037735849056</v>
      </c>
      <c r="P605">
        <f t="shared" si="54"/>
        <v>62.176470588235297</v>
      </c>
      <c r="Q605" t="s">
        <v>2037</v>
      </c>
      <c r="R605" t="s">
        <v>2038</v>
      </c>
      <c r="S605" s="9">
        <f t="shared" si="56"/>
        <v>43573.208333333328</v>
      </c>
      <c r="T605" s="10">
        <f t="shared" si="57"/>
        <v>43600.208333333328</v>
      </c>
      <c r="U605">
        <f t="shared" si="58"/>
        <v>2019</v>
      </c>
      <c r="V605">
        <f t="shared" si="59"/>
        <v>2019</v>
      </c>
    </row>
    <row r="606" spans="1:22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5"/>
        <v>1.7073055242390078</v>
      </c>
      <c r="P606">
        <f t="shared" si="54"/>
        <v>53.005950297514879</v>
      </c>
      <c r="Q606" t="s">
        <v>2037</v>
      </c>
      <c r="R606" t="s">
        <v>2038</v>
      </c>
      <c r="S606" s="9">
        <f t="shared" si="56"/>
        <v>40565.25</v>
      </c>
      <c r="T606" s="10">
        <f t="shared" si="57"/>
        <v>40586.25</v>
      </c>
      <c r="U606">
        <f t="shared" si="58"/>
        <v>2011</v>
      </c>
      <c r="V606">
        <f t="shared" si="59"/>
        <v>2011</v>
      </c>
    </row>
    <row r="607" spans="1:22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5"/>
        <v>1.8721212121212121</v>
      </c>
      <c r="P607">
        <f t="shared" si="54"/>
        <v>57.738317757009348</v>
      </c>
      <c r="Q607" t="s">
        <v>2045</v>
      </c>
      <c r="R607" t="s">
        <v>2046</v>
      </c>
      <c r="S607" s="9">
        <f t="shared" si="56"/>
        <v>42280.208333333328</v>
      </c>
      <c r="T607" s="10">
        <f t="shared" si="57"/>
        <v>42321.25</v>
      </c>
      <c r="U607">
        <f t="shared" si="58"/>
        <v>2015</v>
      </c>
      <c r="V607">
        <f t="shared" si="59"/>
        <v>2015</v>
      </c>
    </row>
    <row r="608" spans="1:22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5"/>
        <v>1.8838235294117647</v>
      </c>
      <c r="P608">
        <f t="shared" si="54"/>
        <v>40.03125</v>
      </c>
      <c r="Q608" t="s">
        <v>2033</v>
      </c>
      <c r="R608" t="s">
        <v>2034</v>
      </c>
      <c r="S608" s="9">
        <f t="shared" si="56"/>
        <v>42436.25</v>
      </c>
      <c r="T608" s="10">
        <f t="shared" si="57"/>
        <v>42447.208333333328</v>
      </c>
      <c r="U608">
        <f t="shared" si="58"/>
        <v>2016</v>
      </c>
      <c r="V608">
        <f t="shared" si="59"/>
        <v>2016</v>
      </c>
    </row>
    <row r="609" spans="1:22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5"/>
        <v>1.3129869186046512</v>
      </c>
      <c r="P609">
        <f t="shared" si="54"/>
        <v>81.016591928251117</v>
      </c>
      <c r="Q609" t="s">
        <v>2031</v>
      </c>
      <c r="R609" t="s">
        <v>2032</v>
      </c>
      <c r="S609" s="9">
        <f t="shared" si="56"/>
        <v>41721.208333333336</v>
      </c>
      <c r="T609" s="10">
        <f t="shared" si="57"/>
        <v>41723.208333333336</v>
      </c>
      <c r="U609">
        <f t="shared" si="58"/>
        <v>2014</v>
      </c>
      <c r="V609">
        <f t="shared" si="59"/>
        <v>2014</v>
      </c>
    </row>
    <row r="610" spans="1:22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5"/>
        <v>2.8397435897435899</v>
      </c>
      <c r="P610">
        <f t="shared" si="54"/>
        <v>35.047468354430379</v>
      </c>
      <c r="Q610" t="s">
        <v>2033</v>
      </c>
      <c r="R610" t="s">
        <v>2056</v>
      </c>
      <c r="S610" s="9">
        <f t="shared" si="56"/>
        <v>43530.25</v>
      </c>
      <c r="T610" s="10">
        <f t="shared" si="57"/>
        <v>43534.25</v>
      </c>
      <c r="U610">
        <f t="shared" si="58"/>
        <v>2019</v>
      </c>
      <c r="V610">
        <f t="shared" si="59"/>
        <v>2019</v>
      </c>
    </row>
    <row r="611" spans="1:22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5"/>
        <v>1.2041999999999999</v>
      </c>
      <c r="P611">
        <f t="shared" si="54"/>
        <v>102.92307692307692</v>
      </c>
      <c r="Q611" t="s">
        <v>2039</v>
      </c>
      <c r="R611" t="s">
        <v>2061</v>
      </c>
      <c r="S611" s="9">
        <f t="shared" si="56"/>
        <v>43481.25</v>
      </c>
      <c r="T611" s="10">
        <f t="shared" si="57"/>
        <v>43498.25</v>
      </c>
      <c r="U611">
        <f t="shared" si="58"/>
        <v>2019</v>
      </c>
      <c r="V611">
        <f t="shared" si="59"/>
        <v>2019</v>
      </c>
    </row>
    <row r="612" spans="1:22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5"/>
        <v>4.1905607476635511</v>
      </c>
      <c r="P612">
        <f t="shared" si="54"/>
        <v>27.998126756166094</v>
      </c>
      <c r="Q612" t="s">
        <v>2037</v>
      </c>
      <c r="R612" t="s">
        <v>2038</v>
      </c>
      <c r="S612" s="9">
        <f t="shared" si="56"/>
        <v>41259.25</v>
      </c>
      <c r="T612" s="10">
        <f t="shared" si="57"/>
        <v>41273.25</v>
      </c>
      <c r="U612">
        <f t="shared" si="58"/>
        <v>2012</v>
      </c>
      <c r="V612">
        <f t="shared" si="59"/>
        <v>2012</v>
      </c>
    </row>
    <row r="613" spans="1:22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5"/>
        <v>0.13853658536585367</v>
      </c>
      <c r="P613">
        <f t="shared" si="54"/>
        <v>75.733333333333334</v>
      </c>
      <c r="Q613" t="s">
        <v>2037</v>
      </c>
      <c r="R613" t="s">
        <v>2038</v>
      </c>
      <c r="S613" s="9">
        <f t="shared" si="56"/>
        <v>41480.208333333336</v>
      </c>
      <c r="T613" s="10">
        <f t="shared" si="57"/>
        <v>41492.208333333336</v>
      </c>
      <c r="U613">
        <f t="shared" si="58"/>
        <v>2013</v>
      </c>
      <c r="V613">
        <f t="shared" si="59"/>
        <v>2013</v>
      </c>
    </row>
    <row r="614" spans="1:22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5"/>
        <v>1.3943548387096774</v>
      </c>
      <c r="P614">
        <f t="shared" si="54"/>
        <v>45.026041666666664</v>
      </c>
      <c r="Q614" t="s">
        <v>2033</v>
      </c>
      <c r="R614" t="s">
        <v>2041</v>
      </c>
      <c r="S614" s="9">
        <f t="shared" si="56"/>
        <v>40474.208333333336</v>
      </c>
      <c r="T614" s="10">
        <f t="shared" si="57"/>
        <v>40497.25</v>
      </c>
      <c r="U614">
        <f t="shared" si="58"/>
        <v>2010</v>
      </c>
      <c r="V614">
        <f t="shared" si="59"/>
        <v>2010</v>
      </c>
    </row>
    <row r="615" spans="1:22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5"/>
        <v>1.74</v>
      </c>
      <c r="P615">
        <f t="shared" si="54"/>
        <v>73.615384615384613</v>
      </c>
      <c r="Q615" t="s">
        <v>2037</v>
      </c>
      <c r="R615" t="s">
        <v>2038</v>
      </c>
      <c r="S615" s="9">
        <f t="shared" si="56"/>
        <v>42973.208333333328</v>
      </c>
      <c r="T615" s="10">
        <f t="shared" si="57"/>
        <v>42982.208333333328</v>
      </c>
      <c r="U615">
        <f t="shared" si="58"/>
        <v>2017</v>
      </c>
      <c r="V615">
        <f t="shared" si="59"/>
        <v>2017</v>
      </c>
    </row>
    <row r="616" spans="1:22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5"/>
        <v>1.5549056603773586</v>
      </c>
      <c r="P616">
        <f t="shared" si="54"/>
        <v>56.991701244813278</v>
      </c>
      <c r="Q616" t="s">
        <v>2037</v>
      </c>
      <c r="R616" t="s">
        <v>2038</v>
      </c>
      <c r="S616" s="9">
        <f t="shared" si="56"/>
        <v>42746.25</v>
      </c>
      <c r="T616" s="10">
        <f t="shared" si="57"/>
        <v>42764.25</v>
      </c>
      <c r="U616">
        <f t="shared" si="58"/>
        <v>2017</v>
      </c>
      <c r="V616">
        <f t="shared" si="59"/>
        <v>2017</v>
      </c>
    </row>
    <row r="617" spans="1:22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5"/>
        <v>1.7044705882352942</v>
      </c>
      <c r="P617">
        <f t="shared" si="54"/>
        <v>85.223529411764702</v>
      </c>
      <c r="Q617" t="s">
        <v>2037</v>
      </c>
      <c r="R617" t="s">
        <v>2038</v>
      </c>
      <c r="S617" s="9">
        <f t="shared" si="56"/>
        <v>42489.208333333328</v>
      </c>
      <c r="T617" s="10">
        <f t="shared" si="57"/>
        <v>42499.208333333328</v>
      </c>
      <c r="U617">
        <f t="shared" si="58"/>
        <v>2016</v>
      </c>
      <c r="V617">
        <f t="shared" si="59"/>
        <v>2016</v>
      </c>
    </row>
    <row r="618" spans="1:22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5"/>
        <v>1.8951562500000001</v>
      </c>
      <c r="P618">
        <f t="shared" si="54"/>
        <v>50.962184873949582</v>
      </c>
      <c r="Q618" t="s">
        <v>2033</v>
      </c>
      <c r="R618" t="s">
        <v>2043</v>
      </c>
      <c r="S618" s="9">
        <f t="shared" si="56"/>
        <v>41537.208333333336</v>
      </c>
      <c r="T618" s="10">
        <f t="shared" si="57"/>
        <v>41538.208333333336</v>
      </c>
      <c r="U618">
        <f t="shared" si="58"/>
        <v>2013</v>
      </c>
      <c r="V618">
        <f t="shared" si="59"/>
        <v>2013</v>
      </c>
    </row>
    <row r="619" spans="1:22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5"/>
        <v>2.4971428571428573</v>
      </c>
      <c r="P619">
        <f t="shared" si="54"/>
        <v>63.563636363636363</v>
      </c>
      <c r="Q619" t="s">
        <v>2037</v>
      </c>
      <c r="R619" t="s">
        <v>2038</v>
      </c>
      <c r="S619" s="9">
        <f t="shared" si="56"/>
        <v>41794.208333333336</v>
      </c>
      <c r="T619" s="10">
        <f t="shared" si="57"/>
        <v>41804.208333333336</v>
      </c>
      <c r="U619">
        <f t="shared" si="58"/>
        <v>2014</v>
      </c>
      <c r="V619">
        <f t="shared" si="59"/>
        <v>2014</v>
      </c>
    </row>
    <row r="620" spans="1:22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5"/>
        <v>0.48860523665659616</v>
      </c>
      <c r="P620">
        <f t="shared" si="54"/>
        <v>80.999165275459092</v>
      </c>
      <c r="Q620" t="s">
        <v>2045</v>
      </c>
      <c r="R620" t="s">
        <v>2046</v>
      </c>
      <c r="S620" s="9">
        <f t="shared" si="56"/>
        <v>41396.208333333336</v>
      </c>
      <c r="T620" s="10">
        <f t="shared" si="57"/>
        <v>41417.208333333336</v>
      </c>
      <c r="U620">
        <f t="shared" si="58"/>
        <v>2013</v>
      </c>
      <c r="V620">
        <f t="shared" si="59"/>
        <v>2013</v>
      </c>
    </row>
    <row r="621" spans="1:22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5"/>
        <v>0.28461970393057684</v>
      </c>
      <c r="P621">
        <f t="shared" si="54"/>
        <v>86.044753086419746</v>
      </c>
      <c r="Q621" t="s">
        <v>2037</v>
      </c>
      <c r="R621" t="s">
        <v>2038</v>
      </c>
      <c r="S621" s="9">
        <f t="shared" si="56"/>
        <v>40669.208333333336</v>
      </c>
      <c r="T621" s="10">
        <f t="shared" si="57"/>
        <v>40670.208333333336</v>
      </c>
      <c r="U621">
        <f t="shared" si="58"/>
        <v>2011</v>
      </c>
      <c r="V621">
        <f t="shared" si="59"/>
        <v>2011</v>
      </c>
    </row>
    <row r="622" spans="1:22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5"/>
        <v>2.6802325581395348</v>
      </c>
      <c r="P622">
        <f t="shared" si="54"/>
        <v>90.0390625</v>
      </c>
      <c r="Q622" t="s">
        <v>2052</v>
      </c>
      <c r="R622" t="s">
        <v>2053</v>
      </c>
      <c r="S622" s="9">
        <f t="shared" si="56"/>
        <v>42559.208333333328</v>
      </c>
      <c r="T622" s="10">
        <f t="shared" si="57"/>
        <v>42563.208333333328</v>
      </c>
      <c r="U622">
        <f t="shared" si="58"/>
        <v>2016</v>
      </c>
      <c r="V622">
        <f t="shared" si="59"/>
        <v>2016</v>
      </c>
    </row>
    <row r="623" spans="1:22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5"/>
        <v>6.1980078125000002</v>
      </c>
      <c r="P623">
        <f t="shared" si="54"/>
        <v>74.006063432835816</v>
      </c>
      <c r="Q623" t="s">
        <v>2037</v>
      </c>
      <c r="R623" t="s">
        <v>2038</v>
      </c>
      <c r="S623" s="9">
        <f t="shared" si="56"/>
        <v>42626.208333333328</v>
      </c>
      <c r="T623" s="10">
        <f t="shared" si="57"/>
        <v>42631.208333333328</v>
      </c>
      <c r="U623">
        <f t="shared" si="58"/>
        <v>2016</v>
      </c>
      <c r="V623">
        <f t="shared" si="59"/>
        <v>2016</v>
      </c>
    </row>
    <row r="624" spans="1:22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5"/>
        <v>3.1301587301587303E-2</v>
      </c>
      <c r="P624">
        <f t="shared" si="54"/>
        <v>92.4375</v>
      </c>
      <c r="Q624" t="s">
        <v>2033</v>
      </c>
      <c r="R624" t="s">
        <v>2043</v>
      </c>
      <c r="S624" s="9">
        <f t="shared" si="56"/>
        <v>43205.208333333328</v>
      </c>
      <c r="T624" s="10">
        <f t="shared" si="57"/>
        <v>43231.208333333328</v>
      </c>
      <c r="U624">
        <f t="shared" si="58"/>
        <v>2018</v>
      </c>
      <c r="V624">
        <f t="shared" si="59"/>
        <v>2018</v>
      </c>
    </row>
    <row r="625" spans="1:22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5"/>
        <v>1.5992152704135738</v>
      </c>
      <c r="P625">
        <f t="shared" si="54"/>
        <v>55.999257333828446</v>
      </c>
      <c r="Q625" t="s">
        <v>2037</v>
      </c>
      <c r="R625" t="s">
        <v>2038</v>
      </c>
      <c r="S625" s="9">
        <f t="shared" si="56"/>
        <v>42201.208333333328</v>
      </c>
      <c r="T625" s="10">
        <f t="shared" si="57"/>
        <v>42206.208333333328</v>
      </c>
      <c r="U625">
        <f t="shared" si="58"/>
        <v>2015</v>
      </c>
      <c r="V625">
        <f t="shared" si="59"/>
        <v>2015</v>
      </c>
    </row>
    <row r="626" spans="1:22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5"/>
        <v>2.793921568627451</v>
      </c>
      <c r="P626">
        <f t="shared" si="54"/>
        <v>32.983796296296298</v>
      </c>
      <c r="Q626" t="s">
        <v>2052</v>
      </c>
      <c r="R626" t="s">
        <v>2053</v>
      </c>
      <c r="S626" s="9">
        <f t="shared" si="56"/>
        <v>42029.25</v>
      </c>
      <c r="T626" s="10">
        <f t="shared" si="57"/>
        <v>42035.25</v>
      </c>
      <c r="U626">
        <f t="shared" si="58"/>
        <v>2015</v>
      </c>
      <c r="V626">
        <f t="shared" si="59"/>
        <v>2015</v>
      </c>
    </row>
    <row r="627" spans="1:22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5"/>
        <v>0.77373333333333338</v>
      </c>
      <c r="P627">
        <f t="shared" si="54"/>
        <v>93.596774193548384</v>
      </c>
      <c r="Q627" t="s">
        <v>2037</v>
      </c>
      <c r="R627" t="s">
        <v>2038</v>
      </c>
      <c r="S627" s="9">
        <f t="shared" si="56"/>
        <v>43857.25</v>
      </c>
      <c r="T627" s="10">
        <f t="shared" si="57"/>
        <v>43871.25</v>
      </c>
      <c r="U627">
        <f t="shared" si="58"/>
        <v>2020</v>
      </c>
      <c r="V627">
        <f t="shared" si="59"/>
        <v>2020</v>
      </c>
    </row>
    <row r="628" spans="1:22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5"/>
        <v>2.0632812500000002</v>
      </c>
      <c r="P628">
        <f t="shared" si="54"/>
        <v>69.867724867724874</v>
      </c>
      <c r="Q628" t="s">
        <v>2037</v>
      </c>
      <c r="R628" t="s">
        <v>2038</v>
      </c>
      <c r="S628" s="9">
        <f t="shared" si="56"/>
        <v>40449.208333333336</v>
      </c>
      <c r="T628" s="10">
        <f t="shared" si="57"/>
        <v>40458.208333333336</v>
      </c>
      <c r="U628">
        <f t="shared" si="58"/>
        <v>2010</v>
      </c>
      <c r="V628">
        <f t="shared" si="59"/>
        <v>2010</v>
      </c>
    </row>
    <row r="629" spans="1:22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5"/>
        <v>6.9424999999999999</v>
      </c>
      <c r="P629">
        <f t="shared" si="54"/>
        <v>72.129870129870127</v>
      </c>
      <c r="Q629" t="s">
        <v>2031</v>
      </c>
      <c r="R629" t="s">
        <v>2032</v>
      </c>
      <c r="S629" s="9">
        <f t="shared" si="56"/>
        <v>40345.208333333336</v>
      </c>
      <c r="T629" s="10">
        <f t="shared" si="57"/>
        <v>40369.208333333336</v>
      </c>
      <c r="U629">
        <f t="shared" si="58"/>
        <v>2010</v>
      </c>
      <c r="V629">
        <f t="shared" si="59"/>
        <v>2010</v>
      </c>
    </row>
    <row r="630" spans="1:22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5"/>
        <v>1.5178947368421052</v>
      </c>
      <c r="P630">
        <f t="shared" si="54"/>
        <v>30.041666666666668</v>
      </c>
      <c r="Q630" t="s">
        <v>2033</v>
      </c>
      <c r="R630" t="s">
        <v>2043</v>
      </c>
      <c r="S630" s="9">
        <f t="shared" si="56"/>
        <v>40455.208333333336</v>
      </c>
      <c r="T630" s="10">
        <f t="shared" si="57"/>
        <v>40458.208333333336</v>
      </c>
      <c r="U630">
        <f t="shared" si="58"/>
        <v>2010</v>
      </c>
      <c r="V630">
        <f t="shared" si="59"/>
        <v>2010</v>
      </c>
    </row>
    <row r="631" spans="1:22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5"/>
        <v>0.64582072176949945</v>
      </c>
      <c r="P631">
        <f t="shared" si="54"/>
        <v>73.968000000000004</v>
      </c>
      <c r="Q631" t="s">
        <v>2037</v>
      </c>
      <c r="R631" t="s">
        <v>2038</v>
      </c>
      <c r="S631" s="9">
        <f t="shared" si="56"/>
        <v>42557.208333333328</v>
      </c>
      <c r="T631" s="10">
        <f t="shared" si="57"/>
        <v>42559.208333333328</v>
      </c>
      <c r="U631">
        <f t="shared" si="58"/>
        <v>2016</v>
      </c>
      <c r="V631">
        <f t="shared" si="59"/>
        <v>2016</v>
      </c>
    </row>
    <row r="632" spans="1:22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5"/>
        <v>0.62873684210526315</v>
      </c>
      <c r="P632">
        <f t="shared" si="54"/>
        <v>68.65517241379311</v>
      </c>
      <c r="Q632" t="s">
        <v>2037</v>
      </c>
      <c r="R632" t="s">
        <v>2038</v>
      </c>
      <c r="S632" s="9">
        <f t="shared" si="56"/>
        <v>43586.208333333328</v>
      </c>
      <c r="T632" s="10">
        <f t="shared" si="57"/>
        <v>43597.208333333328</v>
      </c>
      <c r="U632">
        <f t="shared" si="58"/>
        <v>2019</v>
      </c>
      <c r="V632">
        <f t="shared" si="59"/>
        <v>2019</v>
      </c>
    </row>
    <row r="633" spans="1:22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5"/>
        <v>3.1039864864864866</v>
      </c>
      <c r="P633">
        <f t="shared" si="54"/>
        <v>59.992164544564154</v>
      </c>
      <c r="Q633" t="s">
        <v>2037</v>
      </c>
      <c r="R633" t="s">
        <v>2038</v>
      </c>
      <c r="S633" s="9">
        <f t="shared" si="56"/>
        <v>43550.208333333328</v>
      </c>
      <c r="T633" s="10">
        <f t="shared" si="57"/>
        <v>43554.208333333328</v>
      </c>
      <c r="U633">
        <f t="shared" si="58"/>
        <v>2019</v>
      </c>
      <c r="V633">
        <f t="shared" si="59"/>
        <v>2019</v>
      </c>
    </row>
    <row r="634" spans="1:22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5"/>
        <v>0.42859916782246882</v>
      </c>
      <c r="P634">
        <f t="shared" si="54"/>
        <v>111.15827338129496</v>
      </c>
      <c r="Q634" t="s">
        <v>2037</v>
      </c>
      <c r="R634" t="s">
        <v>2038</v>
      </c>
      <c r="S634" s="9">
        <f t="shared" si="56"/>
        <v>41945.208333333336</v>
      </c>
      <c r="T634" s="10">
        <f t="shared" si="57"/>
        <v>41963.25</v>
      </c>
      <c r="U634">
        <f t="shared" si="58"/>
        <v>2014</v>
      </c>
      <c r="V634">
        <f t="shared" si="59"/>
        <v>2014</v>
      </c>
    </row>
    <row r="635" spans="1:22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5"/>
        <v>0.83119402985074631</v>
      </c>
      <c r="P635">
        <f t="shared" si="54"/>
        <v>53.038095238095238</v>
      </c>
      <c r="Q635" t="s">
        <v>2039</v>
      </c>
      <c r="R635" t="s">
        <v>2047</v>
      </c>
      <c r="S635" s="9">
        <f t="shared" si="56"/>
        <v>42315.25</v>
      </c>
      <c r="T635" s="10">
        <f t="shared" si="57"/>
        <v>42319.25</v>
      </c>
      <c r="U635">
        <f t="shared" si="58"/>
        <v>2015</v>
      </c>
      <c r="V635">
        <f t="shared" si="59"/>
        <v>2015</v>
      </c>
    </row>
    <row r="636" spans="1:22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5"/>
        <v>0.78531302876480547</v>
      </c>
      <c r="P636">
        <f t="shared" si="54"/>
        <v>55.985524728588658</v>
      </c>
      <c r="Q636" t="s">
        <v>2039</v>
      </c>
      <c r="R636" t="s">
        <v>2058</v>
      </c>
      <c r="S636" s="9">
        <f t="shared" si="56"/>
        <v>42819.208333333328</v>
      </c>
      <c r="T636" s="10">
        <f t="shared" si="57"/>
        <v>42833.208333333328</v>
      </c>
      <c r="U636">
        <f t="shared" si="58"/>
        <v>2017</v>
      </c>
      <c r="V636">
        <f t="shared" si="59"/>
        <v>2017</v>
      </c>
    </row>
    <row r="637" spans="1:22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5"/>
        <v>1.1409352517985611</v>
      </c>
      <c r="P637">
        <f t="shared" si="54"/>
        <v>69.986760812003524</v>
      </c>
      <c r="Q637" t="s">
        <v>2039</v>
      </c>
      <c r="R637" t="s">
        <v>2058</v>
      </c>
      <c r="S637" s="9">
        <f t="shared" si="56"/>
        <v>41314.25</v>
      </c>
      <c r="T637" s="10">
        <f t="shared" si="57"/>
        <v>41346.208333333336</v>
      </c>
      <c r="U637">
        <f t="shared" si="58"/>
        <v>2013</v>
      </c>
      <c r="V637">
        <f t="shared" si="59"/>
        <v>2013</v>
      </c>
    </row>
    <row r="638" spans="1:22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5"/>
        <v>0.64537683358624176</v>
      </c>
      <c r="P638">
        <f t="shared" si="54"/>
        <v>48.998079877112133</v>
      </c>
      <c r="Q638" t="s">
        <v>2039</v>
      </c>
      <c r="R638" t="s">
        <v>2047</v>
      </c>
      <c r="S638" s="9">
        <f t="shared" si="56"/>
        <v>40926.25</v>
      </c>
      <c r="T638" s="10">
        <f t="shared" si="57"/>
        <v>40971.25</v>
      </c>
      <c r="U638">
        <f t="shared" si="58"/>
        <v>2012</v>
      </c>
      <c r="V638">
        <f t="shared" si="59"/>
        <v>2012</v>
      </c>
    </row>
    <row r="639" spans="1:22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5"/>
        <v>0.79411764705882348</v>
      </c>
      <c r="P639">
        <f t="shared" si="54"/>
        <v>103.84615384615384</v>
      </c>
      <c r="Q639" t="s">
        <v>2037</v>
      </c>
      <c r="R639" t="s">
        <v>2038</v>
      </c>
      <c r="S639" s="9">
        <f t="shared" si="56"/>
        <v>42688.25</v>
      </c>
      <c r="T639" s="10">
        <f t="shared" si="57"/>
        <v>42696.25</v>
      </c>
      <c r="U639">
        <f t="shared" si="58"/>
        <v>2016</v>
      </c>
      <c r="V639">
        <f t="shared" si="59"/>
        <v>2016</v>
      </c>
    </row>
    <row r="640" spans="1:22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5"/>
        <v>0.11419117647058824</v>
      </c>
      <c r="P640">
        <f t="shared" si="54"/>
        <v>99.127659574468083</v>
      </c>
      <c r="Q640" t="s">
        <v>2037</v>
      </c>
      <c r="R640" t="s">
        <v>2038</v>
      </c>
      <c r="S640" s="9">
        <f t="shared" si="56"/>
        <v>40386.208333333336</v>
      </c>
      <c r="T640" s="10">
        <f t="shared" si="57"/>
        <v>40398.208333333336</v>
      </c>
      <c r="U640">
        <f t="shared" si="58"/>
        <v>2010</v>
      </c>
      <c r="V640">
        <f t="shared" si="59"/>
        <v>2010</v>
      </c>
    </row>
    <row r="641" spans="1:22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5"/>
        <v>0.56186046511627907</v>
      </c>
      <c r="P641">
        <f t="shared" si="54"/>
        <v>107.37777777777778</v>
      </c>
      <c r="Q641" t="s">
        <v>2039</v>
      </c>
      <c r="R641" t="s">
        <v>2042</v>
      </c>
      <c r="S641" s="9">
        <f t="shared" si="56"/>
        <v>43309.208333333328</v>
      </c>
      <c r="T641" s="10">
        <f t="shared" si="57"/>
        <v>43309.208333333328</v>
      </c>
      <c r="U641">
        <f t="shared" si="58"/>
        <v>2018</v>
      </c>
      <c r="V641">
        <f t="shared" si="59"/>
        <v>2018</v>
      </c>
    </row>
    <row r="642" spans="1:22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5"/>
        <v>0.16501669449081802</v>
      </c>
      <c r="P642">
        <f t="shared" ref="P642:P705" si="60">E642/G642</f>
        <v>76.922178988326849</v>
      </c>
      <c r="Q642" t="s">
        <v>2037</v>
      </c>
      <c r="R642" t="s">
        <v>2038</v>
      </c>
      <c r="S642" s="9">
        <f t="shared" si="56"/>
        <v>42387.25</v>
      </c>
      <c r="T642" s="10">
        <f t="shared" si="57"/>
        <v>42390.25</v>
      </c>
      <c r="U642">
        <f t="shared" si="58"/>
        <v>2016</v>
      </c>
      <c r="V642">
        <f t="shared" si="59"/>
        <v>2016</v>
      </c>
    </row>
    <row r="643" spans="1:22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61">E643/D643</f>
        <v>1.1996808510638297</v>
      </c>
      <c r="P643">
        <f t="shared" si="60"/>
        <v>58.128865979381445</v>
      </c>
      <c r="Q643" t="s">
        <v>2037</v>
      </c>
      <c r="R643" t="s">
        <v>2038</v>
      </c>
      <c r="S643" s="9">
        <f t="shared" ref="S643:S706" si="62">(((J643/60)/60)/24)+DATE(1970,1,1)</f>
        <v>42786.25</v>
      </c>
      <c r="T643" s="10">
        <f t="shared" ref="T643:T706" si="63">(((K643/60)/60)/24)+DATE(1970,1,1)</f>
        <v>42814.208333333328</v>
      </c>
      <c r="U643">
        <f t="shared" ref="U643:U706" si="64">YEAR(S643)</f>
        <v>2017</v>
      </c>
      <c r="V643">
        <f t="shared" ref="V643:V706" si="65">YEAR(T643)</f>
        <v>2017</v>
      </c>
    </row>
    <row r="644" spans="1:22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1"/>
        <v>1.4545652173913044</v>
      </c>
      <c r="P644">
        <f t="shared" si="60"/>
        <v>103.73643410852713</v>
      </c>
      <c r="Q644" t="s">
        <v>2035</v>
      </c>
      <c r="R644" t="s">
        <v>2044</v>
      </c>
      <c r="S644" s="9">
        <f t="shared" si="62"/>
        <v>43451.25</v>
      </c>
      <c r="T644" s="10">
        <f t="shared" si="63"/>
        <v>43460.25</v>
      </c>
      <c r="U644">
        <f t="shared" si="64"/>
        <v>2018</v>
      </c>
      <c r="V644">
        <f t="shared" si="65"/>
        <v>2018</v>
      </c>
    </row>
    <row r="645" spans="1:22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1"/>
        <v>2.2138255033557046</v>
      </c>
      <c r="P645">
        <f t="shared" si="60"/>
        <v>87.962666666666664</v>
      </c>
      <c r="Q645" t="s">
        <v>2037</v>
      </c>
      <c r="R645" t="s">
        <v>2038</v>
      </c>
      <c r="S645" s="9">
        <f t="shared" si="62"/>
        <v>42795.25</v>
      </c>
      <c r="T645" s="10">
        <f t="shared" si="63"/>
        <v>42813.208333333328</v>
      </c>
      <c r="U645">
        <f t="shared" si="64"/>
        <v>2017</v>
      </c>
      <c r="V645">
        <f t="shared" si="65"/>
        <v>2017</v>
      </c>
    </row>
    <row r="646" spans="1:22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1"/>
        <v>0.48396694214876035</v>
      </c>
      <c r="P646">
        <f t="shared" si="60"/>
        <v>28</v>
      </c>
      <c r="Q646" t="s">
        <v>2037</v>
      </c>
      <c r="R646" t="s">
        <v>2038</v>
      </c>
      <c r="S646" s="9">
        <f t="shared" si="62"/>
        <v>43452.25</v>
      </c>
      <c r="T646" s="10">
        <f t="shared" si="63"/>
        <v>43468.25</v>
      </c>
      <c r="U646">
        <f t="shared" si="64"/>
        <v>2018</v>
      </c>
      <c r="V646">
        <f t="shared" si="65"/>
        <v>2019</v>
      </c>
    </row>
    <row r="647" spans="1:22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1"/>
        <v>0.92911504424778757</v>
      </c>
      <c r="P647">
        <f t="shared" si="60"/>
        <v>37.999361294443261</v>
      </c>
      <c r="Q647" t="s">
        <v>2033</v>
      </c>
      <c r="R647" t="s">
        <v>2034</v>
      </c>
      <c r="S647" s="9">
        <f t="shared" si="62"/>
        <v>43369.208333333328</v>
      </c>
      <c r="T647" s="10">
        <f t="shared" si="63"/>
        <v>43390.208333333328</v>
      </c>
      <c r="U647">
        <f t="shared" si="64"/>
        <v>2018</v>
      </c>
      <c r="V647">
        <f t="shared" si="65"/>
        <v>2018</v>
      </c>
    </row>
    <row r="648" spans="1:22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1"/>
        <v>0.88599797365754818</v>
      </c>
      <c r="P648">
        <f t="shared" si="60"/>
        <v>29.999313893653515</v>
      </c>
      <c r="Q648" t="s">
        <v>2048</v>
      </c>
      <c r="R648" t="s">
        <v>2049</v>
      </c>
      <c r="S648" s="9">
        <f t="shared" si="62"/>
        <v>41346.208333333336</v>
      </c>
      <c r="T648" s="10">
        <f t="shared" si="63"/>
        <v>41357.208333333336</v>
      </c>
      <c r="U648">
        <f t="shared" si="64"/>
        <v>2013</v>
      </c>
      <c r="V648">
        <f t="shared" si="65"/>
        <v>2013</v>
      </c>
    </row>
    <row r="649" spans="1:22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1"/>
        <v>0.41399999999999998</v>
      </c>
      <c r="P649">
        <f t="shared" si="60"/>
        <v>103.5</v>
      </c>
      <c r="Q649" t="s">
        <v>2045</v>
      </c>
      <c r="R649" t="s">
        <v>2057</v>
      </c>
      <c r="S649" s="9">
        <f t="shared" si="62"/>
        <v>43199.208333333328</v>
      </c>
      <c r="T649" s="10">
        <f t="shared" si="63"/>
        <v>43223.208333333328</v>
      </c>
      <c r="U649">
        <f t="shared" si="64"/>
        <v>2018</v>
      </c>
      <c r="V649">
        <f t="shared" si="65"/>
        <v>2018</v>
      </c>
    </row>
    <row r="650" spans="1:22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1"/>
        <v>0.63056795131845844</v>
      </c>
      <c r="P650">
        <f t="shared" si="60"/>
        <v>85.994467496542185</v>
      </c>
      <c r="Q650" t="s">
        <v>2031</v>
      </c>
      <c r="R650" t="s">
        <v>2032</v>
      </c>
      <c r="S650" s="9">
        <f t="shared" si="62"/>
        <v>42922.208333333328</v>
      </c>
      <c r="T650" s="10">
        <f t="shared" si="63"/>
        <v>42940.208333333328</v>
      </c>
      <c r="U650">
        <f t="shared" si="64"/>
        <v>2017</v>
      </c>
      <c r="V650">
        <f t="shared" si="65"/>
        <v>2017</v>
      </c>
    </row>
    <row r="651" spans="1:22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1"/>
        <v>0.48482333607230893</v>
      </c>
      <c r="P651">
        <f t="shared" si="60"/>
        <v>98.011627906976742</v>
      </c>
      <c r="Q651" t="s">
        <v>2037</v>
      </c>
      <c r="R651" t="s">
        <v>2038</v>
      </c>
      <c r="S651" s="9">
        <f t="shared" si="62"/>
        <v>40471.208333333336</v>
      </c>
      <c r="T651" s="10">
        <f t="shared" si="63"/>
        <v>40482.208333333336</v>
      </c>
      <c r="U651">
        <f t="shared" si="64"/>
        <v>2010</v>
      </c>
      <c r="V651">
        <f t="shared" si="65"/>
        <v>2010</v>
      </c>
    </row>
    <row r="652" spans="1:22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1"/>
        <v>0.02</v>
      </c>
      <c r="P652">
        <f t="shared" si="60"/>
        <v>2</v>
      </c>
      <c r="Q652" t="s">
        <v>2033</v>
      </c>
      <c r="R652" t="s">
        <v>2056</v>
      </c>
      <c r="S652" s="9">
        <f t="shared" si="62"/>
        <v>41828.208333333336</v>
      </c>
      <c r="T652" s="10">
        <f t="shared" si="63"/>
        <v>41855.208333333336</v>
      </c>
      <c r="U652">
        <f t="shared" si="64"/>
        <v>2014</v>
      </c>
      <c r="V652">
        <f t="shared" si="65"/>
        <v>2014</v>
      </c>
    </row>
    <row r="653" spans="1:22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1"/>
        <v>0.88479410269445857</v>
      </c>
      <c r="P653">
        <f t="shared" si="60"/>
        <v>44.994570837642193</v>
      </c>
      <c r="Q653" t="s">
        <v>2039</v>
      </c>
      <c r="R653" t="s">
        <v>2050</v>
      </c>
      <c r="S653" s="9">
        <f t="shared" si="62"/>
        <v>41692.25</v>
      </c>
      <c r="T653" s="10">
        <f t="shared" si="63"/>
        <v>41707.25</v>
      </c>
      <c r="U653">
        <f t="shared" si="64"/>
        <v>2014</v>
      </c>
      <c r="V653">
        <f t="shared" si="65"/>
        <v>2014</v>
      </c>
    </row>
    <row r="654" spans="1:22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1"/>
        <v>1.2684</v>
      </c>
      <c r="P654">
        <f t="shared" si="60"/>
        <v>31.012224938875306</v>
      </c>
      <c r="Q654" t="s">
        <v>2035</v>
      </c>
      <c r="R654" t="s">
        <v>2036</v>
      </c>
      <c r="S654" s="9">
        <f t="shared" si="62"/>
        <v>42587.208333333328</v>
      </c>
      <c r="T654" s="10">
        <f t="shared" si="63"/>
        <v>42630.208333333328</v>
      </c>
      <c r="U654">
        <f t="shared" si="64"/>
        <v>2016</v>
      </c>
      <c r="V654">
        <f t="shared" si="65"/>
        <v>2016</v>
      </c>
    </row>
    <row r="655" spans="1:22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1"/>
        <v>23.388333333333332</v>
      </c>
      <c r="P655">
        <f t="shared" si="60"/>
        <v>59.970085470085472</v>
      </c>
      <c r="Q655" t="s">
        <v>2035</v>
      </c>
      <c r="R655" t="s">
        <v>2036</v>
      </c>
      <c r="S655" s="9">
        <f t="shared" si="62"/>
        <v>42468.208333333328</v>
      </c>
      <c r="T655" s="10">
        <f t="shared" si="63"/>
        <v>42470.208333333328</v>
      </c>
      <c r="U655">
        <f t="shared" si="64"/>
        <v>2016</v>
      </c>
      <c r="V655">
        <f t="shared" si="65"/>
        <v>2016</v>
      </c>
    </row>
    <row r="656" spans="1:22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1"/>
        <v>5.0838857142857146</v>
      </c>
      <c r="P656">
        <f t="shared" si="60"/>
        <v>58.9973474801061</v>
      </c>
      <c r="Q656" t="s">
        <v>2033</v>
      </c>
      <c r="R656" t="s">
        <v>2055</v>
      </c>
      <c r="S656" s="9">
        <f t="shared" si="62"/>
        <v>42240.208333333328</v>
      </c>
      <c r="T656" s="10">
        <f t="shared" si="63"/>
        <v>42245.208333333328</v>
      </c>
      <c r="U656">
        <f t="shared" si="64"/>
        <v>2015</v>
      </c>
      <c r="V656">
        <f t="shared" si="65"/>
        <v>2015</v>
      </c>
    </row>
    <row r="657" spans="1:22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1"/>
        <v>1.9147826086956521</v>
      </c>
      <c r="P657">
        <f t="shared" si="60"/>
        <v>50.045454545454547</v>
      </c>
      <c r="Q657" t="s">
        <v>2052</v>
      </c>
      <c r="R657" t="s">
        <v>2053</v>
      </c>
      <c r="S657" s="9">
        <f t="shared" si="62"/>
        <v>42796.25</v>
      </c>
      <c r="T657" s="10">
        <f t="shared" si="63"/>
        <v>42809.208333333328</v>
      </c>
      <c r="U657">
        <f t="shared" si="64"/>
        <v>2017</v>
      </c>
      <c r="V657">
        <f t="shared" si="65"/>
        <v>2017</v>
      </c>
    </row>
    <row r="658" spans="1:22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1"/>
        <v>0.42127533783783783</v>
      </c>
      <c r="P658">
        <f t="shared" si="60"/>
        <v>98.966269841269835</v>
      </c>
      <c r="Q658" t="s">
        <v>2031</v>
      </c>
      <c r="R658" t="s">
        <v>2032</v>
      </c>
      <c r="S658" s="9">
        <f t="shared" si="62"/>
        <v>43097.25</v>
      </c>
      <c r="T658" s="10">
        <f t="shared" si="63"/>
        <v>43102.25</v>
      </c>
      <c r="U658">
        <f t="shared" si="64"/>
        <v>2017</v>
      </c>
      <c r="V658">
        <f t="shared" si="65"/>
        <v>2018</v>
      </c>
    </row>
    <row r="659" spans="1:22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1"/>
        <v>8.2400000000000001E-2</v>
      </c>
      <c r="P659">
        <f t="shared" si="60"/>
        <v>58.857142857142854</v>
      </c>
      <c r="Q659" t="s">
        <v>2039</v>
      </c>
      <c r="R659" t="s">
        <v>2061</v>
      </c>
      <c r="S659" s="9">
        <f t="shared" si="62"/>
        <v>43096.25</v>
      </c>
      <c r="T659" s="10">
        <f t="shared" si="63"/>
        <v>43112.25</v>
      </c>
      <c r="U659">
        <f t="shared" si="64"/>
        <v>2017</v>
      </c>
      <c r="V659">
        <f t="shared" si="65"/>
        <v>2018</v>
      </c>
    </row>
    <row r="660" spans="1:22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1"/>
        <v>0.60064638783269964</v>
      </c>
      <c r="P660">
        <f t="shared" si="60"/>
        <v>81.010256410256417</v>
      </c>
      <c r="Q660" t="s">
        <v>2033</v>
      </c>
      <c r="R660" t="s">
        <v>2034</v>
      </c>
      <c r="S660" s="9">
        <f t="shared" si="62"/>
        <v>42246.208333333328</v>
      </c>
      <c r="T660" s="10">
        <f t="shared" si="63"/>
        <v>42269.208333333328</v>
      </c>
      <c r="U660">
        <f t="shared" si="64"/>
        <v>2015</v>
      </c>
      <c r="V660">
        <f t="shared" si="65"/>
        <v>2015</v>
      </c>
    </row>
    <row r="661" spans="1:22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1"/>
        <v>0.47232808616404309</v>
      </c>
      <c r="P661">
        <f t="shared" si="60"/>
        <v>76.013333333333335</v>
      </c>
      <c r="Q661" t="s">
        <v>2039</v>
      </c>
      <c r="R661" t="s">
        <v>2040</v>
      </c>
      <c r="S661" s="9">
        <f t="shared" si="62"/>
        <v>40570.25</v>
      </c>
      <c r="T661" s="10">
        <f t="shared" si="63"/>
        <v>40571.25</v>
      </c>
      <c r="U661">
        <f t="shared" si="64"/>
        <v>2011</v>
      </c>
      <c r="V661">
        <f t="shared" si="65"/>
        <v>2011</v>
      </c>
    </row>
    <row r="662" spans="1:22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1"/>
        <v>0.81736263736263737</v>
      </c>
      <c r="P662">
        <f t="shared" si="60"/>
        <v>96.597402597402592</v>
      </c>
      <c r="Q662" t="s">
        <v>2037</v>
      </c>
      <c r="R662" t="s">
        <v>2038</v>
      </c>
      <c r="S662" s="9">
        <f t="shared" si="62"/>
        <v>42237.208333333328</v>
      </c>
      <c r="T662" s="10">
        <f t="shared" si="63"/>
        <v>42246.208333333328</v>
      </c>
      <c r="U662">
        <f t="shared" si="64"/>
        <v>2015</v>
      </c>
      <c r="V662">
        <f t="shared" si="65"/>
        <v>2015</v>
      </c>
    </row>
    <row r="663" spans="1:22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1"/>
        <v>0.54187265917603</v>
      </c>
      <c r="P663">
        <f t="shared" si="60"/>
        <v>76.957446808510639</v>
      </c>
      <c r="Q663" t="s">
        <v>2033</v>
      </c>
      <c r="R663" t="s">
        <v>2056</v>
      </c>
      <c r="S663" s="9">
        <f t="shared" si="62"/>
        <v>40996.208333333336</v>
      </c>
      <c r="T663" s="10">
        <f t="shared" si="63"/>
        <v>41026.208333333336</v>
      </c>
      <c r="U663">
        <f t="shared" si="64"/>
        <v>2012</v>
      </c>
      <c r="V663">
        <f t="shared" si="65"/>
        <v>2012</v>
      </c>
    </row>
    <row r="664" spans="1:22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1"/>
        <v>0.97868131868131869</v>
      </c>
      <c r="P664">
        <f t="shared" si="60"/>
        <v>67.984732824427482</v>
      </c>
      <c r="Q664" t="s">
        <v>2037</v>
      </c>
      <c r="R664" t="s">
        <v>2038</v>
      </c>
      <c r="S664" s="9">
        <f t="shared" si="62"/>
        <v>43443.25</v>
      </c>
      <c r="T664" s="10">
        <f t="shared" si="63"/>
        <v>43447.25</v>
      </c>
      <c r="U664">
        <f t="shared" si="64"/>
        <v>2018</v>
      </c>
      <c r="V664">
        <f t="shared" si="65"/>
        <v>2018</v>
      </c>
    </row>
    <row r="665" spans="1:22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1"/>
        <v>0.77239999999999998</v>
      </c>
      <c r="P665">
        <f t="shared" si="60"/>
        <v>88.781609195402297</v>
      </c>
      <c r="Q665" t="s">
        <v>2037</v>
      </c>
      <c r="R665" t="s">
        <v>2038</v>
      </c>
      <c r="S665" s="9">
        <f t="shared" si="62"/>
        <v>40458.208333333336</v>
      </c>
      <c r="T665" s="10">
        <f t="shared" si="63"/>
        <v>40481.208333333336</v>
      </c>
      <c r="U665">
        <f t="shared" si="64"/>
        <v>2010</v>
      </c>
      <c r="V665">
        <f t="shared" si="65"/>
        <v>2010</v>
      </c>
    </row>
    <row r="666" spans="1:22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1"/>
        <v>0.33464735516372796</v>
      </c>
      <c r="P666">
        <f t="shared" si="60"/>
        <v>24.99623706491063</v>
      </c>
      <c r="Q666" t="s">
        <v>2033</v>
      </c>
      <c r="R666" t="s">
        <v>2056</v>
      </c>
      <c r="S666" s="9">
        <f t="shared" si="62"/>
        <v>40959.25</v>
      </c>
      <c r="T666" s="10">
        <f t="shared" si="63"/>
        <v>40969.25</v>
      </c>
      <c r="U666">
        <f t="shared" si="64"/>
        <v>2012</v>
      </c>
      <c r="V666">
        <f t="shared" si="65"/>
        <v>2012</v>
      </c>
    </row>
    <row r="667" spans="1:22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1"/>
        <v>2.3958823529411766</v>
      </c>
      <c r="P667">
        <f t="shared" si="60"/>
        <v>44.922794117647058</v>
      </c>
      <c r="Q667" t="s">
        <v>2039</v>
      </c>
      <c r="R667" t="s">
        <v>2040</v>
      </c>
      <c r="S667" s="9">
        <f t="shared" si="62"/>
        <v>40733.208333333336</v>
      </c>
      <c r="T667" s="10">
        <f t="shared" si="63"/>
        <v>40747.208333333336</v>
      </c>
      <c r="U667">
        <f t="shared" si="64"/>
        <v>2011</v>
      </c>
      <c r="V667">
        <f t="shared" si="65"/>
        <v>2011</v>
      </c>
    </row>
    <row r="668" spans="1:22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1"/>
        <v>0.64032258064516134</v>
      </c>
      <c r="P668">
        <f t="shared" si="60"/>
        <v>79.400000000000006</v>
      </c>
      <c r="Q668" t="s">
        <v>2037</v>
      </c>
      <c r="R668" t="s">
        <v>2038</v>
      </c>
      <c r="S668" s="9">
        <f t="shared" si="62"/>
        <v>41516.208333333336</v>
      </c>
      <c r="T668" s="10">
        <f t="shared" si="63"/>
        <v>41522.208333333336</v>
      </c>
      <c r="U668">
        <f t="shared" si="64"/>
        <v>2013</v>
      </c>
      <c r="V668">
        <f t="shared" si="65"/>
        <v>2013</v>
      </c>
    </row>
    <row r="669" spans="1:22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1"/>
        <v>1.7615942028985507</v>
      </c>
      <c r="P669">
        <f t="shared" si="60"/>
        <v>29.009546539379475</v>
      </c>
      <c r="Q669" t="s">
        <v>2062</v>
      </c>
      <c r="R669" t="s">
        <v>2063</v>
      </c>
      <c r="S669" s="9">
        <f t="shared" si="62"/>
        <v>41892.208333333336</v>
      </c>
      <c r="T669" s="10">
        <f t="shared" si="63"/>
        <v>41901.208333333336</v>
      </c>
      <c r="U669">
        <f t="shared" si="64"/>
        <v>2014</v>
      </c>
      <c r="V669">
        <f t="shared" si="65"/>
        <v>2014</v>
      </c>
    </row>
    <row r="670" spans="1:22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1"/>
        <v>0.20338181818181819</v>
      </c>
      <c r="P670">
        <f t="shared" si="60"/>
        <v>73.59210526315789</v>
      </c>
      <c r="Q670" t="s">
        <v>2037</v>
      </c>
      <c r="R670" t="s">
        <v>2038</v>
      </c>
      <c r="S670" s="9">
        <f t="shared" si="62"/>
        <v>41122.208333333336</v>
      </c>
      <c r="T670" s="10">
        <f t="shared" si="63"/>
        <v>41134.208333333336</v>
      </c>
      <c r="U670">
        <f t="shared" si="64"/>
        <v>2012</v>
      </c>
      <c r="V670">
        <f t="shared" si="65"/>
        <v>2012</v>
      </c>
    </row>
    <row r="671" spans="1:22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1"/>
        <v>3.5864754098360656</v>
      </c>
      <c r="P671">
        <f t="shared" si="60"/>
        <v>107.97038864898211</v>
      </c>
      <c r="Q671" t="s">
        <v>2037</v>
      </c>
      <c r="R671" t="s">
        <v>2038</v>
      </c>
      <c r="S671" s="9">
        <f t="shared" si="62"/>
        <v>42912.208333333328</v>
      </c>
      <c r="T671" s="10">
        <f t="shared" si="63"/>
        <v>42921.208333333328</v>
      </c>
      <c r="U671">
        <f t="shared" si="64"/>
        <v>2017</v>
      </c>
      <c r="V671">
        <f t="shared" si="65"/>
        <v>2017</v>
      </c>
    </row>
    <row r="672" spans="1:22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1"/>
        <v>4.6885802469135802</v>
      </c>
      <c r="P672">
        <f t="shared" si="60"/>
        <v>68.987284287011803</v>
      </c>
      <c r="Q672" t="s">
        <v>2033</v>
      </c>
      <c r="R672" t="s">
        <v>2043</v>
      </c>
      <c r="S672" s="9">
        <f t="shared" si="62"/>
        <v>42425.25</v>
      </c>
      <c r="T672" s="10">
        <f t="shared" si="63"/>
        <v>42437.25</v>
      </c>
      <c r="U672">
        <f t="shared" si="64"/>
        <v>2016</v>
      </c>
      <c r="V672">
        <f t="shared" si="65"/>
        <v>2016</v>
      </c>
    </row>
    <row r="673" spans="1:22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1"/>
        <v>1.220563524590164</v>
      </c>
      <c r="P673">
        <f t="shared" si="60"/>
        <v>111.02236719478098</v>
      </c>
      <c r="Q673" t="s">
        <v>2037</v>
      </c>
      <c r="R673" t="s">
        <v>2038</v>
      </c>
      <c r="S673" s="9">
        <f t="shared" si="62"/>
        <v>40390.208333333336</v>
      </c>
      <c r="T673" s="10">
        <f t="shared" si="63"/>
        <v>40394.208333333336</v>
      </c>
      <c r="U673">
        <f t="shared" si="64"/>
        <v>2010</v>
      </c>
      <c r="V673">
        <f t="shared" si="65"/>
        <v>2010</v>
      </c>
    </row>
    <row r="674" spans="1:22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1"/>
        <v>0.55931783729156137</v>
      </c>
      <c r="P674">
        <f t="shared" si="60"/>
        <v>24.997515808491418</v>
      </c>
      <c r="Q674" t="s">
        <v>2037</v>
      </c>
      <c r="R674" t="s">
        <v>2038</v>
      </c>
      <c r="S674" s="9">
        <f t="shared" si="62"/>
        <v>43180.208333333328</v>
      </c>
      <c r="T674" s="10">
        <f t="shared" si="63"/>
        <v>43190.208333333328</v>
      </c>
      <c r="U674">
        <f t="shared" si="64"/>
        <v>2018</v>
      </c>
      <c r="V674">
        <f t="shared" si="65"/>
        <v>2018</v>
      </c>
    </row>
    <row r="675" spans="1:22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1"/>
        <v>0.43660714285714286</v>
      </c>
      <c r="P675">
        <f t="shared" si="60"/>
        <v>42.155172413793103</v>
      </c>
      <c r="Q675" t="s">
        <v>2033</v>
      </c>
      <c r="R675" t="s">
        <v>2043</v>
      </c>
      <c r="S675" s="9">
        <f t="shared" si="62"/>
        <v>42475.208333333328</v>
      </c>
      <c r="T675" s="10">
        <f t="shared" si="63"/>
        <v>42496.208333333328</v>
      </c>
      <c r="U675">
        <f t="shared" si="64"/>
        <v>2016</v>
      </c>
      <c r="V675">
        <f t="shared" si="65"/>
        <v>2016</v>
      </c>
    </row>
    <row r="676" spans="1:22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1"/>
        <v>0.33538371411833628</v>
      </c>
      <c r="P676">
        <f t="shared" si="60"/>
        <v>47.003284072249592</v>
      </c>
      <c r="Q676" t="s">
        <v>2052</v>
      </c>
      <c r="R676" t="s">
        <v>2053</v>
      </c>
      <c r="S676" s="9">
        <f t="shared" si="62"/>
        <v>40774.208333333336</v>
      </c>
      <c r="T676" s="10">
        <f t="shared" si="63"/>
        <v>40821.208333333336</v>
      </c>
      <c r="U676">
        <f t="shared" si="64"/>
        <v>2011</v>
      </c>
      <c r="V676">
        <f t="shared" si="65"/>
        <v>2011</v>
      </c>
    </row>
    <row r="677" spans="1:22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1"/>
        <v>1.2297938144329896</v>
      </c>
      <c r="P677">
        <f t="shared" si="60"/>
        <v>36.0392749244713</v>
      </c>
      <c r="Q677" t="s">
        <v>2062</v>
      </c>
      <c r="R677" t="s">
        <v>2063</v>
      </c>
      <c r="S677" s="9">
        <f t="shared" si="62"/>
        <v>43719.208333333328</v>
      </c>
      <c r="T677" s="10">
        <f t="shared" si="63"/>
        <v>43726.208333333328</v>
      </c>
      <c r="U677">
        <f t="shared" si="64"/>
        <v>2019</v>
      </c>
      <c r="V677">
        <f t="shared" si="65"/>
        <v>2019</v>
      </c>
    </row>
    <row r="678" spans="1:22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1"/>
        <v>1.8974959871589085</v>
      </c>
      <c r="P678">
        <f t="shared" si="60"/>
        <v>101.03760683760684</v>
      </c>
      <c r="Q678" t="s">
        <v>2052</v>
      </c>
      <c r="R678" t="s">
        <v>2053</v>
      </c>
      <c r="S678" s="9">
        <f t="shared" si="62"/>
        <v>41178.208333333336</v>
      </c>
      <c r="T678" s="10">
        <f t="shared" si="63"/>
        <v>41187.208333333336</v>
      </c>
      <c r="U678">
        <f t="shared" si="64"/>
        <v>2012</v>
      </c>
      <c r="V678">
        <f t="shared" si="65"/>
        <v>2012</v>
      </c>
    </row>
    <row r="679" spans="1:22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1"/>
        <v>0.83622641509433959</v>
      </c>
      <c r="P679">
        <f t="shared" si="60"/>
        <v>39.927927927927925</v>
      </c>
      <c r="Q679" t="s">
        <v>2045</v>
      </c>
      <c r="R679" t="s">
        <v>2051</v>
      </c>
      <c r="S679" s="9">
        <f t="shared" si="62"/>
        <v>42561.208333333328</v>
      </c>
      <c r="T679" s="10">
        <f t="shared" si="63"/>
        <v>42611.208333333328</v>
      </c>
      <c r="U679">
        <f t="shared" si="64"/>
        <v>2016</v>
      </c>
      <c r="V679">
        <f t="shared" si="65"/>
        <v>2016</v>
      </c>
    </row>
    <row r="680" spans="1:22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1"/>
        <v>0.17968844221105529</v>
      </c>
      <c r="P680">
        <f t="shared" si="60"/>
        <v>83.158139534883716</v>
      </c>
      <c r="Q680" t="s">
        <v>2039</v>
      </c>
      <c r="R680" t="s">
        <v>2042</v>
      </c>
      <c r="S680" s="9">
        <f t="shared" si="62"/>
        <v>43484.25</v>
      </c>
      <c r="T680" s="10">
        <f t="shared" si="63"/>
        <v>43486.25</v>
      </c>
      <c r="U680">
        <f t="shared" si="64"/>
        <v>2019</v>
      </c>
      <c r="V680">
        <f t="shared" si="65"/>
        <v>2019</v>
      </c>
    </row>
    <row r="681" spans="1:22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1"/>
        <v>10.365</v>
      </c>
      <c r="P681">
        <f t="shared" si="60"/>
        <v>39.97520661157025</v>
      </c>
      <c r="Q681" t="s">
        <v>2031</v>
      </c>
      <c r="R681" t="s">
        <v>2032</v>
      </c>
      <c r="S681" s="9">
        <f t="shared" si="62"/>
        <v>43756.208333333328</v>
      </c>
      <c r="T681" s="10">
        <f t="shared" si="63"/>
        <v>43761.208333333328</v>
      </c>
      <c r="U681">
        <f t="shared" si="64"/>
        <v>2019</v>
      </c>
      <c r="V681">
        <f t="shared" si="65"/>
        <v>2019</v>
      </c>
    </row>
    <row r="682" spans="1:22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1"/>
        <v>0.97405219780219776</v>
      </c>
      <c r="P682">
        <f t="shared" si="60"/>
        <v>47.993908629441627</v>
      </c>
      <c r="Q682" t="s">
        <v>2048</v>
      </c>
      <c r="R682" t="s">
        <v>2059</v>
      </c>
      <c r="S682" s="9">
        <f t="shared" si="62"/>
        <v>43813.25</v>
      </c>
      <c r="T682" s="10">
        <f t="shared" si="63"/>
        <v>43815.25</v>
      </c>
      <c r="U682">
        <f t="shared" si="64"/>
        <v>2019</v>
      </c>
      <c r="V682">
        <f t="shared" si="65"/>
        <v>2019</v>
      </c>
    </row>
    <row r="683" spans="1:22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1"/>
        <v>0.86386203150461705</v>
      </c>
      <c r="P683">
        <f t="shared" si="60"/>
        <v>95.978877489438744</v>
      </c>
      <c r="Q683" t="s">
        <v>2037</v>
      </c>
      <c r="R683" t="s">
        <v>2038</v>
      </c>
      <c r="S683" s="9">
        <f t="shared" si="62"/>
        <v>40898.25</v>
      </c>
      <c r="T683" s="10">
        <f t="shared" si="63"/>
        <v>40904.25</v>
      </c>
      <c r="U683">
        <f t="shared" si="64"/>
        <v>2011</v>
      </c>
      <c r="V683">
        <f t="shared" si="65"/>
        <v>2011</v>
      </c>
    </row>
    <row r="684" spans="1:22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1"/>
        <v>1.5016666666666667</v>
      </c>
      <c r="P684">
        <f t="shared" si="60"/>
        <v>78.728155339805824</v>
      </c>
      <c r="Q684" t="s">
        <v>2037</v>
      </c>
      <c r="R684" t="s">
        <v>2038</v>
      </c>
      <c r="S684" s="9">
        <f t="shared" si="62"/>
        <v>41619.25</v>
      </c>
      <c r="T684" s="10">
        <f t="shared" si="63"/>
        <v>41628.25</v>
      </c>
      <c r="U684">
        <f t="shared" si="64"/>
        <v>2013</v>
      </c>
      <c r="V684">
        <f t="shared" si="65"/>
        <v>2013</v>
      </c>
    </row>
    <row r="685" spans="1:22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1"/>
        <v>3.5843478260869563</v>
      </c>
      <c r="P685">
        <f t="shared" si="60"/>
        <v>56.081632653061227</v>
      </c>
      <c r="Q685" t="s">
        <v>2037</v>
      </c>
      <c r="R685" t="s">
        <v>2038</v>
      </c>
      <c r="S685" s="9">
        <f t="shared" si="62"/>
        <v>43359.208333333328</v>
      </c>
      <c r="T685" s="10">
        <f t="shared" si="63"/>
        <v>43361.208333333328</v>
      </c>
      <c r="U685">
        <f t="shared" si="64"/>
        <v>2018</v>
      </c>
      <c r="V685">
        <f t="shared" si="65"/>
        <v>2018</v>
      </c>
    </row>
    <row r="686" spans="1:22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1"/>
        <v>5.4285714285714288</v>
      </c>
      <c r="P686">
        <f t="shared" si="60"/>
        <v>69.090909090909093</v>
      </c>
      <c r="Q686" t="s">
        <v>2045</v>
      </c>
      <c r="R686" t="s">
        <v>2046</v>
      </c>
      <c r="S686" s="9">
        <f t="shared" si="62"/>
        <v>40358.208333333336</v>
      </c>
      <c r="T686" s="10">
        <f t="shared" si="63"/>
        <v>40378.208333333336</v>
      </c>
      <c r="U686">
        <f t="shared" si="64"/>
        <v>2010</v>
      </c>
      <c r="V686">
        <f t="shared" si="65"/>
        <v>2010</v>
      </c>
    </row>
    <row r="687" spans="1:22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1"/>
        <v>0.67500714285714281</v>
      </c>
      <c r="P687">
        <f t="shared" si="60"/>
        <v>102.05291576673866</v>
      </c>
      <c r="Q687" t="s">
        <v>2037</v>
      </c>
      <c r="R687" t="s">
        <v>2038</v>
      </c>
      <c r="S687" s="9">
        <f t="shared" si="62"/>
        <v>42239.208333333328</v>
      </c>
      <c r="T687" s="10">
        <f t="shared" si="63"/>
        <v>42263.208333333328</v>
      </c>
      <c r="U687">
        <f t="shared" si="64"/>
        <v>2015</v>
      </c>
      <c r="V687">
        <f t="shared" si="65"/>
        <v>2015</v>
      </c>
    </row>
    <row r="688" spans="1:22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1"/>
        <v>1.9174666666666667</v>
      </c>
      <c r="P688">
        <f t="shared" si="60"/>
        <v>107.32089552238806</v>
      </c>
      <c r="Q688" t="s">
        <v>2035</v>
      </c>
      <c r="R688" t="s">
        <v>2044</v>
      </c>
      <c r="S688" s="9">
        <f t="shared" si="62"/>
        <v>43186.208333333328</v>
      </c>
      <c r="T688" s="10">
        <f t="shared" si="63"/>
        <v>43197.208333333328</v>
      </c>
      <c r="U688">
        <f t="shared" si="64"/>
        <v>2018</v>
      </c>
      <c r="V688">
        <f t="shared" si="65"/>
        <v>2018</v>
      </c>
    </row>
    <row r="689" spans="1:22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1"/>
        <v>9.32</v>
      </c>
      <c r="P689">
        <f t="shared" si="60"/>
        <v>51.970260223048328</v>
      </c>
      <c r="Q689" t="s">
        <v>2037</v>
      </c>
      <c r="R689" t="s">
        <v>2038</v>
      </c>
      <c r="S689" s="9">
        <f t="shared" si="62"/>
        <v>42806.25</v>
      </c>
      <c r="T689" s="10">
        <f t="shared" si="63"/>
        <v>42809.208333333328</v>
      </c>
      <c r="U689">
        <f t="shared" si="64"/>
        <v>2017</v>
      </c>
      <c r="V689">
        <f t="shared" si="65"/>
        <v>2017</v>
      </c>
    </row>
    <row r="690" spans="1:22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1"/>
        <v>4.2927586206896553</v>
      </c>
      <c r="P690">
        <f t="shared" si="60"/>
        <v>71.137142857142862</v>
      </c>
      <c r="Q690" t="s">
        <v>2039</v>
      </c>
      <c r="R690" t="s">
        <v>2058</v>
      </c>
      <c r="S690" s="9">
        <f t="shared" si="62"/>
        <v>43475.25</v>
      </c>
      <c r="T690" s="10">
        <f t="shared" si="63"/>
        <v>43491.25</v>
      </c>
      <c r="U690">
        <f t="shared" si="64"/>
        <v>2019</v>
      </c>
      <c r="V690">
        <f t="shared" si="65"/>
        <v>2019</v>
      </c>
    </row>
    <row r="691" spans="1:22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1"/>
        <v>1.0065753424657535</v>
      </c>
      <c r="P691">
        <f t="shared" si="60"/>
        <v>106.49275362318841</v>
      </c>
      <c r="Q691" t="s">
        <v>2035</v>
      </c>
      <c r="R691" t="s">
        <v>2036</v>
      </c>
      <c r="S691" s="9">
        <f t="shared" si="62"/>
        <v>41576.208333333336</v>
      </c>
      <c r="T691" s="10">
        <f t="shared" si="63"/>
        <v>41588.25</v>
      </c>
      <c r="U691">
        <f t="shared" si="64"/>
        <v>2013</v>
      </c>
      <c r="V691">
        <f t="shared" si="65"/>
        <v>2013</v>
      </c>
    </row>
    <row r="692" spans="1:22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1"/>
        <v>2.266111111111111</v>
      </c>
      <c r="P692">
        <f t="shared" si="60"/>
        <v>42.93684210526316</v>
      </c>
      <c r="Q692" t="s">
        <v>2039</v>
      </c>
      <c r="R692" t="s">
        <v>2040</v>
      </c>
      <c r="S692" s="9">
        <f t="shared" si="62"/>
        <v>40874.25</v>
      </c>
      <c r="T692" s="10">
        <f t="shared" si="63"/>
        <v>40880.25</v>
      </c>
      <c r="U692">
        <f t="shared" si="64"/>
        <v>2011</v>
      </c>
      <c r="V692">
        <f t="shared" si="65"/>
        <v>2011</v>
      </c>
    </row>
    <row r="693" spans="1:22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1"/>
        <v>1.4238</v>
      </c>
      <c r="P693">
        <f t="shared" si="60"/>
        <v>30.037974683544302</v>
      </c>
      <c r="Q693" t="s">
        <v>2039</v>
      </c>
      <c r="R693" t="s">
        <v>2040</v>
      </c>
      <c r="S693" s="9">
        <f t="shared" si="62"/>
        <v>41185.208333333336</v>
      </c>
      <c r="T693" s="10">
        <f t="shared" si="63"/>
        <v>41202.208333333336</v>
      </c>
      <c r="U693">
        <f t="shared" si="64"/>
        <v>2012</v>
      </c>
      <c r="V693">
        <f t="shared" si="65"/>
        <v>2012</v>
      </c>
    </row>
    <row r="694" spans="1:22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1"/>
        <v>0.90633333333333332</v>
      </c>
      <c r="P694">
        <f t="shared" si="60"/>
        <v>70.623376623376629</v>
      </c>
      <c r="Q694" t="s">
        <v>2033</v>
      </c>
      <c r="R694" t="s">
        <v>2034</v>
      </c>
      <c r="S694" s="9">
        <f t="shared" si="62"/>
        <v>43655.208333333328</v>
      </c>
      <c r="T694" s="10">
        <f t="shared" si="63"/>
        <v>43673.208333333328</v>
      </c>
      <c r="U694">
        <f t="shared" si="64"/>
        <v>2019</v>
      </c>
      <c r="V694">
        <f t="shared" si="65"/>
        <v>2019</v>
      </c>
    </row>
    <row r="695" spans="1:22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1"/>
        <v>0.63966740576496672</v>
      </c>
      <c r="P695">
        <f t="shared" si="60"/>
        <v>66.016018306636155</v>
      </c>
      <c r="Q695" t="s">
        <v>2037</v>
      </c>
      <c r="R695" t="s">
        <v>2038</v>
      </c>
      <c r="S695" s="9">
        <f t="shared" si="62"/>
        <v>43025.208333333328</v>
      </c>
      <c r="T695" s="10">
        <f t="shared" si="63"/>
        <v>43042.208333333328</v>
      </c>
      <c r="U695">
        <f t="shared" si="64"/>
        <v>2017</v>
      </c>
      <c r="V695">
        <f t="shared" si="65"/>
        <v>2017</v>
      </c>
    </row>
    <row r="696" spans="1:22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1"/>
        <v>0.84131868131868137</v>
      </c>
      <c r="P696">
        <f t="shared" si="60"/>
        <v>96.911392405063296</v>
      </c>
      <c r="Q696" t="s">
        <v>2037</v>
      </c>
      <c r="R696" t="s">
        <v>2038</v>
      </c>
      <c r="S696" s="9">
        <f t="shared" si="62"/>
        <v>43066.25</v>
      </c>
      <c r="T696" s="10">
        <f t="shared" si="63"/>
        <v>43103.25</v>
      </c>
      <c r="U696">
        <f t="shared" si="64"/>
        <v>2017</v>
      </c>
      <c r="V696">
        <f t="shared" si="65"/>
        <v>2018</v>
      </c>
    </row>
    <row r="697" spans="1:22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1"/>
        <v>1.3393478260869565</v>
      </c>
      <c r="P697">
        <f t="shared" si="60"/>
        <v>62.867346938775512</v>
      </c>
      <c r="Q697" t="s">
        <v>2033</v>
      </c>
      <c r="R697" t="s">
        <v>2034</v>
      </c>
      <c r="S697" s="9">
        <f t="shared" si="62"/>
        <v>42322.25</v>
      </c>
      <c r="T697" s="10">
        <f t="shared" si="63"/>
        <v>42338.25</v>
      </c>
      <c r="U697">
        <f t="shared" si="64"/>
        <v>2015</v>
      </c>
      <c r="V697">
        <f t="shared" si="65"/>
        <v>2015</v>
      </c>
    </row>
    <row r="698" spans="1:22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1"/>
        <v>0.59042047531992692</v>
      </c>
      <c r="P698">
        <f t="shared" si="60"/>
        <v>108.98537682789652</v>
      </c>
      <c r="Q698" t="s">
        <v>2037</v>
      </c>
      <c r="R698" t="s">
        <v>2038</v>
      </c>
      <c r="S698" s="9">
        <f t="shared" si="62"/>
        <v>42114.208333333328</v>
      </c>
      <c r="T698" s="10">
        <f t="shared" si="63"/>
        <v>42115.208333333328</v>
      </c>
      <c r="U698">
        <f t="shared" si="64"/>
        <v>2015</v>
      </c>
      <c r="V698">
        <f t="shared" si="65"/>
        <v>2015</v>
      </c>
    </row>
    <row r="699" spans="1:22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1"/>
        <v>1.5280062063615205</v>
      </c>
      <c r="P699">
        <f t="shared" si="60"/>
        <v>26.999314599040439</v>
      </c>
      <c r="Q699" t="s">
        <v>2033</v>
      </c>
      <c r="R699" t="s">
        <v>2041</v>
      </c>
      <c r="S699" s="9">
        <f t="shared" si="62"/>
        <v>43190.208333333328</v>
      </c>
      <c r="T699" s="10">
        <f t="shared" si="63"/>
        <v>43192.208333333328</v>
      </c>
      <c r="U699">
        <f t="shared" si="64"/>
        <v>2018</v>
      </c>
      <c r="V699">
        <f t="shared" si="65"/>
        <v>2018</v>
      </c>
    </row>
    <row r="700" spans="1:22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1"/>
        <v>4.466912114014252</v>
      </c>
      <c r="P700">
        <f t="shared" si="60"/>
        <v>65.004147943311438</v>
      </c>
      <c r="Q700" t="s">
        <v>2035</v>
      </c>
      <c r="R700" t="s">
        <v>2044</v>
      </c>
      <c r="S700" s="9">
        <f t="shared" si="62"/>
        <v>40871.25</v>
      </c>
      <c r="T700" s="10">
        <f t="shared" si="63"/>
        <v>40885.25</v>
      </c>
      <c r="U700">
        <f t="shared" si="64"/>
        <v>2011</v>
      </c>
      <c r="V700">
        <f t="shared" si="65"/>
        <v>2011</v>
      </c>
    </row>
    <row r="701" spans="1:22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1"/>
        <v>0.8439189189189189</v>
      </c>
      <c r="P701">
        <f t="shared" si="60"/>
        <v>111.51785714285714</v>
      </c>
      <c r="Q701" t="s">
        <v>2039</v>
      </c>
      <c r="R701" t="s">
        <v>2042</v>
      </c>
      <c r="S701" s="9">
        <f t="shared" si="62"/>
        <v>43641.208333333328</v>
      </c>
      <c r="T701" s="10">
        <f t="shared" si="63"/>
        <v>43642.208333333328</v>
      </c>
      <c r="U701">
        <f t="shared" si="64"/>
        <v>2019</v>
      </c>
      <c r="V701">
        <f t="shared" si="65"/>
        <v>2019</v>
      </c>
    </row>
    <row r="702" spans="1:22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1"/>
        <v>0.03</v>
      </c>
      <c r="P702">
        <f t="shared" si="60"/>
        <v>3</v>
      </c>
      <c r="Q702" t="s">
        <v>2035</v>
      </c>
      <c r="R702" t="s">
        <v>2044</v>
      </c>
      <c r="S702" s="9">
        <f t="shared" si="62"/>
        <v>40203.25</v>
      </c>
      <c r="T702" s="10">
        <f t="shared" si="63"/>
        <v>40218.25</v>
      </c>
      <c r="U702">
        <f t="shared" si="64"/>
        <v>2010</v>
      </c>
      <c r="V702">
        <f t="shared" si="65"/>
        <v>2010</v>
      </c>
    </row>
    <row r="703" spans="1:22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1"/>
        <v>1.7502692307692307</v>
      </c>
      <c r="P703">
        <f t="shared" si="60"/>
        <v>110.99268292682927</v>
      </c>
      <c r="Q703" t="s">
        <v>2037</v>
      </c>
      <c r="R703" t="s">
        <v>2038</v>
      </c>
      <c r="S703" s="9">
        <f t="shared" si="62"/>
        <v>40629.208333333336</v>
      </c>
      <c r="T703" s="10">
        <f t="shared" si="63"/>
        <v>40636.208333333336</v>
      </c>
      <c r="U703">
        <f t="shared" si="64"/>
        <v>2011</v>
      </c>
      <c r="V703">
        <f t="shared" si="65"/>
        <v>2011</v>
      </c>
    </row>
    <row r="704" spans="1:22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1"/>
        <v>0.54137931034482756</v>
      </c>
      <c r="P704">
        <f t="shared" si="60"/>
        <v>56.746987951807228</v>
      </c>
      <c r="Q704" t="s">
        <v>2035</v>
      </c>
      <c r="R704" t="s">
        <v>2044</v>
      </c>
      <c r="S704" s="9">
        <f t="shared" si="62"/>
        <v>41477.208333333336</v>
      </c>
      <c r="T704" s="10">
        <f t="shared" si="63"/>
        <v>41482.208333333336</v>
      </c>
      <c r="U704">
        <f t="shared" si="64"/>
        <v>2013</v>
      </c>
      <c r="V704">
        <f t="shared" si="65"/>
        <v>2013</v>
      </c>
    </row>
    <row r="705" spans="1:22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1"/>
        <v>3.1187381703470032</v>
      </c>
      <c r="P705">
        <f t="shared" si="60"/>
        <v>97.020608439646708</v>
      </c>
      <c r="Q705" t="s">
        <v>2045</v>
      </c>
      <c r="R705" t="s">
        <v>2057</v>
      </c>
      <c r="S705" s="9">
        <f t="shared" si="62"/>
        <v>41020.208333333336</v>
      </c>
      <c r="T705" s="10">
        <f t="shared" si="63"/>
        <v>41037.208333333336</v>
      </c>
      <c r="U705">
        <f t="shared" si="64"/>
        <v>2012</v>
      </c>
      <c r="V705">
        <f t="shared" si="65"/>
        <v>2012</v>
      </c>
    </row>
    <row r="706" spans="1:22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1"/>
        <v>1.2278160919540231</v>
      </c>
      <c r="P706">
        <f t="shared" ref="P706:P769" si="66">E706/G706</f>
        <v>92.08620689655173</v>
      </c>
      <c r="Q706" t="s">
        <v>2039</v>
      </c>
      <c r="R706" t="s">
        <v>2047</v>
      </c>
      <c r="S706" s="9">
        <f t="shared" si="62"/>
        <v>42555.208333333328</v>
      </c>
      <c r="T706" s="10">
        <f t="shared" si="63"/>
        <v>42570.208333333328</v>
      </c>
      <c r="U706">
        <f t="shared" si="64"/>
        <v>2016</v>
      </c>
      <c r="V706">
        <f t="shared" si="65"/>
        <v>2016</v>
      </c>
    </row>
    <row r="707" spans="1:22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67">E707/D707</f>
        <v>0.99026517383618151</v>
      </c>
      <c r="P707">
        <f t="shared" si="66"/>
        <v>82.986666666666665</v>
      </c>
      <c r="Q707" t="s">
        <v>2045</v>
      </c>
      <c r="R707" t="s">
        <v>2046</v>
      </c>
      <c r="S707" s="9">
        <f t="shared" ref="S707:S770" si="68">(((J707/60)/60)/24)+DATE(1970,1,1)</f>
        <v>41619.25</v>
      </c>
      <c r="T707" s="10">
        <f t="shared" ref="T707:T770" si="69">(((K707/60)/60)/24)+DATE(1970,1,1)</f>
        <v>41623.25</v>
      </c>
      <c r="U707">
        <f t="shared" ref="U707:U770" si="70">YEAR(S707)</f>
        <v>2013</v>
      </c>
      <c r="V707">
        <f t="shared" ref="V707:V770" si="71">YEAR(T707)</f>
        <v>2013</v>
      </c>
    </row>
    <row r="708" spans="1:22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7"/>
        <v>1.278468634686347</v>
      </c>
      <c r="P708">
        <f t="shared" si="66"/>
        <v>103.03791821561339</v>
      </c>
      <c r="Q708" t="s">
        <v>2035</v>
      </c>
      <c r="R708" t="s">
        <v>2036</v>
      </c>
      <c r="S708" s="9">
        <f t="shared" si="68"/>
        <v>43471.25</v>
      </c>
      <c r="T708" s="10">
        <f t="shared" si="69"/>
        <v>43479.25</v>
      </c>
      <c r="U708">
        <f t="shared" si="70"/>
        <v>2019</v>
      </c>
      <c r="V708">
        <f t="shared" si="71"/>
        <v>2019</v>
      </c>
    </row>
    <row r="709" spans="1:22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7"/>
        <v>1.5861643835616439</v>
      </c>
      <c r="P709">
        <f t="shared" si="66"/>
        <v>68.922619047619051</v>
      </c>
      <c r="Q709" t="s">
        <v>2039</v>
      </c>
      <c r="R709" t="s">
        <v>2042</v>
      </c>
      <c r="S709" s="9">
        <f t="shared" si="68"/>
        <v>43442.25</v>
      </c>
      <c r="T709" s="10">
        <f t="shared" si="69"/>
        <v>43478.25</v>
      </c>
      <c r="U709">
        <f t="shared" si="70"/>
        <v>2018</v>
      </c>
      <c r="V709">
        <f t="shared" si="71"/>
        <v>2019</v>
      </c>
    </row>
    <row r="710" spans="1:22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7"/>
        <v>7.0705882352941174</v>
      </c>
      <c r="P710">
        <f t="shared" si="66"/>
        <v>87.737226277372258</v>
      </c>
      <c r="Q710" t="s">
        <v>2037</v>
      </c>
      <c r="R710" t="s">
        <v>2038</v>
      </c>
      <c r="S710" s="9">
        <f t="shared" si="68"/>
        <v>42877.208333333328</v>
      </c>
      <c r="T710" s="10">
        <f t="shared" si="69"/>
        <v>42887.208333333328</v>
      </c>
      <c r="U710">
        <f t="shared" si="70"/>
        <v>2017</v>
      </c>
      <c r="V710">
        <f t="shared" si="71"/>
        <v>2017</v>
      </c>
    </row>
    <row r="711" spans="1:22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7"/>
        <v>1.4238775510204082</v>
      </c>
      <c r="P711">
        <f t="shared" si="66"/>
        <v>75.021505376344081</v>
      </c>
      <c r="Q711" t="s">
        <v>2037</v>
      </c>
      <c r="R711" t="s">
        <v>2038</v>
      </c>
      <c r="S711" s="9">
        <f t="shared" si="68"/>
        <v>41018.208333333336</v>
      </c>
      <c r="T711" s="10">
        <f t="shared" si="69"/>
        <v>41025.208333333336</v>
      </c>
      <c r="U711">
        <f t="shared" si="70"/>
        <v>2012</v>
      </c>
      <c r="V711">
        <f t="shared" si="71"/>
        <v>2012</v>
      </c>
    </row>
    <row r="712" spans="1:22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7"/>
        <v>1.4786046511627906</v>
      </c>
      <c r="P712">
        <f t="shared" si="66"/>
        <v>50.863999999999997</v>
      </c>
      <c r="Q712" t="s">
        <v>2037</v>
      </c>
      <c r="R712" t="s">
        <v>2038</v>
      </c>
      <c r="S712" s="9">
        <f t="shared" si="68"/>
        <v>43295.208333333328</v>
      </c>
      <c r="T712" s="10">
        <f t="shared" si="69"/>
        <v>43302.208333333328</v>
      </c>
      <c r="U712">
        <f t="shared" si="70"/>
        <v>2018</v>
      </c>
      <c r="V712">
        <f t="shared" si="71"/>
        <v>2018</v>
      </c>
    </row>
    <row r="713" spans="1:22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7"/>
        <v>0.20322580645161289</v>
      </c>
      <c r="P713">
        <f t="shared" si="66"/>
        <v>90</v>
      </c>
      <c r="Q713" t="s">
        <v>2037</v>
      </c>
      <c r="R713" t="s">
        <v>2038</v>
      </c>
      <c r="S713" s="9">
        <f t="shared" si="68"/>
        <v>42393.25</v>
      </c>
      <c r="T713" s="10">
        <f t="shared" si="69"/>
        <v>42395.25</v>
      </c>
      <c r="U713">
        <f t="shared" si="70"/>
        <v>2016</v>
      </c>
      <c r="V713">
        <f t="shared" si="71"/>
        <v>2016</v>
      </c>
    </row>
    <row r="714" spans="1:22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7"/>
        <v>18.40625</v>
      </c>
      <c r="P714">
        <f t="shared" si="66"/>
        <v>72.896039603960389</v>
      </c>
      <c r="Q714" t="s">
        <v>2037</v>
      </c>
      <c r="R714" t="s">
        <v>2038</v>
      </c>
      <c r="S714" s="9">
        <f t="shared" si="68"/>
        <v>42559.208333333328</v>
      </c>
      <c r="T714" s="10">
        <f t="shared" si="69"/>
        <v>42600.208333333328</v>
      </c>
      <c r="U714">
        <f t="shared" si="70"/>
        <v>2016</v>
      </c>
      <c r="V714">
        <f t="shared" si="71"/>
        <v>2016</v>
      </c>
    </row>
    <row r="715" spans="1:22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7"/>
        <v>1.6194202898550725</v>
      </c>
      <c r="P715">
        <f t="shared" si="66"/>
        <v>108.48543689320388</v>
      </c>
      <c r="Q715" t="s">
        <v>2045</v>
      </c>
      <c r="R715" t="s">
        <v>2054</v>
      </c>
      <c r="S715" s="9">
        <f t="shared" si="68"/>
        <v>42604.208333333328</v>
      </c>
      <c r="T715" s="10">
        <f t="shared" si="69"/>
        <v>42616.208333333328</v>
      </c>
      <c r="U715">
        <f t="shared" si="70"/>
        <v>2016</v>
      </c>
      <c r="V715">
        <f t="shared" si="71"/>
        <v>2016</v>
      </c>
    </row>
    <row r="716" spans="1:22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7"/>
        <v>4.7282077922077921</v>
      </c>
      <c r="P716">
        <f t="shared" si="66"/>
        <v>101.98095238095237</v>
      </c>
      <c r="Q716" t="s">
        <v>2033</v>
      </c>
      <c r="R716" t="s">
        <v>2034</v>
      </c>
      <c r="S716" s="9">
        <f t="shared" si="68"/>
        <v>41870.208333333336</v>
      </c>
      <c r="T716" s="10">
        <f t="shared" si="69"/>
        <v>41871.208333333336</v>
      </c>
      <c r="U716">
        <f t="shared" si="70"/>
        <v>2014</v>
      </c>
      <c r="V716">
        <f t="shared" si="71"/>
        <v>2014</v>
      </c>
    </row>
    <row r="717" spans="1:22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7"/>
        <v>0.24466101694915254</v>
      </c>
      <c r="P717">
        <f t="shared" si="66"/>
        <v>44.009146341463413</v>
      </c>
      <c r="Q717" t="s">
        <v>2048</v>
      </c>
      <c r="R717" t="s">
        <v>2059</v>
      </c>
      <c r="S717" s="9">
        <f t="shared" si="68"/>
        <v>40397.208333333336</v>
      </c>
      <c r="T717" s="10">
        <f t="shared" si="69"/>
        <v>40402.208333333336</v>
      </c>
      <c r="U717">
        <f t="shared" si="70"/>
        <v>2010</v>
      </c>
      <c r="V717">
        <f t="shared" si="71"/>
        <v>2010</v>
      </c>
    </row>
    <row r="718" spans="1:22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7"/>
        <v>5.1764999999999999</v>
      </c>
      <c r="P718">
        <f t="shared" si="66"/>
        <v>65.942675159235662</v>
      </c>
      <c r="Q718" t="s">
        <v>2037</v>
      </c>
      <c r="R718" t="s">
        <v>2038</v>
      </c>
      <c r="S718" s="9">
        <f t="shared" si="68"/>
        <v>41465.208333333336</v>
      </c>
      <c r="T718" s="10">
        <f t="shared" si="69"/>
        <v>41493.208333333336</v>
      </c>
      <c r="U718">
        <f t="shared" si="70"/>
        <v>2013</v>
      </c>
      <c r="V718">
        <f t="shared" si="71"/>
        <v>2013</v>
      </c>
    </row>
    <row r="719" spans="1:22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7"/>
        <v>2.4764285714285714</v>
      </c>
      <c r="P719">
        <f t="shared" si="66"/>
        <v>24.987387387387386</v>
      </c>
      <c r="Q719" t="s">
        <v>2039</v>
      </c>
      <c r="R719" t="s">
        <v>2040</v>
      </c>
      <c r="S719" s="9">
        <f t="shared" si="68"/>
        <v>40777.208333333336</v>
      </c>
      <c r="T719" s="10">
        <f t="shared" si="69"/>
        <v>40798.208333333336</v>
      </c>
      <c r="U719">
        <f t="shared" si="70"/>
        <v>2011</v>
      </c>
      <c r="V719">
        <f t="shared" si="71"/>
        <v>2011</v>
      </c>
    </row>
    <row r="720" spans="1:22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7"/>
        <v>1.0020481927710843</v>
      </c>
      <c r="P720">
        <f t="shared" si="66"/>
        <v>28.003367003367003</v>
      </c>
      <c r="Q720" t="s">
        <v>2035</v>
      </c>
      <c r="R720" t="s">
        <v>2044</v>
      </c>
      <c r="S720" s="9">
        <f t="shared" si="68"/>
        <v>41442.208333333336</v>
      </c>
      <c r="T720" s="10">
        <f t="shared" si="69"/>
        <v>41468.208333333336</v>
      </c>
      <c r="U720">
        <f t="shared" si="70"/>
        <v>2013</v>
      </c>
      <c r="V720">
        <f t="shared" si="71"/>
        <v>2013</v>
      </c>
    </row>
    <row r="721" spans="1:22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7"/>
        <v>1.53</v>
      </c>
      <c r="P721">
        <f t="shared" si="66"/>
        <v>85.829268292682926</v>
      </c>
      <c r="Q721" t="s">
        <v>2045</v>
      </c>
      <c r="R721" t="s">
        <v>2051</v>
      </c>
      <c r="S721" s="9">
        <f t="shared" si="68"/>
        <v>41058.208333333336</v>
      </c>
      <c r="T721" s="10">
        <f t="shared" si="69"/>
        <v>41069.208333333336</v>
      </c>
      <c r="U721">
        <f t="shared" si="70"/>
        <v>2012</v>
      </c>
      <c r="V721">
        <f t="shared" si="71"/>
        <v>2012</v>
      </c>
    </row>
    <row r="722" spans="1:22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7"/>
        <v>0.37091954022988505</v>
      </c>
      <c r="P722">
        <f t="shared" si="66"/>
        <v>84.921052631578945</v>
      </c>
      <c r="Q722" t="s">
        <v>2037</v>
      </c>
      <c r="R722" t="s">
        <v>2038</v>
      </c>
      <c r="S722" s="9">
        <f t="shared" si="68"/>
        <v>43152.25</v>
      </c>
      <c r="T722" s="10">
        <f t="shared" si="69"/>
        <v>43166.25</v>
      </c>
      <c r="U722">
        <f t="shared" si="70"/>
        <v>2018</v>
      </c>
      <c r="V722">
        <f t="shared" si="71"/>
        <v>2018</v>
      </c>
    </row>
    <row r="723" spans="1:22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7"/>
        <v>4.3923948220064728E-2</v>
      </c>
      <c r="P723">
        <f t="shared" si="66"/>
        <v>90.483333333333334</v>
      </c>
      <c r="Q723" t="s">
        <v>2033</v>
      </c>
      <c r="R723" t="s">
        <v>2034</v>
      </c>
      <c r="S723" s="9">
        <f t="shared" si="68"/>
        <v>43194.208333333328</v>
      </c>
      <c r="T723" s="10">
        <f t="shared" si="69"/>
        <v>43200.208333333328</v>
      </c>
      <c r="U723">
        <f t="shared" si="70"/>
        <v>2018</v>
      </c>
      <c r="V723">
        <f t="shared" si="71"/>
        <v>2018</v>
      </c>
    </row>
    <row r="724" spans="1:22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7"/>
        <v>1.5650721649484536</v>
      </c>
      <c r="P724">
        <f t="shared" si="66"/>
        <v>25.00197628458498</v>
      </c>
      <c r="Q724" t="s">
        <v>2039</v>
      </c>
      <c r="R724" t="s">
        <v>2040</v>
      </c>
      <c r="S724" s="9">
        <f t="shared" si="68"/>
        <v>43045.25</v>
      </c>
      <c r="T724" s="10">
        <f t="shared" si="69"/>
        <v>43072.25</v>
      </c>
      <c r="U724">
        <f t="shared" si="70"/>
        <v>2017</v>
      </c>
      <c r="V724">
        <f t="shared" si="71"/>
        <v>2017</v>
      </c>
    </row>
    <row r="725" spans="1:22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7"/>
        <v>2.704081632653061</v>
      </c>
      <c r="P725">
        <f t="shared" si="66"/>
        <v>92.013888888888886</v>
      </c>
      <c r="Q725" t="s">
        <v>2037</v>
      </c>
      <c r="R725" t="s">
        <v>2038</v>
      </c>
      <c r="S725" s="9">
        <f t="shared" si="68"/>
        <v>42431.25</v>
      </c>
      <c r="T725" s="10">
        <f t="shared" si="69"/>
        <v>42452.208333333328</v>
      </c>
      <c r="U725">
        <f t="shared" si="70"/>
        <v>2016</v>
      </c>
      <c r="V725">
        <f t="shared" si="71"/>
        <v>2016</v>
      </c>
    </row>
    <row r="726" spans="1:22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7"/>
        <v>1.3405952380952382</v>
      </c>
      <c r="P726">
        <f t="shared" si="66"/>
        <v>93.066115702479337</v>
      </c>
      <c r="Q726" t="s">
        <v>2037</v>
      </c>
      <c r="R726" t="s">
        <v>2038</v>
      </c>
      <c r="S726" s="9">
        <f t="shared" si="68"/>
        <v>41934.208333333336</v>
      </c>
      <c r="T726" s="10">
        <f t="shared" si="69"/>
        <v>41936.208333333336</v>
      </c>
      <c r="U726">
        <f t="shared" si="70"/>
        <v>2014</v>
      </c>
      <c r="V726">
        <f t="shared" si="71"/>
        <v>2014</v>
      </c>
    </row>
    <row r="727" spans="1:22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7"/>
        <v>0.50398033126293995</v>
      </c>
      <c r="P727">
        <f t="shared" si="66"/>
        <v>61.008145363408524</v>
      </c>
      <c r="Q727" t="s">
        <v>2048</v>
      </c>
      <c r="R727" t="s">
        <v>2059</v>
      </c>
      <c r="S727" s="9">
        <f t="shared" si="68"/>
        <v>41958.25</v>
      </c>
      <c r="T727" s="10">
        <f t="shared" si="69"/>
        <v>41960.25</v>
      </c>
      <c r="U727">
        <f t="shared" si="70"/>
        <v>2014</v>
      </c>
      <c r="V727">
        <f t="shared" si="71"/>
        <v>2014</v>
      </c>
    </row>
    <row r="728" spans="1:22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7"/>
        <v>0.88815837937384901</v>
      </c>
      <c r="P728">
        <f t="shared" si="66"/>
        <v>92.036259541984734</v>
      </c>
      <c r="Q728" t="s">
        <v>2037</v>
      </c>
      <c r="R728" t="s">
        <v>2038</v>
      </c>
      <c r="S728" s="9">
        <f t="shared" si="68"/>
        <v>40476.208333333336</v>
      </c>
      <c r="T728" s="10">
        <f t="shared" si="69"/>
        <v>40482.208333333336</v>
      </c>
      <c r="U728">
        <f t="shared" si="70"/>
        <v>2010</v>
      </c>
      <c r="V728">
        <f t="shared" si="71"/>
        <v>2010</v>
      </c>
    </row>
    <row r="729" spans="1:22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7"/>
        <v>1.65</v>
      </c>
      <c r="P729">
        <f t="shared" si="66"/>
        <v>81.132596685082873</v>
      </c>
      <c r="Q729" t="s">
        <v>2035</v>
      </c>
      <c r="R729" t="s">
        <v>2036</v>
      </c>
      <c r="S729" s="9">
        <f t="shared" si="68"/>
        <v>43485.25</v>
      </c>
      <c r="T729" s="10">
        <f t="shared" si="69"/>
        <v>43543.208333333328</v>
      </c>
      <c r="U729">
        <f t="shared" si="70"/>
        <v>2019</v>
      </c>
      <c r="V729">
        <f t="shared" si="71"/>
        <v>2019</v>
      </c>
    </row>
    <row r="730" spans="1:22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7"/>
        <v>0.17499999999999999</v>
      </c>
      <c r="P730">
        <f t="shared" si="66"/>
        <v>73.5</v>
      </c>
      <c r="Q730" t="s">
        <v>2037</v>
      </c>
      <c r="R730" t="s">
        <v>2038</v>
      </c>
      <c r="S730" s="9">
        <f t="shared" si="68"/>
        <v>42515.208333333328</v>
      </c>
      <c r="T730" s="10">
        <f t="shared" si="69"/>
        <v>42526.208333333328</v>
      </c>
      <c r="U730">
        <f t="shared" si="70"/>
        <v>2016</v>
      </c>
      <c r="V730">
        <f t="shared" si="71"/>
        <v>2016</v>
      </c>
    </row>
    <row r="731" spans="1:22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7"/>
        <v>1.8566071428571429</v>
      </c>
      <c r="P731">
        <f t="shared" si="66"/>
        <v>85.221311475409834</v>
      </c>
      <c r="Q731" t="s">
        <v>2039</v>
      </c>
      <c r="R731" t="s">
        <v>2042</v>
      </c>
      <c r="S731" s="9">
        <f t="shared" si="68"/>
        <v>41309.25</v>
      </c>
      <c r="T731" s="10">
        <f t="shared" si="69"/>
        <v>41311.25</v>
      </c>
      <c r="U731">
        <f t="shared" si="70"/>
        <v>2013</v>
      </c>
      <c r="V731">
        <f t="shared" si="71"/>
        <v>2013</v>
      </c>
    </row>
    <row r="732" spans="1:22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7"/>
        <v>4.1266319444444441</v>
      </c>
      <c r="P732">
        <f t="shared" si="66"/>
        <v>110.96825396825396</v>
      </c>
      <c r="Q732" t="s">
        <v>2035</v>
      </c>
      <c r="R732" t="s">
        <v>2044</v>
      </c>
      <c r="S732" s="9">
        <f t="shared" si="68"/>
        <v>42147.208333333328</v>
      </c>
      <c r="T732" s="10">
        <f t="shared" si="69"/>
        <v>42153.208333333328</v>
      </c>
      <c r="U732">
        <f t="shared" si="70"/>
        <v>2015</v>
      </c>
      <c r="V732">
        <f t="shared" si="71"/>
        <v>2015</v>
      </c>
    </row>
    <row r="733" spans="1:22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7"/>
        <v>0.90249999999999997</v>
      </c>
      <c r="P733">
        <f t="shared" si="66"/>
        <v>32.968036529680369</v>
      </c>
      <c r="Q733" t="s">
        <v>2035</v>
      </c>
      <c r="R733" t="s">
        <v>2036</v>
      </c>
      <c r="S733" s="9">
        <f t="shared" si="68"/>
        <v>42939.208333333328</v>
      </c>
      <c r="T733" s="10">
        <f t="shared" si="69"/>
        <v>42940.208333333328</v>
      </c>
      <c r="U733">
        <f t="shared" si="70"/>
        <v>2017</v>
      </c>
      <c r="V733">
        <f t="shared" si="71"/>
        <v>2017</v>
      </c>
    </row>
    <row r="734" spans="1:22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7"/>
        <v>0.91984615384615387</v>
      </c>
      <c r="P734">
        <f t="shared" si="66"/>
        <v>96.005352363960753</v>
      </c>
      <c r="Q734" t="s">
        <v>2033</v>
      </c>
      <c r="R734" t="s">
        <v>2034</v>
      </c>
      <c r="S734" s="9">
        <f t="shared" si="68"/>
        <v>42816.208333333328</v>
      </c>
      <c r="T734" s="10">
        <f t="shared" si="69"/>
        <v>42839.208333333328</v>
      </c>
      <c r="U734">
        <f t="shared" si="70"/>
        <v>2017</v>
      </c>
      <c r="V734">
        <f t="shared" si="71"/>
        <v>2017</v>
      </c>
    </row>
    <row r="735" spans="1:22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7"/>
        <v>5.2700632911392402</v>
      </c>
      <c r="P735">
        <f t="shared" si="66"/>
        <v>84.96632653061225</v>
      </c>
      <c r="Q735" t="s">
        <v>2033</v>
      </c>
      <c r="R735" t="s">
        <v>2055</v>
      </c>
      <c r="S735" s="9">
        <f t="shared" si="68"/>
        <v>41844.208333333336</v>
      </c>
      <c r="T735" s="10">
        <f t="shared" si="69"/>
        <v>41857.208333333336</v>
      </c>
      <c r="U735">
        <f t="shared" si="70"/>
        <v>2014</v>
      </c>
      <c r="V735">
        <f t="shared" si="71"/>
        <v>2014</v>
      </c>
    </row>
    <row r="736" spans="1:22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7"/>
        <v>3.1914285714285713</v>
      </c>
      <c r="P736">
        <f t="shared" si="66"/>
        <v>25.007462686567163</v>
      </c>
      <c r="Q736" t="s">
        <v>2037</v>
      </c>
      <c r="R736" t="s">
        <v>2038</v>
      </c>
      <c r="S736" s="9">
        <f t="shared" si="68"/>
        <v>42763.25</v>
      </c>
      <c r="T736" s="10">
        <f t="shared" si="69"/>
        <v>42775.25</v>
      </c>
      <c r="U736">
        <f t="shared" si="70"/>
        <v>2017</v>
      </c>
      <c r="V736">
        <f t="shared" si="71"/>
        <v>2017</v>
      </c>
    </row>
    <row r="737" spans="1:22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7"/>
        <v>3.5418867924528303</v>
      </c>
      <c r="P737">
        <f t="shared" si="66"/>
        <v>65.998995479658461</v>
      </c>
      <c r="Q737" t="s">
        <v>2052</v>
      </c>
      <c r="R737" t="s">
        <v>2053</v>
      </c>
      <c r="S737" s="9">
        <f t="shared" si="68"/>
        <v>42459.208333333328</v>
      </c>
      <c r="T737" s="10">
        <f t="shared" si="69"/>
        <v>42466.208333333328</v>
      </c>
      <c r="U737">
        <f t="shared" si="70"/>
        <v>2016</v>
      </c>
      <c r="V737">
        <f t="shared" si="71"/>
        <v>2016</v>
      </c>
    </row>
    <row r="738" spans="1:22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7"/>
        <v>0.32896103896103895</v>
      </c>
      <c r="P738">
        <f t="shared" si="66"/>
        <v>87.34482758620689</v>
      </c>
      <c r="Q738" t="s">
        <v>2045</v>
      </c>
      <c r="R738" t="s">
        <v>2046</v>
      </c>
      <c r="S738" s="9">
        <f t="shared" si="68"/>
        <v>42055.25</v>
      </c>
      <c r="T738" s="10">
        <f t="shared" si="69"/>
        <v>42059.25</v>
      </c>
      <c r="U738">
        <f t="shared" si="70"/>
        <v>2015</v>
      </c>
      <c r="V738">
        <f t="shared" si="71"/>
        <v>2015</v>
      </c>
    </row>
    <row r="739" spans="1:22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7"/>
        <v>1.358918918918919</v>
      </c>
      <c r="P739">
        <f t="shared" si="66"/>
        <v>27.933333333333334</v>
      </c>
      <c r="Q739" t="s">
        <v>2033</v>
      </c>
      <c r="R739" t="s">
        <v>2043</v>
      </c>
      <c r="S739" s="9">
        <f t="shared" si="68"/>
        <v>42685.25</v>
      </c>
      <c r="T739" s="10">
        <f t="shared" si="69"/>
        <v>42697.25</v>
      </c>
      <c r="U739">
        <f t="shared" si="70"/>
        <v>2016</v>
      </c>
      <c r="V739">
        <f t="shared" si="71"/>
        <v>2016</v>
      </c>
    </row>
    <row r="740" spans="1:22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7"/>
        <v>2.0843373493975904E-2</v>
      </c>
      <c r="P740">
        <f t="shared" si="66"/>
        <v>103.8</v>
      </c>
      <c r="Q740" t="s">
        <v>2037</v>
      </c>
      <c r="R740" t="s">
        <v>2038</v>
      </c>
      <c r="S740" s="9">
        <f t="shared" si="68"/>
        <v>41959.25</v>
      </c>
      <c r="T740" s="10">
        <f t="shared" si="69"/>
        <v>41981.25</v>
      </c>
      <c r="U740">
        <f t="shared" si="70"/>
        <v>2014</v>
      </c>
      <c r="V740">
        <f t="shared" si="71"/>
        <v>2014</v>
      </c>
    </row>
    <row r="741" spans="1:22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7"/>
        <v>0.61</v>
      </c>
      <c r="P741">
        <f t="shared" si="66"/>
        <v>31.937172774869111</v>
      </c>
      <c r="Q741" t="s">
        <v>2033</v>
      </c>
      <c r="R741" t="s">
        <v>2043</v>
      </c>
      <c r="S741" s="9">
        <f t="shared" si="68"/>
        <v>41089.208333333336</v>
      </c>
      <c r="T741" s="10">
        <f t="shared" si="69"/>
        <v>41090.208333333336</v>
      </c>
      <c r="U741">
        <f t="shared" si="70"/>
        <v>2012</v>
      </c>
      <c r="V741">
        <f t="shared" si="71"/>
        <v>2012</v>
      </c>
    </row>
    <row r="742" spans="1:22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7"/>
        <v>0.30037735849056602</v>
      </c>
      <c r="P742">
        <f t="shared" si="66"/>
        <v>99.5</v>
      </c>
      <c r="Q742" t="s">
        <v>2037</v>
      </c>
      <c r="R742" t="s">
        <v>2038</v>
      </c>
      <c r="S742" s="9">
        <f t="shared" si="68"/>
        <v>42769.25</v>
      </c>
      <c r="T742" s="10">
        <f t="shared" si="69"/>
        <v>42772.25</v>
      </c>
      <c r="U742">
        <f t="shared" si="70"/>
        <v>2017</v>
      </c>
      <c r="V742">
        <f t="shared" si="71"/>
        <v>2017</v>
      </c>
    </row>
    <row r="743" spans="1:22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7"/>
        <v>11.791666666666666</v>
      </c>
      <c r="P743">
        <f t="shared" si="66"/>
        <v>108.84615384615384</v>
      </c>
      <c r="Q743" t="s">
        <v>2037</v>
      </c>
      <c r="R743" t="s">
        <v>2038</v>
      </c>
      <c r="S743" s="9">
        <f t="shared" si="68"/>
        <v>40321.208333333336</v>
      </c>
      <c r="T743" s="10">
        <f t="shared" si="69"/>
        <v>40322.208333333336</v>
      </c>
      <c r="U743">
        <f t="shared" si="70"/>
        <v>2010</v>
      </c>
      <c r="V743">
        <f t="shared" si="71"/>
        <v>2010</v>
      </c>
    </row>
    <row r="744" spans="1:22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7"/>
        <v>11.260833333333334</v>
      </c>
      <c r="P744">
        <f t="shared" si="66"/>
        <v>110.76229508196721</v>
      </c>
      <c r="Q744" t="s">
        <v>2033</v>
      </c>
      <c r="R744" t="s">
        <v>2041</v>
      </c>
      <c r="S744" s="9">
        <f t="shared" si="68"/>
        <v>40197.25</v>
      </c>
      <c r="T744" s="10">
        <f t="shared" si="69"/>
        <v>40239.25</v>
      </c>
      <c r="U744">
        <f t="shared" si="70"/>
        <v>2010</v>
      </c>
      <c r="V744">
        <f t="shared" si="71"/>
        <v>2010</v>
      </c>
    </row>
    <row r="745" spans="1:22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7"/>
        <v>0.12923076923076923</v>
      </c>
      <c r="P745">
        <f t="shared" si="66"/>
        <v>29.647058823529413</v>
      </c>
      <c r="Q745" t="s">
        <v>2037</v>
      </c>
      <c r="R745" t="s">
        <v>2038</v>
      </c>
      <c r="S745" s="9">
        <f t="shared" si="68"/>
        <v>42298.208333333328</v>
      </c>
      <c r="T745" s="10">
        <f t="shared" si="69"/>
        <v>42304.208333333328</v>
      </c>
      <c r="U745">
        <f t="shared" si="70"/>
        <v>2015</v>
      </c>
      <c r="V745">
        <f t="shared" si="71"/>
        <v>2015</v>
      </c>
    </row>
    <row r="746" spans="1:22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7"/>
        <v>7.12</v>
      </c>
      <c r="P746">
        <f t="shared" si="66"/>
        <v>101.71428571428571</v>
      </c>
      <c r="Q746" t="s">
        <v>2037</v>
      </c>
      <c r="R746" t="s">
        <v>2038</v>
      </c>
      <c r="S746" s="9">
        <f t="shared" si="68"/>
        <v>43322.208333333328</v>
      </c>
      <c r="T746" s="10">
        <f t="shared" si="69"/>
        <v>43324.208333333328</v>
      </c>
      <c r="U746">
        <f t="shared" si="70"/>
        <v>2018</v>
      </c>
      <c r="V746">
        <f t="shared" si="71"/>
        <v>2018</v>
      </c>
    </row>
    <row r="747" spans="1:22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7"/>
        <v>0.30304347826086958</v>
      </c>
      <c r="P747">
        <f t="shared" si="66"/>
        <v>61.5</v>
      </c>
      <c r="Q747" t="s">
        <v>2035</v>
      </c>
      <c r="R747" t="s">
        <v>2044</v>
      </c>
      <c r="S747" s="9">
        <f t="shared" si="68"/>
        <v>40328.208333333336</v>
      </c>
      <c r="T747" s="10">
        <f t="shared" si="69"/>
        <v>40355.208333333336</v>
      </c>
      <c r="U747">
        <f t="shared" si="70"/>
        <v>2010</v>
      </c>
      <c r="V747">
        <f t="shared" si="71"/>
        <v>2010</v>
      </c>
    </row>
    <row r="748" spans="1:22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7"/>
        <v>2.1250896057347672</v>
      </c>
      <c r="P748">
        <f t="shared" si="66"/>
        <v>35</v>
      </c>
      <c r="Q748" t="s">
        <v>2035</v>
      </c>
      <c r="R748" t="s">
        <v>2036</v>
      </c>
      <c r="S748" s="9">
        <f t="shared" si="68"/>
        <v>40825.208333333336</v>
      </c>
      <c r="T748" s="10">
        <f t="shared" si="69"/>
        <v>40830.208333333336</v>
      </c>
      <c r="U748">
        <f t="shared" si="70"/>
        <v>2011</v>
      </c>
      <c r="V748">
        <f t="shared" si="71"/>
        <v>2011</v>
      </c>
    </row>
    <row r="749" spans="1:22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7"/>
        <v>2.2885714285714287</v>
      </c>
      <c r="P749">
        <f t="shared" si="66"/>
        <v>40.049999999999997</v>
      </c>
      <c r="Q749" t="s">
        <v>2037</v>
      </c>
      <c r="R749" t="s">
        <v>2038</v>
      </c>
      <c r="S749" s="9">
        <f t="shared" si="68"/>
        <v>40423.208333333336</v>
      </c>
      <c r="T749" s="10">
        <f t="shared" si="69"/>
        <v>40434.208333333336</v>
      </c>
      <c r="U749">
        <f t="shared" si="70"/>
        <v>2010</v>
      </c>
      <c r="V749">
        <f t="shared" si="71"/>
        <v>2010</v>
      </c>
    </row>
    <row r="750" spans="1:22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7"/>
        <v>0.34959979476654696</v>
      </c>
      <c r="P750">
        <f t="shared" si="66"/>
        <v>110.97231270358306</v>
      </c>
      <c r="Q750" t="s">
        <v>2039</v>
      </c>
      <c r="R750" t="s">
        <v>2047</v>
      </c>
      <c r="S750" s="9">
        <f t="shared" si="68"/>
        <v>40238.25</v>
      </c>
      <c r="T750" s="10">
        <f t="shared" si="69"/>
        <v>40263.208333333336</v>
      </c>
      <c r="U750">
        <f t="shared" si="70"/>
        <v>2010</v>
      </c>
      <c r="V750">
        <f t="shared" si="71"/>
        <v>2010</v>
      </c>
    </row>
    <row r="751" spans="1:22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7"/>
        <v>1.5729069767441861</v>
      </c>
      <c r="P751">
        <f t="shared" si="66"/>
        <v>36.959016393442624</v>
      </c>
      <c r="Q751" t="s">
        <v>2035</v>
      </c>
      <c r="R751" t="s">
        <v>2044</v>
      </c>
      <c r="S751" s="9">
        <f t="shared" si="68"/>
        <v>41920.208333333336</v>
      </c>
      <c r="T751" s="10">
        <f t="shared" si="69"/>
        <v>41932.208333333336</v>
      </c>
      <c r="U751">
        <f t="shared" si="70"/>
        <v>2014</v>
      </c>
      <c r="V751">
        <f t="shared" si="71"/>
        <v>2014</v>
      </c>
    </row>
    <row r="752" spans="1:22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7"/>
        <v>0.01</v>
      </c>
      <c r="P752">
        <f t="shared" si="66"/>
        <v>1</v>
      </c>
      <c r="Q752" t="s">
        <v>2033</v>
      </c>
      <c r="R752" t="s">
        <v>2041</v>
      </c>
      <c r="S752" s="9">
        <f t="shared" si="68"/>
        <v>40360.208333333336</v>
      </c>
      <c r="T752" s="10">
        <f t="shared" si="69"/>
        <v>40385.208333333336</v>
      </c>
      <c r="U752">
        <f t="shared" si="70"/>
        <v>2010</v>
      </c>
      <c r="V752">
        <f t="shared" si="71"/>
        <v>2010</v>
      </c>
    </row>
    <row r="753" spans="1:22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7"/>
        <v>2.3230555555555554</v>
      </c>
      <c r="P753">
        <f t="shared" si="66"/>
        <v>30.974074074074075</v>
      </c>
      <c r="Q753" t="s">
        <v>2045</v>
      </c>
      <c r="R753" t="s">
        <v>2046</v>
      </c>
      <c r="S753" s="9">
        <f t="shared" si="68"/>
        <v>42446.208333333328</v>
      </c>
      <c r="T753" s="10">
        <f t="shared" si="69"/>
        <v>42461.208333333328</v>
      </c>
      <c r="U753">
        <f t="shared" si="70"/>
        <v>2016</v>
      </c>
      <c r="V753">
        <f t="shared" si="71"/>
        <v>2016</v>
      </c>
    </row>
    <row r="754" spans="1:22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7"/>
        <v>0.92448275862068963</v>
      </c>
      <c r="P754">
        <f t="shared" si="66"/>
        <v>47.035087719298247</v>
      </c>
      <c r="Q754" t="s">
        <v>2037</v>
      </c>
      <c r="R754" t="s">
        <v>2038</v>
      </c>
      <c r="S754" s="9">
        <f t="shared" si="68"/>
        <v>40395.208333333336</v>
      </c>
      <c r="T754" s="10">
        <f t="shared" si="69"/>
        <v>40413.208333333336</v>
      </c>
      <c r="U754">
        <f t="shared" si="70"/>
        <v>2010</v>
      </c>
      <c r="V754">
        <f t="shared" si="71"/>
        <v>2010</v>
      </c>
    </row>
    <row r="755" spans="1:22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7"/>
        <v>2.5670212765957445</v>
      </c>
      <c r="P755">
        <f t="shared" si="66"/>
        <v>88.065693430656935</v>
      </c>
      <c r="Q755" t="s">
        <v>2052</v>
      </c>
      <c r="R755" t="s">
        <v>2053</v>
      </c>
      <c r="S755" s="9">
        <f t="shared" si="68"/>
        <v>40321.208333333336</v>
      </c>
      <c r="T755" s="10">
        <f t="shared" si="69"/>
        <v>40336.208333333336</v>
      </c>
      <c r="U755">
        <f t="shared" si="70"/>
        <v>2010</v>
      </c>
      <c r="V755">
        <f t="shared" si="71"/>
        <v>2010</v>
      </c>
    </row>
    <row r="756" spans="1:22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7"/>
        <v>1.6847017045454546</v>
      </c>
      <c r="P756">
        <f t="shared" si="66"/>
        <v>37.005616224648989</v>
      </c>
      <c r="Q756" t="s">
        <v>2037</v>
      </c>
      <c r="R756" t="s">
        <v>2038</v>
      </c>
      <c r="S756" s="9">
        <f t="shared" si="68"/>
        <v>41210.208333333336</v>
      </c>
      <c r="T756" s="10">
        <f t="shared" si="69"/>
        <v>41263.25</v>
      </c>
      <c r="U756">
        <f t="shared" si="70"/>
        <v>2012</v>
      </c>
      <c r="V756">
        <f t="shared" si="71"/>
        <v>2012</v>
      </c>
    </row>
    <row r="757" spans="1:22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7"/>
        <v>1.6657777777777778</v>
      </c>
      <c r="P757">
        <f t="shared" si="66"/>
        <v>26.027777777777779</v>
      </c>
      <c r="Q757" t="s">
        <v>2037</v>
      </c>
      <c r="R757" t="s">
        <v>2038</v>
      </c>
      <c r="S757" s="9">
        <f t="shared" si="68"/>
        <v>43096.25</v>
      </c>
      <c r="T757" s="10">
        <f t="shared" si="69"/>
        <v>43108.25</v>
      </c>
      <c r="U757">
        <f t="shared" si="70"/>
        <v>2017</v>
      </c>
      <c r="V757">
        <f t="shared" si="71"/>
        <v>2018</v>
      </c>
    </row>
    <row r="758" spans="1:22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7"/>
        <v>7.7207692307692311</v>
      </c>
      <c r="P758">
        <f t="shared" si="66"/>
        <v>67.817567567567565</v>
      </c>
      <c r="Q758" t="s">
        <v>2037</v>
      </c>
      <c r="R758" t="s">
        <v>2038</v>
      </c>
      <c r="S758" s="9">
        <f t="shared" si="68"/>
        <v>42024.25</v>
      </c>
      <c r="T758" s="10">
        <f t="shared" si="69"/>
        <v>42030.25</v>
      </c>
      <c r="U758">
        <f t="shared" si="70"/>
        <v>2015</v>
      </c>
      <c r="V758">
        <f t="shared" si="71"/>
        <v>2015</v>
      </c>
    </row>
    <row r="759" spans="1:22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7"/>
        <v>4.0685714285714285</v>
      </c>
      <c r="P759">
        <f t="shared" si="66"/>
        <v>49.964912280701753</v>
      </c>
      <c r="Q759" t="s">
        <v>2039</v>
      </c>
      <c r="R759" t="s">
        <v>2042</v>
      </c>
      <c r="S759" s="9">
        <f t="shared" si="68"/>
        <v>40675.208333333336</v>
      </c>
      <c r="T759" s="10">
        <f t="shared" si="69"/>
        <v>40679.208333333336</v>
      </c>
      <c r="U759">
        <f t="shared" si="70"/>
        <v>2011</v>
      </c>
      <c r="V759">
        <f t="shared" si="71"/>
        <v>2011</v>
      </c>
    </row>
    <row r="760" spans="1:22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7"/>
        <v>5.6420608108108112</v>
      </c>
      <c r="P760">
        <f t="shared" si="66"/>
        <v>110.01646903820817</v>
      </c>
      <c r="Q760" t="s">
        <v>2033</v>
      </c>
      <c r="R760" t="s">
        <v>2034</v>
      </c>
      <c r="S760" s="9">
        <f t="shared" si="68"/>
        <v>41936.208333333336</v>
      </c>
      <c r="T760" s="10">
        <f t="shared" si="69"/>
        <v>41945.208333333336</v>
      </c>
      <c r="U760">
        <f t="shared" si="70"/>
        <v>2014</v>
      </c>
      <c r="V760">
        <f t="shared" si="71"/>
        <v>2014</v>
      </c>
    </row>
    <row r="761" spans="1:22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7"/>
        <v>0.6842686567164179</v>
      </c>
      <c r="P761">
        <f t="shared" si="66"/>
        <v>89.964678178963894</v>
      </c>
      <c r="Q761" t="s">
        <v>2033</v>
      </c>
      <c r="R761" t="s">
        <v>2041</v>
      </c>
      <c r="S761" s="9">
        <f t="shared" si="68"/>
        <v>43136.25</v>
      </c>
      <c r="T761" s="10">
        <f t="shared" si="69"/>
        <v>43166.25</v>
      </c>
      <c r="U761">
        <f t="shared" si="70"/>
        <v>2018</v>
      </c>
      <c r="V761">
        <f t="shared" si="71"/>
        <v>2018</v>
      </c>
    </row>
    <row r="762" spans="1:22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7"/>
        <v>0.34351966873706002</v>
      </c>
      <c r="P762">
        <f t="shared" si="66"/>
        <v>79.009523809523813</v>
      </c>
      <c r="Q762" t="s">
        <v>2048</v>
      </c>
      <c r="R762" t="s">
        <v>2049</v>
      </c>
      <c r="S762" s="9">
        <f t="shared" si="68"/>
        <v>43678.208333333328</v>
      </c>
      <c r="T762" s="10">
        <f t="shared" si="69"/>
        <v>43707.208333333328</v>
      </c>
      <c r="U762">
        <f t="shared" si="70"/>
        <v>2019</v>
      </c>
      <c r="V762">
        <f t="shared" si="71"/>
        <v>2019</v>
      </c>
    </row>
    <row r="763" spans="1:22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7"/>
        <v>6.5545454545454547</v>
      </c>
      <c r="P763">
        <f t="shared" si="66"/>
        <v>86.867469879518069</v>
      </c>
      <c r="Q763" t="s">
        <v>2033</v>
      </c>
      <c r="R763" t="s">
        <v>2034</v>
      </c>
      <c r="S763" s="9">
        <f t="shared" si="68"/>
        <v>42938.208333333328</v>
      </c>
      <c r="T763" s="10">
        <f t="shared" si="69"/>
        <v>42943.208333333328</v>
      </c>
      <c r="U763">
        <f t="shared" si="70"/>
        <v>2017</v>
      </c>
      <c r="V763">
        <f t="shared" si="71"/>
        <v>2017</v>
      </c>
    </row>
    <row r="764" spans="1:22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7"/>
        <v>1.7725714285714285</v>
      </c>
      <c r="P764">
        <f t="shared" si="66"/>
        <v>62.04</v>
      </c>
      <c r="Q764" t="s">
        <v>2033</v>
      </c>
      <c r="R764" t="s">
        <v>2056</v>
      </c>
      <c r="S764" s="9">
        <f t="shared" si="68"/>
        <v>41241.25</v>
      </c>
      <c r="T764" s="10">
        <f t="shared" si="69"/>
        <v>41252.25</v>
      </c>
      <c r="U764">
        <f t="shared" si="70"/>
        <v>2012</v>
      </c>
      <c r="V764">
        <f t="shared" si="71"/>
        <v>2012</v>
      </c>
    </row>
    <row r="765" spans="1:22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7"/>
        <v>1.1317857142857144</v>
      </c>
      <c r="P765">
        <f t="shared" si="66"/>
        <v>26.970212765957445</v>
      </c>
      <c r="Q765" t="s">
        <v>2037</v>
      </c>
      <c r="R765" t="s">
        <v>2038</v>
      </c>
      <c r="S765" s="9">
        <f t="shared" si="68"/>
        <v>41037.208333333336</v>
      </c>
      <c r="T765" s="10">
        <f t="shared" si="69"/>
        <v>41072.208333333336</v>
      </c>
      <c r="U765">
        <f t="shared" si="70"/>
        <v>2012</v>
      </c>
      <c r="V765">
        <f t="shared" si="71"/>
        <v>2012</v>
      </c>
    </row>
    <row r="766" spans="1:22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7"/>
        <v>7.2818181818181822</v>
      </c>
      <c r="P766">
        <f t="shared" si="66"/>
        <v>54.121621621621621</v>
      </c>
      <c r="Q766" t="s">
        <v>2033</v>
      </c>
      <c r="R766" t="s">
        <v>2034</v>
      </c>
      <c r="S766" s="9">
        <f t="shared" si="68"/>
        <v>40676.208333333336</v>
      </c>
      <c r="T766" s="10">
        <f t="shared" si="69"/>
        <v>40684.208333333336</v>
      </c>
      <c r="U766">
        <f t="shared" si="70"/>
        <v>2011</v>
      </c>
      <c r="V766">
        <f t="shared" si="71"/>
        <v>2011</v>
      </c>
    </row>
    <row r="767" spans="1:22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7"/>
        <v>2.0833333333333335</v>
      </c>
      <c r="P767">
        <f t="shared" si="66"/>
        <v>41.035353535353536</v>
      </c>
      <c r="Q767" t="s">
        <v>2033</v>
      </c>
      <c r="R767" t="s">
        <v>2043</v>
      </c>
      <c r="S767" s="9">
        <f t="shared" si="68"/>
        <v>42840.208333333328</v>
      </c>
      <c r="T767" s="10">
        <f t="shared" si="69"/>
        <v>42865.208333333328</v>
      </c>
      <c r="U767">
        <f t="shared" si="70"/>
        <v>2017</v>
      </c>
      <c r="V767">
        <f t="shared" si="71"/>
        <v>2017</v>
      </c>
    </row>
    <row r="768" spans="1:22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7"/>
        <v>0.31171232876712329</v>
      </c>
      <c r="P768">
        <f t="shared" si="66"/>
        <v>55.052419354838712</v>
      </c>
      <c r="Q768" t="s">
        <v>2039</v>
      </c>
      <c r="R768" t="s">
        <v>2061</v>
      </c>
      <c r="S768" s="9">
        <f t="shared" si="68"/>
        <v>43362.208333333328</v>
      </c>
      <c r="T768" s="10">
        <f t="shared" si="69"/>
        <v>43363.208333333328</v>
      </c>
      <c r="U768">
        <f t="shared" si="70"/>
        <v>2018</v>
      </c>
      <c r="V768">
        <f t="shared" si="71"/>
        <v>2018</v>
      </c>
    </row>
    <row r="769" spans="1:22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7"/>
        <v>0.56967078189300413</v>
      </c>
      <c r="P769">
        <f t="shared" si="66"/>
        <v>107.93762183235867</v>
      </c>
      <c r="Q769" t="s">
        <v>2045</v>
      </c>
      <c r="R769" t="s">
        <v>2057</v>
      </c>
      <c r="S769" s="9">
        <f t="shared" si="68"/>
        <v>42283.208333333328</v>
      </c>
      <c r="T769" s="10">
        <f t="shared" si="69"/>
        <v>42328.25</v>
      </c>
      <c r="U769">
        <f t="shared" si="70"/>
        <v>2015</v>
      </c>
      <c r="V769">
        <f t="shared" si="71"/>
        <v>2015</v>
      </c>
    </row>
    <row r="770" spans="1:22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67"/>
        <v>2.31</v>
      </c>
      <c r="P770">
        <f t="shared" ref="P770:P833" si="72">E770/G770</f>
        <v>73.92</v>
      </c>
      <c r="Q770" t="s">
        <v>2037</v>
      </c>
      <c r="R770" t="s">
        <v>2038</v>
      </c>
      <c r="S770" s="9">
        <f t="shared" si="68"/>
        <v>41619.25</v>
      </c>
      <c r="T770" s="10">
        <f t="shared" si="69"/>
        <v>41634.25</v>
      </c>
      <c r="U770">
        <f t="shared" si="70"/>
        <v>2013</v>
      </c>
      <c r="V770">
        <f t="shared" si="71"/>
        <v>2013</v>
      </c>
    </row>
    <row r="771" spans="1:22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73">E771/D771</f>
        <v>0.86867834394904464</v>
      </c>
      <c r="P771">
        <f t="shared" si="72"/>
        <v>31.995894428152493</v>
      </c>
      <c r="Q771" t="s">
        <v>2048</v>
      </c>
      <c r="R771" t="s">
        <v>2049</v>
      </c>
      <c r="S771" s="9">
        <f t="shared" ref="S771:S834" si="74">(((J771/60)/60)/24)+DATE(1970,1,1)</f>
        <v>41501.208333333336</v>
      </c>
      <c r="T771" s="10">
        <f t="shared" ref="T771:T834" si="75">(((K771/60)/60)/24)+DATE(1970,1,1)</f>
        <v>41527.208333333336</v>
      </c>
      <c r="U771">
        <f t="shared" ref="U771:U834" si="76">YEAR(S771)</f>
        <v>2013</v>
      </c>
      <c r="V771">
        <f t="shared" ref="V771:V834" si="77">YEAR(T771)</f>
        <v>2013</v>
      </c>
    </row>
    <row r="772" spans="1:22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3"/>
        <v>2.7074418604651163</v>
      </c>
      <c r="P772">
        <f t="shared" si="72"/>
        <v>53.898148148148145</v>
      </c>
      <c r="Q772" t="s">
        <v>2037</v>
      </c>
      <c r="R772" t="s">
        <v>2038</v>
      </c>
      <c r="S772" s="9">
        <f t="shared" si="74"/>
        <v>41743.208333333336</v>
      </c>
      <c r="T772" s="10">
        <f t="shared" si="75"/>
        <v>41750.208333333336</v>
      </c>
      <c r="U772">
        <f t="shared" si="76"/>
        <v>2014</v>
      </c>
      <c r="V772">
        <f t="shared" si="77"/>
        <v>2014</v>
      </c>
    </row>
    <row r="773" spans="1:22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3"/>
        <v>0.49446428571428569</v>
      </c>
      <c r="P773">
        <f t="shared" si="72"/>
        <v>106.5</v>
      </c>
      <c r="Q773" t="s">
        <v>2037</v>
      </c>
      <c r="R773" t="s">
        <v>2038</v>
      </c>
      <c r="S773" s="9">
        <f t="shared" si="74"/>
        <v>43491.25</v>
      </c>
      <c r="T773" s="10">
        <f t="shared" si="75"/>
        <v>43518.25</v>
      </c>
      <c r="U773">
        <f t="shared" si="76"/>
        <v>2019</v>
      </c>
      <c r="V773">
        <f t="shared" si="77"/>
        <v>2019</v>
      </c>
    </row>
    <row r="774" spans="1:22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3"/>
        <v>1.1335962566844919</v>
      </c>
      <c r="P774">
        <f t="shared" si="72"/>
        <v>32.999805409612762</v>
      </c>
      <c r="Q774" t="s">
        <v>2033</v>
      </c>
      <c r="R774" t="s">
        <v>2043</v>
      </c>
      <c r="S774" s="9">
        <f t="shared" si="74"/>
        <v>43505.25</v>
      </c>
      <c r="T774" s="10">
        <f t="shared" si="75"/>
        <v>43509.25</v>
      </c>
      <c r="U774">
        <f t="shared" si="76"/>
        <v>2019</v>
      </c>
      <c r="V774">
        <f t="shared" si="77"/>
        <v>2019</v>
      </c>
    </row>
    <row r="775" spans="1:22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3"/>
        <v>1.9055555555555554</v>
      </c>
      <c r="P775">
        <f t="shared" si="72"/>
        <v>43.00254993625159</v>
      </c>
      <c r="Q775" t="s">
        <v>2037</v>
      </c>
      <c r="R775" t="s">
        <v>2038</v>
      </c>
      <c r="S775" s="9">
        <f t="shared" si="74"/>
        <v>42838.208333333328</v>
      </c>
      <c r="T775" s="10">
        <f t="shared" si="75"/>
        <v>42848.208333333328</v>
      </c>
      <c r="U775">
        <f t="shared" si="76"/>
        <v>2017</v>
      </c>
      <c r="V775">
        <f t="shared" si="77"/>
        <v>2017</v>
      </c>
    </row>
    <row r="776" spans="1:22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3"/>
        <v>1.355</v>
      </c>
      <c r="P776">
        <f t="shared" si="72"/>
        <v>86.858974358974365</v>
      </c>
      <c r="Q776" t="s">
        <v>2035</v>
      </c>
      <c r="R776" t="s">
        <v>2036</v>
      </c>
      <c r="S776" s="9">
        <f t="shared" si="74"/>
        <v>42513.208333333328</v>
      </c>
      <c r="T776" s="10">
        <f t="shared" si="75"/>
        <v>42554.208333333328</v>
      </c>
      <c r="U776">
        <f t="shared" si="76"/>
        <v>2016</v>
      </c>
      <c r="V776">
        <f t="shared" si="77"/>
        <v>2016</v>
      </c>
    </row>
    <row r="777" spans="1:22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3"/>
        <v>0.10297872340425532</v>
      </c>
      <c r="P777">
        <f t="shared" si="72"/>
        <v>96.8</v>
      </c>
      <c r="Q777" t="s">
        <v>2033</v>
      </c>
      <c r="R777" t="s">
        <v>2034</v>
      </c>
      <c r="S777" s="9">
        <f t="shared" si="74"/>
        <v>41949.25</v>
      </c>
      <c r="T777" s="10">
        <f t="shared" si="75"/>
        <v>41959.25</v>
      </c>
      <c r="U777">
        <f t="shared" si="76"/>
        <v>2014</v>
      </c>
      <c r="V777">
        <f t="shared" si="77"/>
        <v>2014</v>
      </c>
    </row>
    <row r="778" spans="1:22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3"/>
        <v>0.65544223826714798</v>
      </c>
      <c r="P778">
        <f t="shared" si="72"/>
        <v>32.995456610631528</v>
      </c>
      <c r="Q778" t="s">
        <v>2037</v>
      </c>
      <c r="R778" t="s">
        <v>2038</v>
      </c>
      <c r="S778" s="9">
        <f t="shared" si="74"/>
        <v>43650.208333333328</v>
      </c>
      <c r="T778" s="10">
        <f t="shared" si="75"/>
        <v>43668.208333333328</v>
      </c>
      <c r="U778">
        <f t="shared" si="76"/>
        <v>2019</v>
      </c>
      <c r="V778">
        <f t="shared" si="77"/>
        <v>2019</v>
      </c>
    </row>
    <row r="779" spans="1:22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3"/>
        <v>0.49026652452025588</v>
      </c>
      <c r="P779">
        <f t="shared" si="72"/>
        <v>68.028106508875737</v>
      </c>
      <c r="Q779" t="s">
        <v>2037</v>
      </c>
      <c r="R779" t="s">
        <v>2038</v>
      </c>
      <c r="S779" s="9">
        <f t="shared" si="74"/>
        <v>40809.208333333336</v>
      </c>
      <c r="T779" s="10">
        <f t="shared" si="75"/>
        <v>40838.208333333336</v>
      </c>
      <c r="U779">
        <f t="shared" si="76"/>
        <v>2011</v>
      </c>
      <c r="V779">
        <f t="shared" si="77"/>
        <v>2011</v>
      </c>
    </row>
    <row r="780" spans="1:22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3"/>
        <v>7.8792307692307695</v>
      </c>
      <c r="P780">
        <f t="shared" si="72"/>
        <v>58.867816091954026</v>
      </c>
      <c r="Q780" t="s">
        <v>2039</v>
      </c>
      <c r="R780" t="s">
        <v>2047</v>
      </c>
      <c r="S780" s="9">
        <f t="shared" si="74"/>
        <v>40768.208333333336</v>
      </c>
      <c r="T780" s="10">
        <f t="shared" si="75"/>
        <v>40773.208333333336</v>
      </c>
      <c r="U780">
        <f t="shared" si="76"/>
        <v>2011</v>
      </c>
      <c r="V780">
        <f t="shared" si="77"/>
        <v>2011</v>
      </c>
    </row>
    <row r="781" spans="1:22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3"/>
        <v>0.80306347746090156</v>
      </c>
      <c r="P781">
        <f t="shared" si="72"/>
        <v>105.04572803850782</v>
      </c>
      <c r="Q781" t="s">
        <v>2037</v>
      </c>
      <c r="R781" t="s">
        <v>2038</v>
      </c>
      <c r="S781" s="9">
        <f t="shared" si="74"/>
        <v>42230.208333333328</v>
      </c>
      <c r="T781" s="10">
        <f t="shared" si="75"/>
        <v>42239.208333333328</v>
      </c>
      <c r="U781">
        <f t="shared" si="76"/>
        <v>2015</v>
      </c>
      <c r="V781">
        <f t="shared" si="77"/>
        <v>2015</v>
      </c>
    </row>
    <row r="782" spans="1:22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3"/>
        <v>1.0629411764705883</v>
      </c>
      <c r="P782">
        <f t="shared" si="72"/>
        <v>33.054878048780488</v>
      </c>
      <c r="Q782" t="s">
        <v>2039</v>
      </c>
      <c r="R782" t="s">
        <v>2042</v>
      </c>
      <c r="S782" s="9">
        <f t="shared" si="74"/>
        <v>42573.208333333328</v>
      </c>
      <c r="T782" s="10">
        <f t="shared" si="75"/>
        <v>42592.208333333328</v>
      </c>
      <c r="U782">
        <f t="shared" si="76"/>
        <v>2016</v>
      </c>
      <c r="V782">
        <f t="shared" si="77"/>
        <v>2016</v>
      </c>
    </row>
    <row r="783" spans="1:22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3"/>
        <v>0.50735632183908042</v>
      </c>
      <c r="P783">
        <f t="shared" si="72"/>
        <v>78.821428571428569</v>
      </c>
      <c r="Q783" t="s">
        <v>2037</v>
      </c>
      <c r="R783" t="s">
        <v>2038</v>
      </c>
      <c r="S783" s="9">
        <f t="shared" si="74"/>
        <v>40482.208333333336</v>
      </c>
      <c r="T783" s="10">
        <f t="shared" si="75"/>
        <v>40533.25</v>
      </c>
      <c r="U783">
        <f t="shared" si="76"/>
        <v>2010</v>
      </c>
      <c r="V783">
        <f t="shared" si="77"/>
        <v>2010</v>
      </c>
    </row>
    <row r="784" spans="1:22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3"/>
        <v>2.153137254901961</v>
      </c>
      <c r="P784">
        <f t="shared" si="72"/>
        <v>68.204968944099377</v>
      </c>
      <c r="Q784" t="s">
        <v>2039</v>
      </c>
      <c r="R784" t="s">
        <v>2047</v>
      </c>
      <c r="S784" s="9">
        <f t="shared" si="74"/>
        <v>40603.25</v>
      </c>
      <c r="T784" s="10">
        <f t="shared" si="75"/>
        <v>40631.208333333336</v>
      </c>
      <c r="U784">
        <f t="shared" si="76"/>
        <v>2011</v>
      </c>
      <c r="V784">
        <f t="shared" si="77"/>
        <v>2011</v>
      </c>
    </row>
    <row r="785" spans="1:22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3"/>
        <v>1.4122972972972974</v>
      </c>
      <c r="P785">
        <f t="shared" si="72"/>
        <v>75.731884057971016</v>
      </c>
      <c r="Q785" t="s">
        <v>2033</v>
      </c>
      <c r="R785" t="s">
        <v>2034</v>
      </c>
      <c r="S785" s="9">
        <f t="shared" si="74"/>
        <v>41625.25</v>
      </c>
      <c r="T785" s="10">
        <f t="shared" si="75"/>
        <v>41632.25</v>
      </c>
      <c r="U785">
        <f t="shared" si="76"/>
        <v>2013</v>
      </c>
      <c r="V785">
        <f t="shared" si="77"/>
        <v>2013</v>
      </c>
    </row>
    <row r="786" spans="1:22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3"/>
        <v>1.1533745781777278</v>
      </c>
      <c r="P786">
        <f t="shared" si="72"/>
        <v>30.996070133010882</v>
      </c>
      <c r="Q786" t="s">
        <v>2035</v>
      </c>
      <c r="R786" t="s">
        <v>2036</v>
      </c>
      <c r="S786" s="9">
        <f t="shared" si="74"/>
        <v>42435.25</v>
      </c>
      <c r="T786" s="10">
        <f t="shared" si="75"/>
        <v>42446.208333333328</v>
      </c>
      <c r="U786">
        <f t="shared" si="76"/>
        <v>2016</v>
      </c>
      <c r="V786">
        <f t="shared" si="77"/>
        <v>2016</v>
      </c>
    </row>
    <row r="787" spans="1:22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3"/>
        <v>1.9311940298507462</v>
      </c>
      <c r="P787">
        <f t="shared" si="72"/>
        <v>101.88188976377953</v>
      </c>
      <c r="Q787" t="s">
        <v>2039</v>
      </c>
      <c r="R787" t="s">
        <v>2047</v>
      </c>
      <c r="S787" s="9">
        <f t="shared" si="74"/>
        <v>43582.208333333328</v>
      </c>
      <c r="T787" s="10">
        <f t="shared" si="75"/>
        <v>43616.208333333328</v>
      </c>
      <c r="U787">
        <f t="shared" si="76"/>
        <v>2019</v>
      </c>
      <c r="V787">
        <f t="shared" si="77"/>
        <v>2019</v>
      </c>
    </row>
    <row r="788" spans="1:22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3"/>
        <v>7.2973333333333334</v>
      </c>
      <c r="P788">
        <f t="shared" si="72"/>
        <v>52.879227053140099</v>
      </c>
      <c r="Q788" t="s">
        <v>2033</v>
      </c>
      <c r="R788" t="s">
        <v>2056</v>
      </c>
      <c r="S788" s="9">
        <f t="shared" si="74"/>
        <v>43186.208333333328</v>
      </c>
      <c r="T788" s="10">
        <f t="shared" si="75"/>
        <v>43193.208333333328</v>
      </c>
      <c r="U788">
        <f t="shared" si="76"/>
        <v>2018</v>
      </c>
      <c r="V788">
        <f t="shared" si="77"/>
        <v>2018</v>
      </c>
    </row>
    <row r="789" spans="1:22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3"/>
        <v>0.99663398692810456</v>
      </c>
      <c r="P789">
        <f t="shared" si="72"/>
        <v>71.005820721769496</v>
      </c>
      <c r="Q789" t="s">
        <v>2033</v>
      </c>
      <c r="R789" t="s">
        <v>2034</v>
      </c>
      <c r="S789" s="9">
        <f t="shared" si="74"/>
        <v>40684.208333333336</v>
      </c>
      <c r="T789" s="10">
        <f t="shared" si="75"/>
        <v>40693.208333333336</v>
      </c>
      <c r="U789">
        <f t="shared" si="76"/>
        <v>2011</v>
      </c>
      <c r="V789">
        <f t="shared" si="77"/>
        <v>2011</v>
      </c>
    </row>
    <row r="790" spans="1:22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3"/>
        <v>0.88166666666666671</v>
      </c>
      <c r="P790">
        <f t="shared" si="72"/>
        <v>102.38709677419355</v>
      </c>
      <c r="Q790" t="s">
        <v>2039</v>
      </c>
      <c r="R790" t="s">
        <v>2047</v>
      </c>
      <c r="S790" s="9">
        <f t="shared" si="74"/>
        <v>41202.208333333336</v>
      </c>
      <c r="T790" s="10">
        <f t="shared" si="75"/>
        <v>41223.25</v>
      </c>
      <c r="U790">
        <f t="shared" si="76"/>
        <v>2012</v>
      </c>
      <c r="V790">
        <f t="shared" si="77"/>
        <v>2012</v>
      </c>
    </row>
    <row r="791" spans="1:22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3"/>
        <v>0.37233333333333335</v>
      </c>
      <c r="P791">
        <f t="shared" si="72"/>
        <v>74.466666666666669</v>
      </c>
      <c r="Q791" t="s">
        <v>2037</v>
      </c>
      <c r="R791" t="s">
        <v>2038</v>
      </c>
      <c r="S791" s="9">
        <f t="shared" si="74"/>
        <v>41786.208333333336</v>
      </c>
      <c r="T791" s="10">
        <f t="shared" si="75"/>
        <v>41823.208333333336</v>
      </c>
      <c r="U791">
        <f t="shared" si="76"/>
        <v>2014</v>
      </c>
      <c r="V791">
        <f t="shared" si="77"/>
        <v>2014</v>
      </c>
    </row>
    <row r="792" spans="1:22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3"/>
        <v>0.30540075309306081</v>
      </c>
      <c r="P792">
        <f t="shared" si="72"/>
        <v>51.009883198562441</v>
      </c>
      <c r="Q792" t="s">
        <v>2037</v>
      </c>
      <c r="R792" t="s">
        <v>2038</v>
      </c>
      <c r="S792" s="9">
        <f t="shared" si="74"/>
        <v>40223.25</v>
      </c>
      <c r="T792" s="10">
        <f t="shared" si="75"/>
        <v>40229.25</v>
      </c>
      <c r="U792">
        <f t="shared" si="76"/>
        <v>2010</v>
      </c>
      <c r="V792">
        <f t="shared" si="77"/>
        <v>2010</v>
      </c>
    </row>
    <row r="793" spans="1:22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3"/>
        <v>0.25714285714285712</v>
      </c>
      <c r="P793">
        <f t="shared" si="72"/>
        <v>90</v>
      </c>
      <c r="Q793" t="s">
        <v>2031</v>
      </c>
      <c r="R793" t="s">
        <v>2032</v>
      </c>
      <c r="S793" s="9">
        <f t="shared" si="74"/>
        <v>42715.25</v>
      </c>
      <c r="T793" s="10">
        <f t="shared" si="75"/>
        <v>42731.25</v>
      </c>
      <c r="U793">
        <f t="shared" si="76"/>
        <v>2016</v>
      </c>
      <c r="V793">
        <f t="shared" si="77"/>
        <v>2016</v>
      </c>
    </row>
    <row r="794" spans="1:22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3"/>
        <v>0.34</v>
      </c>
      <c r="P794">
        <f t="shared" si="72"/>
        <v>97.142857142857139</v>
      </c>
      <c r="Q794" t="s">
        <v>2037</v>
      </c>
      <c r="R794" t="s">
        <v>2038</v>
      </c>
      <c r="S794" s="9">
        <f t="shared" si="74"/>
        <v>41451.208333333336</v>
      </c>
      <c r="T794" s="10">
        <f t="shared" si="75"/>
        <v>41479.208333333336</v>
      </c>
      <c r="U794">
        <f t="shared" si="76"/>
        <v>2013</v>
      </c>
      <c r="V794">
        <f t="shared" si="77"/>
        <v>2013</v>
      </c>
    </row>
    <row r="795" spans="1:22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3"/>
        <v>11.859090909090909</v>
      </c>
      <c r="P795">
        <f t="shared" si="72"/>
        <v>72.071823204419886</v>
      </c>
      <c r="Q795" t="s">
        <v>2045</v>
      </c>
      <c r="R795" t="s">
        <v>2046</v>
      </c>
      <c r="S795" s="9">
        <f t="shared" si="74"/>
        <v>41450.208333333336</v>
      </c>
      <c r="T795" s="10">
        <f t="shared" si="75"/>
        <v>41454.208333333336</v>
      </c>
      <c r="U795">
        <f t="shared" si="76"/>
        <v>2013</v>
      </c>
      <c r="V795">
        <f t="shared" si="77"/>
        <v>2013</v>
      </c>
    </row>
    <row r="796" spans="1:22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3"/>
        <v>1.2539393939393939</v>
      </c>
      <c r="P796">
        <f t="shared" si="72"/>
        <v>75.236363636363635</v>
      </c>
      <c r="Q796" t="s">
        <v>2033</v>
      </c>
      <c r="R796" t="s">
        <v>2034</v>
      </c>
      <c r="S796" s="9">
        <f t="shared" si="74"/>
        <v>43091.25</v>
      </c>
      <c r="T796" s="10">
        <f t="shared" si="75"/>
        <v>43103.25</v>
      </c>
      <c r="U796">
        <f t="shared" si="76"/>
        <v>2017</v>
      </c>
      <c r="V796">
        <f t="shared" si="77"/>
        <v>2018</v>
      </c>
    </row>
    <row r="797" spans="1:22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3"/>
        <v>0.14394366197183098</v>
      </c>
      <c r="P797">
        <f t="shared" si="72"/>
        <v>32.967741935483872</v>
      </c>
      <c r="Q797" t="s">
        <v>2039</v>
      </c>
      <c r="R797" t="s">
        <v>2042</v>
      </c>
      <c r="S797" s="9">
        <f t="shared" si="74"/>
        <v>42675.208333333328</v>
      </c>
      <c r="T797" s="10">
        <f t="shared" si="75"/>
        <v>42678.208333333328</v>
      </c>
      <c r="U797">
        <f t="shared" si="76"/>
        <v>2016</v>
      </c>
      <c r="V797">
        <f t="shared" si="77"/>
        <v>2016</v>
      </c>
    </row>
    <row r="798" spans="1:22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3"/>
        <v>0.54807692307692313</v>
      </c>
      <c r="P798">
        <f t="shared" si="72"/>
        <v>54.807692307692307</v>
      </c>
      <c r="Q798" t="s">
        <v>2048</v>
      </c>
      <c r="R798" t="s">
        <v>2059</v>
      </c>
      <c r="S798" s="9">
        <f t="shared" si="74"/>
        <v>41859.208333333336</v>
      </c>
      <c r="T798" s="10">
        <f t="shared" si="75"/>
        <v>41866.208333333336</v>
      </c>
      <c r="U798">
        <f t="shared" si="76"/>
        <v>2014</v>
      </c>
      <c r="V798">
        <f t="shared" si="77"/>
        <v>2014</v>
      </c>
    </row>
    <row r="799" spans="1:22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3"/>
        <v>1.0963157894736841</v>
      </c>
      <c r="P799">
        <f t="shared" si="72"/>
        <v>45.037837837837834</v>
      </c>
      <c r="Q799" t="s">
        <v>2035</v>
      </c>
      <c r="R799" t="s">
        <v>2036</v>
      </c>
      <c r="S799" s="9">
        <f t="shared" si="74"/>
        <v>43464.25</v>
      </c>
      <c r="T799" s="10">
        <f t="shared" si="75"/>
        <v>43487.25</v>
      </c>
      <c r="U799">
        <f t="shared" si="76"/>
        <v>2018</v>
      </c>
      <c r="V799">
        <f t="shared" si="77"/>
        <v>2019</v>
      </c>
    </row>
    <row r="800" spans="1:22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3"/>
        <v>1.8847058823529412</v>
      </c>
      <c r="P800">
        <f t="shared" si="72"/>
        <v>52.958677685950413</v>
      </c>
      <c r="Q800" t="s">
        <v>2037</v>
      </c>
      <c r="R800" t="s">
        <v>2038</v>
      </c>
      <c r="S800" s="9">
        <f t="shared" si="74"/>
        <v>41060.208333333336</v>
      </c>
      <c r="T800" s="10">
        <f t="shared" si="75"/>
        <v>41088.208333333336</v>
      </c>
      <c r="U800">
        <f t="shared" si="76"/>
        <v>2012</v>
      </c>
      <c r="V800">
        <f t="shared" si="77"/>
        <v>2012</v>
      </c>
    </row>
    <row r="801" spans="1:22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3"/>
        <v>0.87008284023668636</v>
      </c>
      <c r="P801">
        <f t="shared" si="72"/>
        <v>60.017959183673469</v>
      </c>
      <c r="Q801" t="s">
        <v>2037</v>
      </c>
      <c r="R801" t="s">
        <v>2038</v>
      </c>
      <c r="S801" s="9">
        <f t="shared" si="74"/>
        <v>42399.25</v>
      </c>
      <c r="T801" s="10">
        <f t="shared" si="75"/>
        <v>42403.25</v>
      </c>
      <c r="U801">
        <f t="shared" si="76"/>
        <v>2016</v>
      </c>
      <c r="V801">
        <f t="shared" si="77"/>
        <v>2016</v>
      </c>
    </row>
    <row r="802" spans="1:22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3"/>
        <v>0.01</v>
      </c>
      <c r="P802">
        <f t="shared" si="72"/>
        <v>1</v>
      </c>
      <c r="Q802" t="s">
        <v>2033</v>
      </c>
      <c r="R802" t="s">
        <v>2034</v>
      </c>
      <c r="S802" s="9">
        <f t="shared" si="74"/>
        <v>42167.208333333328</v>
      </c>
      <c r="T802" s="10">
        <f t="shared" si="75"/>
        <v>42171.208333333328</v>
      </c>
      <c r="U802">
        <f t="shared" si="76"/>
        <v>2015</v>
      </c>
      <c r="V802">
        <f t="shared" si="77"/>
        <v>2015</v>
      </c>
    </row>
    <row r="803" spans="1:22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3"/>
        <v>2.0291304347826089</v>
      </c>
      <c r="P803">
        <f t="shared" si="72"/>
        <v>44.028301886792455</v>
      </c>
      <c r="Q803" t="s">
        <v>2052</v>
      </c>
      <c r="R803" t="s">
        <v>2053</v>
      </c>
      <c r="S803" s="9">
        <f t="shared" si="74"/>
        <v>43830.25</v>
      </c>
      <c r="T803" s="10">
        <f t="shared" si="75"/>
        <v>43852.25</v>
      </c>
      <c r="U803">
        <f t="shared" si="76"/>
        <v>2019</v>
      </c>
      <c r="V803">
        <f t="shared" si="77"/>
        <v>2020</v>
      </c>
    </row>
    <row r="804" spans="1:22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3"/>
        <v>1.9703225806451612</v>
      </c>
      <c r="P804">
        <f t="shared" si="72"/>
        <v>86.028169014084511</v>
      </c>
      <c r="Q804" t="s">
        <v>2052</v>
      </c>
      <c r="R804" t="s">
        <v>2053</v>
      </c>
      <c r="S804" s="9">
        <f t="shared" si="74"/>
        <v>43650.208333333328</v>
      </c>
      <c r="T804" s="10">
        <f t="shared" si="75"/>
        <v>43652.208333333328</v>
      </c>
      <c r="U804">
        <f t="shared" si="76"/>
        <v>2019</v>
      </c>
      <c r="V804">
        <f t="shared" si="77"/>
        <v>2019</v>
      </c>
    </row>
    <row r="805" spans="1:22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3"/>
        <v>1.07</v>
      </c>
      <c r="P805">
        <f t="shared" si="72"/>
        <v>28.012875536480685</v>
      </c>
      <c r="Q805" t="s">
        <v>2037</v>
      </c>
      <c r="R805" t="s">
        <v>2038</v>
      </c>
      <c r="S805" s="9">
        <f t="shared" si="74"/>
        <v>43492.25</v>
      </c>
      <c r="T805" s="10">
        <f t="shared" si="75"/>
        <v>43526.25</v>
      </c>
      <c r="U805">
        <f t="shared" si="76"/>
        <v>2019</v>
      </c>
      <c r="V805">
        <f t="shared" si="77"/>
        <v>2019</v>
      </c>
    </row>
    <row r="806" spans="1:22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3"/>
        <v>2.6873076923076922</v>
      </c>
      <c r="P806">
        <f t="shared" si="72"/>
        <v>32.050458715596328</v>
      </c>
      <c r="Q806" t="s">
        <v>2033</v>
      </c>
      <c r="R806" t="s">
        <v>2034</v>
      </c>
      <c r="S806" s="9">
        <f t="shared" si="74"/>
        <v>43102.25</v>
      </c>
      <c r="T806" s="10">
        <f t="shared" si="75"/>
        <v>43122.25</v>
      </c>
      <c r="U806">
        <f t="shared" si="76"/>
        <v>2018</v>
      </c>
      <c r="V806">
        <f t="shared" si="77"/>
        <v>2018</v>
      </c>
    </row>
    <row r="807" spans="1:22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3"/>
        <v>0.50845360824742269</v>
      </c>
      <c r="P807">
        <f t="shared" si="72"/>
        <v>73.611940298507463</v>
      </c>
      <c r="Q807" t="s">
        <v>2039</v>
      </c>
      <c r="R807" t="s">
        <v>2040</v>
      </c>
      <c r="S807" s="9">
        <f t="shared" si="74"/>
        <v>41958.25</v>
      </c>
      <c r="T807" s="10">
        <f t="shared" si="75"/>
        <v>42009.25</v>
      </c>
      <c r="U807">
        <f t="shared" si="76"/>
        <v>2014</v>
      </c>
      <c r="V807">
        <f t="shared" si="77"/>
        <v>2015</v>
      </c>
    </row>
    <row r="808" spans="1:22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3"/>
        <v>11.802857142857142</v>
      </c>
      <c r="P808">
        <f t="shared" si="72"/>
        <v>108.71052631578948</v>
      </c>
      <c r="Q808" t="s">
        <v>2039</v>
      </c>
      <c r="R808" t="s">
        <v>2042</v>
      </c>
      <c r="S808" s="9">
        <f t="shared" si="74"/>
        <v>40973.25</v>
      </c>
      <c r="T808" s="10">
        <f t="shared" si="75"/>
        <v>40997.208333333336</v>
      </c>
      <c r="U808">
        <f t="shared" si="76"/>
        <v>2012</v>
      </c>
      <c r="V808">
        <f t="shared" si="77"/>
        <v>2012</v>
      </c>
    </row>
    <row r="809" spans="1:22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3"/>
        <v>2.64</v>
      </c>
      <c r="P809">
        <f t="shared" si="72"/>
        <v>42.97674418604651</v>
      </c>
      <c r="Q809" t="s">
        <v>2037</v>
      </c>
      <c r="R809" t="s">
        <v>2038</v>
      </c>
      <c r="S809" s="9">
        <f t="shared" si="74"/>
        <v>43753.208333333328</v>
      </c>
      <c r="T809" s="10">
        <f t="shared" si="75"/>
        <v>43797.25</v>
      </c>
      <c r="U809">
        <f t="shared" si="76"/>
        <v>2019</v>
      </c>
      <c r="V809">
        <f t="shared" si="77"/>
        <v>2019</v>
      </c>
    </row>
    <row r="810" spans="1:22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3"/>
        <v>0.30442307692307691</v>
      </c>
      <c r="P810">
        <f t="shared" si="72"/>
        <v>83.315789473684205</v>
      </c>
      <c r="Q810" t="s">
        <v>2031</v>
      </c>
      <c r="R810" t="s">
        <v>2032</v>
      </c>
      <c r="S810" s="9">
        <f t="shared" si="74"/>
        <v>42507.208333333328</v>
      </c>
      <c r="T810" s="10">
        <f t="shared" si="75"/>
        <v>42524.208333333328</v>
      </c>
      <c r="U810">
        <f t="shared" si="76"/>
        <v>2016</v>
      </c>
      <c r="V810">
        <f t="shared" si="77"/>
        <v>2016</v>
      </c>
    </row>
    <row r="811" spans="1:22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3"/>
        <v>0.62880681818181816</v>
      </c>
      <c r="P811">
        <f t="shared" si="72"/>
        <v>42</v>
      </c>
      <c r="Q811" t="s">
        <v>2039</v>
      </c>
      <c r="R811" t="s">
        <v>2040</v>
      </c>
      <c r="S811" s="9">
        <f t="shared" si="74"/>
        <v>41135.208333333336</v>
      </c>
      <c r="T811" s="10">
        <f t="shared" si="75"/>
        <v>41136.208333333336</v>
      </c>
      <c r="U811">
        <f t="shared" si="76"/>
        <v>2012</v>
      </c>
      <c r="V811">
        <f t="shared" si="77"/>
        <v>2012</v>
      </c>
    </row>
    <row r="812" spans="1:22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3"/>
        <v>1.9312499999999999</v>
      </c>
      <c r="P812">
        <f t="shared" si="72"/>
        <v>55.927601809954751</v>
      </c>
      <c r="Q812" t="s">
        <v>2037</v>
      </c>
      <c r="R812" t="s">
        <v>2038</v>
      </c>
      <c r="S812" s="9">
        <f t="shared" si="74"/>
        <v>43067.25</v>
      </c>
      <c r="T812" s="10">
        <f t="shared" si="75"/>
        <v>43077.25</v>
      </c>
      <c r="U812">
        <f t="shared" si="76"/>
        <v>2017</v>
      </c>
      <c r="V812">
        <f t="shared" si="77"/>
        <v>2017</v>
      </c>
    </row>
    <row r="813" spans="1:22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3"/>
        <v>0.77102702702702708</v>
      </c>
      <c r="P813">
        <f t="shared" si="72"/>
        <v>105.03681885125184</v>
      </c>
      <c r="Q813" t="s">
        <v>2048</v>
      </c>
      <c r="R813" t="s">
        <v>2049</v>
      </c>
      <c r="S813" s="9">
        <f t="shared" si="74"/>
        <v>42378.25</v>
      </c>
      <c r="T813" s="10">
        <f t="shared" si="75"/>
        <v>42380.25</v>
      </c>
      <c r="U813">
        <f t="shared" si="76"/>
        <v>2016</v>
      </c>
      <c r="V813">
        <f t="shared" si="77"/>
        <v>2016</v>
      </c>
    </row>
    <row r="814" spans="1:22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3"/>
        <v>2.2552763819095478</v>
      </c>
      <c r="P814">
        <f t="shared" si="72"/>
        <v>48</v>
      </c>
      <c r="Q814" t="s">
        <v>2045</v>
      </c>
      <c r="R814" t="s">
        <v>2046</v>
      </c>
      <c r="S814" s="9">
        <f t="shared" si="74"/>
        <v>43206.208333333328</v>
      </c>
      <c r="T814" s="10">
        <f t="shared" si="75"/>
        <v>43211.208333333328</v>
      </c>
      <c r="U814">
        <f t="shared" si="76"/>
        <v>2018</v>
      </c>
      <c r="V814">
        <f t="shared" si="77"/>
        <v>2018</v>
      </c>
    </row>
    <row r="815" spans="1:22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3"/>
        <v>2.3940625</v>
      </c>
      <c r="P815">
        <f t="shared" si="72"/>
        <v>112.66176470588235</v>
      </c>
      <c r="Q815" t="s">
        <v>2048</v>
      </c>
      <c r="R815" t="s">
        <v>2049</v>
      </c>
      <c r="S815" s="9">
        <f t="shared" si="74"/>
        <v>41148.208333333336</v>
      </c>
      <c r="T815" s="10">
        <f t="shared" si="75"/>
        <v>41158.208333333336</v>
      </c>
      <c r="U815">
        <f t="shared" si="76"/>
        <v>2012</v>
      </c>
      <c r="V815">
        <f t="shared" si="77"/>
        <v>2012</v>
      </c>
    </row>
    <row r="816" spans="1:22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3"/>
        <v>0.921875</v>
      </c>
      <c r="P816">
        <f t="shared" si="72"/>
        <v>81.944444444444443</v>
      </c>
      <c r="Q816" t="s">
        <v>2033</v>
      </c>
      <c r="R816" t="s">
        <v>2034</v>
      </c>
      <c r="S816" s="9">
        <f t="shared" si="74"/>
        <v>42517.208333333328</v>
      </c>
      <c r="T816" s="10">
        <f t="shared" si="75"/>
        <v>42519.208333333328</v>
      </c>
      <c r="U816">
        <f t="shared" si="76"/>
        <v>2016</v>
      </c>
      <c r="V816">
        <f t="shared" si="77"/>
        <v>2016</v>
      </c>
    </row>
    <row r="817" spans="1:22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3"/>
        <v>1.3023333333333333</v>
      </c>
      <c r="P817">
        <f t="shared" si="72"/>
        <v>64.049180327868854</v>
      </c>
      <c r="Q817" t="s">
        <v>2033</v>
      </c>
      <c r="R817" t="s">
        <v>2034</v>
      </c>
      <c r="S817" s="9">
        <f t="shared" si="74"/>
        <v>43068.25</v>
      </c>
      <c r="T817" s="10">
        <f t="shared" si="75"/>
        <v>43094.25</v>
      </c>
      <c r="U817">
        <f t="shared" si="76"/>
        <v>2017</v>
      </c>
      <c r="V817">
        <f t="shared" si="77"/>
        <v>2017</v>
      </c>
    </row>
    <row r="818" spans="1:22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3"/>
        <v>6.1521739130434785</v>
      </c>
      <c r="P818">
        <f t="shared" si="72"/>
        <v>106.39097744360902</v>
      </c>
      <c r="Q818" t="s">
        <v>2037</v>
      </c>
      <c r="R818" t="s">
        <v>2038</v>
      </c>
      <c r="S818" s="9">
        <f t="shared" si="74"/>
        <v>41680.25</v>
      </c>
      <c r="T818" s="10">
        <f t="shared" si="75"/>
        <v>41682.25</v>
      </c>
      <c r="U818">
        <f t="shared" si="76"/>
        <v>2014</v>
      </c>
      <c r="V818">
        <f t="shared" si="77"/>
        <v>2014</v>
      </c>
    </row>
    <row r="819" spans="1:22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3"/>
        <v>3.687953216374269</v>
      </c>
      <c r="P819">
        <f t="shared" si="72"/>
        <v>76.011249497790274</v>
      </c>
      <c r="Q819" t="s">
        <v>2045</v>
      </c>
      <c r="R819" t="s">
        <v>2046</v>
      </c>
      <c r="S819" s="9">
        <f t="shared" si="74"/>
        <v>43589.208333333328</v>
      </c>
      <c r="T819" s="10">
        <f t="shared" si="75"/>
        <v>43617.208333333328</v>
      </c>
      <c r="U819">
        <f t="shared" si="76"/>
        <v>2019</v>
      </c>
      <c r="V819">
        <f t="shared" si="77"/>
        <v>2019</v>
      </c>
    </row>
    <row r="820" spans="1:22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3"/>
        <v>10.948571428571428</v>
      </c>
      <c r="P820">
        <f t="shared" si="72"/>
        <v>111.07246376811594</v>
      </c>
      <c r="Q820" t="s">
        <v>2037</v>
      </c>
      <c r="R820" t="s">
        <v>2038</v>
      </c>
      <c r="S820" s="9">
        <f t="shared" si="74"/>
        <v>43486.25</v>
      </c>
      <c r="T820" s="10">
        <f t="shared" si="75"/>
        <v>43499.25</v>
      </c>
      <c r="U820">
        <f t="shared" si="76"/>
        <v>2019</v>
      </c>
      <c r="V820">
        <f t="shared" si="77"/>
        <v>2019</v>
      </c>
    </row>
    <row r="821" spans="1:22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3"/>
        <v>0.50662921348314605</v>
      </c>
      <c r="P821">
        <f t="shared" si="72"/>
        <v>95.936170212765958</v>
      </c>
      <c r="Q821" t="s">
        <v>2048</v>
      </c>
      <c r="R821" t="s">
        <v>2049</v>
      </c>
      <c r="S821" s="9">
        <f t="shared" si="74"/>
        <v>41237.25</v>
      </c>
      <c r="T821" s="10">
        <f t="shared" si="75"/>
        <v>41252.25</v>
      </c>
      <c r="U821">
        <f t="shared" si="76"/>
        <v>2012</v>
      </c>
      <c r="V821">
        <f t="shared" si="77"/>
        <v>2012</v>
      </c>
    </row>
    <row r="822" spans="1:22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3"/>
        <v>8.0060000000000002</v>
      </c>
      <c r="P822">
        <f t="shared" si="72"/>
        <v>43.043010752688176</v>
      </c>
      <c r="Q822" t="s">
        <v>2033</v>
      </c>
      <c r="R822" t="s">
        <v>2034</v>
      </c>
      <c r="S822" s="9">
        <f t="shared" si="74"/>
        <v>43310.208333333328</v>
      </c>
      <c r="T822" s="10">
        <f t="shared" si="75"/>
        <v>43323.208333333328</v>
      </c>
      <c r="U822">
        <f t="shared" si="76"/>
        <v>2018</v>
      </c>
      <c r="V822">
        <f t="shared" si="77"/>
        <v>2018</v>
      </c>
    </row>
    <row r="823" spans="1:22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3"/>
        <v>2.9128571428571428</v>
      </c>
      <c r="P823">
        <f t="shared" si="72"/>
        <v>67.966666666666669</v>
      </c>
      <c r="Q823" t="s">
        <v>2039</v>
      </c>
      <c r="R823" t="s">
        <v>2040</v>
      </c>
      <c r="S823" s="9">
        <f t="shared" si="74"/>
        <v>42794.25</v>
      </c>
      <c r="T823" s="10">
        <f t="shared" si="75"/>
        <v>42807.208333333328</v>
      </c>
      <c r="U823">
        <f t="shared" si="76"/>
        <v>2017</v>
      </c>
      <c r="V823">
        <f t="shared" si="77"/>
        <v>2017</v>
      </c>
    </row>
    <row r="824" spans="1:22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3"/>
        <v>3.4996666666666667</v>
      </c>
      <c r="P824">
        <f t="shared" si="72"/>
        <v>89.991428571428571</v>
      </c>
      <c r="Q824" t="s">
        <v>2033</v>
      </c>
      <c r="R824" t="s">
        <v>2034</v>
      </c>
      <c r="S824" s="9">
        <f t="shared" si="74"/>
        <v>41698.25</v>
      </c>
      <c r="T824" s="10">
        <f t="shared" si="75"/>
        <v>41715.208333333336</v>
      </c>
      <c r="U824">
        <f t="shared" si="76"/>
        <v>2014</v>
      </c>
      <c r="V824">
        <f t="shared" si="77"/>
        <v>2014</v>
      </c>
    </row>
    <row r="825" spans="1:22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3"/>
        <v>3.5707317073170732</v>
      </c>
      <c r="P825">
        <f t="shared" si="72"/>
        <v>58.095238095238095</v>
      </c>
      <c r="Q825" t="s">
        <v>2033</v>
      </c>
      <c r="R825" t="s">
        <v>2034</v>
      </c>
      <c r="S825" s="9">
        <f t="shared" si="74"/>
        <v>41892.208333333336</v>
      </c>
      <c r="T825" s="10">
        <f t="shared" si="75"/>
        <v>41917.208333333336</v>
      </c>
      <c r="U825">
        <f t="shared" si="76"/>
        <v>2014</v>
      </c>
      <c r="V825">
        <f t="shared" si="77"/>
        <v>2014</v>
      </c>
    </row>
    <row r="826" spans="1:22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3"/>
        <v>1.2648941176470587</v>
      </c>
      <c r="P826">
        <f t="shared" si="72"/>
        <v>83.996875000000003</v>
      </c>
      <c r="Q826" t="s">
        <v>2045</v>
      </c>
      <c r="R826" t="s">
        <v>2046</v>
      </c>
      <c r="S826" s="9">
        <f t="shared" si="74"/>
        <v>40348.208333333336</v>
      </c>
      <c r="T826" s="10">
        <f t="shared" si="75"/>
        <v>40380.208333333336</v>
      </c>
      <c r="U826">
        <f t="shared" si="76"/>
        <v>2010</v>
      </c>
      <c r="V826">
        <f t="shared" si="77"/>
        <v>2010</v>
      </c>
    </row>
    <row r="827" spans="1:22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3"/>
        <v>3.875</v>
      </c>
      <c r="P827">
        <f t="shared" si="72"/>
        <v>88.853503184713375</v>
      </c>
      <c r="Q827" t="s">
        <v>2039</v>
      </c>
      <c r="R827" t="s">
        <v>2050</v>
      </c>
      <c r="S827" s="9">
        <f t="shared" si="74"/>
        <v>42941.208333333328</v>
      </c>
      <c r="T827" s="10">
        <f t="shared" si="75"/>
        <v>42953.208333333328</v>
      </c>
      <c r="U827">
        <f t="shared" si="76"/>
        <v>2017</v>
      </c>
      <c r="V827">
        <f t="shared" si="77"/>
        <v>2017</v>
      </c>
    </row>
    <row r="828" spans="1:22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3"/>
        <v>4.5703571428571426</v>
      </c>
      <c r="P828">
        <f t="shared" si="72"/>
        <v>65.963917525773198</v>
      </c>
      <c r="Q828" t="s">
        <v>2037</v>
      </c>
      <c r="R828" t="s">
        <v>2038</v>
      </c>
      <c r="S828" s="9">
        <f t="shared" si="74"/>
        <v>40525.25</v>
      </c>
      <c r="T828" s="10">
        <f t="shared" si="75"/>
        <v>40553.25</v>
      </c>
      <c r="U828">
        <f t="shared" si="76"/>
        <v>2010</v>
      </c>
      <c r="V828">
        <f t="shared" si="77"/>
        <v>2011</v>
      </c>
    </row>
    <row r="829" spans="1:22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3"/>
        <v>2.6669565217391304</v>
      </c>
      <c r="P829">
        <f t="shared" si="72"/>
        <v>74.804878048780495</v>
      </c>
      <c r="Q829" t="s">
        <v>2039</v>
      </c>
      <c r="R829" t="s">
        <v>2042</v>
      </c>
      <c r="S829" s="9">
        <f t="shared" si="74"/>
        <v>40666.208333333336</v>
      </c>
      <c r="T829" s="10">
        <f t="shared" si="75"/>
        <v>40678.208333333336</v>
      </c>
      <c r="U829">
        <f t="shared" si="76"/>
        <v>2011</v>
      </c>
      <c r="V829">
        <f t="shared" si="77"/>
        <v>2011</v>
      </c>
    </row>
    <row r="830" spans="1:22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3"/>
        <v>0.69</v>
      </c>
      <c r="P830">
        <f t="shared" si="72"/>
        <v>69.98571428571428</v>
      </c>
      <c r="Q830" t="s">
        <v>2037</v>
      </c>
      <c r="R830" t="s">
        <v>2038</v>
      </c>
      <c r="S830" s="9">
        <f t="shared" si="74"/>
        <v>43340.208333333328</v>
      </c>
      <c r="T830" s="10">
        <f t="shared" si="75"/>
        <v>43365.208333333328</v>
      </c>
      <c r="U830">
        <f t="shared" si="76"/>
        <v>2018</v>
      </c>
      <c r="V830">
        <f t="shared" si="77"/>
        <v>2018</v>
      </c>
    </row>
    <row r="831" spans="1:22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3"/>
        <v>0.51343749999999999</v>
      </c>
      <c r="P831">
        <f t="shared" si="72"/>
        <v>32.006493506493506</v>
      </c>
      <c r="Q831" t="s">
        <v>2037</v>
      </c>
      <c r="R831" t="s">
        <v>2038</v>
      </c>
      <c r="S831" s="9">
        <f t="shared" si="74"/>
        <v>42164.208333333328</v>
      </c>
      <c r="T831" s="10">
        <f t="shared" si="75"/>
        <v>42179.208333333328</v>
      </c>
      <c r="U831">
        <f t="shared" si="76"/>
        <v>2015</v>
      </c>
      <c r="V831">
        <f t="shared" si="77"/>
        <v>2015</v>
      </c>
    </row>
    <row r="832" spans="1:22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3"/>
        <v>1.1710526315789473E-2</v>
      </c>
      <c r="P832">
        <f t="shared" si="72"/>
        <v>64.727272727272734</v>
      </c>
      <c r="Q832" t="s">
        <v>2037</v>
      </c>
      <c r="R832" t="s">
        <v>2038</v>
      </c>
      <c r="S832" s="9">
        <f t="shared" si="74"/>
        <v>43103.25</v>
      </c>
      <c r="T832" s="10">
        <f t="shared" si="75"/>
        <v>43162.25</v>
      </c>
      <c r="U832">
        <f t="shared" si="76"/>
        <v>2018</v>
      </c>
      <c r="V832">
        <f t="shared" si="77"/>
        <v>2018</v>
      </c>
    </row>
    <row r="833" spans="1:22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3"/>
        <v>1.089773429454171</v>
      </c>
      <c r="P833">
        <f t="shared" si="72"/>
        <v>24.998110087408456</v>
      </c>
      <c r="Q833" t="s">
        <v>2052</v>
      </c>
      <c r="R833" t="s">
        <v>2053</v>
      </c>
      <c r="S833" s="9">
        <f t="shared" si="74"/>
        <v>40994.208333333336</v>
      </c>
      <c r="T833" s="10">
        <f t="shared" si="75"/>
        <v>41028.208333333336</v>
      </c>
      <c r="U833">
        <f t="shared" si="76"/>
        <v>2012</v>
      </c>
      <c r="V833">
        <f t="shared" si="77"/>
        <v>2012</v>
      </c>
    </row>
    <row r="834" spans="1:22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3"/>
        <v>3.1517592592592591</v>
      </c>
      <c r="P834">
        <f t="shared" ref="P834:P897" si="78">E834/G834</f>
        <v>104.97764070932922</v>
      </c>
      <c r="Q834" t="s">
        <v>2045</v>
      </c>
      <c r="R834" t="s">
        <v>2057</v>
      </c>
      <c r="S834" s="9">
        <f t="shared" si="74"/>
        <v>42299.208333333328</v>
      </c>
      <c r="T834" s="10">
        <f t="shared" si="75"/>
        <v>42333.25</v>
      </c>
      <c r="U834">
        <f t="shared" si="76"/>
        <v>2015</v>
      </c>
      <c r="V834">
        <f t="shared" si="77"/>
        <v>2015</v>
      </c>
    </row>
    <row r="835" spans="1:22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79">E835/D835</f>
        <v>1.5769117647058823</v>
      </c>
      <c r="P835">
        <f t="shared" si="78"/>
        <v>64.987878787878785</v>
      </c>
      <c r="Q835" t="s">
        <v>2045</v>
      </c>
      <c r="R835" t="s">
        <v>2057</v>
      </c>
      <c r="S835" s="9">
        <f t="shared" ref="S835:S898" si="80">(((J835/60)/60)/24)+DATE(1970,1,1)</f>
        <v>40588.25</v>
      </c>
      <c r="T835" s="10">
        <f t="shared" ref="T835:T898" si="81">(((K835/60)/60)/24)+DATE(1970,1,1)</f>
        <v>40599.25</v>
      </c>
      <c r="U835">
        <f t="shared" ref="U835:U898" si="82">YEAR(S835)</f>
        <v>2011</v>
      </c>
      <c r="V835">
        <f t="shared" ref="V835:V898" si="83">YEAR(T835)</f>
        <v>2011</v>
      </c>
    </row>
    <row r="836" spans="1:22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9"/>
        <v>1.5380821917808218</v>
      </c>
      <c r="P836">
        <f t="shared" si="78"/>
        <v>94.352941176470594</v>
      </c>
      <c r="Q836" t="s">
        <v>2037</v>
      </c>
      <c r="R836" t="s">
        <v>2038</v>
      </c>
      <c r="S836" s="9">
        <f t="shared" si="80"/>
        <v>41448.208333333336</v>
      </c>
      <c r="T836" s="10">
        <f t="shared" si="81"/>
        <v>41454.208333333336</v>
      </c>
      <c r="U836">
        <f t="shared" si="82"/>
        <v>2013</v>
      </c>
      <c r="V836">
        <f t="shared" si="83"/>
        <v>2013</v>
      </c>
    </row>
    <row r="837" spans="1:22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9"/>
        <v>0.89738979118329465</v>
      </c>
      <c r="P837">
        <f t="shared" si="78"/>
        <v>44.001706484641637</v>
      </c>
      <c r="Q837" t="s">
        <v>2035</v>
      </c>
      <c r="R837" t="s">
        <v>2036</v>
      </c>
      <c r="S837" s="9">
        <f t="shared" si="80"/>
        <v>42063.25</v>
      </c>
      <c r="T837" s="10">
        <f t="shared" si="81"/>
        <v>42069.25</v>
      </c>
      <c r="U837">
        <f t="shared" si="82"/>
        <v>2015</v>
      </c>
      <c r="V837">
        <f t="shared" si="83"/>
        <v>2015</v>
      </c>
    </row>
    <row r="838" spans="1:22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9"/>
        <v>0.75135802469135804</v>
      </c>
      <c r="P838">
        <f t="shared" si="78"/>
        <v>64.744680851063833</v>
      </c>
      <c r="Q838" t="s">
        <v>2033</v>
      </c>
      <c r="R838" t="s">
        <v>2043</v>
      </c>
      <c r="S838" s="9">
        <f t="shared" si="80"/>
        <v>40214.25</v>
      </c>
      <c r="T838" s="10">
        <f t="shared" si="81"/>
        <v>40225.25</v>
      </c>
      <c r="U838">
        <f t="shared" si="82"/>
        <v>2010</v>
      </c>
      <c r="V838">
        <f t="shared" si="83"/>
        <v>2010</v>
      </c>
    </row>
    <row r="839" spans="1:22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9"/>
        <v>8.5288135593220336</v>
      </c>
      <c r="P839">
        <f t="shared" si="78"/>
        <v>84.00667779632721</v>
      </c>
      <c r="Q839" t="s">
        <v>2033</v>
      </c>
      <c r="R839" t="s">
        <v>2056</v>
      </c>
      <c r="S839" s="9">
        <f t="shared" si="80"/>
        <v>40629.208333333336</v>
      </c>
      <c r="T839" s="10">
        <f t="shared" si="81"/>
        <v>40683.208333333336</v>
      </c>
      <c r="U839">
        <f t="shared" si="82"/>
        <v>2011</v>
      </c>
      <c r="V839">
        <f t="shared" si="83"/>
        <v>2011</v>
      </c>
    </row>
    <row r="840" spans="1:22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9"/>
        <v>1.3890625000000001</v>
      </c>
      <c r="P840">
        <f t="shared" si="78"/>
        <v>34.061302681992338</v>
      </c>
      <c r="Q840" t="s">
        <v>2037</v>
      </c>
      <c r="R840" t="s">
        <v>2038</v>
      </c>
      <c r="S840" s="9">
        <f t="shared" si="80"/>
        <v>43370.208333333328</v>
      </c>
      <c r="T840" s="10">
        <f t="shared" si="81"/>
        <v>43379.208333333328</v>
      </c>
      <c r="U840">
        <f t="shared" si="82"/>
        <v>2018</v>
      </c>
      <c r="V840">
        <f t="shared" si="83"/>
        <v>2018</v>
      </c>
    </row>
    <row r="841" spans="1:22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9"/>
        <v>1.9018181818181819</v>
      </c>
      <c r="P841">
        <f t="shared" si="78"/>
        <v>93.273885350318466</v>
      </c>
      <c r="Q841" t="s">
        <v>2039</v>
      </c>
      <c r="R841" t="s">
        <v>2040</v>
      </c>
      <c r="S841" s="9">
        <f t="shared" si="80"/>
        <v>41715.208333333336</v>
      </c>
      <c r="T841" s="10">
        <f t="shared" si="81"/>
        <v>41760.208333333336</v>
      </c>
      <c r="U841">
        <f t="shared" si="82"/>
        <v>2014</v>
      </c>
      <c r="V841">
        <f t="shared" si="83"/>
        <v>2014</v>
      </c>
    </row>
    <row r="842" spans="1:22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9"/>
        <v>1.0024333619948409</v>
      </c>
      <c r="P842">
        <f t="shared" si="78"/>
        <v>32.998301726577978</v>
      </c>
      <c r="Q842" t="s">
        <v>2037</v>
      </c>
      <c r="R842" t="s">
        <v>2038</v>
      </c>
      <c r="S842" s="9">
        <f t="shared" si="80"/>
        <v>41836.208333333336</v>
      </c>
      <c r="T842" s="10">
        <f t="shared" si="81"/>
        <v>41838.208333333336</v>
      </c>
      <c r="U842">
        <f t="shared" si="82"/>
        <v>2014</v>
      </c>
      <c r="V842">
        <f t="shared" si="83"/>
        <v>2014</v>
      </c>
    </row>
    <row r="843" spans="1:22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9"/>
        <v>1.4275824175824177</v>
      </c>
      <c r="P843">
        <f t="shared" si="78"/>
        <v>83.812903225806451</v>
      </c>
      <c r="Q843" t="s">
        <v>2035</v>
      </c>
      <c r="R843" t="s">
        <v>2036</v>
      </c>
      <c r="S843" s="9">
        <f t="shared" si="80"/>
        <v>42419.25</v>
      </c>
      <c r="T843" s="10">
        <f t="shared" si="81"/>
        <v>42435.25</v>
      </c>
      <c r="U843">
        <f t="shared" si="82"/>
        <v>2016</v>
      </c>
      <c r="V843">
        <f t="shared" si="83"/>
        <v>2016</v>
      </c>
    </row>
    <row r="844" spans="1:22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9"/>
        <v>5.6313333333333331</v>
      </c>
      <c r="P844">
        <f t="shared" si="78"/>
        <v>63.992424242424242</v>
      </c>
      <c r="Q844" t="s">
        <v>2035</v>
      </c>
      <c r="R844" t="s">
        <v>2044</v>
      </c>
      <c r="S844" s="9">
        <f t="shared" si="80"/>
        <v>43266.208333333328</v>
      </c>
      <c r="T844" s="10">
        <f t="shared" si="81"/>
        <v>43269.208333333328</v>
      </c>
      <c r="U844">
        <f t="shared" si="82"/>
        <v>2018</v>
      </c>
      <c r="V844">
        <f t="shared" si="83"/>
        <v>2018</v>
      </c>
    </row>
    <row r="845" spans="1:22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9"/>
        <v>0.30715909090909088</v>
      </c>
      <c r="P845">
        <f t="shared" si="78"/>
        <v>81.909090909090907</v>
      </c>
      <c r="Q845" t="s">
        <v>2052</v>
      </c>
      <c r="R845" t="s">
        <v>2053</v>
      </c>
      <c r="S845" s="9">
        <f t="shared" si="80"/>
        <v>43338.208333333328</v>
      </c>
      <c r="T845" s="10">
        <f t="shared" si="81"/>
        <v>43344.208333333328</v>
      </c>
      <c r="U845">
        <f t="shared" si="82"/>
        <v>2018</v>
      </c>
      <c r="V845">
        <f t="shared" si="83"/>
        <v>2018</v>
      </c>
    </row>
    <row r="846" spans="1:22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9"/>
        <v>0.99397727272727276</v>
      </c>
      <c r="P846">
        <f t="shared" si="78"/>
        <v>93.053191489361708</v>
      </c>
      <c r="Q846" t="s">
        <v>2039</v>
      </c>
      <c r="R846" t="s">
        <v>2040</v>
      </c>
      <c r="S846" s="9">
        <f t="shared" si="80"/>
        <v>40930.25</v>
      </c>
      <c r="T846" s="10">
        <f t="shared" si="81"/>
        <v>40933.25</v>
      </c>
      <c r="U846">
        <f t="shared" si="82"/>
        <v>2012</v>
      </c>
      <c r="V846">
        <f t="shared" si="83"/>
        <v>2012</v>
      </c>
    </row>
    <row r="847" spans="1:22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9"/>
        <v>1.9754935622317598</v>
      </c>
      <c r="P847">
        <f t="shared" si="78"/>
        <v>101.98449039881831</v>
      </c>
      <c r="Q847" t="s">
        <v>2035</v>
      </c>
      <c r="R847" t="s">
        <v>2036</v>
      </c>
      <c r="S847" s="9">
        <f t="shared" si="80"/>
        <v>43235.208333333328</v>
      </c>
      <c r="T847" s="10">
        <f t="shared" si="81"/>
        <v>43272.208333333328</v>
      </c>
      <c r="U847">
        <f t="shared" si="82"/>
        <v>2018</v>
      </c>
      <c r="V847">
        <f t="shared" si="83"/>
        <v>2018</v>
      </c>
    </row>
    <row r="848" spans="1:22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9"/>
        <v>5.085</v>
      </c>
      <c r="P848">
        <f t="shared" si="78"/>
        <v>105.9375</v>
      </c>
      <c r="Q848" t="s">
        <v>2035</v>
      </c>
      <c r="R848" t="s">
        <v>2036</v>
      </c>
      <c r="S848" s="9">
        <f t="shared" si="80"/>
        <v>43302.208333333328</v>
      </c>
      <c r="T848" s="10">
        <f t="shared" si="81"/>
        <v>43338.208333333328</v>
      </c>
      <c r="U848">
        <f t="shared" si="82"/>
        <v>2018</v>
      </c>
      <c r="V848">
        <f t="shared" si="83"/>
        <v>2018</v>
      </c>
    </row>
    <row r="849" spans="1:22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9"/>
        <v>2.3774468085106384</v>
      </c>
      <c r="P849">
        <f t="shared" si="78"/>
        <v>101.58181818181818</v>
      </c>
      <c r="Q849" t="s">
        <v>2031</v>
      </c>
      <c r="R849" t="s">
        <v>2032</v>
      </c>
      <c r="S849" s="9">
        <f t="shared" si="80"/>
        <v>43107.25</v>
      </c>
      <c r="T849" s="10">
        <f t="shared" si="81"/>
        <v>43110.25</v>
      </c>
      <c r="U849">
        <f t="shared" si="82"/>
        <v>2018</v>
      </c>
      <c r="V849">
        <f t="shared" si="83"/>
        <v>2018</v>
      </c>
    </row>
    <row r="850" spans="1:22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9"/>
        <v>3.3846875000000001</v>
      </c>
      <c r="P850">
        <f t="shared" si="78"/>
        <v>62.970930232558139</v>
      </c>
      <c r="Q850" t="s">
        <v>2039</v>
      </c>
      <c r="R850" t="s">
        <v>2042</v>
      </c>
      <c r="S850" s="9">
        <f t="shared" si="80"/>
        <v>40341.208333333336</v>
      </c>
      <c r="T850" s="10">
        <f t="shared" si="81"/>
        <v>40350.208333333336</v>
      </c>
      <c r="U850">
        <f t="shared" si="82"/>
        <v>2010</v>
      </c>
      <c r="V850">
        <f t="shared" si="83"/>
        <v>2010</v>
      </c>
    </row>
    <row r="851" spans="1:22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9"/>
        <v>1.3308955223880596</v>
      </c>
      <c r="P851">
        <f t="shared" si="78"/>
        <v>29.045602605863191</v>
      </c>
      <c r="Q851" t="s">
        <v>2033</v>
      </c>
      <c r="R851" t="s">
        <v>2043</v>
      </c>
      <c r="S851" s="9">
        <f t="shared" si="80"/>
        <v>40948.25</v>
      </c>
      <c r="T851" s="10">
        <f t="shared" si="81"/>
        <v>40951.25</v>
      </c>
      <c r="U851">
        <f t="shared" si="82"/>
        <v>2012</v>
      </c>
      <c r="V851">
        <f t="shared" si="83"/>
        <v>2012</v>
      </c>
    </row>
    <row r="852" spans="1:22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9"/>
        <v>0.01</v>
      </c>
      <c r="P852">
        <f t="shared" si="78"/>
        <v>1</v>
      </c>
      <c r="Q852" t="s">
        <v>2033</v>
      </c>
      <c r="R852" t="s">
        <v>2034</v>
      </c>
      <c r="S852" s="9">
        <f t="shared" si="80"/>
        <v>40866.25</v>
      </c>
      <c r="T852" s="10">
        <f t="shared" si="81"/>
        <v>40881.25</v>
      </c>
      <c r="U852">
        <f t="shared" si="82"/>
        <v>2011</v>
      </c>
      <c r="V852">
        <f t="shared" si="83"/>
        <v>2011</v>
      </c>
    </row>
    <row r="853" spans="1:22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9"/>
        <v>2.0779999999999998</v>
      </c>
      <c r="P853">
        <f t="shared" si="78"/>
        <v>77.924999999999997</v>
      </c>
      <c r="Q853" t="s">
        <v>2033</v>
      </c>
      <c r="R853" t="s">
        <v>2041</v>
      </c>
      <c r="S853" s="9">
        <f t="shared" si="80"/>
        <v>41031.208333333336</v>
      </c>
      <c r="T853" s="10">
        <f t="shared" si="81"/>
        <v>41064.208333333336</v>
      </c>
      <c r="U853">
        <f t="shared" si="82"/>
        <v>2012</v>
      </c>
      <c r="V853">
        <f t="shared" si="83"/>
        <v>2012</v>
      </c>
    </row>
    <row r="854" spans="1:22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9"/>
        <v>0.51122448979591839</v>
      </c>
      <c r="P854">
        <f t="shared" si="78"/>
        <v>80.806451612903231</v>
      </c>
      <c r="Q854" t="s">
        <v>2048</v>
      </c>
      <c r="R854" t="s">
        <v>2049</v>
      </c>
      <c r="S854" s="9">
        <f t="shared" si="80"/>
        <v>40740.208333333336</v>
      </c>
      <c r="T854" s="10">
        <f t="shared" si="81"/>
        <v>40750.208333333336</v>
      </c>
      <c r="U854">
        <f t="shared" si="82"/>
        <v>2011</v>
      </c>
      <c r="V854">
        <f t="shared" si="83"/>
        <v>2011</v>
      </c>
    </row>
    <row r="855" spans="1:22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9"/>
        <v>6.5205847953216374</v>
      </c>
      <c r="P855">
        <f t="shared" si="78"/>
        <v>76.006816632583508</v>
      </c>
      <c r="Q855" t="s">
        <v>2033</v>
      </c>
      <c r="R855" t="s">
        <v>2043</v>
      </c>
      <c r="S855" s="9">
        <f t="shared" si="80"/>
        <v>40714.208333333336</v>
      </c>
      <c r="T855" s="10">
        <f t="shared" si="81"/>
        <v>40719.208333333336</v>
      </c>
      <c r="U855">
        <f t="shared" si="82"/>
        <v>2011</v>
      </c>
      <c r="V855">
        <f t="shared" si="83"/>
        <v>2011</v>
      </c>
    </row>
    <row r="856" spans="1:22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9"/>
        <v>1.1363099415204678</v>
      </c>
      <c r="P856">
        <f t="shared" si="78"/>
        <v>72.993613824192337</v>
      </c>
      <c r="Q856" t="s">
        <v>2045</v>
      </c>
      <c r="R856" t="s">
        <v>2051</v>
      </c>
      <c r="S856" s="9">
        <f t="shared" si="80"/>
        <v>43787.25</v>
      </c>
      <c r="T856" s="10">
        <f t="shared" si="81"/>
        <v>43814.25</v>
      </c>
      <c r="U856">
        <f t="shared" si="82"/>
        <v>2019</v>
      </c>
      <c r="V856">
        <f t="shared" si="83"/>
        <v>2019</v>
      </c>
    </row>
    <row r="857" spans="1:22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9"/>
        <v>1.0237606837606839</v>
      </c>
      <c r="P857">
        <f t="shared" si="78"/>
        <v>53</v>
      </c>
      <c r="Q857" t="s">
        <v>2037</v>
      </c>
      <c r="R857" t="s">
        <v>2038</v>
      </c>
      <c r="S857" s="9">
        <f t="shared" si="80"/>
        <v>40712.208333333336</v>
      </c>
      <c r="T857" s="10">
        <f t="shared" si="81"/>
        <v>40743.208333333336</v>
      </c>
      <c r="U857">
        <f t="shared" si="82"/>
        <v>2011</v>
      </c>
      <c r="V857">
        <f t="shared" si="83"/>
        <v>2011</v>
      </c>
    </row>
    <row r="858" spans="1:22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9"/>
        <v>3.5658333333333334</v>
      </c>
      <c r="P858">
        <f t="shared" si="78"/>
        <v>54.164556962025316</v>
      </c>
      <c r="Q858" t="s">
        <v>2031</v>
      </c>
      <c r="R858" t="s">
        <v>2032</v>
      </c>
      <c r="S858" s="9">
        <f t="shared" si="80"/>
        <v>41023.208333333336</v>
      </c>
      <c r="T858" s="10">
        <f t="shared" si="81"/>
        <v>41040.208333333336</v>
      </c>
      <c r="U858">
        <f t="shared" si="82"/>
        <v>2012</v>
      </c>
      <c r="V858">
        <f t="shared" si="83"/>
        <v>2012</v>
      </c>
    </row>
    <row r="859" spans="1:22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9"/>
        <v>1.3986792452830188</v>
      </c>
      <c r="P859">
        <f t="shared" si="78"/>
        <v>32.946666666666665</v>
      </c>
      <c r="Q859" t="s">
        <v>2039</v>
      </c>
      <c r="R859" t="s">
        <v>2050</v>
      </c>
      <c r="S859" s="9">
        <f t="shared" si="80"/>
        <v>40944.25</v>
      </c>
      <c r="T859" s="10">
        <f t="shared" si="81"/>
        <v>40967.25</v>
      </c>
      <c r="U859">
        <f t="shared" si="82"/>
        <v>2012</v>
      </c>
      <c r="V859">
        <f t="shared" si="83"/>
        <v>2012</v>
      </c>
    </row>
    <row r="860" spans="1:22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9"/>
        <v>0.69450000000000001</v>
      </c>
      <c r="P860">
        <f t="shared" si="78"/>
        <v>79.371428571428567</v>
      </c>
      <c r="Q860" t="s">
        <v>2031</v>
      </c>
      <c r="R860" t="s">
        <v>2032</v>
      </c>
      <c r="S860" s="9">
        <f t="shared" si="80"/>
        <v>43211.208333333328</v>
      </c>
      <c r="T860" s="10">
        <f t="shared" si="81"/>
        <v>43218.208333333328</v>
      </c>
      <c r="U860">
        <f t="shared" si="82"/>
        <v>2018</v>
      </c>
      <c r="V860">
        <f t="shared" si="83"/>
        <v>2018</v>
      </c>
    </row>
    <row r="861" spans="1:22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9"/>
        <v>0.35534246575342465</v>
      </c>
      <c r="P861">
        <f t="shared" si="78"/>
        <v>41.174603174603178</v>
      </c>
      <c r="Q861" t="s">
        <v>2037</v>
      </c>
      <c r="R861" t="s">
        <v>2038</v>
      </c>
      <c r="S861" s="9">
        <f t="shared" si="80"/>
        <v>41334.25</v>
      </c>
      <c r="T861" s="10">
        <f t="shared" si="81"/>
        <v>41352.208333333336</v>
      </c>
      <c r="U861">
        <f t="shared" si="82"/>
        <v>2013</v>
      </c>
      <c r="V861">
        <f t="shared" si="83"/>
        <v>2013</v>
      </c>
    </row>
    <row r="862" spans="1:22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9"/>
        <v>2.5165000000000002</v>
      </c>
      <c r="P862">
        <f t="shared" si="78"/>
        <v>77.430769230769229</v>
      </c>
      <c r="Q862" t="s">
        <v>2035</v>
      </c>
      <c r="R862" t="s">
        <v>2044</v>
      </c>
      <c r="S862" s="9">
        <f t="shared" si="80"/>
        <v>43515.25</v>
      </c>
      <c r="T862" s="10">
        <f t="shared" si="81"/>
        <v>43525.25</v>
      </c>
      <c r="U862">
        <f t="shared" si="82"/>
        <v>2019</v>
      </c>
      <c r="V862">
        <f t="shared" si="83"/>
        <v>2019</v>
      </c>
    </row>
    <row r="863" spans="1:22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9"/>
        <v>1.0587500000000001</v>
      </c>
      <c r="P863">
        <f t="shared" si="78"/>
        <v>57.159509202453989</v>
      </c>
      <c r="Q863" t="s">
        <v>2037</v>
      </c>
      <c r="R863" t="s">
        <v>2038</v>
      </c>
      <c r="S863" s="9">
        <f t="shared" si="80"/>
        <v>40258.208333333336</v>
      </c>
      <c r="T863" s="10">
        <f t="shared" si="81"/>
        <v>40266.208333333336</v>
      </c>
      <c r="U863">
        <f t="shared" si="82"/>
        <v>2010</v>
      </c>
      <c r="V863">
        <f t="shared" si="83"/>
        <v>2010</v>
      </c>
    </row>
    <row r="864" spans="1:22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9"/>
        <v>1.8742857142857143</v>
      </c>
      <c r="P864">
        <f t="shared" si="78"/>
        <v>77.17647058823529</v>
      </c>
      <c r="Q864" t="s">
        <v>2037</v>
      </c>
      <c r="R864" t="s">
        <v>2038</v>
      </c>
      <c r="S864" s="9">
        <f t="shared" si="80"/>
        <v>40756.208333333336</v>
      </c>
      <c r="T864" s="10">
        <f t="shared" si="81"/>
        <v>40760.208333333336</v>
      </c>
      <c r="U864">
        <f t="shared" si="82"/>
        <v>2011</v>
      </c>
      <c r="V864">
        <f t="shared" si="83"/>
        <v>2011</v>
      </c>
    </row>
    <row r="865" spans="1:22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9"/>
        <v>3.8678571428571429</v>
      </c>
      <c r="P865">
        <f t="shared" si="78"/>
        <v>24.953917050691246</v>
      </c>
      <c r="Q865" t="s">
        <v>2039</v>
      </c>
      <c r="R865" t="s">
        <v>2058</v>
      </c>
      <c r="S865" s="9">
        <f t="shared" si="80"/>
        <v>42172.208333333328</v>
      </c>
      <c r="T865" s="10">
        <f t="shared" si="81"/>
        <v>42195.208333333328</v>
      </c>
      <c r="U865">
        <f t="shared" si="82"/>
        <v>2015</v>
      </c>
      <c r="V865">
        <f t="shared" si="83"/>
        <v>2015</v>
      </c>
    </row>
    <row r="866" spans="1:22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9"/>
        <v>3.4707142857142856</v>
      </c>
      <c r="P866">
        <f t="shared" si="78"/>
        <v>97.18</v>
      </c>
      <c r="Q866" t="s">
        <v>2039</v>
      </c>
      <c r="R866" t="s">
        <v>2050</v>
      </c>
      <c r="S866" s="9">
        <f t="shared" si="80"/>
        <v>42601.208333333328</v>
      </c>
      <c r="T866" s="10">
        <f t="shared" si="81"/>
        <v>42606.208333333328</v>
      </c>
      <c r="U866">
        <f t="shared" si="82"/>
        <v>2016</v>
      </c>
      <c r="V866">
        <f t="shared" si="83"/>
        <v>2016</v>
      </c>
    </row>
    <row r="867" spans="1:22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9"/>
        <v>1.8582098765432098</v>
      </c>
      <c r="P867">
        <f t="shared" si="78"/>
        <v>46.000916870415651</v>
      </c>
      <c r="Q867" t="s">
        <v>2037</v>
      </c>
      <c r="R867" t="s">
        <v>2038</v>
      </c>
      <c r="S867" s="9">
        <f t="shared" si="80"/>
        <v>41897.208333333336</v>
      </c>
      <c r="T867" s="10">
        <f t="shared" si="81"/>
        <v>41906.208333333336</v>
      </c>
      <c r="U867">
        <f t="shared" si="82"/>
        <v>2014</v>
      </c>
      <c r="V867">
        <f t="shared" si="83"/>
        <v>2014</v>
      </c>
    </row>
    <row r="868" spans="1:22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9"/>
        <v>0.43241247264770238</v>
      </c>
      <c r="P868">
        <f t="shared" si="78"/>
        <v>88.023385300668153</v>
      </c>
      <c r="Q868" t="s">
        <v>2052</v>
      </c>
      <c r="R868" t="s">
        <v>2053</v>
      </c>
      <c r="S868" s="9">
        <f t="shared" si="80"/>
        <v>40671.208333333336</v>
      </c>
      <c r="T868" s="10">
        <f t="shared" si="81"/>
        <v>40672.208333333336</v>
      </c>
      <c r="U868">
        <f t="shared" si="82"/>
        <v>2011</v>
      </c>
      <c r="V868">
        <f t="shared" si="83"/>
        <v>2011</v>
      </c>
    </row>
    <row r="869" spans="1:22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9"/>
        <v>1.6243749999999999</v>
      </c>
      <c r="P869">
        <f t="shared" si="78"/>
        <v>25.99</v>
      </c>
      <c r="Q869" t="s">
        <v>2031</v>
      </c>
      <c r="R869" t="s">
        <v>2032</v>
      </c>
      <c r="S869" s="9">
        <f t="shared" si="80"/>
        <v>43382.208333333328</v>
      </c>
      <c r="T869" s="10">
        <f t="shared" si="81"/>
        <v>43388.208333333328</v>
      </c>
      <c r="U869">
        <f t="shared" si="82"/>
        <v>2018</v>
      </c>
      <c r="V869">
        <f t="shared" si="83"/>
        <v>2018</v>
      </c>
    </row>
    <row r="870" spans="1:22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9"/>
        <v>1.8484285714285715</v>
      </c>
      <c r="P870">
        <f t="shared" si="78"/>
        <v>102.69047619047619</v>
      </c>
      <c r="Q870" t="s">
        <v>2037</v>
      </c>
      <c r="R870" t="s">
        <v>2038</v>
      </c>
      <c r="S870" s="9">
        <f t="shared" si="80"/>
        <v>41559.208333333336</v>
      </c>
      <c r="T870" s="10">
        <f t="shared" si="81"/>
        <v>41570.208333333336</v>
      </c>
      <c r="U870">
        <f t="shared" si="82"/>
        <v>2013</v>
      </c>
      <c r="V870">
        <f t="shared" si="83"/>
        <v>2013</v>
      </c>
    </row>
    <row r="871" spans="1:22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9"/>
        <v>0.23703520691785052</v>
      </c>
      <c r="P871">
        <f t="shared" si="78"/>
        <v>72.958174904942965</v>
      </c>
      <c r="Q871" t="s">
        <v>2039</v>
      </c>
      <c r="R871" t="s">
        <v>2042</v>
      </c>
      <c r="S871" s="9">
        <f t="shared" si="80"/>
        <v>40350.208333333336</v>
      </c>
      <c r="T871" s="10">
        <f t="shared" si="81"/>
        <v>40364.208333333336</v>
      </c>
      <c r="U871">
        <f t="shared" si="82"/>
        <v>2010</v>
      </c>
      <c r="V871">
        <f t="shared" si="83"/>
        <v>2010</v>
      </c>
    </row>
    <row r="872" spans="1:22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9"/>
        <v>0.89870129870129867</v>
      </c>
      <c r="P872">
        <f t="shared" si="78"/>
        <v>57.190082644628099</v>
      </c>
      <c r="Q872" t="s">
        <v>2037</v>
      </c>
      <c r="R872" t="s">
        <v>2038</v>
      </c>
      <c r="S872" s="9">
        <f t="shared" si="80"/>
        <v>42240.208333333328</v>
      </c>
      <c r="T872" s="10">
        <f t="shared" si="81"/>
        <v>42265.208333333328</v>
      </c>
      <c r="U872">
        <f t="shared" si="82"/>
        <v>2015</v>
      </c>
      <c r="V872">
        <f t="shared" si="83"/>
        <v>2015</v>
      </c>
    </row>
    <row r="873" spans="1:22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9"/>
        <v>2.7260419580419581</v>
      </c>
      <c r="P873">
        <f t="shared" si="78"/>
        <v>84.013793103448279</v>
      </c>
      <c r="Q873" t="s">
        <v>2037</v>
      </c>
      <c r="R873" t="s">
        <v>2038</v>
      </c>
      <c r="S873" s="9">
        <f t="shared" si="80"/>
        <v>43040.208333333328</v>
      </c>
      <c r="T873" s="10">
        <f t="shared" si="81"/>
        <v>43058.25</v>
      </c>
      <c r="U873">
        <f t="shared" si="82"/>
        <v>2017</v>
      </c>
      <c r="V873">
        <f t="shared" si="83"/>
        <v>2017</v>
      </c>
    </row>
    <row r="874" spans="1:22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9"/>
        <v>1.7004255319148935</v>
      </c>
      <c r="P874">
        <f t="shared" si="78"/>
        <v>98.666666666666671</v>
      </c>
      <c r="Q874" t="s">
        <v>2039</v>
      </c>
      <c r="R874" t="s">
        <v>2061</v>
      </c>
      <c r="S874" s="9">
        <f t="shared" si="80"/>
        <v>43346.208333333328</v>
      </c>
      <c r="T874" s="10">
        <f t="shared" si="81"/>
        <v>43351.208333333328</v>
      </c>
      <c r="U874">
        <f t="shared" si="82"/>
        <v>2018</v>
      </c>
      <c r="V874">
        <f t="shared" si="83"/>
        <v>2018</v>
      </c>
    </row>
    <row r="875" spans="1:22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9"/>
        <v>1.8828503562945369</v>
      </c>
      <c r="P875">
        <f t="shared" si="78"/>
        <v>42.007419183889773</v>
      </c>
      <c r="Q875" t="s">
        <v>2052</v>
      </c>
      <c r="R875" t="s">
        <v>2053</v>
      </c>
      <c r="S875" s="9">
        <f t="shared" si="80"/>
        <v>41647.25</v>
      </c>
      <c r="T875" s="10">
        <f t="shared" si="81"/>
        <v>41652.25</v>
      </c>
      <c r="U875">
        <f t="shared" si="82"/>
        <v>2014</v>
      </c>
      <c r="V875">
        <f t="shared" si="83"/>
        <v>2014</v>
      </c>
    </row>
    <row r="876" spans="1:22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9"/>
        <v>3.4693532338308457</v>
      </c>
      <c r="P876">
        <f t="shared" si="78"/>
        <v>32.002753556677376</v>
      </c>
      <c r="Q876" t="s">
        <v>2052</v>
      </c>
      <c r="R876" t="s">
        <v>2053</v>
      </c>
      <c r="S876" s="9">
        <f t="shared" si="80"/>
        <v>40291.208333333336</v>
      </c>
      <c r="T876" s="10">
        <f t="shared" si="81"/>
        <v>40329.208333333336</v>
      </c>
      <c r="U876">
        <f t="shared" si="82"/>
        <v>2010</v>
      </c>
      <c r="V876">
        <f t="shared" si="83"/>
        <v>2010</v>
      </c>
    </row>
    <row r="877" spans="1:22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9"/>
        <v>0.6917721518987342</v>
      </c>
      <c r="P877">
        <f t="shared" si="78"/>
        <v>81.567164179104481</v>
      </c>
      <c r="Q877" t="s">
        <v>2033</v>
      </c>
      <c r="R877" t="s">
        <v>2034</v>
      </c>
      <c r="S877" s="9">
        <f t="shared" si="80"/>
        <v>40556.25</v>
      </c>
      <c r="T877" s="10">
        <f t="shared" si="81"/>
        <v>40557.25</v>
      </c>
      <c r="U877">
        <f t="shared" si="82"/>
        <v>2011</v>
      </c>
      <c r="V877">
        <f t="shared" si="83"/>
        <v>2011</v>
      </c>
    </row>
    <row r="878" spans="1:22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9"/>
        <v>0.25433734939759034</v>
      </c>
      <c r="P878">
        <f t="shared" si="78"/>
        <v>37.035087719298247</v>
      </c>
      <c r="Q878" t="s">
        <v>2052</v>
      </c>
      <c r="R878" t="s">
        <v>2053</v>
      </c>
      <c r="S878" s="9">
        <f t="shared" si="80"/>
        <v>43624.208333333328</v>
      </c>
      <c r="T878" s="10">
        <f t="shared" si="81"/>
        <v>43648.208333333328</v>
      </c>
      <c r="U878">
        <f t="shared" si="82"/>
        <v>2019</v>
      </c>
      <c r="V878">
        <f t="shared" si="83"/>
        <v>2019</v>
      </c>
    </row>
    <row r="879" spans="1:22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9"/>
        <v>0.77400977995110021</v>
      </c>
      <c r="P879">
        <f t="shared" si="78"/>
        <v>103.033360455655</v>
      </c>
      <c r="Q879" t="s">
        <v>2031</v>
      </c>
      <c r="R879" t="s">
        <v>2032</v>
      </c>
      <c r="S879" s="9">
        <f t="shared" si="80"/>
        <v>42577.208333333328</v>
      </c>
      <c r="T879" s="10">
        <f t="shared" si="81"/>
        <v>42578.208333333328</v>
      </c>
      <c r="U879">
        <f t="shared" si="82"/>
        <v>2016</v>
      </c>
      <c r="V879">
        <f t="shared" si="83"/>
        <v>2016</v>
      </c>
    </row>
    <row r="880" spans="1:22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9"/>
        <v>0.37481481481481482</v>
      </c>
      <c r="P880">
        <f t="shared" si="78"/>
        <v>84.333333333333329</v>
      </c>
      <c r="Q880" t="s">
        <v>2033</v>
      </c>
      <c r="R880" t="s">
        <v>2055</v>
      </c>
      <c r="S880" s="9">
        <f t="shared" si="80"/>
        <v>43845.25</v>
      </c>
      <c r="T880" s="10">
        <f t="shared" si="81"/>
        <v>43869.25</v>
      </c>
      <c r="U880">
        <f t="shared" si="82"/>
        <v>2020</v>
      </c>
      <c r="V880">
        <f t="shared" si="83"/>
        <v>2020</v>
      </c>
    </row>
    <row r="881" spans="1:22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9"/>
        <v>5.4379999999999997</v>
      </c>
      <c r="P881">
        <f t="shared" si="78"/>
        <v>102.60377358490567</v>
      </c>
      <c r="Q881" t="s">
        <v>2045</v>
      </c>
      <c r="R881" t="s">
        <v>2046</v>
      </c>
      <c r="S881" s="9">
        <f t="shared" si="80"/>
        <v>42788.25</v>
      </c>
      <c r="T881" s="10">
        <f t="shared" si="81"/>
        <v>42797.25</v>
      </c>
      <c r="U881">
        <f t="shared" si="82"/>
        <v>2017</v>
      </c>
      <c r="V881">
        <f t="shared" si="83"/>
        <v>2017</v>
      </c>
    </row>
    <row r="882" spans="1:22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9"/>
        <v>2.2852189349112426</v>
      </c>
      <c r="P882">
        <f t="shared" si="78"/>
        <v>79.992129246064621</v>
      </c>
      <c r="Q882" t="s">
        <v>2033</v>
      </c>
      <c r="R882" t="s">
        <v>2041</v>
      </c>
      <c r="S882" s="9">
        <f t="shared" si="80"/>
        <v>43667.208333333328</v>
      </c>
      <c r="T882" s="10">
        <f t="shared" si="81"/>
        <v>43669.208333333328</v>
      </c>
      <c r="U882">
        <f t="shared" si="82"/>
        <v>2019</v>
      </c>
      <c r="V882">
        <f t="shared" si="83"/>
        <v>2019</v>
      </c>
    </row>
    <row r="883" spans="1:22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9"/>
        <v>0.38948339483394834</v>
      </c>
      <c r="P883">
        <f t="shared" si="78"/>
        <v>70.055309734513273</v>
      </c>
      <c r="Q883" t="s">
        <v>2037</v>
      </c>
      <c r="R883" t="s">
        <v>2038</v>
      </c>
      <c r="S883" s="9">
        <f t="shared" si="80"/>
        <v>42194.208333333328</v>
      </c>
      <c r="T883" s="10">
        <f t="shared" si="81"/>
        <v>42223.208333333328</v>
      </c>
      <c r="U883">
        <f t="shared" si="82"/>
        <v>2015</v>
      </c>
      <c r="V883">
        <f t="shared" si="83"/>
        <v>2015</v>
      </c>
    </row>
    <row r="884" spans="1:22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9"/>
        <v>3.7</v>
      </c>
      <c r="P884">
        <f t="shared" si="78"/>
        <v>37</v>
      </c>
      <c r="Q884" t="s">
        <v>2037</v>
      </c>
      <c r="R884" t="s">
        <v>2038</v>
      </c>
      <c r="S884" s="9">
        <f t="shared" si="80"/>
        <v>42025.25</v>
      </c>
      <c r="T884" s="10">
        <f t="shared" si="81"/>
        <v>42029.25</v>
      </c>
      <c r="U884">
        <f t="shared" si="82"/>
        <v>2015</v>
      </c>
      <c r="V884">
        <f t="shared" si="83"/>
        <v>2015</v>
      </c>
    </row>
    <row r="885" spans="1:22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9"/>
        <v>2.3791176470588233</v>
      </c>
      <c r="P885">
        <f t="shared" si="78"/>
        <v>41.911917098445599</v>
      </c>
      <c r="Q885" t="s">
        <v>2039</v>
      </c>
      <c r="R885" t="s">
        <v>2050</v>
      </c>
      <c r="S885" s="9">
        <f t="shared" si="80"/>
        <v>40323.208333333336</v>
      </c>
      <c r="T885" s="10">
        <f t="shared" si="81"/>
        <v>40359.208333333336</v>
      </c>
      <c r="U885">
        <f t="shared" si="82"/>
        <v>2010</v>
      </c>
      <c r="V885">
        <f t="shared" si="83"/>
        <v>2010</v>
      </c>
    </row>
    <row r="886" spans="1:22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9"/>
        <v>0.64036299765807958</v>
      </c>
      <c r="P886">
        <f t="shared" si="78"/>
        <v>57.992576882290564</v>
      </c>
      <c r="Q886" t="s">
        <v>2037</v>
      </c>
      <c r="R886" t="s">
        <v>2038</v>
      </c>
      <c r="S886" s="9">
        <f t="shared" si="80"/>
        <v>41763.208333333336</v>
      </c>
      <c r="T886" s="10">
        <f t="shared" si="81"/>
        <v>41765.208333333336</v>
      </c>
      <c r="U886">
        <f t="shared" si="82"/>
        <v>2014</v>
      </c>
      <c r="V886">
        <f t="shared" si="83"/>
        <v>2014</v>
      </c>
    </row>
    <row r="887" spans="1:22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9"/>
        <v>1.1827777777777777</v>
      </c>
      <c r="P887">
        <f t="shared" si="78"/>
        <v>40.942307692307693</v>
      </c>
      <c r="Q887" t="s">
        <v>2037</v>
      </c>
      <c r="R887" t="s">
        <v>2038</v>
      </c>
      <c r="S887" s="9">
        <f t="shared" si="80"/>
        <v>40335.208333333336</v>
      </c>
      <c r="T887" s="10">
        <f t="shared" si="81"/>
        <v>40373.208333333336</v>
      </c>
      <c r="U887">
        <f t="shared" si="82"/>
        <v>2010</v>
      </c>
      <c r="V887">
        <f t="shared" si="83"/>
        <v>2010</v>
      </c>
    </row>
    <row r="888" spans="1:22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9"/>
        <v>0.84824037184594958</v>
      </c>
      <c r="P888">
        <f t="shared" si="78"/>
        <v>69.9972602739726</v>
      </c>
      <c r="Q888" t="s">
        <v>2033</v>
      </c>
      <c r="R888" t="s">
        <v>2043</v>
      </c>
      <c r="S888" s="9">
        <f t="shared" si="80"/>
        <v>40416.208333333336</v>
      </c>
      <c r="T888" s="10">
        <f t="shared" si="81"/>
        <v>40434.208333333336</v>
      </c>
      <c r="U888">
        <f t="shared" si="82"/>
        <v>2010</v>
      </c>
      <c r="V888">
        <f t="shared" si="83"/>
        <v>2010</v>
      </c>
    </row>
    <row r="889" spans="1:22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9"/>
        <v>0.29346153846153844</v>
      </c>
      <c r="P889">
        <f t="shared" si="78"/>
        <v>73.838709677419359</v>
      </c>
      <c r="Q889" t="s">
        <v>2037</v>
      </c>
      <c r="R889" t="s">
        <v>2038</v>
      </c>
      <c r="S889" s="9">
        <f t="shared" si="80"/>
        <v>42202.208333333328</v>
      </c>
      <c r="T889" s="10">
        <f t="shared" si="81"/>
        <v>42249.208333333328</v>
      </c>
      <c r="U889">
        <f t="shared" si="82"/>
        <v>2015</v>
      </c>
      <c r="V889">
        <f t="shared" si="83"/>
        <v>2015</v>
      </c>
    </row>
    <row r="890" spans="1:22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9"/>
        <v>2.0989655172413793</v>
      </c>
      <c r="P890">
        <f t="shared" si="78"/>
        <v>41.979310344827589</v>
      </c>
      <c r="Q890" t="s">
        <v>2037</v>
      </c>
      <c r="R890" t="s">
        <v>2038</v>
      </c>
      <c r="S890" s="9">
        <f t="shared" si="80"/>
        <v>42836.208333333328</v>
      </c>
      <c r="T890" s="10">
        <f t="shared" si="81"/>
        <v>42855.208333333328</v>
      </c>
      <c r="U890">
        <f t="shared" si="82"/>
        <v>2017</v>
      </c>
      <c r="V890">
        <f t="shared" si="83"/>
        <v>2017</v>
      </c>
    </row>
    <row r="891" spans="1:22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9"/>
        <v>1.697857142857143</v>
      </c>
      <c r="P891">
        <f t="shared" si="78"/>
        <v>77.93442622950819</v>
      </c>
      <c r="Q891" t="s">
        <v>2033</v>
      </c>
      <c r="R891" t="s">
        <v>2041</v>
      </c>
      <c r="S891" s="9">
        <f t="shared" si="80"/>
        <v>41710.208333333336</v>
      </c>
      <c r="T891" s="10">
        <f t="shared" si="81"/>
        <v>41717.208333333336</v>
      </c>
      <c r="U891">
        <f t="shared" si="82"/>
        <v>2014</v>
      </c>
      <c r="V891">
        <f t="shared" si="83"/>
        <v>2014</v>
      </c>
    </row>
    <row r="892" spans="1:22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9"/>
        <v>1.1595907738095239</v>
      </c>
      <c r="P892">
        <f t="shared" si="78"/>
        <v>106.01972789115646</v>
      </c>
      <c r="Q892" t="s">
        <v>2033</v>
      </c>
      <c r="R892" t="s">
        <v>2043</v>
      </c>
      <c r="S892" s="9">
        <f t="shared" si="80"/>
        <v>43640.208333333328</v>
      </c>
      <c r="T892" s="10">
        <f t="shared" si="81"/>
        <v>43641.208333333328</v>
      </c>
      <c r="U892">
        <f t="shared" si="82"/>
        <v>2019</v>
      </c>
      <c r="V892">
        <f t="shared" si="83"/>
        <v>2019</v>
      </c>
    </row>
    <row r="893" spans="1:22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9"/>
        <v>2.5859999999999999</v>
      </c>
      <c r="P893">
        <f t="shared" si="78"/>
        <v>47.018181818181816</v>
      </c>
      <c r="Q893" t="s">
        <v>2039</v>
      </c>
      <c r="R893" t="s">
        <v>2040</v>
      </c>
      <c r="S893" s="9">
        <f t="shared" si="80"/>
        <v>40880.25</v>
      </c>
      <c r="T893" s="10">
        <f t="shared" si="81"/>
        <v>40924.25</v>
      </c>
      <c r="U893">
        <f t="shared" si="82"/>
        <v>2011</v>
      </c>
      <c r="V893">
        <f t="shared" si="83"/>
        <v>2012</v>
      </c>
    </row>
    <row r="894" spans="1:22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9"/>
        <v>2.3058333333333332</v>
      </c>
      <c r="P894">
        <f t="shared" si="78"/>
        <v>76.016483516483518</v>
      </c>
      <c r="Q894" t="s">
        <v>2045</v>
      </c>
      <c r="R894" t="s">
        <v>2057</v>
      </c>
      <c r="S894" s="9">
        <f t="shared" si="80"/>
        <v>40319.208333333336</v>
      </c>
      <c r="T894" s="10">
        <f t="shared" si="81"/>
        <v>40360.208333333336</v>
      </c>
      <c r="U894">
        <f t="shared" si="82"/>
        <v>2010</v>
      </c>
      <c r="V894">
        <f t="shared" si="83"/>
        <v>2010</v>
      </c>
    </row>
    <row r="895" spans="1:22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9"/>
        <v>1.2821428571428573</v>
      </c>
      <c r="P895">
        <f t="shared" si="78"/>
        <v>54.120603015075375</v>
      </c>
      <c r="Q895" t="s">
        <v>2039</v>
      </c>
      <c r="R895" t="s">
        <v>2040</v>
      </c>
      <c r="S895" s="9">
        <f t="shared" si="80"/>
        <v>42170.208333333328</v>
      </c>
      <c r="T895" s="10">
        <f t="shared" si="81"/>
        <v>42174.208333333328</v>
      </c>
      <c r="U895">
        <f t="shared" si="82"/>
        <v>2015</v>
      </c>
      <c r="V895">
        <f t="shared" si="83"/>
        <v>2015</v>
      </c>
    </row>
    <row r="896" spans="1:22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9"/>
        <v>1.8870588235294117</v>
      </c>
      <c r="P896">
        <f t="shared" si="78"/>
        <v>57.285714285714285</v>
      </c>
      <c r="Q896" t="s">
        <v>2039</v>
      </c>
      <c r="R896" t="s">
        <v>2058</v>
      </c>
      <c r="S896" s="9">
        <f t="shared" si="80"/>
        <v>41466.208333333336</v>
      </c>
      <c r="T896" s="10">
        <f t="shared" si="81"/>
        <v>41496.208333333336</v>
      </c>
      <c r="U896">
        <f t="shared" si="82"/>
        <v>2013</v>
      </c>
      <c r="V896">
        <f t="shared" si="83"/>
        <v>2013</v>
      </c>
    </row>
    <row r="897" spans="1:22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9"/>
        <v>6.9511889862327911E-2</v>
      </c>
      <c r="P897">
        <f t="shared" si="78"/>
        <v>103.81308411214954</v>
      </c>
      <c r="Q897" t="s">
        <v>2037</v>
      </c>
      <c r="R897" t="s">
        <v>2038</v>
      </c>
      <c r="S897" s="9">
        <f t="shared" si="80"/>
        <v>43134.25</v>
      </c>
      <c r="T897" s="10">
        <f t="shared" si="81"/>
        <v>43143.25</v>
      </c>
      <c r="U897">
        <f t="shared" si="82"/>
        <v>2018</v>
      </c>
      <c r="V897">
        <f t="shared" si="83"/>
        <v>2018</v>
      </c>
    </row>
    <row r="898" spans="1:22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79"/>
        <v>7.7443434343434348</v>
      </c>
      <c r="P898">
        <f t="shared" ref="P898:P961" si="84">E898/G898</f>
        <v>105.02602739726028</v>
      </c>
      <c r="Q898" t="s">
        <v>2031</v>
      </c>
      <c r="R898" t="s">
        <v>2032</v>
      </c>
      <c r="S898" s="9">
        <f t="shared" si="80"/>
        <v>40738.208333333336</v>
      </c>
      <c r="T898" s="10">
        <f t="shared" si="81"/>
        <v>40741.208333333336</v>
      </c>
      <c r="U898">
        <f t="shared" si="82"/>
        <v>2011</v>
      </c>
      <c r="V898">
        <f t="shared" si="83"/>
        <v>2011</v>
      </c>
    </row>
    <row r="899" spans="1:22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85">E899/D899</f>
        <v>0.27693181818181817</v>
      </c>
      <c r="P899">
        <f t="shared" si="84"/>
        <v>90.259259259259252</v>
      </c>
      <c r="Q899" t="s">
        <v>2037</v>
      </c>
      <c r="R899" t="s">
        <v>2038</v>
      </c>
      <c r="S899" s="9">
        <f t="shared" ref="S899:S962" si="86">(((J899/60)/60)/24)+DATE(1970,1,1)</f>
        <v>43583.208333333328</v>
      </c>
      <c r="T899" s="10">
        <f t="shared" ref="T899:T962" si="87">(((K899/60)/60)/24)+DATE(1970,1,1)</f>
        <v>43585.208333333328</v>
      </c>
      <c r="U899">
        <f t="shared" ref="U899:U962" si="88">YEAR(S899)</f>
        <v>2019</v>
      </c>
      <c r="V899">
        <f t="shared" ref="V899:V962" si="89">YEAR(T899)</f>
        <v>2019</v>
      </c>
    </row>
    <row r="900" spans="1:22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5"/>
        <v>0.52479620323841425</v>
      </c>
      <c r="P900">
        <f t="shared" si="84"/>
        <v>76.978705978705975</v>
      </c>
      <c r="Q900" t="s">
        <v>2039</v>
      </c>
      <c r="R900" t="s">
        <v>2040</v>
      </c>
      <c r="S900" s="9">
        <f t="shared" si="86"/>
        <v>43815.25</v>
      </c>
      <c r="T900" s="10">
        <f t="shared" si="87"/>
        <v>43821.25</v>
      </c>
      <c r="U900">
        <f t="shared" si="88"/>
        <v>2019</v>
      </c>
      <c r="V900">
        <f t="shared" si="89"/>
        <v>2019</v>
      </c>
    </row>
    <row r="901" spans="1:22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5"/>
        <v>4.0709677419354842</v>
      </c>
      <c r="P901">
        <f t="shared" si="84"/>
        <v>102.60162601626017</v>
      </c>
      <c r="Q901" t="s">
        <v>2033</v>
      </c>
      <c r="R901" t="s">
        <v>2056</v>
      </c>
      <c r="S901" s="9">
        <f t="shared" si="86"/>
        <v>41554.208333333336</v>
      </c>
      <c r="T901" s="10">
        <f t="shared" si="87"/>
        <v>41572.208333333336</v>
      </c>
      <c r="U901">
        <f t="shared" si="88"/>
        <v>2013</v>
      </c>
      <c r="V901">
        <f t="shared" si="89"/>
        <v>2013</v>
      </c>
    </row>
    <row r="902" spans="1:22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5"/>
        <v>0.02</v>
      </c>
      <c r="P902">
        <f t="shared" si="84"/>
        <v>2</v>
      </c>
      <c r="Q902" t="s">
        <v>2035</v>
      </c>
      <c r="R902" t="s">
        <v>2036</v>
      </c>
      <c r="S902" s="9">
        <f t="shared" si="86"/>
        <v>41901.208333333336</v>
      </c>
      <c r="T902" s="10">
        <f t="shared" si="87"/>
        <v>41902.208333333336</v>
      </c>
      <c r="U902">
        <f t="shared" si="88"/>
        <v>2014</v>
      </c>
      <c r="V902">
        <f t="shared" si="89"/>
        <v>2014</v>
      </c>
    </row>
    <row r="903" spans="1:22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5"/>
        <v>1.5617857142857143</v>
      </c>
      <c r="P903">
        <f t="shared" si="84"/>
        <v>55.0062893081761</v>
      </c>
      <c r="Q903" t="s">
        <v>2033</v>
      </c>
      <c r="R903" t="s">
        <v>2034</v>
      </c>
      <c r="S903" s="9">
        <f t="shared" si="86"/>
        <v>43298.208333333328</v>
      </c>
      <c r="T903" s="10">
        <f t="shared" si="87"/>
        <v>43331.208333333328</v>
      </c>
      <c r="U903">
        <f t="shared" si="88"/>
        <v>2018</v>
      </c>
      <c r="V903">
        <f t="shared" si="89"/>
        <v>2018</v>
      </c>
    </row>
    <row r="904" spans="1:22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5"/>
        <v>2.5242857142857145</v>
      </c>
      <c r="P904">
        <f t="shared" si="84"/>
        <v>32.127272727272725</v>
      </c>
      <c r="Q904" t="s">
        <v>2035</v>
      </c>
      <c r="R904" t="s">
        <v>2036</v>
      </c>
      <c r="S904" s="9">
        <f t="shared" si="86"/>
        <v>42399.25</v>
      </c>
      <c r="T904" s="10">
        <f t="shared" si="87"/>
        <v>42441.25</v>
      </c>
      <c r="U904">
        <f t="shared" si="88"/>
        <v>2016</v>
      </c>
      <c r="V904">
        <f t="shared" si="89"/>
        <v>2016</v>
      </c>
    </row>
    <row r="905" spans="1:22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5"/>
        <v>1.729268292682927E-2</v>
      </c>
      <c r="P905">
        <f t="shared" si="84"/>
        <v>50.642857142857146</v>
      </c>
      <c r="Q905" t="s">
        <v>2045</v>
      </c>
      <c r="R905" t="s">
        <v>2046</v>
      </c>
      <c r="S905" s="9">
        <f t="shared" si="86"/>
        <v>41034.208333333336</v>
      </c>
      <c r="T905" s="10">
        <f t="shared" si="87"/>
        <v>41049.208333333336</v>
      </c>
      <c r="U905">
        <f t="shared" si="88"/>
        <v>2012</v>
      </c>
      <c r="V905">
        <f t="shared" si="89"/>
        <v>2012</v>
      </c>
    </row>
    <row r="906" spans="1:22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5"/>
        <v>0.12230769230769231</v>
      </c>
      <c r="P906">
        <f t="shared" si="84"/>
        <v>49.6875</v>
      </c>
      <c r="Q906" t="s">
        <v>2045</v>
      </c>
      <c r="R906" t="s">
        <v>2054</v>
      </c>
      <c r="S906" s="9">
        <f t="shared" si="86"/>
        <v>41186.208333333336</v>
      </c>
      <c r="T906" s="10">
        <f t="shared" si="87"/>
        <v>41190.208333333336</v>
      </c>
      <c r="U906">
        <f t="shared" si="88"/>
        <v>2012</v>
      </c>
      <c r="V906">
        <f t="shared" si="89"/>
        <v>2012</v>
      </c>
    </row>
    <row r="907" spans="1:22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5"/>
        <v>1.6398734177215191</v>
      </c>
      <c r="P907">
        <f t="shared" si="84"/>
        <v>54.894067796610166</v>
      </c>
      <c r="Q907" t="s">
        <v>2037</v>
      </c>
      <c r="R907" t="s">
        <v>2038</v>
      </c>
      <c r="S907" s="9">
        <f t="shared" si="86"/>
        <v>41536.208333333336</v>
      </c>
      <c r="T907" s="10">
        <f t="shared" si="87"/>
        <v>41539.208333333336</v>
      </c>
      <c r="U907">
        <f t="shared" si="88"/>
        <v>2013</v>
      </c>
      <c r="V907">
        <f t="shared" si="89"/>
        <v>2013</v>
      </c>
    </row>
    <row r="908" spans="1:22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5"/>
        <v>1.6298181818181818</v>
      </c>
      <c r="P908">
        <f t="shared" si="84"/>
        <v>46.931937172774866</v>
      </c>
      <c r="Q908" t="s">
        <v>2039</v>
      </c>
      <c r="R908" t="s">
        <v>2040</v>
      </c>
      <c r="S908" s="9">
        <f t="shared" si="86"/>
        <v>42868.208333333328</v>
      </c>
      <c r="T908" s="10">
        <f t="shared" si="87"/>
        <v>42904.208333333328</v>
      </c>
      <c r="U908">
        <f t="shared" si="88"/>
        <v>2017</v>
      </c>
      <c r="V908">
        <f t="shared" si="89"/>
        <v>2017</v>
      </c>
    </row>
    <row r="909" spans="1:22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5"/>
        <v>0.20252747252747252</v>
      </c>
      <c r="P909">
        <f t="shared" si="84"/>
        <v>44.951219512195124</v>
      </c>
      <c r="Q909" t="s">
        <v>2037</v>
      </c>
      <c r="R909" t="s">
        <v>2038</v>
      </c>
      <c r="S909" s="9">
        <f t="shared" si="86"/>
        <v>40660.208333333336</v>
      </c>
      <c r="T909" s="10">
        <f t="shared" si="87"/>
        <v>40667.208333333336</v>
      </c>
      <c r="U909">
        <f t="shared" si="88"/>
        <v>2011</v>
      </c>
      <c r="V909">
        <f t="shared" si="89"/>
        <v>2011</v>
      </c>
    </row>
    <row r="910" spans="1:22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5"/>
        <v>3.1924083769633507</v>
      </c>
      <c r="P910">
        <f t="shared" si="84"/>
        <v>30.99898322318251</v>
      </c>
      <c r="Q910" t="s">
        <v>2048</v>
      </c>
      <c r="R910" t="s">
        <v>2049</v>
      </c>
      <c r="S910" s="9">
        <f t="shared" si="86"/>
        <v>41031.208333333336</v>
      </c>
      <c r="T910" s="10">
        <f t="shared" si="87"/>
        <v>41042.208333333336</v>
      </c>
      <c r="U910">
        <f t="shared" si="88"/>
        <v>2012</v>
      </c>
      <c r="V910">
        <f t="shared" si="89"/>
        <v>2012</v>
      </c>
    </row>
    <row r="911" spans="1:22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5"/>
        <v>4.7894444444444444</v>
      </c>
      <c r="P911">
        <f t="shared" si="84"/>
        <v>107.7625</v>
      </c>
      <c r="Q911" t="s">
        <v>2037</v>
      </c>
      <c r="R911" t="s">
        <v>2038</v>
      </c>
      <c r="S911" s="9">
        <f t="shared" si="86"/>
        <v>43255.208333333328</v>
      </c>
      <c r="T911" s="10">
        <f t="shared" si="87"/>
        <v>43282.208333333328</v>
      </c>
      <c r="U911">
        <f t="shared" si="88"/>
        <v>2018</v>
      </c>
      <c r="V911">
        <f t="shared" si="89"/>
        <v>2018</v>
      </c>
    </row>
    <row r="912" spans="1:22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5"/>
        <v>0.19556634304207121</v>
      </c>
      <c r="P912">
        <f t="shared" si="84"/>
        <v>102.07770270270271</v>
      </c>
      <c r="Q912" t="s">
        <v>2037</v>
      </c>
      <c r="R912" t="s">
        <v>2038</v>
      </c>
      <c r="S912" s="9">
        <f t="shared" si="86"/>
        <v>42026.25</v>
      </c>
      <c r="T912" s="10">
        <f t="shared" si="87"/>
        <v>42027.25</v>
      </c>
      <c r="U912">
        <f t="shared" si="88"/>
        <v>2015</v>
      </c>
      <c r="V912">
        <f t="shared" si="89"/>
        <v>2015</v>
      </c>
    </row>
    <row r="913" spans="1:22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5"/>
        <v>1.9894827586206896</v>
      </c>
      <c r="P913">
        <f t="shared" si="84"/>
        <v>24.976190476190474</v>
      </c>
      <c r="Q913" t="s">
        <v>2035</v>
      </c>
      <c r="R913" t="s">
        <v>2036</v>
      </c>
      <c r="S913" s="9">
        <f t="shared" si="86"/>
        <v>43717.208333333328</v>
      </c>
      <c r="T913" s="10">
        <f t="shared" si="87"/>
        <v>43719.208333333328</v>
      </c>
      <c r="U913">
        <f t="shared" si="88"/>
        <v>2019</v>
      </c>
      <c r="V913">
        <f t="shared" si="89"/>
        <v>2019</v>
      </c>
    </row>
    <row r="914" spans="1:22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5"/>
        <v>7.95</v>
      </c>
      <c r="P914">
        <f t="shared" si="84"/>
        <v>79.944134078212286</v>
      </c>
      <c r="Q914" t="s">
        <v>2039</v>
      </c>
      <c r="R914" t="s">
        <v>2042</v>
      </c>
      <c r="S914" s="9">
        <f t="shared" si="86"/>
        <v>41157.208333333336</v>
      </c>
      <c r="T914" s="10">
        <f t="shared" si="87"/>
        <v>41170.208333333336</v>
      </c>
      <c r="U914">
        <f t="shared" si="88"/>
        <v>2012</v>
      </c>
      <c r="V914">
        <f t="shared" si="89"/>
        <v>2012</v>
      </c>
    </row>
    <row r="915" spans="1:22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5"/>
        <v>0.50621082621082625</v>
      </c>
      <c r="P915">
        <f t="shared" si="84"/>
        <v>67.946462715105156</v>
      </c>
      <c r="Q915" t="s">
        <v>2039</v>
      </c>
      <c r="R915" t="s">
        <v>2042</v>
      </c>
      <c r="S915" s="9">
        <f t="shared" si="86"/>
        <v>43597.208333333328</v>
      </c>
      <c r="T915" s="10">
        <f t="shared" si="87"/>
        <v>43610.208333333328</v>
      </c>
      <c r="U915">
        <f t="shared" si="88"/>
        <v>2019</v>
      </c>
      <c r="V915">
        <f t="shared" si="89"/>
        <v>2019</v>
      </c>
    </row>
    <row r="916" spans="1:22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5"/>
        <v>0.57437499999999997</v>
      </c>
      <c r="P916">
        <f t="shared" si="84"/>
        <v>26.070921985815602</v>
      </c>
      <c r="Q916" t="s">
        <v>2037</v>
      </c>
      <c r="R916" t="s">
        <v>2038</v>
      </c>
      <c r="S916" s="9">
        <f t="shared" si="86"/>
        <v>41490.208333333336</v>
      </c>
      <c r="T916" s="10">
        <f t="shared" si="87"/>
        <v>41502.208333333336</v>
      </c>
      <c r="U916">
        <f t="shared" si="88"/>
        <v>2013</v>
      </c>
      <c r="V916">
        <f t="shared" si="89"/>
        <v>2013</v>
      </c>
    </row>
    <row r="917" spans="1:22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5"/>
        <v>1.5562827640984909</v>
      </c>
      <c r="P917">
        <f t="shared" si="84"/>
        <v>105.0032154340836</v>
      </c>
      <c r="Q917" t="s">
        <v>2039</v>
      </c>
      <c r="R917" t="s">
        <v>2058</v>
      </c>
      <c r="S917" s="9">
        <f t="shared" si="86"/>
        <v>42976.208333333328</v>
      </c>
      <c r="T917" s="10">
        <f t="shared" si="87"/>
        <v>42985.208333333328</v>
      </c>
      <c r="U917">
        <f t="shared" si="88"/>
        <v>2017</v>
      </c>
      <c r="V917">
        <f t="shared" si="89"/>
        <v>2017</v>
      </c>
    </row>
    <row r="918" spans="1:22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5"/>
        <v>0.36297297297297298</v>
      </c>
      <c r="P918">
        <f t="shared" si="84"/>
        <v>25.826923076923077</v>
      </c>
      <c r="Q918" t="s">
        <v>2052</v>
      </c>
      <c r="R918" t="s">
        <v>2053</v>
      </c>
      <c r="S918" s="9">
        <f t="shared" si="86"/>
        <v>41991.25</v>
      </c>
      <c r="T918" s="10">
        <f t="shared" si="87"/>
        <v>42000.25</v>
      </c>
      <c r="U918">
        <f t="shared" si="88"/>
        <v>2014</v>
      </c>
      <c r="V918">
        <f t="shared" si="89"/>
        <v>2014</v>
      </c>
    </row>
    <row r="919" spans="1:22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5"/>
        <v>0.58250000000000002</v>
      </c>
      <c r="P919">
        <f t="shared" si="84"/>
        <v>77.666666666666671</v>
      </c>
      <c r="Q919" t="s">
        <v>2039</v>
      </c>
      <c r="R919" t="s">
        <v>2050</v>
      </c>
      <c r="S919" s="9">
        <f t="shared" si="86"/>
        <v>40722.208333333336</v>
      </c>
      <c r="T919" s="10">
        <f t="shared" si="87"/>
        <v>40746.208333333336</v>
      </c>
      <c r="U919">
        <f t="shared" si="88"/>
        <v>2011</v>
      </c>
      <c r="V919">
        <f t="shared" si="89"/>
        <v>2011</v>
      </c>
    </row>
    <row r="920" spans="1:22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5"/>
        <v>2.3739473684210526</v>
      </c>
      <c r="P920">
        <f t="shared" si="84"/>
        <v>57.82692307692308</v>
      </c>
      <c r="Q920" t="s">
        <v>2045</v>
      </c>
      <c r="R920" t="s">
        <v>2054</v>
      </c>
      <c r="S920" s="9">
        <f t="shared" si="86"/>
        <v>41117.208333333336</v>
      </c>
      <c r="T920" s="10">
        <f t="shared" si="87"/>
        <v>41128.208333333336</v>
      </c>
      <c r="U920">
        <f t="shared" si="88"/>
        <v>2012</v>
      </c>
      <c r="V920">
        <f t="shared" si="89"/>
        <v>2012</v>
      </c>
    </row>
    <row r="921" spans="1:22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5"/>
        <v>0.58750000000000002</v>
      </c>
      <c r="P921">
        <f t="shared" si="84"/>
        <v>92.955555555555549</v>
      </c>
      <c r="Q921" t="s">
        <v>2037</v>
      </c>
      <c r="R921" t="s">
        <v>2038</v>
      </c>
      <c r="S921" s="9">
        <f t="shared" si="86"/>
        <v>43022.208333333328</v>
      </c>
      <c r="T921" s="10">
        <f t="shared" si="87"/>
        <v>43054.25</v>
      </c>
      <c r="U921">
        <f t="shared" si="88"/>
        <v>2017</v>
      </c>
      <c r="V921">
        <f t="shared" si="89"/>
        <v>2017</v>
      </c>
    </row>
    <row r="922" spans="1:22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5"/>
        <v>1.8256603773584905</v>
      </c>
      <c r="P922">
        <f t="shared" si="84"/>
        <v>37.945098039215686</v>
      </c>
      <c r="Q922" t="s">
        <v>2039</v>
      </c>
      <c r="R922" t="s">
        <v>2047</v>
      </c>
      <c r="S922" s="9">
        <f t="shared" si="86"/>
        <v>43503.25</v>
      </c>
      <c r="T922" s="10">
        <f t="shared" si="87"/>
        <v>43523.25</v>
      </c>
      <c r="U922">
        <f t="shared" si="88"/>
        <v>2019</v>
      </c>
      <c r="V922">
        <f t="shared" si="89"/>
        <v>2019</v>
      </c>
    </row>
    <row r="923" spans="1:22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5"/>
        <v>7.5436408977556111E-3</v>
      </c>
      <c r="P923">
        <f t="shared" si="84"/>
        <v>31.842105263157894</v>
      </c>
      <c r="Q923" t="s">
        <v>2035</v>
      </c>
      <c r="R923" t="s">
        <v>2036</v>
      </c>
      <c r="S923" s="9">
        <f t="shared" si="86"/>
        <v>40951.25</v>
      </c>
      <c r="T923" s="10">
        <f t="shared" si="87"/>
        <v>40965.25</v>
      </c>
      <c r="U923">
        <f t="shared" si="88"/>
        <v>2012</v>
      </c>
      <c r="V923">
        <f t="shared" si="89"/>
        <v>2012</v>
      </c>
    </row>
    <row r="924" spans="1:22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5"/>
        <v>1.7595330739299611</v>
      </c>
      <c r="P924">
        <f t="shared" si="84"/>
        <v>40</v>
      </c>
      <c r="Q924" t="s">
        <v>2033</v>
      </c>
      <c r="R924" t="s">
        <v>2060</v>
      </c>
      <c r="S924" s="9">
        <f t="shared" si="86"/>
        <v>43443.25</v>
      </c>
      <c r="T924" s="10">
        <f t="shared" si="87"/>
        <v>43452.25</v>
      </c>
      <c r="U924">
        <f t="shared" si="88"/>
        <v>2018</v>
      </c>
      <c r="V924">
        <f t="shared" si="89"/>
        <v>2018</v>
      </c>
    </row>
    <row r="925" spans="1:22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5"/>
        <v>2.3788235294117648</v>
      </c>
      <c r="P925">
        <f t="shared" si="84"/>
        <v>101.1</v>
      </c>
      <c r="Q925" t="s">
        <v>2037</v>
      </c>
      <c r="R925" t="s">
        <v>2038</v>
      </c>
      <c r="S925" s="9">
        <f t="shared" si="86"/>
        <v>40373.208333333336</v>
      </c>
      <c r="T925" s="10">
        <f t="shared" si="87"/>
        <v>40374.208333333336</v>
      </c>
      <c r="U925">
        <f t="shared" si="88"/>
        <v>2010</v>
      </c>
      <c r="V925">
        <f t="shared" si="89"/>
        <v>2010</v>
      </c>
    </row>
    <row r="926" spans="1:22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5"/>
        <v>4.8805076142131982</v>
      </c>
      <c r="P926">
        <f t="shared" si="84"/>
        <v>84.006989951944078</v>
      </c>
      <c r="Q926" t="s">
        <v>2037</v>
      </c>
      <c r="R926" t="s">
        <v>2038</v>
      </c>
      <c r="S926" s="9">
        <f t="shared" si="86"/>
        <v>43769.208333333328</v>
      </c>
      <c r="T926" s="10">
        <f t="shared" si="87"/>
        <v>43780.25</v>
      </c>
      <c r="U926">
        <f t="shared" si="88"/>
        <v>2019</v>
      </c>
      <c r="V926">
        <f t="shared" si="89"/>
        <v>2019</v>
      </c>
    </row>
    <row r="927" spans="1:22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5"/>
        <v>2.2406666666666668</v>
      </c>
      <c r="P927">
        <f t="shared" si="84"/>
        <v>103.41538461538461</v>
      </c>
      <c r="Q927" t="s">
        <v>2037</v>
      </c>
      <c r="R927" t="s">
        <v>2038</v>
      </c>
      <c r="S927" s="9">
        <f t="shared" si="86"/>
        <v>43000.208333333328</v>
      </c>
      <c r="T927" s="10">
        <f t="shared" si="87"/>
        <v>43012.208333333328</v>
      </c>
      <c r="U927">
        <f t="shared" si="88"/>
        <v>2017</v>
      </c>
      <c r="V927">
        <f t="shared" si="89"/>
        <v>2017</v>
      </c>
    </row>
    <row r="928" spans="1:22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5"/>
        <v>0.18126436781609195</v>
      </c>
      <c r="P928">
        <f t="shared" si="84"/>
        <v>105.13333333333334</v>
      </c>
      <c r="Q928" t="s">
        <v>2031</v>
      </c>
      <c r="R928" t="s">
        <v>2032</v>
      </c>
      <c r="S928" s="9">
        <f t="shared" si="86"/>
        <v>42502.208333333328</v>
      </c>
      <c r="T928" s="10">
        <f t="shared" si="87"/>
        <v>42506.208333333328</v>
      </c>
      <c r="U928">
        <f t="shared" si="88"/>
        <v>2016</v>
      </c>
      <c r="V928">
        <f t="shared" si="89"/>
        <v>2016</v>
      </c>
    </row>
    <row r="929" spans="1:22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5"/>
        <v>0.45847222222222223</v>
      </c>
      <c r="P929">
        <f t="shared" si="84"/>
        <v>89.21621621621621</v>
      </c>
      <c r="Q929" t="s">
        <v>2037</v>
      </c>
      <c r="R929" t="s">
        <v>2038</v>
      </c>
      <c r="S929" s="9">
        <f t="shared" si="86"/>
        <v>41102.208333333336</v>
      </c>
      <c r="T929" s="10">
        <f t="shared" si="87"/>
        <v>41131.208333333336</v>
      </c>
      <c r="U929">
        <f t="shared" si="88"/>
        <v>2012</v>
      </c>
      <c r="V929">
        <f t="shared" si="89"/>
        <v>2012</v>
      </c>
    </row>
    <row r="930" spans="1:22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5"/>
        <v>1.1731541218637993</v>
      </c>
      <c r="P930">
        <f t="shared" si="84"/>
        <v>51.995234312946785</v>
      </c>
      <c r="Q930" t="s">
        <v>2035</v>
      </c>
      <c r="R930" t="s">
        <v>2036</v>
      </c>
      <c r="S930" s="9">
        <f t="shared" si="86"/>
        <v>41637.25</v>
      </c>
      <c r="T930" s="10">
        <f t="shared" si="87"/>
        <v>41646.25</v>
      </c>
      <c r="U930">
        <f t="shared" si="88"/>
        <v>2013</v>
      </c>
      <c r="V930">
        <f t="shared" si="89"/>
        <v>2014</v>
      </c>
    </row>
    <row r="931" spans="1:22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5"/>
        <v>2.173090909090909</v>
      </c>
      <c r="P931">
        <f t="shared" si="84"/>
        <v>64.956521739130437</v>
      </c>
      <c r="Q931" t="s">
        <v>2037</v>
      </c>
      <c r="R931" t="s">
        <v>2038</v>
      </c>
      <c r="S931" s="9">
        <f t="shared" si="86"/>
        <v>42858.208333333328</v>
      </c>
      <c r="T931" s="10">
        <f t="shared" si="87"/>
        <v>42872.208333333328</v>
      </c>
      <c r="U931">
        <f t="shared" si="88"/>
        <v>2017</v>
      </c>
      <c r="V931">
        <f t="shared" si="89"/>
        <v>2017</v>
      </c>
    </row>
    <row r="932" spans="1:22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5"/>
        <v>1.1228571428571428</v>
      </c>
      <c r="P932">
        <f t="shared" si="84"/>
        <v>46.235294117647058</v>
      </c>
      <c r="Q932" t="s">
        <v>2037</v>
      </c>
      <c r="R932" t="s">
        <v>2038</v>
      </c>
      <c r="S932" s="9">
        <f t="shared" si="86"/>
        <v>42060.25</v>
      </c>
      <c r="T932" s="10">
        <f t="shared" si="87"/>
        <v>42067.25</v>
      </c>
      <c r="U932">
        <f t="shared" si="88"/>
        <v>2015</v>
      </c>
      <c r="V932">
        <f t="shared" si="89"/>
        <v>2015</v>
      </c>
    </row>
    <row r="933" spans="1:22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5"/>
        <v>0.72518987341772156</v>
      </c>
      <c r="P933">
        <f t="shared" si="84"/>
        <v>51.151785714285715</v>
      </c>
      <c r="Q933" t="s">
        <v>2037</v>
      </c>
      <c r="R933" t="s">
        <v>2038</v>
      </c>
      <c r="S933" s="9">
        <f t="shared" si="86"/>
        <v>41818.208333333336</v>
      </c>
      <c r="T933" s="10">
        <f t="shared" si="87"/>
        <v>41820.208333333336</v>
      </c>
      <c r="U933">
        <f t="shared" si="88"/>
        <v>2014</v>
      </c>
      <c r="V933">
        <f t="shared" si="89"/>
        <v>2014</v>
      </c>
    </row>
    <row r="934" spans="1:22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5"/>
        <v>2.1230434782608696</v>
      </c>
      <c r="P934">
        <f t="shared" si="84"/>
        <v>33.909722222222221</v>
      </c>
      <c r="Q934" t="s">
        <v>2033</v>
      </c>
      <c r="R934" t="s">
        <v>2034</v>
      </c>
      <c r="S934" s="9">
        <f t="shared" si="86"/>
        <v>41709.208333333336</v>
      </c>
      <c r="T934" s="10">
        <f t="shared" si="87"/>
        <v>41712.208333333336</v>
      </c>
      <c r="U934">
        <f t="shared" si="88"/>
        <v>2014</v>
      </c>
      <c r="V934">
        <f t="shared" si="89"/>
        <v>2014</v>
      </c>
    </row>
    <row r="935" spans="1:22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5"/>
        <v>2.3974657534246577</v>
      </c>
      <c r="P935">
        <f t="shared" si="84"/>
        <v>92.016298633017882</v>
      </c>
      <c r="Q935" t="s">
        <v>2037</v>
      </c>
      <c r="R935" t="s">
        <v>2038</v>
      </c>
      <c r="S935" s="9">
        <f t="shared" si="86"/>
        <v>41372.208333333336</v>
      </c>
      <c r="T935" s="10">
        <f t="shared" si="87"/>
        <v>41385.208333333336</v>
      </c>
      <c r="U935">
        <f t="shared" si="88"/>
        <v>2013</v>
      </c>
      <c r="V935">
        <f t="shared" si="89"/>
        <v>2013</v>
      </c>
    </row>
    <row r="936" spans="1:22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5"/>
        <v>1.8193548387096774</v>
      </c>
      <c r="P936">
        <f t="shared" si="84"/>
        <v>107.42857142857143</v>
      </c>
      <c r="Q936" t="s">
        <v>2037</v>
      </c>
      <c r="R936" t="s">
        <v>2038</v>
      </c>
      <c r="S936" s="9">
        <f t="shared" si="86"/>
        <v>42422.25</v>
      </c>
      <c r="T936" s="10">
        <f t="shared" si="87"/>
        <v>42428.25</v>
      </c>
      <c r="U936">
        <f t="shared" si="88"/>
        <v>2016</v>
      </c>
      <c r="V936">
        <f t="shared" si="89"/>
        <v>2016</v>
      </c>
    </row>
    <row r="937" spans="1:22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5"/>
        <v>1.6413114754098361</v>
      </c>
      <c r="P937">
        <f t="shared" si="84"/>
        <v>75.848484848484844</v>
      </c>
      <c r="Q937" t="s">
        <v>2037</v>
      </c>
      <c r="R937" t="s">
        <v>2038</v>
      </c>
      <c r="S937" s="9">
        <f t="shared" si="86"/>
        <v>42209.208333333328</v>
      </c>
      <c r="T937" s="10">
        <f t="shared" si="87"/>
        <v>42216.208333333328</v>
      </c>
      <c r="U937">
        <f t="shared" si="88"/>
        <v>2015</v>
      </c>
      <c r="V937">
        <f t="shared" si="89"/>
        <v>2015</v>
      </c>
    </row>
    <row r="938" spans="1:22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5"/>
        <v>1.6375968992248063E-2</v>
      </c>
      <c r="P938">
        <f t="shared" si="84"/>
        <v>80.476190476190482</v>
      </c>
      <c r="Q938" t="s">
        <v>2037</v>
      </c>
      <c r="R938" t="s">
        <v>2038</v>
      </c>
      <c r="S938" s="9">
        <f t="shared" si="86"/>
        <v>43668.208333333328</v>
      </c>
      <c r="T938" s="10">
        <f t="shared" si="87"/>
        <v>43671.208333333328</v>
      </c>
      <c r="U938">
        <f t="shared" si="88"/>
        <v>2019</v>
      </c>
      <c r="V938">
        <f t="shared" si="89"/>
        <v>2019</v>
      </c>
    </row>
    <row r="939" spans="1:22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5"/>
        <v>0.49643859649122807</v>
      </c>
      <c r="P939">
        <f t="shared" si="84"/>
        <v>86.978483606557376</v>
      </c>
      <c r="Q939" t="s">
        <v>2039</v>
      </c>
      <c r="R939" t="s">
        <v>2040</v>
      </c>
      <c r="S939" s="9">
        <f t="shared" si="86"/>
        <v>42334.25</v>
      </c>
      <c r="T939" s="10">
        <f t="shared" si="87"/>
        <v>42343.25</v>
      </c>
      <c r="U939">
        <f t="shared" si="88"/>
        <v>2015</v>
      </c>
      <c r="V939">
        <f t="shared" si="89"/>
        <v>2015</v>
      </c>
    </row>
    <row r="940" spans="1:22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5"/>
        <v>1.0970652173913042</v>
      </c>
      <c r="P940">
        <f t="shared" si="84"/>
        <v>105.13541666666667</v>
      </c>
      <c r="Q940" t="s">
        <v>2045</v>
      </c>
      <c r="R940" t="s">
        <v>2051</v>
      </c>
      <c r="S940" s="9">
        <f t="shared" si="86"/>
        <v>43263.208333333328</v>
      </c>
      <c r="T940" s="10">
        <f t="shared" si="87"/>
        <v>43299.208333333328</v>
      </c>
      <c r="U940">
        <f t="shared" si="88"/>
        <v>2018</v>
      </c>
      <c r="V940">
        <f t="shared" si="89"/>
        <v>2018</v>
      </c>
    </row>
    <row r="941" spans="1:22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5"/>
        <v>0.49217948717948717</v>
      </c>
      <c r="P941">
        <f t="shared" si="84"/>
        <v>57.298507462686565</v>
      </c>
      <c r="Q941" t="s">
        <v>2048</v>
      </c>
      <c r="R941" t="s">
        <v>2049</v>
      </c>
      <c r="S941" s="9">
        <f t="shared" si="86"/>
        <v>40670.208333333336</v>
      </c>
      <c r="T941" s="10">
        <f t="shared" si="87"/>
        <v>40687.208333333336</v>
      </c>
      <c r="U941">
        <f t="shared" si="88"/>
        <v>2011</v>
      </c>
      <c r="V941">
        <f t="shared" si="89"/>
        <v>2011</v>
      </c>
    </row>
    <row r="942" spans="1:22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5"/>
        <v>0.62232323232323228</v>
      </c>
      <c r="P942">
        <f t="shared" si="84"/>
        <v>93.348484848484844</v>
      </c>
      <c r="Q942" t="s">
        <v>2035</v>
      </c>
      <c r="R942" t="s">
        <v>2036</v>
      </c>
      <c r="S942" s="9">
        <f t="shared" si="86"/>
        <v>41244.25</v>
      </c>
      <c r="T942" s="10">
        <f t="shared" si="87"/>
        <v>41266.25</v>
      </c>
      <c r="U942">
        <f t="shared" si="88"/>
        <v>2012</v>
      </c>
      <c r="V942">
        <f t="shared" si="89"/>
        <v>2012</v>
      </c>
    </row>
    <row r="943" spans="1:22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5"/>
        <v>0.1305813953488372</v>
      </c>
      <c r="P943">
        <f t="shared" si="84"/>
        <v>71.987179487179489</v>
      </c>
      <c r="Q943" t="s">
        <v>2037</v>
      </c>
      <c r="R943" t="s">
        <v>2038</v>
      </c>
      <c r="S943" s="9">
        <f t="shared" si="86"/>
        <v>40552.25</v>
      </c>
      <c r="T943" s="10">
        <f t="shared" si="87"/>
        <v>40587.25</v>
      </c>
      <c r="U943">
        <f t="shared" si="88"/>
        <v>2011</v>
      </c>
      <c r="V943">
        <f t="shared" si="89"/>
        <v>2011</v>
      </c>
    </row>
    <row r="944" spans="1:22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5"/>
        <v>0.64635416666666667</v>
      </c>
      <c r="P944">
        <f t="shared" si="84"/>
        <v>92.611940298507463</v>
      </c>
      <c r="Q944" t="s">
        <v>2037</v>
      </c>
      <c r="R944" t="s">
        <v>2038</v>
      </c>
      <c r="S944" s="9">
        <f t="shared" si="86"/>
        <v>40568.25</v>
      </c>
      <c r="T944" s="10">
        <f t="shared" si="87"/>
        <v>40571.25</v>
      </c>
      <c r="U944">
        <f t="shared" si="88"/>
        <v>2011</v>
      </c>
      <c r="V944">
        <f t="shared" si="89"/>
        <v>2011</v>
      </c>
    </row>
    <row r="945" spans="1:22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5"/>
        <v>1.5958666666666668</v>
      </c>
      <c r="P945">
        <f t="shared" si="84"/>
        <v>104.99122807017544</v>
      </c>
      <c r="Q945" t="s">
        <v>2031</v>
      </c>
      <c r="R945" t="s">
        <v>2032</v>
      </c>
      <c r="S945" s="9">
        <f t="shared" si="86"/>
        <v>41906.208333333336</v>
      </c>
      <c r="T945" s="10">
        <f t="shared" si="87"/>
        <v>41941.208333333336</v>
      </c>
      <c r="U945">
        <f t="shared" si="88"/>
        <v>2014</v>
      </c>
      <c r="V945">
        <f t="shared" si="89"/>
        <v>2014</v>
      </c>
    </row>
    <row r="946" spans="1:22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5"/>
        <v>0.81420000000000003</v>
      </c>
      <c r="P946">
        <f t="shared" si="84"/>
        <v>30.958174904942965</v>
      </c>
      <c r="Q946" t="s">
        <v>2052</v>
      </c>
      <c r="R946" t="s">
        <v>2053</v>
      </c>
      <c r="S946" s="9">
        <f t="shared" si="86"/>
        <v>42776.25</v>
      </c>
      <c r="T946" s="10">
        <f t="shared" si="87"/>
        <v>42795.25</v>
      </c>
      <c r="U946">
        <f t="shared" si="88"/>
        <v>2017</v>
      </c>
      <c r="V946">
        <f t="shared" si="89"/>
        <v>2017</v>
      </c>
    </row>
    <row r="947" spans="1:22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5"/>
        <v>0.32444767441860467</v>
      </c>
      <c r="P947">
        <f t="shared" si="84"/>
        <v>33.001182732111175</v>
      </c>
      <c r="Q947" t="s">
        <v>2052</v>
      </c>
      <c r="R947" t="s">
        <v>2053</v>
      </c>
      <c r="S947" s="9">
        <f t="shared" si="86"/>
        <v>41004.208333333336</v>
      </c>
      <c r="T947" s="10">
        <f t="shared" si="87"/>
        <v>41019.208333333336</v>
      </c>
      <c r="U947">
        <f t="shared" si="88"/>
        <v>2012</v>
      </c>
      <c r="V947">
        <f t="shared" si="89"/>
        <v>2012</v>
      </c>
    </row>
    <row r="948" spans="1:22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5"/>
        <v>9.9141184124918666E-2</v>
      </c>
      <c r="P948">
        <f t="shared" si="84"/>
        <v>84.187845303867405</v>
      </c>
      <c r="Q948" t="s">
        <v>2037</v>
      </c>
      <c r="R948" t="s">
        <v>2038</v>
      </c>
      <c r="S948" s="9">
        <f t="shared" si="86"/>
        <v>40710.208333333336</v>
      </c>
      <c r="T948" s="10">
        <f t="shared" si="87"/>
        <v>40712.208333333336</v>
      </c>
      <c r="U948">
        <f t="shared" si="88"/>
        <v>2011</v>
      </c>
      <c r="V948">
        <f t="shared" si="89"/>
        <v>2011</v>
      </c>
    </row>
    <row r="949" spans="1:22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5"/>
        <v>0.26694444444444443</v>
      </c>
      <c r="P949">
        <f t="shared" si="84"/>
        <v>73.92307692307692</v>
      </c>
      <c r="Q949" t="s">
        <v>2037</v>
      </c>
      <c r="R949" t="s">
        <v>2038</v>
      </c>
      <c r="S949" s="9">
        <f t="shared" si="86"/>
        <v>41908.208333333336</v>
      </c>
      <c r="T949" s="10">
        <f t="shared" si="87"/>
        <v>41915.208333333336</v>
      </c>
      <c r="U949">
        <f t="shared" si="88"/>
        <v>2014</v>
      </c>
      <c r="V949">
        <f t="shared" si="89"/>
        <v>2014</v>
      </c>
    </row>
    <row r="950" spans="1:22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5"/>
        <v>0.62957446808510642</v>
      </c>
      <c r="P950">
        <f t="shared" si="84"/>
        <v>36.987499999999997</v>
      </c>
      <c r="Q950" t="s">
        <v>2039</v>
      </c>
      <c r="R950" t="s">
        <v>2040</v>
      </c>
      <c r="S950" s="9">
        <f t="shared" si="86"/>
        <v>41985.25</v>
      </c>
      <c r="T950" s="10">
        <f t="shared" si="87"/>
        <v>41995.25</v>
      </c>
      <c r="U950">
        <f t="shared" si="88"/>
        <v>2014</v>
      </c>
      <c r="V950">
        <f t="shared" si="89"/>
        <v>2014</v>
      </c>
    </row>
    <row r="951" spans="1:22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5"/>
        <v>1.6135593220338984</v>
      </c>
      <c r="P951">
        <f t="shared" si="84"/>
        <v>46.896551724137929</v>
      </c>
      <c r="Q951" t="s">
        <v>2035</v>
      </c>
      <c r="R951" t="s">
        <v>2036</v>
      </c>
      <c r="S951" s="9">
        <f t="shared" si="86"/>
        <v>42112.208333333328</v>
      </c>
      <c r="T951" s="10">
        <f t="shared" si="87"/>
        <v>42131.208333333328</v>
      </c>
      <c r="U951">
        <f t="shared" si="88"/>
        <v>2015</v>
      </c>
      <c r="V951">
        <f t="shared" si="89"/>
        <v>2015</v>
      </c>
    </row>
    <row r="952" spans="1:22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5"/>
        <v>0.05</v>
      </c>
      <c r="P952">
        <f t="shared" si="84"/>
        <v>5</v>
      </c>
      <c r="Q952" t="s">
        <v>2037</v>
      </c>
      <c r="R952" t="s">
        <v>2038</v>
      </c>
      <c r="S952" s="9">
        <f t="shared" si="86"/>
        <v>43571.208333333328</v>
      </c>
      <c r="T952" s="10">
        <f t="shared" si="87"/>
        <v>43576.208333333328</v>
      </c>
      <c r="U952">
        <f t="shared" si="88"/>
        <v>2019</v>
      </c>
      <c r="V952">
        <f t="shared" si="89"/>
        <v>2019</v>
      </c>
    </row>
    <row r="953" spans="1:22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5"/>
        <v>10.969379310344827</v>
      </c>
      <c r="P953">
        <f t="shared" si="84"/>
        <v>102.02437459910199</v>
      </c>
      <c r="Q953" t="s">
        <v>2033</v>
      </c>
      <c r="R953" t="s">
        <v>2034</v>
      </c>
      <c r="S953" s="9">
        <f t="shared" si="86"/>
        <v>42730.25</v>
      </c>
      <c r="T953" s="10">
        <f t="shared" si="87"/>
        <v>42731.25</v>
      </c>
      <c r="U953">
        <f t="shared" si="88"/>
        <v>2016</v>
      </c>
      <c r="V953">
        <f t="shared" si="89"/>
        <v>2016</v>
      </c>
    </row>
    <row r="954" spans="1:22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5"/>
        <v>0.70094158075601376</v>
      </c>
      <c r="P954">
        <f t="shared" si="84"/>
        <v>45.007502206531335</v>
      </c>
      <c r="Q954" t="s">
        <v>2039</v>
      </c>
      <c r="R954" t="s">
        <v>2040</v>
      </c>
      <c r="S954" s="9">
        <f t="shared" si="86"/>
        <v>42591.208333333328</v>
      </c>
      <c r="T954" s="10">
        <f t="shared" si="87"/>
        <v>42605.208333333328</v>
      </c>
      <c r="U954">
        <f t="shared" si="88"/>
        <v>2016</v>
      </c>
      <c r="V954">
        <f t="shared" si="89"/>
        <v>2016</v>
      </c>
    </row>
    <row r="955" spans="1:22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5"/>
        <v>0.6</v>
      </c>
      <c r="P955">
        <f t="shared" si="84"/>
        <v>94.285714285714292</v>
      </c>
      <c r="Q955" t="s">
        <v>2039</v>
      </c>
      <c r="R955" t="s">
        <v>2061</v>
      </c>
      <c r="S955" s="9">
        <f t="shared" si="86"/>
        <v>42358.25</v>
      </c>
      <c r="T955" s="10">
        <f t="shared" si="87"/>
        <v>42394.25</v>
      </c>
      <c r="U955">
        <f t="shared" si="88"/>
        <v>2015</v>
      </c>
      <c r="V955">
        <f t="shared" si="89"/>
        <v>2016</v>
      </c>
    </row>
    <row r="956" spans="1:22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5"/>
        <v>3.6709859154929578</v>
      </c>
      <c r="P956">
        <f t="shared" si="84"/>
        <v>101.02325581395348</v>
      </c>
      <c r="Q956" t="s">
        <v>2035</v>
      </c>
      <c r="R956" t="s">
        <v>2036</v>
      </c>
      <c r="S956" s="9">
        <f t="shared" si="86"/>
        <v>41174.208333333336</v>
      </c>
      <c r="T956" s="10">
        <f t="shared" si="87"/>
        <v>41198.208333333336</v>
      </c>
      <c r="U956">
        <f t="shared" si="88"/>
        <v>2012</v>
      </c>
      <c r="V956">
        <f t="shared" si="89"/>
        <v>2012</v>
      </c>
    </row>
    <row r="957" spans="1:22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5"/>
        <v>11.09</v>
      </c>
      <c r="P957">
        <f t="shared" si="84"/>
        <v>97.037499999999994</v>
      </c>
      <c r="Q957" t="s">
        <v>2037</v>
      </c>
      <c r="R957" t="s">
        <v>2038</v>
      </c>
      <c r="S957" s="9">
        <f t="shared" si="86"/>
        <v>41238.25</v>
      </c>
      <c r="T957" s="10">
        <f t="shared" si="87"/>
        <v>41240.25</v>
      </c>
      <c r="U957">
        <f t="shared" si="88"/>
        <v>2012</v>
      </c>
      <c r="V957">
        <f t="shared" si="89"/>
        <v>2012</v>
      </c>
    </row>
    <row r="958" spans="1:22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5"/>
        <v>0.19028784648187633</v>
      </c>
      <c r="P958">
        <f t="shared" si="84"/>
        <v>43.00963855421687</v>
      </c>
      <c r="Q958" t="s">
        <v>2039</v>
      </c>
      <c r="R958" t="s">
        <v>2061</v>
      </c>
      <c r="S958" s="9">
        <f t="shared" si="86"/>
        <v>42360.25</v>
      </c>
      <c r="T958" s="10">
        <f t="shared" si="87"/>
        <v>42364.25</v>
      </c>
      <c r="U958">
        <f t="shared" si="88"/>
        <v>2015</v>
      </c>
      <c r="V958">
        <f t="shared" si="89"/>
        <v>2015</v>
      </c>
    </row>
    <row r="959" spans="1:22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5"/>
        <v>1.2687755102040816</v>
      </c>
      <c r="P959">
        <f t="shared" si="84"/>
        <v>94.916030534351151</v>
      </c>
      <c r="Q959" t="s">
        <v>2037</v>
      </c>
      <c r="R959" t="s">
        <v>2038</v>
      </c>
      <c r="S959" s="9">
        <f t="shared" si="86"/>
        <v>40955.25</v>
      </c>
      <c r="T959" s="10">
        <f t="shared" si="87"/>
        <v>40958.25</v>
      </c>
      <c r="U959">
        <f t="shared" si="88"/>
        <v>2012</v>
      </c>
      <c r="V959">
        <f t="shared" si="89"/>
        <v>2012</v>
      </c>
    </row>
    <row r="960" spans="1:22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5"/>
        <v>7.3463636363636367</v>
      </c>
      <c r="P960">
        <f t="shared" si="84"/>
        <v>72.151785714285708</v>
      </c>
      <c r="Q960" t="s">
        <v>2039</v>
      </c>
      <c r="R960" t="s">
        <v>2047</v>
      </c>
      <c r="S960" s="9">
        <f t="shared" si="86"/>
        <v>40350.208333333336</v>
      </c>
      <c r="T960" s="10">
        <f t="shared" si="87"/>
        <v>40372.208333333336</v>
      </c>
      <c r="U960">
        <f t="shared" si="88"/>
        <v>2010</v>
      </c>
      <c r="V960">
        <f t="shared" si="89"/>
        <v>2010</v>
      </c>
    </row>
    <row r="961" spans="1:22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5"/>
        <v>4.5731034482758622E-2</v>
      </c>
      <c r="P961">
        <f t="shared" si="84"/>
        <v>51.007692307692309</v>
      </c>
      <c r="Q961" t="s">
        <v>2045</v>
      </c>
      <c r="R961" t="s">
        <v>2057</v>
      </c>
      <c r="S961" s="9">
        <f t="shared" si="86"/>
        <v>40357.208333333336</v>
      </c>
      <c r="T961" s="10">
        <f t="shared" si="87"/>
        <v>40385.208333333336</v>
      </c>
      <c r="U961">
        <f t="shared" si="88"/>
        <v>2010</v>
      </c>
      <c r="V961">
        <f t="shared" si="89"/>
        <v>2010</v>
      </c>
    </row>
    <row r="962" spans="1:22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5"/>
        <v>0.85054545454545449</v>
      </c>
      <c r="P962">
        <f t="shared" ref="P962:P1001" si="90">E962/G962</f>
        <v>85.054545454545448</v>
      </c>
      <c r="Q962" t="s">
        <v>2035</v>
      </c>
      <c r="R962" t="s">
        <v>2036</v>
      </c>
      <c r="S962" s="9">
        <f t="shared" si="86"/>
        <v>42408.25</v>
      </c>
      <c r="T962" s="10">
        <f t="shared" si="87"/>
        <v>42445.208333333328</v>
      </c>
      <c r="U962">
        <f t="shared" si="88"/>
        <v>2016</v>
      </c>
      <c r="V962">
        <f t="shared" si="89"/>
        <v>2016</v>
      </c>
    </row>
    <row r="963" spans="1:22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91">E963/D963</f>
        <v>1.1929824561403508</v>
      </c>
      <c r="P963">
        <f t="shared" si="90"/>
        <v>43.87096774193548</v>
      </c>
      <c r="Q963" t="s">
        <v>2045</v>
      </c>
      <c r="R963" t="s">
        <v>2057</v>
      </c>
      <c r="S963" s="9">
        <f t="shared" ref="S963:S1001" si="92">(((J963/60)/60)/24)+DATE(1970,1,1)</f>
        <v>40591.25</v>
      </c>
      <c r="T963" s="10">
        <f t="shared" ref="T963:T1001" si="93">(((K963/60)/60)/24)+DATE(1970,1,1)</f>
        <v>40595.25</v>
      </c>
      <c r="U963">
        <f t="shared" ref="U963:U1001" si="94">YEAR(S963)</f>
        <v>2011</v>
      </c>
      <c r="V963">
        <f t="shared" ref="V963:V1001" si="95">YEAR(T963)</f>
        <v>2011</v>
      </c>
    </row>
    <row r="964" spans="1:22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1"/>
        <v>2.9602777777777778</v>
      </c>
      <c r="P964">
        <f t="shared" si="90"/>
        <v>40.063909774436091</v>
      </c>
      <c r="Q964" t="s">
        <v>2031</v>
      </c>
      <c r="R964" t="s">
        <v>2032</v>
      </c>
      <c r="S964" s="9">
        <f t="shared" si="92"/>
        <v>41592.25</v>
      </c>
      <c r="T964" s="10">
        <f t="shared" si="93"/>
        <v>41613.25</v>
      </c>
      <c r="U964">
        <f t="shared" si="94"/>
        <v>2013</v>
      </c>
      <c r="V964">
        <f t="shared" si="95"/>
        <v>2013</v>
      </c>
    </row>
    <row r="965" spans="1:22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1"/>
        <v>0.84694915254237291</v>
      </c>
      <c r="P965">
        <f t="shared" si="90"/>
        <v>43.833333333333336</v>
      </c>
      <c r="Q965" t="s">
        <v>2052</v>
      </c>
      <c r="R965" t="s">
        <v>2053</v>
      </c>
      <c r="S965" s="9">
        <f t="shared" si="92"/>
        <v>40607.25</v>
      </c>
      <c r="T965" s="10">
        <f t="shared" si="93"/>
        <v>40613.25</v>
      </c>
      <c r="U965">
        <f t="shared" si="94"/>
        <v>2011</v>
      </c>
      <c r="V965">
        <f t="shared" si="95"/>
        <v>2011</v>
      </c>
    </row>
    <row r="966" spans="1:22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1"/>
        <v>3.5578378378378379</v>
      </c>
      <c r="P966">
        <f t="shared" si="90"/>
        <v>84.92903225806451</v>
      </c>
      <c r="Q966" t="s">
        <v>2037</v>
      </c>
      <c r="R966" t="s">
        <v>2038</v>
      </c>
      <c r="S966" s="9">
        <f t="shared" si="92"/>
        <v>42135.208333333328</v>
      </c>
      <c r="T966" s="10">
        <f t="shared" si="93"/>
        <v>42140.208333333328</v>
      </c>
      <c r="U966">
        <f t="shared" si="94"/>
        <v>2015</v>
      </c>
      <c r="V966">
        <f t="shared" si="95"/>
        <v>2015</v>
      </c>
    </row>
    <row r="967" spans="1:22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1"/>
        <v>3.8640909090909092</v>
      </c>
      <c r="P967">
        <f t="shared" si="90"/>
        <v>41.067632850241544</v>
      </c>
      <c r="Q967" t="s">
        <v>2033</v>
      </c>
      <c r="R967" t="s">
        <v>2034</v>
      </c>
      <c r="S967" s="9">
        <f t="shared" si="92"/>
        <v>40203.25</v>
      </c>
      <c r="T967" s="10">
        <f t="shared" si="93"/>
        <v>40243.25</v>
      </c>
      <c r="U967">
        <f t="shared" si="94"/>
        <v>2010</v>
      </c>
      <c r="V967">
        <f t="shared" si="95"/>
        <v>2010</v>
      </c>
    </row>
    <row r="968" spans="1:22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1"/>
        <v>7.9223529411764702</v>
      </c>
      <c r="P968">
        <f t="shared" si="90"/>
        <v>54.971428571428568</v>
      </c>
      <c r="Q968" t="s">
        <v>2037</v>
      </c>
      <c r="R968" t="s">
        <v>2038</v>
      </c>
      <c r="S968" s="9">
        <f t="shared" si="92"/>
        <v>42901.208333333328</v>
      </c>
      <c r="T968" s="10">
        <f t="shared" si="93"/>
        <v>42903.208333333328</v>
      </c>
      <c r="U968">
        <f t="shared" si="94"/>
        <v>2017</v>
      </c>
      <c r="V968">
        <f t="shared" si="95"/>
        <v>2017</v>
      </c>
    </row>
    <row r="969" spans="1:22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1"/>
        <v>1.3703393665158372</v>
      </c>
      <c r="P969">
        <f t="shared" si="90"/>
        <v>77.010807374443743</v>
      </c>
      <c r="Q969" t="s">
        <v>2033</v>
      </c>
      <c r="R969" t="s">
        <v>2060</v>
      </c>
      <c r="S969" s="9">
        <f t="shared" si="92"/>
        <v>41005.208333333336</v>
      </c>
      <c r="T969" s="10">
        <f t="shared" si="93"/>
        <v>41042.208333333336</v>
      </c>
      <c r="U969">
        <f t="shared" si="94"/>
        <v>2012</v>
      </c>
      <c r="V969">
        <f t="shared" si="95"/>
        <v>2012</v>
      </c>
    </row>
    <row r="970" spans="1:22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1"/>
        <v>3.3820833333333336</v>
      </c>
      <c r="P970">
        <f t="shared" si="90"/>
        <v>71.201754385964918</v>
      </c>
      <c r="Q970" t="s">
        <v>2031</v>
      </c>
      <c r="R970" t="s">
        <v>2032</v>
      </c>
      <c r="S970" s="9">
        <f t="shared" si="92"/>
        <v>40544.25</v>
      </c>
      <c r="T970" s="10">
        <f t="shared" si="93"/>
        <v>40559.25</v>
      </c>
      <c r="U970">
        <f t="shared" si="94"/>
        <v>2011</v>
      </c>
      <c r="V970">
        <f t="shared" si="95"/>
        <v>2011</v>
      </c>
    </row>
    <row r="971" spans="1:22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1"/>
        <v>1.0822784810126582</v>
      </c>
      <c r="P971">
        <f t="shared" si="90"/>
        <v>91.935483870967744</v>
      </c>
      <c r="Q971" t="s">
        <v>2037</v>
      </c>
      <c r="R971" t="s">
        <v>2038</v>
      </c>
      <c r="S971" s="9">
        <f t="shared" si="92"/>
        <v>43821.25</v>
      </c>
      <c r="T971" s="10">
        <f t="shared" si="93"/>
        <v>43828.25</v>
      </c>
      <c r="U971">
        <f t="shared" si="94"/>
        <v>2019</v>
      </c>
      <c r="V971">
        <f t="shared" si="95"/>
        <v>2019</v>
      </c>
    </row>
    <row r="972" spans="1:22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1"/>
        <v>0.60757639620653314</v>
      </c>
      <c r="P972">
        <f t="shared" si="90"/>
        <v>97.069023569023571</v>
      </c>
      <c r="Q972" t="s">
        <v>2037</v>
      </c>
      <c r="R972" t="s">
        <v>2038</v>
      </c>
      <c r="S972" s="9">
        <f t="shared" si="92"/>
        <v>40672.208333333336</v>
      </c>
      <c r="T972" s="10">
        <f t="shared" si="93"/>
        <v>40673.208333333336</v>
      </c>
      <c r="U972">
        <f t="shared" si="94"/>
        <v>2011</v>
      </c>
      <c r="V972">
        <f t="shared" si="95"/>
        <v>2011</v>
      </c>
    </row>
    <row r="973" spans="1:22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1"/>
        <v>0.27725490196078434</v>
      </c>
      <c r="P973">
        <f t="shared" si="90"/>
        <v>58.916666666666664</v>
      </c>
      <c r="Q973" t="s">
        <v>2039</v>
      </c>
      <c r="R973" t="s">
        <v>2058</v>
      </c>
      <c r="S973" s="9">
        <f t="shared" si="92"/>
        <v>41555.208333333336</v>
      </c>
      <c r="T973" s="10">
        <f t="shared" si="93"/>
        <v>41561.208333333336</v>
      </c>
      <c r="U973">
        <f t="shared" si="94"/>
        <v>2013</v>
      </c>
      <c r="V973">
        <f t="shared" si="95"/>
        <v>2013</v>
      </c>
    </row>
    <row r="974" spans="1:22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1"/>
        <v>2.283934426229508</v>
      </c>
      <c r="P974">
        <f t="shared" si="90"/>
        <v>58.015466983938133</v>
      </c>
      <c r="Q974" t="s">
        <v>2035</v>
      </c>
      <c r="R974" t="s">
        <v>2036</v>
      </c>
      <c r="S974" s="9">
        <f t="shared" si="92"/>
        <v>41792.208333333336</v>
      </c>
      <c r="T974" s="10">
        <f t="shared" si="93"/>
        <v>41801.208333333336</v>
      </c>
      <c r="U974">
        <f t="shared" si="94"/>
        <v>2014</v>
      </c>
      <c r="V974">
        <f t="shared" si="95"/>
        <v>2014</v>
      </c>
    </row>
    <row r="975" spans="1:22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1"/>
        <v>0.21615194054500414</v>
      </c>
      <c r="P975">
        <f t="shared" si="90"/>
        <v>103.87301587301587</v>
      </c>
      <c r="Q975" t="s">
        <v>2037</v>
      </c>
      <c r="R975" t="s">
        <v>2038</v>
      </c>
      <c r="S975" s="9">
        <f t="shared" si="92"/>
        <v>40522.25</v>
      </c>
      <c r="T975" s="10">
        <f t="shared" si="93"/>
        <v>40524.25</v>
      </c>
      <c r="U975">
        <f t="shared" si="94"/>
        <v>2010</v>
      </c>
      <c r="V975">
        <f t="shared" si="95"/>
        <v>2010</v>
      </c>
    </row>
    <row r="976" spans="1:22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1"/>
        <v>3.73875</v>
      </c>
      <c r="P976">
        <f t="shared" si="90"/>
        <v>93.46875</v>
      </c>
      <c r="Q976" t="s">
        <v>2033</v>
      </c>
      <c r="R976" t="s">
        <v>2043</v>
      </c>
      <c r="S976" s="9">
        <f t="shared" si="92"/>
        <v>41412.208333333336</v>
      </c>
      <c r="T976" s="10">
        <f t="shared" si="93"/>
        <v>41413.208333333336</v>
      </c>
      <c r="U976">
        <f t="shared" si="94"/>
        <v>2013</v>
      </c>
      <c r="V976">
        <f t="shared" si="95"/>
        <v>2013</v>
      </c>
    </row>
    <row r="977" spans="1:22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1"/>
        <v>1.5492592592592593</v>
      </c>
      <c r="P977">
        <f t="shared" si="90"/>
        <v>61.970370370370368</v>
      </c>
      <c r="Q977" t="s">
        <v>2037</v>
      </c>
      <c r="R977" t="s">
        <v>2038</v>
      </c>
      <c r="S977" s="9">
        <f t="shared" si="92"/>
        <v>42337.25</v>
      </c>
      <c r="T977" s="10">
        <f t="shared" si="93"/>
        <v>42376.25</v>
      </c>
      <c r="U977">
        <f t="shared" si="94"/>
        <v>2015</v>
      </c>
      <c r="V977">
        <f t="shared" si="95"/>
        <v>2016</v>
      </c>
    </row>
    <row r="978" spans="1:22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1"/>
        <v>3.2214999999999998</v>
      </c>
      <c r="P978">
        <f t="shared" si="90"/>
        <v>92.042857142857144</v>
      </c>
      <c r="Q978" t="s">
        <v>2037</v>
      </c>
      <c r="R978" t="s">
        <v>2038</v>
      </c>
      <c r="S978" s="9">
        <f t="shared" si="92"/>
        <v>40571.25</v>
      </c>
      <c r="T978" s="10">
        <f t="shared" si="93"/>
        <v>40577.25</v>
      </c>
      <c r="U978">
        <f t="shared" si="94"/>
        <v>2011</v>
      </c>
      <c r="V978">
        <f t="shared" si="95"/>
        <v>2011</v>
      </c>
    </row>
    <row r="979" spans="1:22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1"/>
        <v>0.73957142857142855</v>
      </c>
      <c r="P979">
        <f t="shared" si="90"/>
        <v>77.268656716417908</v>
      </c>
      <c r="Q979" t="s">
        <v>2031</v>
      </c>
      <c r="R979" t="s">
        <v>2032</v>
      </c>
      <c r="S979" s="9">
        <f t="shared" si="92"/>
        <v>43138.25</v>
      </c>
      <c r="T979" s="10">
        <f t="shared" si="93"/>
        <v>43170.25</v>
      </c>
      <c r="U979">
        <f t="shared" si="94"/>
        <v>2018</v>
      </c>
      <c r="V979">
        <f t="shared" si="95"/>
        <v>2018</v>
      </c>
    </row>
    <row r="980" spans="1:22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1"/>
        <v>8.641</v>
      </c>
      <c r="P980">
        <f t="shared" si="90"/>
        <v>93.923913043478265</v>
      </c>
      <c r="Q980" t="s">
        <v>2048</v>
      </c>
      <c r="R980" t="s">
        <v>2049</v>
      </c>
      <c r="S980" s="9">
        <f t="shared" si="92"/>
        <v>42686.25</v>
      </c>
      <c r="T980" s="10">
        <f t="shared" si="93"/>
        <v>42708.25</v>
      </c>
      <c r="U980">
        <f t="shared" si="94"/>
        <v>2016</v>
      </c>
      <c r="V980">
        <f t="shared" si="95"/>
        <v>2016</v>
      </c>
    </row>
    <row r="981" spans="1:22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1"/>
        <v>1.432624584717608</v>
      </c>
      <c r="P981">
        <f t="shared" si="90"/>
        <v>84.969458128078813</v>
      </c>
      <c r="Q981" t="s">
        <v>2037</v>
      </c>
      <c r="R981" t="s">
        <v>2038</v>
      </c>
      <c r="S981" s="9">
        <f t="shared" si="92"/>
        <v>42078.208333333328</v>
      </c>
      <c r="T981" s="10">
        <f t="shared" si="93"/>
        <v>42084.208333333328</v>
      </c>
      <c r="U981">
        <f t="shared" si="94"/>
        <v>2015</v>
      </c>
      <c r="V981">
        <f t="shared" si="95"/>
        <v>2015</v>
      </c>
    </row>
    <row r="982" spans="1:22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1"/>
        <v>0.40281762295081969</v>
      </c>
      <c r="P982">
        <f t="shared" si="90"/>
        <v>105.97035040431267</v>
      </c>
      <c r="Q982" t="s">
        <v>2045</v>
      </c>
      <c r="R982" t="s">
        <v>2046</v>
      </c>
      <c r="S982" s="9">
        <f t="shared" si="92"/>
        <v>42307.208333333328</v>
      </c>
      <c r="T982" s="10">
        <f t="shared" si="93"/>
        <v>42312.25</v>
      </c>
      <c r="U982">
        <f t="shared" si="94"/>
        <v>2015</v>
      </c>
      <c r="V982">
        <f t="shared" si="95"/>
        <v>2015</v>
      </c>
    </row>
    <row r="983" spans="1:22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1"/>
        <v>1.7822388059701493</v>
      </c>
      <c r="P983">
        <f t="shared" si="90"/>
        <v>36.969040247678016</v>
      </c>
      <c r="Q983" t="s">
        <v>2035</v>
      </c>
      <c r="R983" t="s">
        <v>2036</v>
      </c>
      <c r="S983" s="9">
        <f t="shared" si="92"/>
        <v>43094.25</v>
      </c>
      <c r="T983" s="10">
        <f t="shared" si="93"/>
        <v>43127.25</v>
      </c>
      <c r="U983">
        <f t="shared" si="94"/>
        <v>2017</v>
      </c>
      <c r="V983">
        <f t="shared" si="95"/>
        <v>2018</v>
      </c>
    </row>
    <row r="984" spans="1:22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1"/>
        <v>0.84930555555555554</v>
      </c>
      <c r="P984">
        <f t="shared" si="90"/>
        <v>81.533333333333331</v>
      </c>
      <c r="Q984" t="s">
        <v>2039</v>
      </c>
      <c r="R984" t="s">
        <v>2040</v>
      </c>
      <c r="S984" s="9">
        <f t="shared" si="92"/>
        <v>40743.208333333336</v>
      </c>
      <c r="T984" s="10">
        <f t="shared" si="93"/>
        <v>40745.208333333336</v>
      </c>
      <c r="U984">
        <f t="shared" si="94"/>
        <v>2011</v>
      </c>
      <c r="V984">
        <f t="shared" si="95"/>
        <v>2011</v>
      </c>
    </row>
    <row r="985" spans="1:22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1"/>
        <v>1.4593648334624323</v>
      </c>
      <c r="P985">
        <f t="shared" si="90"/>
        <v>80.999140154772135</v>
      </c>
      <c r="Q985" t="s">
        <v>2039</v>
      </c>
      <c r="R985" t="s">
        <v>2040</v>
      </c>
      <c r="S985" s="9">
        <f t="shared" si="92"/>
        <v>43681.208333333328</v>
      </c>
      <c r="T985" s="10">
        <f t="shared" si="93"/>
        <v>43696.208333333328</v>
      </c>
      <c r="U985">
        <f t="shared" si="94"/>
        <v>2019</v>
      </c>
      <c r="V985">
        <f t="shared" si="95"/>
        <v>2019</v>
      </c>
    </row>
    <row r="986" spans="1:22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1"/>
        <v>1.5246153846153847</v>
      </c>
      <c r="P986">
        <f t="shared" si="90"/>
        <v>26.010498687664043</v>
      </c>
      <c r="Q986" t="s">
        <v>2037</v>
      </c>
      <c r="R986" t="s">
        <v>2038</v>
      </c>
      <c r="S986" s="9">
        <f t="shared" si="92"/>
        <v>43716.208333333328</v>
      </c>
      <c r="T986" s="10">
        <f t="shared" si="93"/>
        <v>43742.208333333328</v>
      </c>
      <c r="U986">
        <f t="shared" si="94"/>
        <v>2019</v>
      </c>
      <c r="V986">
        <f t="shared" si="95"/>
        <v>2019</v>
      </c>
    </row>
    <row r="987" spans="1:22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1"/>
        <v>0.67129542790152408</v>
      </c>
      <c r="P987">
        <f t="shared" si="90"/>
        <v>25.998410896708286</v>
      </c>
      <c r="Q987" t="s">
        <v>2033</v>
      </c>
      <c r="R987" t="s">
        <v>2034</v>
      </c>
      <c r="S987" s="9">
        <f t="shared" si="92"/>
        <v>41614.25</v>
      </c>
      <c r="T987" s="10">
        <f t="shared" si="93"/>
        <v>41640.25</v>
      </c>
      <c r="U987">
        <f t="shared" si="94"/>
        <v>2013</v>
      </c>
      <c r="V987">
        <f t="shared" si="95"/>
        <v>2014</v>
      </c>
    </row>
    <row r="988" spans="1:22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1"/>
        <v>0.40307692307692305</v>
      </c>
      <c r="P988">
        <f t="shared" si="90"/>
        <v>34.173913043478258</v>
      </c>
      <c r="Q988" t="s">
        <v>2033</v>
      </c>
      <c r="R988" t="s">
        <v>2034</v>
      </c>
      <c r="S988" s="9">
        <f t="shared" si="92"/>
        <v>40638.208333333336</v>
      </c>
      <c r="T988" s="10">
        <f t="shared" si="93"/>
        <v>40652.208333333336</v>
      </c>
      <c r="U988">
        <f t="shared" si="94"/>
        <v>2011</v>
      </c>
      <c r="V988">
        <f t="shared" si="95"/>
        <v>2011</v>
      </c>
    </row>
    <row r="989" spans="1:22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1"/>
        <v>2.1679032258064517</v>
      </c>
      <c r="P989">
        <f t="shared" si="90"/>
        <v>28.002083333333335</v>
      </c>
      <c r="Q989" t="s">
        <v>2039</v>
      </c>
      <c r="R989" t="s">
        <v>2040</v>
      </c>
      <c r="S989" s="9">
        <f t="shared" si="92"/>
        <v>42852.208333333328</v>
      </c>
      <c r="T989" s="10">
        <f t="shared" si="93"/>
        <v>42866.208333333328</v>
      </c>
      <c r="U989">
        <f t="shared" si="94"/>
        <v>2017</v>
      </c>
      <c r="V989">
        <f t="shared" si="95"/>
        <v>2017</v>
      </c>
    </row>
    <row r="990" spans="1:22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1"/>
        <v>0.52117021276595743</v>
      </c>
      <c r="P990">
        <f t="shared" si="90"/>
        <v>76.546875</v>
      </c>
      <c r="Q990" t="s">
        <v>2045</v>
      </c>
      <c r="R990" t="s">
        <v>2054</v>
      </c>
      <c r="S990" s="9">
        <f t="shared" si="92"/>
        <v>42686.25</v>
      </c>
      <c r="T990" s="10">
        <f t="shared" si="93"/>
        <v>42707.25</v>
      </c>
      <c r="U990">
        <f t="shared" si="94"/>
        <v>2016</v>
      </c>
      <c r="V990">
        <f t="shared" si="95"/>
        <v>2016</v>
      </c>
    </row>
    <row r="991" spans="1:22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1"/>
        <v>4.9958333333333336</v>
      </c>
      <c r="P991">
        <f t="shared" si="90"/>
        <v>53.053097345132741</v>
      </c>
      <c r="Q991" t="s">
        <v>2045</v>
      </c>
      <c r="R991" t="s">
        <v>2057</v>
      </c>
      <c r="S991" s="9">
        <f t="shared" si="92"/>
        <v>43571.208333333328</v>
      </c>
      <c r="T991" s="10">
        <f t="shared" si="93"/>
        <v>43576.208333333328</v>
      </c>
      <c r="U991">
        <f t="shared" si="94"/>
        <v>2019</v>
      </c>
      <c r="V991">
        <f t="shared" si="95"/>
        <v>2019</v>
      </c>
    </row>
    <row r="992" spans="1:22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1"/>
        <v>0.87679487179487181</v>
      </c>
      <c r="P992">
        <f t="shared" si="90"/>
        <v>106.859375</v>
      </c>
      <c r="Q992" t="s">
        <v>2039</v>
      </c>
      <c r="R992" t="s">
        <v>2042</v>
      </c>
      <c r="S992" s="9">
        <f t="shared" si="92"/>
        <v>42432.25</v>
      </c>
      <c r="T992" s="10">
        <f t="shared" si="93"/>
        <v>42454.208333333328</v>
      </c>
      <c r="U992">
        <f t="shared" si="94"/>
        <v>2016</v>
      </c>
      <c r="V992">
        <f t="shared" si="95"/>
        <v>2016</v>
      </c>
    </row>
    <row r="993" spans="1:22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1"/>
        <v>1.131734693877551</v>
      </c>
      <c r="P993">
        <f t="shared" si="90"/>
        <v>46.020746887966808</v>
      </c>
      <c r="Q993" t="s">
        <v>2033</v>
      </c>
      <c r="R993" t="s">
        <v>2034</v>
      </c>
      <c r="S993" s="9">
        <f t="shared" si="92"/>
        <v>41907.208333333336</v>
      </c>
      <c r="T993" s="10">
        <f t="shared" si="93"/>
        <v>41911.208333333336</v>
      </c>
      <c r="U993">
        <f t="shared" si="94"/>
        <v>2014</v>
      </c>
      <c r="V993">
        <f t="shared" si="95"/>
        <v>2014</v>
      </c>
    </row>
    <row r="994" spans="1:22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1"/>
        <v>4.2654838709677421</v>
      </c>
      <c r="P994">
        <f t="shared" si="90"/>
        <v>100.17424242424242</v>
      </c>
      <c r="Q994" t="s">
        <v>2039</v>
      </c>
      <c r="R994" t="s">
        <v>2042</v>
      </c>
      <c r="S994" s="9">
        <f t="shared" si="92"/>
        <v>43227.208333333328</v>
      </c>
      <c r="T994" s="10">
        <f t="shared" si="93"/>
        <v>43241.208333333328</v>
      </c>
      <c r="U994">
        <f t="shared" si="94"/>
        <v>2018</v>
      </c>
      <c r="V994">
        <f t="shared" si="95"/>
        <v>2018</v>
      </c>
    </row>
    <row r="995" spans="1:22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1"/>
        <v>0.77632653061224488</v>
      </c>
      <c r="P995">
        <f t="shared" si="90"/>
        <v>101.44</v>
      </c>
      <c r="Q995" t="s">
        <v>2052</v>
      </c>
      <c r="R995" t="s">
        <v>2053</v>
      </c>
      <c r="S995" s="9">
        <f t="shared" si="92"/>
        <v>42362.25</v>
      </c>
      <c r="T995" s="10">
        <f t="shared" si="93"/>
        <v>42379.25</v>
      </c>
      <c r="U995">
        <f t="shared" si="94"/>
        <v>2015</v>
      </c>
      <c r="V995">
        <f t="shared" si="95"/>
        <v>2016</v>
      </c>
    </row>
    <row r="996" spans="1:22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1"/>
        <v>0.52496810772501767</v>
      </c>
      <c r="P996">
        <f t="shared" si="90"/>
        <v>87.972684085510693</v>
      </c>
      <c r="Q996" t="s">
        <v>2045</v>
      </c>
      <c r="R996" t="s">
        <v>2057</v>
      </c>
      <c r="S996" s="9">
        <f t="shared" si="92"/>
        <v>41929.208333333336</v>
      </c>
      <c r="T996" s="10">
        <f t="shared" si="93"/>
        <v>41935.208333333336</v>
      </c>
      <c r="U996">
        <f t="shared" si="94"/>
        <v>2014</v>
      </c>
      <c r="V996">
        <f t="shared" si="95"/>
        <v>2014</v>
      </c>
    </row>
    <row r="997" spans="1:22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1"/>
        <v>1.5746762589928058</v>
      </c>
      <c r="P997">
        <f t="shared" si="90"/>
        <v>74.995594713656388</v>
      </c>
      <c r="Q997" t="s">
        <v>2031</v>
      </c>
      <c r="R997" t="s">
        <v>2032</v>
      </c>
      <c r="S997" s="9">
        <f t="shared" si="92"/>
        <v>43408.208333333328</v>
      </c>
      <c r="T997" s="10">
        <f t="shared" si="93"/>
        <v>43437.25</v>
      </c>
      <c r="U997">
        <f t="shared" si="94"/>
        <v>2018</v>
      </c>
      <c r="V997">
        <f t="shared" si="95"/>
        <v>2018</v>
      </c>
    </row>
    <row r="998" spans="1:22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1"/>
        <v>0.72939393939393937</v>
      </c>
      <c r="P998">
        <f t="shared" si="90"/>
        <v>42.982142857142854</v>
      </c>
      <c r="Q998" t="s">
        <v>2037</v>
      </c>
      <c r="R998" t="s">
        <v>2038</v>
      </c>
      <c r="S998" s="9">
        <f t="shared" si="92"/>
        <v>41276.25</v>
      </c>
      <c r="T998" s="10">
        <f t="shared" si="93"/>
        <v>41306.25</v>
      </c>
      <c r="U998">
        <f t="shared" si="94"/>
        <v>2013</v>
      </c>
      <c r="V998">
        <f t="shared" si="95"/>
        <v>2013</v>
      </c>
    </row>
    <row r="999" spans="1:22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1"/>
        <v>0.60565789473684206</v>
      </c>
      <c r="P999">
        <f t="shared" si="90"/>
        <v>33.115107913669064</v>
      </c>
      <c r="Q999" t="s">
        <v>2037</v>
      </c>
      <c r="R999" t="s">
        <v>2038</v>
      </c>
      <c r="S999" s="9">
        <f t="shared" si="92"/>
        <v>41659.25</v>
      </c>
      <c r="T999" s="10">
        <f t="shared" si="93"/>
        <v>41664.25</v>
      </c>
      <c r="U999">
        <f t="shared" si="94"/>
        <v>2014</v>
      </c>
      <c r="V999">
        <f t="shared" si="95"/>
        <v>2014</v>
      </c>
    </row>
    <row r="1000" spans="1:22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1"/>
        <v>0.5679129129129129</v>
      </c>
      <c r="P1000">
        <f t="shared" si="90"/>
        <v>101.13101604278074</v>
      </c>
      <c r="Q1000" t="s">
        <v>2033</v>
      </c>
      <c r="R1000" t="s">
        <v>2043</v>
      </c>
      <c r="S1000" s="9">
        <f t="shared" si="92"/>
        <v>40220.25</v>
      </c>
      <c r="T1000" s="10">
        <f t="shared" si="93"/>
        <v>40234.25</v>
      </c>
      <c r="U1000">
        <f t="shared" si="94"/>
        <v>2010</v>
      </c>
      <c r="V1000">
        <f t="shared" si="95"/>
        <v>2010</v>
      </c>
    </row>
    <row r="1001" spans="1:22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1"/>
        <v>0.56542754275427543</v>
      </c>
      <c r="P1001">
        <f t="shared" si="90"/>
        <v>55.98841354723708</v>
      </c>
      <c r="Q1001" t="s">
        <v>2031</v>
      </c>
      <c r="R1001" t="s">
        <v>2032</v>
      </c>
      <c r="S1001" s="9">
        <f t="shared" si="92"/>
        <v>42550.208333333328</v>
      </c>
      <c r="T1001" s="10">
        <f t="shared" si="93"/>
        <v>42557.208333333328</v>
      </c>
      <c r="U1001">
        <f t="shared" si="94"/>
        <v>2016</v>
      </c>
      <c r="V1001">
        <f t="shared" si="95"/>
        <v>2016</v>
      </c>
    </row>
  </sheetData>
  <conditionalFormatting sqref="F1:F1048576">
    <cfRule type="containsText" dxfId="7" priority="7" operator="containsText" text="canceled">
      <formula>NOT(ISERROR(SEARCH("canceled",F1)))</formula>
    </cfRule>
    <cfRule type="containsText" dxfId="6" priority="8" operator="containsText" text="live">
      <formula>NOT(ISERROR(SEARCH("live",F1)))</formula>
    </cfRule>
    <cfRule type="containsText" dxfId="5" priority="9" operator="containsText" text="successful">
      <formula>NOT(ISERROR(SEARCH("successful",F1)))</formula>
    </cfRule>
    <cfRule type="containsText" dxfId="4" priority="10" operator="containsText" text="failed">
      <formula>NOT(ISERROR(SEARCH("failed",F1)))</formula>
    </cfRule>
  </conditionalFormatting>
  <conditionalFormatting sqref="O1:O1048576">
    <cfRule type="cellIs" dxfId="3" priority="3" operator="greaterThan">
      <formula>2</formula>
    </cfRule>
    <cfRule type="cellIs" dxfId="2" priority="4" operator="between">
      <formula>1</formula>
      <formula>2</formula>
    </cfRule>
    <cfRule type="cellIs" dxfId="1" priority="5" operator="between">
      <formula>0</formula>
      <formula>1</formula>
    </cfRule>
  </conditionalFormatting>
  <conditionalFormatting sqref="P1:P1048576">
    <cfRule type="containsErrors" dxfId="0" priority="11">
      <formula>ISERROR(P1)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A88D-3E0C-8E4B-968E-BC9F17C971E6}">
  <sheetPr codeName="Sheet2"/>
  <dimension ref="A3:G29"/>
  <sheetViews>
    <sheetView workbookViewId="0">
      <selection activeCell="H44" sqref="H44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10" width="15.6640625" bestFit="1" customWidth="1"/>
    <col min="11" max="12" width="20.5" bestFit="1" customWidth="1"/>
  </cols>
  <sheetData>
    <row r="3" spans="1:7" x14ac:dyDescent="0.2">
      <c r="A3" s="6" t="s">
        <v>2066</v>
      </c>
      <c r="B3" s="6" t="s">
        <v>2067</v>
      </c>
    </row>
    <row r="4" spans="1:7" x14ac:dyDescent="0.2">
      <c r="A4" s="6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  <c r="G4" t="s">
        <v>2069</v>
      </c>
    </row>
    <row r="5" spans="1:7" x14ac:dyDescent="0.2">
      <c r="A5" s="7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7" t="s">
        <v>2031</v>
      </c>
      <c r="B6">
        <v>4</v>
      </c>
      <c r="C6">
        <v>20</v>
      </c>
      <c r="E6">
        <v>22</v>
      </c>
      <c r="G6">
        <v>46</v>
      </c>
    </row>
    <row r="7" spans="1:7" x14ac:dyDescent="0.2">
      <c r="A7" s="7" t="s">
        <v>2048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7" t="s">
        <v>2062</v>
      </c>
      <c r="E8">
        <v>4</v>
      </c>
      <c r="G8">
        <v>4</v>
      </c>
    </row>
    <row r="9" spans="1:7" x14ac:dyDescent="0.2">
      <c r="A9" s="7" t="s">
        <v>2033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7" t="s">
        <v>2052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7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7" t="s">
        <v>2035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7" t="s">
        <v>2037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7" t="s">
        <v>2068</v>
      </c>
    </row>
    <row r="15" spans="1:7" x14ac:dyDescent="0.2">
      <c r="A15" s="7" t="s">
        <v>2069</v>
      </c>
      <c r="B15">
        <v>57</v>
      </c>
      <c r="C15">
        <v>364</v>
      </c>
      <c r="D15">
        <v>14</v>
      </c>
      <c r="E15">
        <v>565</v>
      </c>
      <c r="G15">
        <v>1000</v>
      </c>
    </row>
    <row r="16" spans="1:7" s="8" customFormat="1" x14ac:dyDescent="0.2">
      <c r="A16" s="6" t="s">
        <v>6</v>
      </c>
      <c r="B16" t="s">
        <v>2072</v>
      </c>
    </row>
    <row r="18" spans="1:6" x14ac:dyDescent="0.2">
      <c r="A18" s="6" t="s">
        <v>2066</v>
      </c>
      <c r="B18" s="6" t="s">
        <v>2067</v>
      </c>
    </row>
    <row r="19" spans="1:6" x14ac:dyDescent="0.2">
      <c r="A19" s="6" t="s">
        <v>2070</v>
      </c>
      <c r="B19" t="s">
        <v>74</v>
      </c>
      <c r="C19" t="s">
        <v>14</v>
      </c>
      <c r="D19" t="s">
        <v>47</v>
      </c>
      <c r="E19" t="s">
        <v>20</v>
      </c>
      <c r="F19" t="s">
        <v>2069</v>
      </c>
    </row>
    <row r="20" spans="1:6" x14ac:dyDescent="0.2">
      <c r="A20" s="7" t="s">
        <v>2039</v>
      </c>
      <c r="B20">
        <v>11</v>
      </c>
      <c r="C20">
        <v>60</v>
      </c>
      <c r="D20">
        <v>5</v>
      </c>
      <c r="E20">
        <v>102</v>
      </c>
      <c r="F20">
        <v>178</v>
      </c>
    </row>
    <row r="21" spans="1:6" x14ac:dyDescent="0.2">
      <c r="A21" s="7" t="s">
        <v>2031</v>
      </c>
      <c r="B21">
        <v>4</v>
      </c>
      <c r="C21">
        <v>20</v>
      </c>
      <c r="E21">
        <v>22</v>
      </c>
      <c r="F21">
        <v>46</v>
      </c>
    </row>
    <row r="22" spans="1:6" x14ac:dyDescent="0.2">
      <c r="A22" s="7" t="s">
        <v>2048</v>
      </c>
      <c r="B22">
        <v>1</v>
      </c>
      <c r="C22">
        <v>23</v>
      </c>
      <c r="D22">
        <v>3</v>
      </c>
      <c r="E22">
        <v>21</v>
      </c>
      <c r="F22">
        <v>48</v>
      </c>
    </row>
    <row r="23" spans="1:6" x14ac:dyDescent="0.2">
      <c r="A23" s="7" t="s">
        <v>2062</v>
      </c>
      <c r="E23">
        <v>4</v>
      </c>
      <c r="F23">
        <v>4</v>
      </c>
    </row>
    <row r="24" spans="1:6" x14ac:dyDescent="0.2">
      <c r="A24" s="7" t="s">
        <v>2033</v>
      </c>
      <c r="B24">
        <v>10</v>
      </c>
      <c r="C24">
        <v>66</v>
      </c>
      <c r="E24">
        <v>99</v>
      </c>
      <c r="F24">
        <v>175</v>
      </c>
    </row>
    <row r="25" spans="1:6" x14ac:dyDescent="0.2">
      <c r="A25" s="7" t="s">
        <v>2052</v>
      </c>
      <c r="B25">
        <v>4</v>
      </c>
      <c r="C25">
        <v>11</v>
      </c>
      <c r="D25">
        <v>1</v>
      </c>
      <c r="E25">
        <v>26</v>
      </c>
      <c r="F25">
        <v>42</v>
      </c>
    </row>
    <row r="26" spans="1:6" x14ac:dyDescent="0.2">
      <c r="A26" s="7" t="s">
        <v>2045</v>
      </c>
      <c r="B26">
        <v>2</v>
      </c>
      <c r="C26">
        <v>24</v>
      </c>
      <c r="D26">
        <v>1</v>
      </c>
      <c r="E26">
        <v>40</v>
      </c>
      <c r="F26">
        <v>67</v>
      </c>
    </row>
    <row r="27" spans="1:6" x14ac:dyDescent="0.2">
      <c r="A27" s="7" t="s">
        <v>2035</v>
      </c>
      <c r="B27">
        <v>2</v>
      </c>
      <c r="C27">
        <v>28</v>
      </c>
      <c r="D27">
        <v>2</v>
      </c>
      <c r="E27">
        <v>64</v>
      </c>
      <c r="F27">
        <v>96</v>
      </c>
    </row>
    <row r="28" spans="1:6" x14ac:dyDescent="0.2">
      <c r="A28" s="7" t="s">
        <v>2037</v>
      </c>
      <c r="B28">
        <v>23</v>
      </c>
      <c r="C28">
        <v>132</v>
      </c>
      <c r="D28">
        <v>2</v>
      </c>
      <c r="E28">
        <v>187</v>
      </c>
      <c r="F28">
        <v>344</v>
      </c>
    </row>
    <row r="29" spans="1:6" x14ac:dyDescent="0.2">
      <c r="A29" s="7" t="s">
        <v>2069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BDEB-41FA-4443-BA87-8FB833F78456}">
  <sheetPr codeName="Sheet3"/>
  <dimension ref="A1:F17"/>
  <sheetViews>
    <sheetView workbookViewId="0">
      <selection activeCell="E36" sqref="E36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4.6640625" bestFit="1" customWidth="1"/>
    <col min="10" max="10" width="15.6640625" bestFit="1" customWidth="1"/>
    <col min="11" max="11" width="14.6640625" bestFit="1" customWidth="1"/>
    <col min="12" max="12" width="20.5" bestFit="1" customWidth="1"/>
    <col min="13" max="13" width="19.5" bestFit="1" customWidth="1"/>
  </cols>
  <sheetData>
    <row r="1" spans="1:6" x14ac:dyDescent="0.2">
      <c r="A1" s="6" t="s">
        <v>6</v>
      </c>
      <c r="B1" t="s">
        <v>98</v>
      </c>
    </row>
    <row r="2" spans="1:6" x14ac:dyDescent="0.2">
      <c r="A2" s="6" t="s">
        <v>2064</v>
      </c>
      <c r="B2" t="s">
        <v>2072</v>
      </c>
    </row>
    <row r="4" spans="1:6" x14ac:dyDescent="0.2">
      <c r="A4" s="6" t="s">
        <v>2066</v>
      </c>
      <c r="B4" s="6" t="s">
        <v>2067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2047</v>
      </c>
      <c r="E6">
        <v>1</v>
      </c>
      <c r="F6">
        <v>1</v>
      </c>
    </row>
    <row r="7" spans="1:6" x14ac:dyDescent="0.2">
      <c r="A7" s="7" t="s">
        <v>2040</v>
      </c>
      <c r="C7">
        <v>2</v>
      </c>
      <c r="F7">
        <v>2</v>
      </c>
    </row>
    <row r="8" spans="1:6" x14ac:dyDescent="0.2">
      <c r="A8" s="7" t="s">
        <v>2043</v>
      </c>
      <c r="B8">
        <v>2</v>
      </c>
      <c r="F8">
        <v>2</v>
      </c>
    </row>
    <row r="9" spans="1:6" x14ac:dyDescent="0.2">
      <c r="A9" s="7" t="s">
        <v>2056</v>
      </c>
      <c r="E9">
        <v>1</v>
      </c>
      <c r="F9">
        <v>1</v>
      </c>
    </row>
    <row r="10" spans="1:6" x14ac:dyDescent="0.2">
      <c r="A10" s="7" t="s">
        <v>2046</v>
      </c>
      <c r="E10">
        <v>1</v>
      </c>
      <c r="F10">
        <v>1</v>
      </c>
    </row>
    <row r="11" spans="1:6" x14ac:dyDescent="0.2">
      <c r="A11" s="7" t="s">
        <v>2038</v>
      </c>
      <c r="B11">
        <v>1</v>
      </c>
      <c r="C11">
        <v>2</v>
      </c>
      <c r="E11">
        <v>3</v>
      </c>
      <c r="F11">
        <v>6</v>
      </c>
    </row>
    <row r="12" spans="1:6" x14ac:dyDescent="0.2">
      <c r="A12" s="7" t="s">
        <v>2054</v>
      </c>
      <c r="E12">
        <v>1</v>
      </c>
      <c r="F12">
        <v>1</v>
      </c>
    </row>
    <row r="13" spans="1:6" x14ac:dyDescent="0.2">
      <c r="A13" s="7" t="s">
        <v>2034</v>
      </c>
      <c r="B13">
        <v>1</v>
      </c>
      <c r="C13">
        <v>2</v>
      </c>
      <c r="E13">
        <v>1</v>
      </c>
      <c r="F13">
        <v>4</v>
      </c>
    </row>
    <row r="14" spans="1:6" x14ac:dyDescent="0.2">
      <c r="A14" s="7" t="s">
        <v>2050</v>
      </c>
      <c r="E14">
        <v>2</v>
      </c>
      <c r="F14">
        <v>2</v>
      </c>
    </row>
    <row r="15" spans="1:6" x14ac:dyDescent="0.2">
      <c r="A15" s="7" t="s">
        <v>2049</v>
      </c>
      <c r="D15">
        <v>1</v>
      </c>
      <c r="E15">
        <v>1</v>
      </c>
      <c r="F15">
        <v>2</v>
      </c>
    </row>
    <row r="16" spans="1:6" x14ac:dyDescent="0.2">
      <c r="A16" s="7" t="s">
        <v>2044</v>
      </c>
      <c r="E16">
        <v>1</v>
      </c>
      <c r="F16">
        <v>1</v>
      </c>
    </row>
    <row r="17" spans="1:6" x14ac:dyDescent="0.2">
      <c r="A17" s="7" t="s">
        <v>2069</v>
      </c>
      <c r="B17">
        <v>4</v>
      </c>
      <c r="C17">
        <v>6</v>
      </c>
      <c r="D17">
        <v>1</v>
      </c>
      <c r="E17">
        <v>12</v>
      </c>
      <c r="F17">
        <v>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6260-FCF7-4641-97D4-5F2E96143F91}">
  <sheetPr codeName="Sheet4"/>
  <dimension ref="A1:F18"/>
  <sheetViews>
    <sheetView workbookViewId="0">
      <selection activeCell="B46" sqref="B46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7" width="10.83203125" bestFit="1" customWidth="1"/>
    <col min="8" max="8" width="15.6640625" bestFit="1" customWidth="1"/>
    <col min="9" max="9" width="18" bestFit="1" customWidth="1"/>
    <col min="10" max="10" width="15.6640625" bestFit="1" customWidth="1"/>
    <col min="11" max="11" width="18" bestFit="1" customWidth="1"/>
    <col min="12" max="12" width="20.5" bestFit="1" customWidth="1"/>
    <col min="13" max="13" width="22.83203125" bestFit="1" customWidth="1"/>
  </cols>
  <sheetData>
    <row r="1" spans="1:6" x14ac:dyDescent="0.2">
      <c r="A1" s="6" t="s">
        <v>2064</v>
      </c>
      <c r="B1" t="s">
        <v>2071</v>
      </c>
    </row>
    <row r="2" spans="1:6" x14ac:dyDescent="0.2">
      <c r="A2" s="6" t="s">
        <v>2075</v>
      </c>
      <c r="B2" t="s">
        <v>2072</v>
      </c>
    </row>
    <row r="4" spans="1:6" x14ac:dyDescent="0.2">
      <c r="A4" s="6" t="s">
        <v>2066</v>
      </c>
      <c r="B4" s="6" t="s">
        <v>2067</v>
      </c>
    </row>
    <row r="5" spans="1:6" x14ac:dyDescent="0.2">
      <c r="A5" s="6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2077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2078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2079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2080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2081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2082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2083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2084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2085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2086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2087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2088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EB21-2234-7F40-96E9-AB67C1B2619C}">
  <dimension ref="A1:H14"/>
  <sheetViews>
    <sheetView workbookViewId="0">
      <selection activeCell="K16" sqref="K16"/>
    </sheetView>
  </sheetViews>
  <sheetFormatPr baseColWidth="10" defaultRowHeight="16" x14ac:dyDescent="0.2"/>
  <cols>
    <col min="1" max="1" width="27" bestFit="1" customWidth="1"/>
    <col min="2" max="2" width="17.5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2089</v>
      </c>
      <c r="B1" t="s">
        <v>2090</v>
      </c>
      <c r="C1" t="s">
        <v>2091</v>
      </c>
      <c r="D1" t="s">
        <v>2092</v>
      </c>
      <c r="E1" s="13" t="s">
        <v>2093</v>
      </c>
      <c r="F1" t="s">
        <v>2094</v>
      </c>
      <c r="G1" t="s">
        <v>2095</v>
      </c>
      <c r="H1" t="s">
        <v>2096</v>
      </c>
    </row>
    <row r="2" spans="1:8" x14ac:dyDescent="0.2">
      <c r="A2" s="11" t="s">
        <v>2097</v>
      </c>
      <c r="B2">
        <f>COUNTIFS(Crowdfunding!F:F, "successful", Crowdfunding!D:D, "&lt;1000")</f>
        <v>30</v>
      </c>
      <c r="C2">
        <f>COUNTIFS(Crowdfunding!F:F, "failed", Crowdfunding!D:D, "&lt;1000")</f>
        <v>20</v>
      </c>
      <c r="D2">
        <f>COUNTIFS(Crowdfunding!F:F, "canceled", Crowdfunding!D:D, "&lt;1000")</f>
        <v>1</v>
      </c>
      <c r="E2" s="13">
        <f>SUM(B2:D2)</f>
        <v>51</v>
      </c>
      <c r="F2" s="16">
        <f t="shared" ref="F2" si="0">B2/E2</f>
        <v>0.58823529411764708</v>
      </c>
      <c r="G2" s="16">
        <f t="shared" ref="G2" si="1">C2/E2</f>
        <v>0.39215686274509803</v>
      </c>
      <c r="H2" s="16">
        <f t="shared" ref="H2" si="2">D2/E2</f>
        <v>1.9607843137254902E-2</v>
      </c>
    </row>
    <row r="3" spans="1:8" x14ac:dyDescent="0.2">
      <c r="A3" s="11" t="s">
        <v>2098</v>
      </c>
      <c r="B3">
        <f>COUNTIFS(Crowdfunding!F:F, "successful", Crowdfunding!D:D, "&gt;1000", Crowdfunding!D:D, "&lt;4999")</f>
        <v>185</v>
      </c>
      <c r="C3">
        <f>COUNTIFS(Crowdfunding!F:F, "failed", Crowdfunding!D:D, "&gt;1000", Crowdfunding!D:D, "&lt;4999")</f>
        <v>37</v>
      </c>
      <c r="D3">
        <f>COUNTIFS(Crowdfunding!F:F, "canceled",  Crowdfunding!D:D, "&gt;1000", Crowdfunding!D:D, "&lt;4999")</f>
        <v>2</v>
      </c>
      <c r="E3" s="13">
        <f t="shared" ref="E3:E13" si="3">SUM(B3:D3)</f>
        <v>224</v>
      </c>
      <c r="F3" s="16">
        <f t="shared" ref="F3:F13" si="4">B3/E3</f>
        <v>0.8258928571428571</v>
      </c>
      <c r="G3" s="16">
        <f t="shared" ref="G3:G13" si="5">C3/E3</f>
        <v>0.16517857142857142</v>
      </c>
      <c r="H3" s="16">
        <f t="shared" ref="H3:H13" si="6">D3/E3</f>
        <v>8.9285714285714281E-3</v>
      </c>
    </row>
    <row r="4" spans="1:8" x14ac:dyDescent="0.2">
      <c r="A4" s="11" t="s">
        <v>2099</v>
      </c>
      <c r="B4">
        <f>COUNTIFS(Crowdfunding!F:F, "successful", Crowdfunding!D:D, "&gt;5000", Crowdfunding!D:D, "&lt;9999")</f>
        <v>157</v>
      </c>
      <c r="C4">
        <f>COUNTIFS(Crowdfunding!F:F, "failed", Crowdfunding!D:D, "&gt;5000", Crowdfunding!D:D, "&lt;9999")</f>
        <v>125</v>
      </c>
      <c r="D4">
        <f>COUNTIFS(Crowdfunding!F:F, "canceled",  Crowdfunding!D:D, "&gt;5000", Crowdfunding!D:D, "&lt;9999")</f>
        <v>25</v>
      </c>
      <c r="E4" s="13">
        <f t="shared" si="3"/>
        <v>307</v>
      </c>
      <c r="F4" s="16">
        <f t="shared" si="4"/>
        <v>0.51140065146579805</v>
      </c>
      <c r="G4" s="16">
        <f t="shared" si="5"/>
        <v>0.40716612377850164</v>
      </c>
      <c r="H4" s="16">
        <f t="shared" si="6"/>
        <v>8.143322475570032E-2</v>
      </c>
    </row>
    <row r="5" spans="1:8" x14ac:dyDescent="0.2">
      <c r="A5" s="11" t="s">
        <v>2100</v>
      </c>
      <c r="B5">
        <f>COUNTIFS(Crowdfunding!F:F, "successful", Crowdfunding!D:D, "&gt;10000", Crowdfunding!D:D, "&lt;14999")</f>
        <v>2</v>
      </c>
      <c r="C5">
        <f>COUNTIFS(Crowdfunding!F:F, "failed", Crowdfunding!D:D, "&gt;10000", Crowdfunding!D:D, "&lt;14999")</f>
        <v>0</v>
      </c>
      <c r="D5">
        <f>COUNTIFS(Crowdfunding!F:F, "canceled",  Crowdfunding!D:D, "&gt;10000", Crowdfunding!D:D, "&lt;14999")</f>
        <v>0</v>
      </c>
      <c r="E5" s="13">
        <f t="shared" si="3"/>
        <v>2</v>
      </c>
      <c r="F5" s="16">
        <f t="shared" si="4"/>
        <v>1</v>
      </c>
      <c r="G5" s="16">
        <f t="shared" si="5"/>
        <v>0</v>
      </c>
      <c r="H5" s="16">
        <f t="shared" si="6"/>
        <v>0</v>
      </c>
    </row>
    <row r="6" spans="1:8" x14ac:dyDescent="0.2">
      <c r="A6" s="11" t="s">
        <v>2101</v>
      </c>
      <c r="B6">
        <f>COUNTIFS(Crowdfunding!F:F, "successful", Crowdfunding!D:D, "&gt;15000", Crowdfunding!D:D, "&lt;19999")</f>
        <v>10</v>
      </c>
      <c r="C6">
        <f>COUNTIFS(Crowdfunding!F:F, "failed", Crowdfunding!D:D, "&gt;15000", Crowdfunding!D:D, "&lt;19999")</f>
        <v>0</v>
      </c>
      <c r="D6">
        <f>COUNTIFS(Crowdfunding!F:F, "canceled",  Crowdfunding!D:D, "&gt;15000", Crowdfunding!D:D, "&lt;19999")</f>
        <v>0</v>
      </c>
      <c r="E6" s="13">
        <f t="shared" si="3"/>
        <v>10</v>
      </c>
      <c r="F6" s="16">
        <f t="shared" si="4"/>
        <v>1</v>
      </c>
      <c r="G6" s="16">
        <f t="shared" si="5"/>
        <v>0</v>
      </c>
      <c r="H6" s="16">
        <f t="shared" si="6"/>
        <v>0</v>
      </c>
    </row>
    <row r="7" spans="1:8" x14ac:dyDescent="0.2">
      <c r="A7" s="11" t="s">
        <v>2102</v>
      </c>
      <c r="B7">
        <f>COUNTIFS(Crowdfunding!F:F, "successful", Crowdfunding!D:D, "&gt;20000", Crowdfunding!D:D, "&lt;24999")</f>
        <v>5</v>
      </c>
      <c r="C7">
        <f>COUNTIFS(Crowdfunding!F:F, "failed", Crowdfunding!D:D, "&gt;20000", Crowdfunding!D:D, "&lt;24999")</f>
        <v>0</v>
      </c>
      <c r="D7">
        <f>COUNTIFS(Crowdfunding!F:F, "canceled",  Crowdfunding!D:D, "&gt;20000", Crowdfunding!D:D, "&lt;24999")</f>
        <v>0</v>
      </c>
      <c r="E7" s="13">
        <f t="shared" si="3"/>
        <v>5</v>
      </c>
      <c r="F7" s="16">
        <f t="shared" si="4"/>
        <v>1</v>
      </c>
      <c r="G7" s="16">
        <f t="shared" si="5"/>
        <v>0</v>
      </c>
      <c r="H7" s="16">
        <f t="shared" si="6"/>
        <v>0</v>
      </c>
    </row>
    <row r="8" spans="1:8" x14ac:dyDescent="0.2">
      <c r="A8" s="11" t="s">
        <v>2103</v>
      </c>
      <c r="B8">
        <f>COUNTIFS(Crowdfunding!F:F, "successful", Crowdfunding!D:D, "&gt;25000", Crowdfunding!D:D, "&lt;29999")</f>
        <v>10</v>
      </c>
      <c r="C8">
        <f>COUNTIFS(Crowdfunding!F:F, "failed", Crowdfunding!D:D, "&gt;25000", Crowdfunding!D:D, "&lt;29999")</f>
        <v>3</v>
      </c>
      <c r="D8">
        <f>COUNTIFS(Crowdfunding!F:F, "canceled",  Crowdfunding!D:D, "&gt;25000", Crowdfunding!D:D, "&lt;29999")</f>
        <v>0</v>
      </c>
      <c r="E8" s="13">
        <f t="shared" si="3"/>
        <v>13</v>
      </c>
      <c r="F8" s="16">
        <f t="shared" si="4"/>
        <v>0.76923076923076927</v>
      </c>
      <c r="G8" s="16">
        <f t="shared" si="5"/>
        <v>0.23076923076923078</v>
      </c>
      <c r="H8" s="16">
        <f t="shared" si="6"/>
        <v>0</v>
      </c>
    </row>
    <row r="9" spans="1:8" x14ac:dyDescent="0.2">
      <c r="A9" s="11" t="s">
        <v>2104</v>
      </c>
      <c r="B9">
        <f>COUNTIFS(Crowdfunding!F:F, "successful", Crowdfunding!D:D, "&gt;30000", Crowdfunding!D:D, "&lt;34999")</f>
        <v>7</v>
      </c>
      <c r="C9">
        <f>COUNTIFS(Crowdfunding!F:F, "failed", Crowdfunding!D:D, "&gt;30000", Crowdfunding!D:D, "&lt;34999")</f>
        <v>0</v>
      </c>
      <c r="D9">
        <f>COUNTIFS(Crowdfunding!F:F, "canceled",  Crowdfunding!D:D, "&gt;30000", Crowdfunding!D:D, "&lt;34999")</f>
        <v>0</v>
      </c>
      <c r="E9" s="13">
        <f t="shared" si="3"/>
        <v>7</v>
      </c>
      <c r="F9" s="16">
        <f t="shared" si="4"/>
        <v>1</v>
      </c>
      <c r="G9" s="16">
        <f t="shared" si="5"/>
        <v>0</v>
      </c>
      <c r="H9" s="16">
        <f t="shared" si="6"/>
        <v>0</v>
      </c>
    </row>
    <row r="10" spans="1:8" x14ac:dyDescent="0.2">
      <c r="A10" s="11" t="s">
        <v>2105</v>
      </c>
      <c r="B10">
        <f>COUNTIFS(Crowdfunding!F:F, "successful", Crowdfunding!D:D, "&gt;35000", Crowdfunding!D:D, "&lt;39999")</f>
        <v>7</v>
      </c>
      <c r="C10">
        <f>COUNTIFS(Crowdfunding!F:F, "failed", Crowdfunding!D:D, "&gt;35000", Crowdfunding!D:D, "&lt;39999")</f>
        <v>3</v>
      </c>
      <c r="D10">
        <f>COUNTIFS(Crowdfunding!F:F, "canceled",  Crowdfunding!D:D, "&gt;35000", Crowdfunding!D:D, "&lt;39999")</f>
        <v>1</v>
      </c>
      <c r="E10" s="13">
        <f t="shared" si="3"/>
        <v>11</v>
      </c>
      <c r="F10" s="16">
        <f t="shared" si="4"/>
        <v>0.63636363636363635</v>
      </c>
      <c r="G10" s="16">
        <f t="shared" si="5"/>
        <v>0.27272727272727271</v>
      </c>
      <c r="H10" s="16">
        <f t="shared" si="6"/>
        <v>9.0909090909090912E-2</v>
      </c>
    </row>
    <row r="11" spans="1:8" x14ac:dyDescent="0.2">
      <c r="A11" s="11" t="s">
        <v>2106</v>
      </c>
      <c r="B11">
        <f>COUNTIFS(Crowdfunding!F:F, "successful", Crowdfunding!D:D, "&gt;40000", Crowdfunding!D:D, "&lt;44999")</f>
        <v>11</v>
      </c>
      <c r="C11">
        <f>COUNTIFS(Crowdfunding!F:F, "failed", Crowdfunding!D:D, "&gt;40000", Crowdfunding!D:D, "&lt;44999")</f>
        <v>3</v>
      </c>
      <c r="D11">
        <f>COUNTIFS(Crowdfunding!F:F, "canceled",  Crowdfunding!D:D, "&gt;40000", Crowdfunding!D:D, "&lt;44999")</f>
        <v>0</v>
      </c>
      <c r="E11" s="13">
        <f t="shared" si="3"/>
        <v>14</v>
      </c>
      <c r="F11" s="16">
        <f t="shared" si="4"/>
        <v>0.7857142857142857</v>
      </c>
      <c r="G11" s="16">
        <f t="shared" si="5"/>
        <v>0.21428571428571427</v>
      </c>
      <c r="H11" s="16">
        <f t="shared" si="6"/>
        <v>0</v>
      </c>
    </row>
    <row r="12" spans="1:8" x14ac:dyDescent="0.2">
      <c r="A12" s="11" t="s">
        <v>2107</v>
      </c>
      <c r="B12">
        <f>COUNTIFS(Crowdfunding!F:F, "successful", Crowdfunding!D:D, "&gt;45000", Crowdfunding!D:D, "&lt;49999")</f>
        <v>8</v>
      </c>
      <c r="C12">
        <f>COUNTIFS(Crowdfunding!F:F, "failed", Crowdfunding!D:D, "&gt;45000", Crowdfunding!D:D, "&lt;39999")</f>
        <v>0</v>
      </c>
      <c r="D12">
        <f>COUNTIFS(Crowdfunding!F:F, "canceled",  Crowdfunding!D:D, "&gt;45000", Crowdfunding!D:D, "&lt;49999")</f>
        <v>0</v>
      </c>
      <c r="E12" s="13">
        <f t="shared" si="3"/>
        <v>8</v>
      </c>
      <c r="F12" s="16">
        <f t="shared" si="4"/>
        <v>1</v>
      </c>
      <c r="G12" s="16">
        <f t="shared" si="5"/>
        <v>0</v>
      </c>
      <c r="H12" s="16">
        <f t="shared" si="6"/>
        <v>0</v>
      </c>
    </row>
    <row r="13" spans="1:8" x14ac:dyDescent="0.2">
      <c r="A13" s="11" t="s">
        <v>2108</v>
      </c>
      <c r="B13">
        <f>COUNTIFS(Crowdfunding!F:F, "successful", Crowdfunding!D:D, "&gt;=50000")</f>
        <v>114</v>
      </c>
      <c r="C13">
        <f>COUNTIFS(Crowdfunding!F:F, "failed", Crowdfunding!D:D, "&gt;=50000")</f>
        <v>163</v>
      </c>
      <c r="D13">
        <f>COUNTIFS(Crowdfunding!F:F, "canceled", Crowdfunding!D:D, "&gt;=50000")</f>
        <v>28</v>
      </c>
      <c r="E13" s="13">
        <f t="shared" si="3"/>
        <v>305</v>
      </c>
      <c r="F13" s="16">
        <f t="shared" si="4"/>
        <v>0.3737704918032787</v>
      </c>
      <c r="G13" s="16">
        <f t="shared" si="5"/>
        <v>0.53442622950819674</v>
      </c>
      <c r="H13" s="16">
        <f t="shared" si="6"/>
        <v>9.1803278688524587E-2</v>
      </c>
    </row>
    <row r="14" spans="1:8" x14ac:dyDescent="0.2">
      <c r="A14" s="12" t="s">
        <v>2109</v>
      </c>
      <c r="B14" s="8">
        <f>SUM(B2:B13)</f>
        <v>546</v>
      </c>
      <c r="C14" s="8">
        <f t="shared" ref="C14:E14" si="7">SUM(C2:C13)</f>
        <v>354</v>
      </c>
      <c r="D14" s="8">
        <f t="shared" si="7"/>
        <v>57</v>
      </c>
      <c r="E14" s="14">
        <f t="shared" si="7"/>
        <v>957</v>
      </c>
      <c r="F14" s="15"/>
      <c r="G14" s="15"/>
      <c r="H14" s="1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BC742-DEF7-8D4D-8B6A-BE268C5B3311}">
  <dimension ref="B1:G1001"/>
  <sheetViews>
    <sheetView tabSelected="1" workbookViewId="0">
      <selection activeCell="F40" sqref="F40"/>
    </sheetView>
  </sheetViews>
  <sheetFormatPr baseColWidth="10" defaultRowHeight="16" x14ac:dyDescent="0.2"/>
  <cols>
    <col min="1" max="1" width="12" bestFit="1" customWidth="1"/>
    <col min="2" max="2" width="22" bestFit="1" customWidth="1"/>
    <col min="3" max="3" width="18.33203125" customWidth="1"/>
    <col min="5" max="5" width="12" bestFit="1" customWidth="1"/>
    <col min="6" max="6" width="22" bestFit="1" customWidth="1"/>
    <col min="7" max="7" width="18.33203125" bestFit="1" customWidth="1"/>
  </cols>
  <sheetData>
    <row r="1" spans="2:7" x14ac:dyDescent="0.2">
      <c r="B1" t="s">
        <v>2117</v>
      </c>
      <c r="C1" t="s">
        <v>2116</v>
      </c>
      <c r="F1" t="s">
        <v>2117</v>
      </c>
      <c r="G1" t="s">
        <v>2116</v>
      </c>
    </row>
    <row r="2" spans="2:7" x14ac:dyDescent="0.2">
      <c r="B2" t="b">
        <f>IF(Crowdfunding!F2="successful", Crowdfunding!G2)</f>
        <v>0</v>
      </c>
      <c r="C2">
        <f>IF(Crowdfunding!F2="failed", Crowdfunding!G2)</f>
        <v>0</v>
      </c>
      <c r="E2" t="s">
        <v>2110</v>
      </c>
      <c r="F2">
        <f>AVERAGE(B:B)</f>
        <v>851.14690265486729</v>
      </c>
      <c r="G2">
        <f>AVERAGE(C:C)</f>
        <v>585.61538461538464</v>
      </c>
    </row>
    <row r="3" spans="2:7" x14ac:dyDescent="0.2">
      <c r="B3">
        <f>IF(Crowdfunding!F3="successful", Crowdfunding!G3)</f>
        <v>158</v>
      </c>
      <c r="C3" t="b">
        <f>IF(Crowdfunding!F3="failed", Crowdfunding!G3)</f>
        <v>0</v>
      </c>
      <c r="E3" t="s">
        <v>2111</v>
      </c>
      <c r="F3">
        <f>MEDIAN(B:B)</f>
        <v>201</v>
      </c>
      <c r="G3">
        <f>MEDIAN(C:C)</f>
        <v>114.5</v>
      </c>
    </row>
    <row r="4" spans="2:7" x14ac:dyDescent="0.2">
      <c r="B4">
        <f>IF(Crowdfunding!F4="successful", Crowdfunding!G4)</f>
        <v>1425</v>
      </c>
      <c r="C4" t="b">
        <f>IF(Crowdfunding!F4="failed", Crowdfunding!G4)</f>
        <v>0</v>
      </c>
      <c r="E4" t="s">
        <v>2112</v>
      </c>
      <c r="F4">
        <f>MIN(B:B)</f>
        <v>16</v>
      </c>
      <c r="G4">
        <f>MIN(C:C)</f>
        <v>0</v>
      </c>
    </row>
    <row r="5" spans="2:7" x14ac:dyDescent="0.2">
      <c r="B5" t="b">
        <f>IF(Crowdfunding!F5="successful", Crowdfunding!G5)</f>
        <v>0</v>
      </c>
      <c r="C5">
        <f>IF(Crowdfunding!F5="failed", Crowdfunding!G5)</f>
        <v>24</v>
      </c>
      <c r="E5" t="s">
        <v>2113</v>
      </c>
      <c r="F5">
        <f>MAX(B:B)</f>
        <v>7295</v>
      </c>
      <c r="G5">
        <f>MAX(C:C)</f>
        <v>6080</v>
      </c>
    </row>
    <row r="6" spans="2:7" x14ac:dyDescent="0.2">
      <c r="B6" t="b">
        <f>IF(Crowdfunding!F6="successful", Crowdfunding!G6)</f>
        <v>0</v>
      </c>
      <c r="C6">
        <f>IF(Crowdfunding!F6="failed", Crowdfunding!G6)</f>
        <v>53</v>
      </c>
      <c r="E6" t="s">
        <v>2114</v>
      </c>
      <c r="F6">
        <f>VAR(B:B)</f>
        <v>1606216.5936295739</v>
      </c>
      <c r="G6">
        <f>VAR(C:C)</f>
        <v>924113.45496927318</v>
      </c>
    </row>
    <row r="7" spans="2:7" x14ac:dyDescent="0.2">
      <c r="B7">
        <f>IF(Crowdfunding!F7="successful", Crowdfunding!G7)</f>
        <v>174</v>
      </c>
      <c r="C7" t="b">
        <f>IF(Crowdfunding!F7="failed", Crowdfunding!G7)</f>
        <v>0</v>
      </c>
      <c r="E7" t="s">
        <v>2115</v>
      </c>
      <c r="F7">
        <f>STDEV(B:B)</f>
        <v>1267.366006183523</v>
      </c>
      <c r="G7">
        <f>STDEV(C:C)</f>
        <v>961.30819978260524</v>
      </c>
    </row>
    <row r="8" spans="2:7" x14ac:dyDescent="0.2">
      <c r="B8" t="b">
        <f>IF(Crowdfunding!F8="successful", Crowdfunding!G8)</f>
        <v>0</v>
      </c>
      <c r="C8">
        <f>IF(Crowdfunding!F8="failed", Crowdfunding!G8)</f>
        <v>18</v>
      </c>
    </row>
    <row r="9" spans="2:7" x14ac:dyDescent="0.2">
      <c r="B9">
        <f>IF(Crowdfunding!F9="successful", Crowdfunding!G9)</f>
        <v>227</v>
      </c>
      <c r="C9" t="b">
        <f>IF(Crowdfunding!F9="failed", Crowdfunding!G9)</f>
        <v>0</v>
      </c>
    </row>
    <row r="10" spans="2:7" x14ac:dyDescent="0.2">
      <c r="B10" t="b">
        <f>IF(Crowdfunding!F10="successful", Crowdfunding!G10)</f>
        <v>0</v>
      </c>
      <c r="C10" t="b">
        <f>IF(Crowdfunding!F10="failed", Crowdfunding!G10)</f>
        <v>0</v>
      </c>
    </row>
    <row r="11" spans="2:7" x14ac:dyDescent="0.2">
      <c r="B11" t="b">
        <f>IF(Crowdfunding!F11="successful", Crowdfunding!G11)</f>
        <v>0</v>
      </c>
      <c r="C11">
        <f>IF(Crowdfunding!F11="failed", Crowdfunding!G11)</f>
        <v>44</v>
      </c>
    </row>
    <row r="12" spans="2:7" x14ac:dyDescent="0.2">
      <c r="B12">
        <f>IF(Crowdfunding!F12="successful", Crowdfunding!G12)</f>
        <v>220</v>
      </c>
      <c r="C12" t="b">
        <f>IF(Crowdfunding!F12="failed", Crowdfunding!G12)</f>
        <v>0</v>
      </c>
    </row>
    <row r="13" spans="2:7" x14ac:dyDescent="0.2">
      <c r="B13" t="b">
        <f>IF(Crowdfunding!F13="successful", Crowdfunding!G13)</f>
        <v>0</v>
      </c>
      <c r="C13">
        <f>IF(Crowdfunding!F13="failed", Crowdfunding!G13)</f>
        <v>27</v>
      </c>
    </row>
    <row r="14" spans="2:7" x14ac:dyDescent="0.2">
      <c r="B14" t="b">
        <f>IF(Crowdfunding!F14="successful", Crowdfunding!G14)</f>
        <v>0</v>
      </c>
      <c r="C14">
        <f>IF(Crowdfunding!F14="failed", Crowdfunding!G14)</f>
        <v>55</v>
      </c>
    </row>
    <row r="15" spans="2:7" x14ac:dyDescent="0.2">
      <c r="B15">
        <f>IF(Crowdfunding!F15="successful", Crowdfunding!G15)</f>
        <v>98</v>
      </c>
      <c r="C15" t="b">
        <f>IF(Crowdfunding!F15="failed", Crowdfunding!G15)</f>
        <v>0</v>
      </c>
    </row>
    <row r="16" spans="2:7" x14ac:dyDescent="0.2">
      <c r="B16" t="b">
        <f>IF(Crowdfunding!F16="successful", Crowdfunding!G16)</f>
        <v>0</v>
      </c>
      <c r="C16">
        <f>IF(Crowdfunding!F16="failed", Crowdfunding!G16)</f>
        <v>200</v>
      </c>
    </row>
    <row r="17" spans="2:3" x14ac:dyDescent="0.2">
      <c r="B17" t="b">
        <f>IF(Crowdfunding!F17="successful", Crowdfunding!G17)</f>
        <v>0</v>
      </c>
      <c r="C17">
        <f>IF(Crowdfunding!F17="failed", Crowdfunding!G17)</f>
        <v>452</v>
      </c>
    </row>
    <row r="18" spans="2:3" x14ac:dyDescent="0.2">
      <c r="B18">
        <f>IF(Crowdfunding!F18="successful", Crowdfunding!G18)</f>
        <v>100</v>
      </c>
      <c r="C18" t="b">
        <f>IF(Crowdfunding!F18="failed", Crowdfunding!G18)</f>
        <v>0</v>
      </c>
    </row>
    <row r="19" spans="2:3" x14ac:dyDescent="0.2">
      <c r="B19">
        <f>IF(Crowdfunding!F19="successful", Crowdfunding!G19)</f>
        <v>1249</v>
      </c>
      <c r="C19" t="b">
        <f>IF(Crowdfunding!F19="failed", Crowdfunding!G19)</f>
        <v>0</v>
      </c>
    </row>
    <row r="20" spans="2:3" x14ac:dyDescent="0.2">
      <c r="B20" t="b">
        <f>IF(Crowdfunding!F20="successful", Crowdfunding!G20)</f>
        <v>0</v>
      </c>
      <c r="C20" t="b">
        <f>IF(Crowdfunding!F20="failed", Crowdfunding!G20)</f>
        <v>0</v>
      </c>
    </row>
    <row r="21" spans="2:3" x14ac:dyDescent="0.2">
      <c r="B21" t="b">
        <f>IF(Crowdfunding!F21="successful", Crowdfunding!G21)</f>
        <v>0</v>
      </c>
      <c r="C21">
        <f>IF(Crowdfunding!F21="failed", Crowdfunding!G21)</f>
        <v>674</v>
      </c>
    </row>
    <row r="22" spans="2:3" x14ac:dyDescent="0.2">
      <c r="B22">
        <f>IF(Crowdfunding!F22="successful", Crowdfunding!G22)</f>
        <v>1396</v>
      </c>
      <c r="C22" t="b">
        <f>IF(Crowdfunding!F22="failed", Crowdfunding!G22)</f>
        <v>0</v>
      </c>
    </row>
    <row r="23" spans="2:3" x14ac:dyDescent="0.2">
      <c r="B23" t="b">
        <f>IF(Crowdfunding!F23="successful", Crowdfunding!G23)</f>
        <v>0</v>
      </c>
      <c r="C23">
        <f>IF(Crowdfunding!F23="failed", Crowdfunding!G23)</f>
        <v>558</v>
      </c>
    </row>
    <row r="24" spans="2:3" x14ac:dyDescent="0.2">
      <c r="B24">
        <f>IF(Crowdfunding!F24="successful", Crowdfunding!G24)</f>
        <v>890</v>
      </c>
      <c r="C24" t="b">
        <f>IF(Crowdfunding!F24="failed", Crowdfunding!G24)</f>
        <v>0</v>
      </c>
    </row>
    <row r="25" spans="2:3" x14ac:dyDescent="0.2">
      <c r="B25">
        <f>IF(Crowdfunding!F25="successful", Crowdfunding!G25)</f>
        <v>142</v>
      </c>
      <c r="C25" t="b">
        <f>IF(Crowdfunding!F25="failed", Crowdfunding!G25)</f>
        <v>0</v>
      </c>
    </row>
    <row r="26" spans="2:3" x14ac:dyDescent="0.2">
      <c r="B26">
        <f>IF(Crowdfunding!F26="successful", Crowdfunding!G26)</f>
        <v>2673</v>
      </c>
      <c r="C26" t="b">
        <f>IF(Crowdfunding!F26="failed", Crowdfunding!G26)</f>
        <v>0</v>
      </c>
    </row>
    <row r="27" spans="2:3" x14ac:dyDescent="0.2">
      <c r="B27">
        <f>IF(Crowdfunding!F27="successful", Crowdfunding!G27)</f>
        <v>163</v>
      </c>
      <c r="C27" t="b">
        <f>IF(Crowdfunding!F27="failed", Crowdfunding!G27)</f>
        <v>0</v>
      </c>
    </row>
    <row r="28" spans="2:3" x14ac:dyDescent="0.2">
      <c r="B28" t="b">
        <f>IF(Crowdfunding!F28="successful", Crowdfunding!G28)</f>
        <v>0</v>
      </c>
      <c r="C28" t="b">
        <f>IF(Crowdfunding!F28="failed", Crowdfunding!G28)</f>
        <v>0</v>
      </c>
    </row>
    <row r="29" spans="2:3" x14ac:dyDescent="0.2">
      <c r="B29" t="b">
        <f>IF(Crowdfunding!F29="successful", Crowdfunding!G29)</f>
        <v>0</v>
      </c>
      <c r="C29">
        <f>IF(Crowdfunding!F29="failed", Crowdfunding!G29)</f>
        <v>15</v>
      </c>
    </row>
    <row r="30" spans="2:3" x14ac:dyDescent="0.2">
      <c r="B30">
        <f>IF(Crowdfunding!F30="successful", Crowdfunding!G30)</f>
        <v>2220</v>
      </c>
      <c r="C30" t="b">
        <f>IF(Crowdfunding!F30="failed", Crowdfunding!G30)</f>
        <v>0</v>
      </c>
    </row>
    <row r="31" spans="2:3" x14ac:dyDescent="0.2">
      <c r="B31">
        <f>IF(Crowdfunding!F31="successful", Crowdfunding!G31)</f>
        <v>1606</v>
      </c>
      <c r="C31" t="b">
        <f>IF(Crowdfunding!F31="failed", Crowdfunding!G31)</f>
        <v>0</v>
      </c>
    </row>
    <row r="32" spans="2:3" x14ac:dyDescent="0.2">
      <c r="B32">
        <f>IF(Crowdfunding!F32="successful", Crowdfunding!G32)</f>
        <v>129</v>
      </c>
      <c r="C32" t="b">
        <f>IF(Crowdfunding!F32="failed", Crowdfunding!G32)</f>
        <v>0</v>
      </c>
    </row>
    <row r="33" spans="2:3" x14ac:dyDescent="0.2">
      <c r="B33">
        <f>IF(Crowdfunding!F33="successful", Crowdfunding!G33)</f>
        <v>226</v>
      </c>
      <c r="C33" t="b">
        <f>IF(Crowdfunding!F33="failed", Crowdfunding!G33)</f>
        <v>0</v>
      </c>
    </row>
    <row r="34" spans="2:3" x14ac:dyDescent="0.2">
      <c r="B34" t="b">
        <f>IF(Crowdfunding!F34="successful", Crowdfunding!G34)</f>
        <v>0</v>
      </c>
      <c r="C34">
        <f>IF(Crowdfunding!F34="failed", Crowdfunding!G34)</f>
        <v>2307</v>
      </c>
    </row>
    <row r="35" spans="2:3" x14ac:dyDescent="0.2">
      <c r="B35">
        <f>IF(Crowdfunding!F35="successful", Crowdfunding!G35)</f>
        <v>5419</v>
      </c>
      <c r="C35" t="b">
        <f>IF(Crowdfunding!F35="failed", Crowdfunding!G35)</f>
        <v>0</v>
      </c>
    </row>
    <row r="36" spans="2:3" x14ac:dyDescent="0.2">
      <c r="B36">
        <f>IF(Crowdfunding!F36="successful", Crowdfunding!G36)</f>
        <v>165</v>
      </c>
      <c r="C36" t="b">
        <f>IF(Crowdfunding!F36="failed", Crowdfunding!G36)</f>
        <v>0</v>
      </c>
    </row>
    <row r="37" spans="2:3" x14ac:dyDescent="0.2">
      <c r="B37">
        <f>IF(Crowdfunding!F37="successful", Crowdfunding!G37)</f>
        <v>1965</v>
      </c>
      <c r="C37" t="b">
        <f>IF(Crowdfunding!F37="failed", Crowdfunding!G37)</f>
        <v>0</v>
      </c>
    </row>
    <row r="38" spans="2:3" x14ac:dyDescent="0.2">
      <c r="B38">
        <f>IF(Crowdfunding!F38="successful", Crowdfunding!G38)</f>
        <v>16</v>
      </c>
      <c r="C38" t="b">
        <f>IF(Crowdfunding!F38="failed", Crowdfunding!G38)</f>
        <v>0</v>
      </c>
    </row>
    <row r="39" spans="2:3" x14ac:dyDescent="0.2">
      <c r="B39">
        <f>IF(Crowdfunding!F39="successful", Crowdfunding!G39)</f>
        <v>107</v>
      </c>
      <c r="C39" t="b">
        <f>IF(Crowdfunding!F39="failed", Crowdfunding!G39)</f>
        <v>0</v>
      </c>
    </row>
    <row r="40" spans="2:3" x14ac:dyDescent="0.2">
      <c r="B40">
        <f>IF(Crowdfunding!F40="successful", Crowdfunding!G40)</f>
        <v>134</v>
      </c>
      <c r="C40" t="b">
        <f>IF(Crowdfunding!F40="failed", Crowdfunding!G40)</f>
        <v>0</v>
      </c>
    </row>
    <row r="41" spans="2:3" x14ac:dyDescent="0.2">
      <c r="B41" t="b">
        <f>IF(Crowdfunding!F41="successful", Crowdfunding!G41)</f>
        <v>0</v>
      </c>
      <c r="C41">
        <f>IF(Crowdfunding!F41="failed", Crowdfunding!G41)</f>
        <v>88</v>
      </c>
    </row>
    <row r="42" spans="2:3" x14ac:dyDescent="0.2">
      <c r="B42">
        <f>IF(Crowdfunding!F42="successful", Crowdfunding!G42)</f>
        <v>198</v>
      </c>
      <c r="C42" t="b">
        <f>IF(Crowdfunding!F42="failed", Crowdfunding!G42)</f>
        <v>0</v>
      </c>
    </row>
    <row r="43" spans="2:3" x14ac:dyDescent="0.2">
      <c r="B43">
        <f>IF(Crowdfunding!F43="successful", Crowdfunding!G43)</f>
        <v>111</v>
      </c>
      <c r="C43" t="b">
        <f>IF(Crowdfunding!F43="failed", Crowdfunding!G43)</f>
        <v>0</v>
      </c>
    </row>
    <row r="44" spans="2:3" x14ac:dyDescent="0.2">
      <c r="B44">
        <f>IF(Crowdfunding!F44="successful", Crowdfunding!G44)</f>
        <v>222</v>
      </c>
      <c r="C44" t="b">
        <f>IF(Crowdfunding!F44="failed", Crowdfunding!G44)</f>
        <v>0</v>
      </c>
    </row>
    <row r="45" spans="2:3" x14ac:dyDescent="0.2">
      <c r="B45">
        <f>IF(Crowdfunding!F45="successful", Crowdfunding!G45)</f>
        <v>6212</v>
      </c>
      <c r="C45" t="b">
        <f>IF(Crowdfunding!F45="failed", Crowdfunding!G45)</f>
        <v>0</v>
      </c>
    </row>
    <row r="46" spans="2:3" x14ac:dyDescent="0.2">
      <c r="B46">
        <f>IF(Crowdfunding!F46="successful", Crowdfunding!G46)</f>
        <v>98</v>
      </c>
      <c r="C46" t="b">
        <f>IF(Crowdfunding!F46="failed", Crowdfunding!G46)</f>
        <v>0</v>
      </c>
    </row>
    <row r="47" spans="2:3" x14ac:dyDescent="0.2">
      <c r="B47" t="b">
        <f>IF(Crowdfunding!F47="successful", Crowdfunding!G47)</f>
        <v>0</v>
      </c>
      <c r="C47">
        <f>IF(Crowdfunding!F47="failed", Crowdfunding!G47)</f>
        <v>48</v>
      </c>
    </row>
    <row r="48" spans="2:3" x14ac:dyDescent="0.2">
      <c r="B48">
        <f>IF(Crowdfunding!F48="successful", Crowdfunding!G48)</f>
        <v>92</v>
      </c>
      <c r="C48" t="b">
        <f>IF(Crowdfunding!F48="failed", Crowdfunding!G48)</f>
        <v>0</v>
      </c>
    </row>
    <row r="49" spans="2:3" x14ac:dyDescent="0.2">
      <c r="B49">
        <f>IF(Crowdfunding!F49="successful", Crowdfunding!G49)</f>
        <v>149</v>
      </c>
      <c r="C49" t="b">
        <f>IF(Crowdfunding!F49="failed", Crowdfunding!G49)</f>
        <v>0</v>
      </c>
    </row>
    <row r="50" spans="2:3" x14ac:dyDescent="0.2">
      <c r="B50">
        <f>IF(Crowdfunding!F50="successful", Crowdfunding!G50)</f>
        <v>2431</v>
      </c>
      <c r="C50" t="b">
        <f>IF(Crowdfunding!F50="failed", Crowdfunding!G50)</f>
        <v>0</v>
      </c>
    </row>
    <row r="51" spans="2:3" x14ac:dyDescent="0.2">
      <c r="B51">
        <f>IF(Crowdfunding!F51="successful", Crowdfunding!G51)</f>
        <v>303</v>
      </c>
      <c r="C51" t="b">
        <f>IF(Crowdfunding!F51="failed", Crowdfunding!G51)</f>
        <v>0</v>
      </c>
    </row>
    <row r="52" spans="2:3" x14ac:dyDescent="0.2">
      <c r="B52" t="b">
        <f>IF(Crowdfunding!F52="successful", Crowdfunding!G52)</f>
        <v>0</v>
      </c>
      <c r="C52">
        <f>IF(Crowdfunding!F52="failed", Crowdfunding!G52)</f>
        <v>1</v>
      </c>
    </row>
    <row r="53" spans="2:3" x14ac:dyDescent="0.2">
      <c r="B53" t="b">
        <f>IF(Crowdfunding!F53="successful", Crowdfunding!G53)</f>
        <v>0</v>
      </c>
      <c r="C53">
        <f>IF(Crowdfunding!F53="failed", Crowdfunding!G53)</f>
        <v>1467</v>
      </c>
    </row>
    <row r="54" spans="2:3" x14ac:dyDescent="0.2">
      <c r="B54" t="b">
        <f>IF(Crowdfunding!F54="successful", Crowdfunding!G54)</f>
        <v>0</v>
      </c>
      <c r="C54">
        <f>IF(Crowdfunding!F54="failed", Crowdfunding!G54)</f>
        <v>75</v>
      </c>
    </row>
    <row r="55" spans="2:3" x14ac:dyDescent="0.2">
      <c r="B55">
        <f>IF(Crowdfunding!F55="successful", Crowdfunding!G55)</f>
        <v>209</v>
      </c>
      <c r="C55" t="b">
        <f>IF(Crowdfunding!F55="failed", Crowdfunding!G55)</f>
        <v>0</v>
      </c>
    </row>
    <row r="56" spans="2:3" x14ac:dyDescent="0.2">
      <c r="B56" t="b">
        <f>IF(Crowdfunding!F56="successful", Crowdfunding!G56)</f>
        <v>0</v>
      </c>
      <c r="C56">
        <f>IF(Crowdfunding!F56="failed", Crowdfunding!G56)</f>
        <v>120</v>
      </c>
    </row>
    <row r="57" spans="2:3" x14ac:dyDescent="0.2">
      <c r="B57">
        <f>IF(Crowdfunding!F57="successful", Crowdfunding!G57)</f>
        <v>131</v>
      </c>
      <c r="C57" t="b">
        <f>IF(Crowdfunding!F57="failed", Crowdfunding!G57)</f>
        <v>0</v>
      </c>
    </row>
    <row r="58" spans="2:3" x14ac:dyDescent="0.2">
      <c r="B58">
        <f>IF(Crowdfunding!F58="successful", Crowdfunding!G58)</f>
        <v>164</v>
      </c>
      <c r="C58" t="b">
        <f>IF(Crowdfunding!F58="failed", Crowdfunding!G58)</f>
        <v>0</v>
      </c>
    </row>
    <row r="59" spans="2:3" x14ac:dyDescent="0.2">
      <c r="B59">
        <f>IF(Crowdfunding!F59="successful", Crowdfunding!G59)</f>
        <v>201</v>
      </c>
      <c r="C59" t="b">
        <f>IF(Crowdfunding!F59="failed", Crowdfunding!G59)</f>
        <v>0</v>
      </c>
    </row>
    <row r="60" spans="2:3" x14ac:dyDescent="0.2">
      <c r="B60">
        <f>IF(Crowdfunding!F60="successful", Crowdfunding!G60)</f>
        <v>211</v>
      </c>
      <c r="C60" t="b">
        <f>IF(Crowdfunding!F60="failed", Crowdfunding!G60)</f>
        <v>0</v>
      </c>
    </row>
    <row r="61" spans="2:3" x14ac:dyDescent="0.2">
      <c r="B61">
        <f>IF(Crowdfunding!F61="successful", Crowdfunding!G61)</f>
        <v>128</v>
      </c>
      <c r="C61" t="b">
        <f>IF(Crowdfunding!F61="failed", Crowdfunding!G61)</f>
        <v>0</v>
      </c>
    </row>
    <row r="62" spans="2:3" x14ac:dyDescent="0.2">
      <c r="B62">
        <f>IF(Crowdfunding!F62="successful", Crowdfunding!G62)</f>
        <v>1600</v>
      </c>
      <c r="C62" t="b">
        <f>IF(Crowdfunding!F62="failed", Crowdfunding!G62)</f>
        <v>0</v>
      </c>
    </row>
    <row r="63" spans="2:3" x14ac:dyDescent="0.2">
      <c r="B63" t="b">
        <f>IF(Crowdfunding!F63="successful", Crowdfunding!G63)</f>
        <v>0</v>
      </c>
      <c r="C63">
        <f>IF(Crowdfunding!F63="failed", Crowdfunding!G63)</f>
        <v>2253</v>
      </c>
    </row>
    <row r="64" spans="2:3" x14ac:dyDescent="0.2">
      <c r="B64">
        <f>IF(Crowdfunding!F64="successful", Crowdfunding!G64)</f>
        <v>249</v>
      </c>
      <c r="C64" t="b">
        <f>IF(Crowdfunding!F64="failed", Crowdfunding!G64)</f>
        <v>0</v>
      </c>
    </row>
    <row r="65" spans="2:3" x14ac:dyDescent="0.2">
      <c r="B65" t="b">
        <f>IF(Crowdfunding!F65="successful", Crowdfunding!G65)</f>
        <v>0</v>
      </c>
      <c r="C65">
        <f>IF(Crowdfunding!F65="failed", Crowdfunding!G65)</f>
        <v>5</v>
      </c>
    </row>
    <row r="66" spans="2:3" x14ac:dyDescent="0.2">
      <c r="B66" t="b">
        <f>IF(Crowdfunding!F66="successful", Crowdfunding!G66)</f>
        <v>0</v>
      </c>
      <c r="C66">
        <f>IF(Crowdfunding!F66="failed", Crowdfunding!G66)</f>
        <v>38</v>
      </c>
    </row>
    <row r="67" spans="2:3" x14ac:dyDescent="0.2">
      <c r="B67">
        <f>IF(Crowdfunding!F67="successful", Crowdfunding!G67)</f>
        <v>236</v>
      </c>
      <c r="C67" t="b">
        <f>IF(Crowdfunding!F67="failed", Crowdfunding!G67)</f>
        <v>0</v>
      </c>
    </row>
    <row r="68" spans="2:3" x14ac:dyDescent="0.2">
      <c r="B68" t="b">
        <f>IF(Crowdfunding!F68="successful", Crowdfunding!G68)</f>
        <v>0</v>
      </c>
      <c r="C68">
        <f>IF(Crowdfunding!F68="failed", Crowdfunding!G68)</f>
        <v>12</v>
      </c>
    </row>
    <row r="69" spans="2:3" x14ac:dyDescent="0.2">
      <c r="B69">
        <f>IF(Crowdfunding!F69="successful", Crowdfunding!G69)</f>
        <v>4065</v>
      </c>
      <c r="C69" t="b">
        <f>IF(Crowdfunding!F69="failed", Crowdfunding!G69)</f>
        <v>0</v>
      </c>
    </row>
    <row r="70" spans="2:3" x14ac:dyDescent="0.2">
      <c r="B70">
        <f>IF(Crowdfunding!F70="successful", Crowdfunding!G70)</f>
        <v>246</v>
      </c>
      <c r="C70" t="b">
        <f>IF(Crowdfunding!F70="failed", Crowdfunding!G70)</f>
        <v>0</v>
      </c>
    </row>
    <row r="71" spans="2:3" x14ac:dyDescent="0.2">
      <c r="B71" t="b">
        <f>IF(Crowdfunding!F71="successful", Crowdfunding!G71)</f>
        <v>0</v>
      </c>
      <c r="C71" t="b">
        <f>IF(Crowdfunding!F71="failed", Crowdfunding!G71)</f>
        <v>0</v>
      </c>
    </row>
    <row r="72" spans="2:3" x14ac:dyDescent="0.2">
      <c r="B72">
        <f>IF(Crowdfunding!F72="successful", Crowdfunding!G72)</f>
        <v>2475</v>
      </c>
      <c r="C72" t="b">
        <f>IF(Crowdfunding!F72="failed", Crowdfunding!G72)</f>
        <v>0</v>
      </c>
    </row>
    <row r="73" spans="2:3" x14ac:dyDescent="0.2">
      <c r="B73">
        <f>IF(Crowdfunding!F73="successful", Crowdfunding!G73)</f>
        <v>76</v>
      </c>
      <c r="C73" t="b">
        <f>IF(Crowdfunding!F73="failed", Crowdfunding!G73)</f>
        <v>0</v>
      </c>
    </row>
    <row r="74" spans="2:3" x14ac:dyDescent="0.2">
      <c r="B74">
        <f>IF(Crowdfunding!F74="successful", Crowdfunding!G74)</f>
        <v>54</v>
      </c>
      <c r="C74" t="b">
        <f>IF(Crowdfunding!F74="failed", Crowdfunding!G74)</f>
        <v>0</v>
      </c>
    </row>
    <row r="75" spans="2:3" x14ac:dyDescent="0.2">
      <c r="B75">
        <f>IF(Crowdfunding!F75="successful", Crowdfunding!G75)</f>
        <v>88</v>
      </c>
      <c r="C75" t="b">
        <f>IF(Crowdfunding!F75="failed", Crowdfunding!G75)</f>
        <v>0</v>
      </c>
    </row>
    <row r="76" spans="2:3" x14ac:dyDescent="0.2">
      <c r="B76">
        <f>IF(Crowdfunding!F76="successful", Crowdfunding!G76)</f>
        <v>85</v>
      </c>
      <c r="C76" t="b">
        <f>IF(Crowdfunding!F76="failed", Crowdfunding!G76)</f>
        <v>0</v>
      </c>
    </row>
    <row r="77" spans="2:3" x14ac:dyDescent="0.2">
      <c r="B77">
        <f>IF(Crowdfunding!F77="successful", Crowdfunding!G77)</f>
        <v>170</v>
      </c>
      <c r="C77" t="b">
        <f>IF(Crowdfunding!F77="failed", Crowdfunding!G77)</f>
        <v>0</v>
      </c>
    </row>
    <row r="78" spans="2:3" x14ac:dyDescent="0.2">
      <c r="B78" t="b">
        <f>IF(Crowdfunding!F78="successful", Crowdfunding!G78)</f>
        <v>0</v>
      </c>
      <c r="C78">
        <f>IF(Crowdfunding!F78="failed", Crowdfunding!G78)</f>
        <v>1684</v>
      </c>
    </row>
    <row r="79" spans="2:3" x14ac:dyDescent="0.2">
      <c r="B79" t="b">
        <f>IF(Crowdfunding!F79="successful", Crowdfunding!G79)</f>
        <v>0</v>
      </c>
      <c r="C79">
        <f>IF(Crowdfunding!F79="failed", Crowdfunding!G79)</f>
        <v>56</v>
      </c>
    </row>
    <row r="80" spans="2:3" x14ac:dyDescent="0.2">
      <c r="B80">
        <f>IF(Crowdfunding!F80="successful", Crowdfunding!G80)</f>
        <v>330</v>
      </c>
      <c r="C80" t="b">
        <f>IF(Crowdfunding!F80="failed", Crowdfunding!G80)</f>
        <v>0</v>
      </c>
    </row>
    <row r="81" spans="2:3" x14ac:dyDescent="0.2">
      <c r="B81" t="b">
        <f>IF(Crowdfunding!F81="successful", Crowdfunding!G81)</f>
        <v>0</v>
      </c>
      <c r="C81">
        <f>IF(Crowdfunding!F81="failed", Crowdfunding!G81)</f>
        <v>838</v>
      </c>
    </row>
    <row r="82" spans="2:3" x14ac:dyDescent="0.2">
      <c r="B82">
        <f>IF(Crowdfunding!F82="successful", Crowdfunding!G82)</f>
        <v>127</v>
      </c>
      <c r="C82" t="b">
        <f>IF(Crowdfunding!F82="failed", Crowdfunding!G82)</f>
        <v>0</v>
      </c>
    </row>
    <row r="83" spans="2:3" x14ac:dyDescent="0.2">
      <c r="B83">
        <f>IF(Crowdfunding!F83="successful", Crowdfunding!G83)</f>
        <v>411</v>
      </c>
      <c r="C83" t="b">
        <f>IF(Crowdfunding!F83="failed", Crowdfunding!G83)</f>
        <v>0</v>
      </c>
    </row>
    <row r="84" spans="2:3" x14ac:dyDescent="0.2">
      <c r="B84">
        <f>IF(Crowdfunding!F84="successful", Crowdfunding!G84)</f>
        <v>180</v>
      </c>
      <c r="C84" t="b">
        <f>IF(Crowdfunding!F84="failed", Crowdfunding!G84)</f>
        <v>0</v>
      </c>
    </row>
    <row r="85" spans="2:3" x14ac:dyDescent="0.2">
      <c r="B85" t="b">
        <f>IF(Crowdfunding!F85="successful", Crowdfunding!G85)</f>
        <v>0</v>
      </c>
      <c r="C85">
        <f>IF(Crowdfunding!F85="failed", Crowdfunding!G85)</f>
        <v>1000</v>
      </c>
    </row>
    <row r="86" spans="2:3" x14ac:dyDescent="0.2">
      <c r="B86">
        <f>IF(Crowdfunding!F86="successful", Crowdfunding!G86)</f>
        <v>374</v>
      </c>
      <c r="C86" t="b">
        <f>IF(Crowdfunding!F86="failed", Crowdfunding!G86)</f>
        <v>0</v>
      </c>
    </row>
    <row r="87" spans="2:3" x14ac:dyDescent="0.2">
      <c r="B87">
        <f>IF(Crowdfunding!F87="successful", Crowdfunding!G87)</f>
        <v>71</v>
      </c>
      <c r="C87" t="b">
        <f>IF(Crowdfunding!F87="failed", Crowdfunding!G87)</f>
        <v>0</v>
      </c>
    </row>
    <row r="88" spans="2:3" x14ac:dyDescent="0.2">
      <c r="B88">
        <f>IF(Crowdfunding!F88="successful", Crowdfunding!G88)</f>
        <v>203</v>
      </c>
      <c r="C88" t="b">
        <f>IF(Crowdfunding!F88="failed", Crowdfunding!G88)</f>
        <v>0</v>
      </c>
    </row>
    <row r="89" spans="2:3" x14ac:dyDescent="0.2">
      <c r="B89" t="b">
        <f>IF(Crowdfunding!F89="successful", Crowdfunding!G89)</f>
        <v>0</v>
      </c>
      <c r="C89">
        <f>IF(Crowdfunding!F89="failed", Crowdfunding!G89)</f>
        <v>1482</v>
      </c>
    </row>
    <row r="90" spans="2:3" x14ac:dyDescent="0.2">
      <c r="B90">
        <f>IF(Crowdfunding!F90="successful", Crowdfunding!G90)</f>
        <v>113</v>
      </c>
      <c r="C90" t="b">
        <f>IF(Crowdfunding!F90="failed", Crowdfunding!G90)</f>
        <v>0</v>
      </c>
    </row>
    <row r="91" spans="2:3" x14ac:dyDescent="0.2">
      <c r="B91">
        <f>IF(Crowdfunding!F91="successful", Crowdfunding!G91)</f>
        <v>96</v>
      </c>
      <c r="C91" t="b">
        <f>IF(Crowdfunding!F91="failed", Crowdfunding!G91)</f>
        <v>0</v>
      </c>
    </row>
    <row r="92" spans="2:3" x14ac:dyDescent="0.2">
      <c r="B92" t="b">
        <f>IF(Crowdfunding!F92="successful", Crowdfunding!G92)</f>
        <v>0</v>
      </c>
      <c r="C92">
        <f>IF(Crowdfunding!F92="failed", Crowdfunding!G92)</f>
        <v>106</v>
      </c>
    </row>
    <row r="93" spans="2:3" x14ac:dyDescent="0.2">
      <c r="B93" t="b">
        <f>IF(Crowdfunding!F93="successful", Crowdfunding!G93)</f>
        <v>0</v>
      </c>
      <c r="C93">
        <f>IF(Crowdfunding!F93="failed", Crowdfunding!G93)</f>
        <v>679</v>
      </c>
    </row>
    <row r="94" spans="2:3" x14ac:dyDescent="0.2">
      <c r="B94">
        <f>IF(Crowdfunding!F94="successful", Crowdfunding!G94)</f>
        <v>498</v>
      </c>
      <c r="C94" t="b">
        <f>IF(Crowdfunding!F94="failed", Crowdfunding!G94)</f>
        <v>0</v>
      </c>
    </row>
    <row r="95" spans="2:3" x14ac:dyDescent="0.2">
      <c r="B95" t="b">
        <f>IF(Crowdfunding!F95="successful", Crowdfunding!G95)</f>
        <v>0</v>
      </c>
      <c r="C95" t="b">
        <f>IF(Crowdfunding!F95="failed", Crowdfunding!G95)</f>
        <v>0</v>
      </c>
    </row>
    <row r="96" spans="2:3" x14ac:dyDescent="0.2">
      <c r="B96">
        <f>IF(Crowdfunding!F96="successful", Crowdfunding!G96)</f>
        <v>180</v>
      </c>
      <c r="C96" t="b">
        <f>IF(Crowdfunding!F96="failed", Crowdfunding!G96)</f>
        <v>0</v>
      </c>
    </row>
    <row r="97" spans="2:3" x14ac:dyDescent="0.2">
      <c r="B97">
        <f>IF(Crowdfunding!F97="successful", Crowdfunding!G97)</f>
        <v>27</v>
      </c>
      <c r="C97" t="b">
        <f>IF(Crowdfunding!F97="failed", Crowdfunding!G97)</f>
        <v>0</v>
      </c>
    </row>
    <row r="98" spans="2:3" x14ac:dyDescent="0.2">
      <c r="B98">
        <f>IF(Crowdfunding!F98="successful", Crowdfunding!G98)</f>
        <v>2331</v>
      </c>
      <c r="C98" t="b">
        <f>IF(Crowdfunding!F98="failed", Crowdfunding!G98)</f>
        <v>0</v>
      </c>
    </row>
    <row r="99" spans="2:3" x14ac:dyDescent="0.2">
      <c r="B99">
        <f>IF(Crowdfunding!F99="successful", Crowdfunding!G99)</f>
        <v>113</v>
      </c>
      <c r="C99" t="b">
        <f>IF(Crowdfunding!F99="failed", Crowdfunding!G99)</f>
        <v>0</v>
      </c>
    </row>
    <row r="100" spans="2:3" x14ac:dyDescent="0.2">
      <c r="B100" t="b">
        <f>IF(Crowdfunding!F100="successful", Crowdfunding!G100)</f>
        <v>0</v>
      </c>
      <c r="C100">
        <f>IF(Crowdfunding!F100="failed", Crowdfunding!G100)</f>
        <v>1220</v>
      </c>
    </row>
    <row r="101" spans="2:3" x14ac:dyDescent="0.2">
      <c r="B101">
        <f>IF(Crowdfunding!F101="successful", Crowdfunding!G101)</f>
        <v>164</v>
      </c>
      <c r="C101" t="b">
        <f>IF(Crowdfunding!F101="failed", Crowdfunding!G101)</f>
        <v>0</v>
      </c>
    </row>
    <row r="102" spans="2:3" x14ac:dyDescent="0.2">
      <c r="B102" t="b">
        <f>IF(Crowdfunding!F102="successful", Crowdfunding!G102)</f>
        <v>0</v>
      </c>
      <c r="C102">
        <f>IF(Crowdfunding!F102="failed", Crowdfunding!G102)</f>
        <v>1</v>
      </c>
    </row>
    <row r="103" spans="2:3" x14ac:dyDescent="0.2">
      <c r="B103">
        <f>IF(Crowdfunding!F103="successful", Crowdfunding!G103)</f>
        <v>164</v>
      </c>
      <c r="C103" t="b">
        <f>IF(Crowdfunding!F103="failed", Crowdfunding!G103)</f>
        <v>0</v>
      </c>
    </row>
    <row r="104" spans="2:3" x14ac:dyDescent="0.2">
      <c r="B104">
        <f>IF(Crowdfunding!F104="successful", Crowdfunding!G104)</f>
        <v>336</v>
      </c>
      <c r="C104" t="b">
        <f>IF(Crowdfunding!F104="failed", Crowdfunding!G104)</f>
        <v>0</v>
      </c>
    </row>
    <row r="105" spans="2:3" x14ac:dyDescent="0.2">
      <c r="B105" t="b">
        <f>IF(Crowdfunding!F105="successful", Crowdfunding!G105)</f>
        <v>0</v>
      </c>
      <c r="C105">
        <f>IF(Crowdfunding!F105="failed", Crowdfunding!G105)</f>
        <v>37</v>
      </c>
    </row>
    <row r="106" spans="2:3" x14ac:dyDescent="0.2">
      <c r="B106">
        <f>IF(Crowdfunding!F106="successful", Crowdfunding!G106)</f>
        <v>1917</v>
      </c>
      <c r="C106" t="b">
        <f>IF(Crowdfunding!F106="failed", Crowdfunding!G106)</f>
        <v>0</v>
      </c>
    </row>
    <row r="107" spans="2:3" x14ac:dyDescent="0.2">
      <c r="B107">
        <f>IF(Crowdfunding!F107="successful", Crowdfunding!G107)</f>
        <v>95</v>
      </c>
      <c r="C107" t="b">
        <f>IF(Crowdfunding!F107="failed", Crowdfunding!G107)</f>
        <v>0</v>
      </c>
    </row>
    <row r="108" spans="2:3" x14ac:dyDescent="0.2">
      <c r="B108">
        <f>IF(Crowdfunding!F108="successful", Crowdfunding!G108)</f>
        <v>147</v>
      </c>
      <c r="C108" t="b">
        <f>IF(Crowdfunding!F108="failed", Crowdfunding!G108)</f>
        <v>0</v>
      </c>
    </row>
    <row r="109" spans="2:3" x14ac:dyDescent="0.2">
      <c r="B109">
        <f>IF(Crowdfunding!F109="successful", Crowdfunding!G109)</f>
        <v>86</v>
      </c>
      <c r="C109" t="b">
        <f>IF(Crowdfunding!F109="failed", Crowdfunding!G109)</f>
        <v>0</v>
      </c>
    </row>
    <row r="110" spans="2:3" x14ac:dyDescent="0.2">
      <c r="B110">
        <f>IF(Crowdfunding!F110="successful", Crowdfunding!G110)</f>
        <v>83</v>
      </c>
      <c r="C110" t="b">
        <f>IF(Crowdfunding!F110="failed", Crowdfunding!G110)</f>
        <v>0</v>
      </c>
    </row>
    <row r="111" spans="2:3" x14ac:dyDescent="0.2">
      <c r="B111" t="b">
        <f>IF(Crowdfunding!F111="successful", Crowdfunding!G111)</f>
        <v>0</v>
      </c>
      <c r="C111">
        <f>IF(Crowdfunding!F111="failed", Crowdfunding!G111)</f>
        <v>60</v>
      </c>
    </row>
    <row r="112" spans="2:3" x14ac:dyDescent="0.2">
      <c r="B112" t="b">
        <f>IF(Crowdfunding!F112="successful", Crowdfunding!G112)</f>
        <v>0</v>
      </c>
      <c r="C112">
        <f>IF(Crowdfunding!F112="failed", Crowdfunding!G112)</f>
        <v>296</v>
      </c>
    </row>
    <row r="113" spans="2:3" x14ac:dyDescent="0.2">
      <c r="B113">
        <f>IF(Crowdfunding!F113="successful", Crowdfunding!G113)</f>
        <v>676</v>
      </c>
      <c r="C113" t="b">
        <f>IF(Crowdfunding!F113="failed", Crowdfunding!G113)</f>
        <v>0</v>
      </c>
    </row>
    <row r="114" spans="2:3" x14ac:dyDescent="0.2">
      <c r="B114">
        <f>IF(Crowdfunding!F114="successful", Crowdfunding!G114)</f>
        <v>361</v>
      </c>
      <c r="C114" t="b">
        <f>IF(Crowdfunding!F114="failed", Crowdfunding!G114)</f>
        <v>0</v>
      </c>
    </row>
    <row r="115" spans="2:3" x14ac:dyDescent="0.2">
      <c r="B115">
        <f>IF(Crowdfunding!F115="successful", Crowdfunding!G115)</f>
        <v>131</v>
      </c>
      <c r="C115" t="b">
        <f>IF(Crowdfunding!F115="failed", Crowdfunding!G115)</f>
        <v>0</v>
      </c>
    </row>
    <row r="116" spans="2:3" x14ac:dyDescent="0.2">
      <c r="B116">
        <f>IF(Crowdfunding!F116="successful", Crowdfunding!G116)</f>
        <v>126</v>
      </c>
      <c r="C116" t="b">
        <f>IF(Crowdfunding!F116="failed", Crowdfunding!G116)</f>
        <v>0</v>
      </c>
    </row>
    <row r="117" spans="2:3" x14ac:dyDescent="0.2">
      <c r="B117" t="b">
        <f>IF(Crowdfunding!F117="successful", Crowdfunding!G117)</f>
        <v>0</v>
      </c>
      <c r="C117">
        <f>IF(Crowdfunding!F117="failed", Crowdfunding!G117)</f>
        <v>3304</v>
      </c>
    </row>
    <row r="118" spans="2:3" x14ac:dyDescent="0.2">
      <c r="B118" t="b">
        <f>IF(Crowdfunding!F118="successful", Crowdfunding!G118)</f>
        <v>0</v>
      </c>
      <c r="C118">
        <f>IF(Crowdfunding!F118="failed", Crowdfunding!G118)</f>
        <v>73</v>
      </c>
    </row>
    <row r="119" spans="2:3" x14ac:dyDescent="0.2">
      <c r="B119">
        <f>IF(Crowdfunding!F119="successful", Crowdfunding!G119)</f>
        <v>275</v>
      </c>
      <c r="C119" t="b">
        <f>IF(Crowdfunding!F119="failed", Crowdfunding!G119)</f>
        <v>0</v>
      </c>
    </row>
    <row r="120" spans="2:3" x14ac:dyDescent="0.2">
      <c r="B120">
        <f>IF(Crowdfunding!F120="successful", Crowdfunding!G120)</f>
        <v>67</v>
      </c>
      <c r="C120" t="b">
        <f>IF(Crowdfunding!F120="failed", Crowdfunding!G120)</f>
        <v>0</v>
      </c>
    </row>
    <row r="121" spans="2:3" x14ac:dyDescent="0.2">
      <c r="B121">
        <f>IF(Crowdfunding!F121="successful", Crowdfunding!G121)</f>
        <v>154</v>
      </c>
      <c r="C121" t="b">
        <f>IF(Crowdfunding!F121="failed", Crowdfunding!G121)</f>
        <v>0</v>
      </c>
    </row>
    <row r="122" spans="2:3" x14ac:dyDescent="0.2">
      <c r="B122">
        <f>IF(Crowdfunding!F122="successful", Crowdfunding!G122)</f>
        <v>1782</v>
      </c>
      <c r="C122" t="b">
        <f>IF(Crowdfunding!F122="failed", Crowdfunding!G122)</f>
        <v>0</v>
      </c>
    </row>
    <row r="123" spans="2:3" x14ac:dyDescent="0.2">
      <c r="B123">
        <f>IF(Crowdfunding!F123="successful", Crowdfunding!G123)</f>
        <v>903</v>
      </c>
      <c r="C123" t="b">
        <f>IF(Crowdfunding!F123="failed", Crowdfunding!G123)</f>
        <v>0</v>
      </c>
    </row>
    <row r="124" spans="2:3" x14ac:dyDescent="0.2">
      <c r="B124" t="b">
        <f>IF(Crowdfunding!F124="successful", Crowdfunding!G124)</f>
        <v>0</v>
      </c>
      <c r="C124">
        <f>IF(Crowdfunding!F124="failed", Crowdfunding!G124)</f>
        <v>3387</v>
      </c>
    </row>
    <row r="125" spans="2:3" x14ac:dyDescent="0.2">
      <c r="B125" t="b">
        <f>IF(Crowdfunding!F125="successful", Crowdfunding!G125)</f>
        <v>0</v>
      </c>
      <c r="C125">
        <f>IF(Crowdfunding!F125="failed", Crowdfunding!G125)</f>
        <v>662</v>
      </c>
    </row>
    <row r="126" spans="2:3" x14ac:dyDescent="0.2">
      <c r="B126">
        <f>IF(Crowdfunding!F126="successful", Crowdfunding!G126)</f>
        <v>94</v>
      </c>
      <c r="C126" t="b">
        <f>IF(Crowdfunding!F126="failed", Crowdfunding!G126)</f>
        <v>0</v>
      </c>
    </row>
    <row r="127" spans="2:3" x14ac:dyDescent="0.2">
      <c r="B127">
        <f>IF(Crowdfunding!F127="successful", Crowdfunding!G127)</f>
        <v>180</v>
      </c>
      <c r="C127" t="b">
        <f>IF(Crowdfunding!F127="failed", Crowdfunding!G127)</f>
        <v>0</v>
      </c>
    </row>
    <row r="128" spans="2:3" x14ac:dyDescent="0.2">
      <c r="B128" t="b">
        <f>IF(Crowdfunding!F128="successful", Crowdfunding!G128)</f>
        <v>0</v>
      </c>
      <c r="C128">
        <f>IF(Crowdfunding!F128="failed", Crowdfunding!G128)</f>
        <v>774</v>
      </c>
    </row>
    <row r="129" spans="2:3" x14ac:dyDescent="0.2">
      <c r="B129" t="b">
        <f>IF(Crowdfunding!F129="successful", Crowdfunding!G129)</f>
        <v>0</v>
      </c>
      <c r="C129">
        <f>IF(Crowdfunding!F129="failed", Crowdfunding!G129)</f>
        <v>672</v>
      </c>
    </row>
    <row r="130" spans="2:3" x14ac:dyDescent="0.2">
      <c r="B130" t="b">
        <f>IF(Crowdfunding!F130="successful", Crowdfunding!G130)</f>
        <v>0</v>
      </c>
      <c r="C130" t="b">
        <f>IF(Crowdfunding!F130="failed", Crowdfunding!G130)</f>
        <v>0</v>
      </c>
    </row>
    <row r="131" spans="2:3" x14ac:dyDescent="0.2">
      <c r="B131" t="b">
        <f>IF(Crowdfunding!F131="successful", Crowdfunding!G131)</f>
        <v>0</v>
      </c>
      <c r="C131" t="b">
        <f>IF(Crowdfunding!F131="failed", Crowdfunding!G131)</f>
        <v>0</v>
      </c>
    </row>
    <row r="132" spans="2:3" x14ac:dyDescent="0.2">
      <c r="B132">
        <f>IF(Crowdfunding!F132="successful", Crowdfunding!G132)</f>
        <v>533</v>
      </c>
      <c r="C132" t="b">
        <f>IF(Crowdfunding!F132="failed", Crowdfunding!G132)</f>
        <v>0</v>
      </c>
    </row>
    <row r="133" spans="2:3" x14ac:dyDescent="0.2">
      <c r="B133">
        <f>IF(Crowdfunding!F133="successful", Crowdfunding!G133)</f>
        <v>2443</v>
      </c>
      <c r="C133" t="b">
        <f>IF(Crowdfunding!F133="failed", Crowdfunding!G133)</f>
        <v>0</v>
      </c>
    </row>
    <row r="134" spans="2:3" x14ac:dyDescent="0.2">
      <c r="B134">
        <f>IF(Crowdfunding!F134="successful", Crowdfunding!G134)</f>
        <v>89</v>
      </c>
      <c r="C134" t="b">
        <f>IF(Crowdfunding!F134="failed", Crowdfunding!G134)</f>
        <v>0</v>
      </c>
    </row>
    <row r="135" spans="2:3" x14ac:dyDescent="0.2">
      <c r="B135">
        <f>IF(Crowdfunding!F135="successful", Crowdfunding!G135)</f>
        <v>159</v>
      </c>
      <c r="C135" t="b">
        <f>IF(Crowdfunding!F135="failed", Crowdfunding!G135)</f>
        <v>0</v>
      </c>
    </row>
    <row r="136" spans="2:3" x14ac:dyDescent="0.2">
      <c r="B136" t="b">
        <f>IF(Crowdfunding!F136="successful", Crowdfunding!G136)</f>
        <v>0</v>
      </c>
      <c r="C136">
        <f>IF(Crowdfunding!F136="failed", Crowdfunding!G136)</f>
        <v>940</v>
      </c>
    </row>
    <row r="137" spans="2:3" x14ac:dyDescent="0.2">
      <c r="B137" t="b">
        <f>IF(Crowdfunding!F137="successful", Crowdfunding!G137)</f>
        <v>0</v>
      </c>
      <c r="C137">
        <f>IF(Crowdfunding!F137="failed", Crowdfunding!G137)</f>
        <v>117</v>
      </c>
    </row>
    <row r="138" spans="2:3" x14ac:dyDescent="0.2">
      <c r="B138" t="b">
        <f>IF(Crowdfunding!F138="successful", Crowdfunding!G138)</f>
        <v>0</v>
      </c>
      <c r="C138" t="b">
        <f>IF(Crowdfunding!F138="failed", Crowdfunding!G138)</f>
        <v>0</v>
      </c>
    </row>
    <row r="139" spans="2:3" x14ac:dyDescent="0.2">
      <c r="B139">
        <f>IF(Crowdfunding!F139="successful", Crowdfunding!G139)</f>
        <v>50</v>
      </c>
      <c r="C139" t="b">
        <f>IF(Crowdfunding!F139="failed", Crowdfunding!G139)</f>
        <v>0</v>
      </c>
    </row>
    <row r="140" spans="2:3" x14ac:dyDescent="0.2">
      <c r="B140" t="b">
        <f>IF(Crowdfunding!F140="successful", Crowdfunding!G140)</f>
        <v>0</v>
      </c>
      <c r="C140">
        <f>IF(Crowdfunding!F140="failed", Crowdfunding!G140)</f>
        <v>115</v>
      </c>
    </row>
    <row r="141" spans="2:3" x14ac:dyDescent="0.2">
      <c r="B141" t="b">
        <f>IF(Crowdfunding!F141="successful", Crowdfunding!G141)</f>
        <v>0</v>
      </c>
      <c r="C141">
        <f>IF(Crowdfunding!F141="failed", Crowdfunding!G141)</f>
        <v>326</v>
      </c>
    </row>
    <row r="142" spans="2:3" x14ac:dyDescent="0.2">
      <c r="B142">
        <f>IF(Crowdfunding!F142="successful", Crowdfunding!G142)</f>
        <v>186</v>
      </c>
      <c r="C142" t="b">
        <f>IF(Crowdfunding!F142="failed", Crowdfunding!G142)</f>
        <v>0</v>
      </c>
    </row>
    <row r="143" spans="2:3" x14ac:dyDescent="0.2">
      <c r="B143">
        <f>IF(Crowdfunding!F143="successful", Crowdfunding!G143)</f>
        <v>1071</v>
      </c>
      <c r="C143" t="b">
        <f>IF(Crowdfunding!F143="failed", Crowdfunding!G143)</f>
        <v>0</v>
      </c>
    </row>
    <row r="144" spans="2:3" x14ac:dyDescent="0.2">
      <c r="B144">
        <f>IF(Crowdfunding!F144="successful", Crowdfunding!G144)</f>
        <v>117</v>
      </c>
      <c r="C144" t="b">
        <f>IF(Crowdfunding!F144="failed", Crowdfunding!G144)</f>
        <v>0</v>
      </c>
    </row>
    <row r="145" spans="2:3" x14ac:dyDescent="0.2">
      <c r="B145">
        <f>IF(Crowdfunding!F145="successful", Crowdfunding!G145)</f>
        <v>70</v>
      </c>
      <c r="C145" t="b">
        <f>IF(Crowdfunding!F145="failed", Crowdfunding!G145)</f>
        <v>0</v>
      </c>
    </row>
    <row r="146" spans="2:3" x14ac:dyDescent="0.2">
      <c r="B146">
        <f>IF(Crowdfunding!F146="successful", Crowdfunding!G146)</f>
        <v>135</v>
      </c>
      <c r="C146" t="b">
        <f>IF(Crowdfunding!F146="failed", Crowdfunding!G146)</f>
        <v>0</v>
      </c>
    </row>
    <row r="147" spans="2:3" x14ac:dyDescent="0.2">
      <c r="B147">
        <f>IF(Crowdfunding!F147="successful", Crowdfunding!G147)</f>
        <v>768</v>
      </c>
      <c r="C147" t="b">
        <f>IF(Crowdfunding!F147="failed", Crowdfunding!G147)</f>
        <v>0</v>
      </c>
    </row>
    <row r="148" spans="2:3" x14ac:dyDescent="0.2">
      <c r="B148" t="b">
        <f>IF(Crowdfunding!F148="successful", Crowdfunding!G148)</f>
        <v>0</v>
      </c>
      <c r="C148" t="b">
        <f>IF(Crowdfunding!F148="failed", Crowdfunding!G148)</f>
        <v>0</v>
      </c>
    </row>
    <row r="149" spans="2:3" x14ac:dyDescent="0.2">
      <c r="B149">
        <f>IF(Crowdfunding!F149="successful", Crowdfunding!G149)</f>
        <v>199</v>
      </c>
      <c r="C149" t="b">
        <f>IF(Crowdfunding!F149="failed", Crowdfunding!G149)</f>
        <v>0</v>
      </c>
    </row>
    <row r="150" spans="2:3" x14ac:dyDescent="0.2">
      <c r="B150">
        <f>IF(Crowdfunding!F150="successful", Crowdfunding!G150)</f>
        <v>107</v>
      </c>
      <c r="C150" t="b">
        <f>IF(Crowdfunding!F150="failed", Crowdfunding!G150)</f>
        <v>0</v>
      </c>
    </row>
    <row r="151" spans="2:3" x14ac:dyDescent="0.2">
      <c r="B151">
        <f>IF(Crowdfunding!F151="successful", Crowdfunding!G151)</f>
        <v>195</v>
      </c>
      <c r="C151" t="b">
        <f>IF(Crowdfunding!F151="failed", Crowdfunding!G151)</f>
        <v>0</v>
      </c>
    </row>
    <row r="152" spans="2:3" x14ac:dyDescent="0.2">
      <c r="B152" t="b">
        <f>IF(Crowdfunding!F152="successful", Crowdfunding!G152)</f>
        <v>0</v>
      </c>
      <c r="C152">
        <f>IF(Crowdfunding!F152="failed", Crowdfunding!G152)</f>
        <v>1</v>
      </c>
    </row>
    <row r="153" spans="2:3" x14ac:dyDescent="0.2">
      <c r="B153" t="b">
        <f>IF(Crowdfunding!F153="successful", Crowdfunding!G153)</f>
        <v>0</v>
      </c>
      <c r="C153">
        <f>IF(Crowdfunding!F153="failed", Crowdfunding!G153)</f>
        <v>1467</v>
      </c>
    </row>
    <row r="154" spans="2:3" x14ac:dyDescent="0.2">
      <c r="B154">
        <f>IF(Crowdfunding!F154="successful", Crowdfunding!G154)</f>
        <v>3376</v>
      </c>
      <c r="C154" t="b">
        <f>IF(Crowdfunding!F154="failed", Crowdfunding!G154)</f>
        <v>0</v>
      </c>
    </row>
    <row r="155" spans="2:3" x14ac:dyDescent="0.2">
      <c r="B155" t="b">
        <f>IF(Crowdfunding!F155="successful", Crowdfunding!G155)</f>
        <v>0</v>
      </c>
      <c r="C155">
        <f>IF(Crowdfunding!F155="failed", Crowdfunding!G155)</f>
        <v>5681</v>
      </c>
    </row>
    <row r="156" spans="2:3" x14ac:dyDescent="0.2">
      <c r="B156" t="b">
        <f>IF(Crowdfunding!F156="successful", Crowdfunding!G156)</f>
        <v>0</v>
      </c>
      <c r="C156">
        <f>IF(Crowdfunding!F156="failed", Crowdfunding!G156)</f>
        <v>1059</v>
      </c>
    </row>
    <row r="157" spans="2:3" x14ac:dyDescent="0.2">
      <c r="B157" t="b">
        <f>IF(Crowdfunding!F157="successful", Crowdfunding!G157)</f>
        <v>0</v>
      </c>
      <c r="C157">
        <f>IF(Crowdfunding!F157="failed", Crowdfunding!G157)</f>
        <v>1194</v>
      </c>
    </row>
    <row r="158" spans="2:3" x14ac:dyDescent="0.2">
      <c r="B158" t="b">
        <f>IF(Crowdfunding!F158="successful", Crowdfunding!G158)</f>
        <v>0</v>
      </c>
      <c r="C158" t="b">
        <f>IF(Crowdfunding!F158="failed", Crowdfunding!G158)</f>
        <v>0</v>
      </c>
    </row>
    <row r="159" spans="2:3" x14ac:dyDescent="0.2">
      <c r="B159" t="b">
        <f>IF(Crowdfunding!F159="successful", Crowdfunding!G159)</f>
        <v>0</v>
      </c>
      <c r="C159">
        <f>IF(Crowdfunding!F159="failed", Crowdfunding!G159)</f>
        <v>30</v>
      </c>
    </row>
    <row r="160" spans="2:3" x14ac:dyDescent="0.2">
      <c r="B160">
        <f>IF(Crowdfunding!F160="successful", Crowdfunding!G160)</f>
        <v>41</v>
      </c>
      <c r="C160" t="b">
        <f>IF(Crowdfunding!F160="failed", Crowdfunding!G160)</f>
        <v>0</v>
      </c>
    </row>
    <row r="161" spans="2:3" x14ac:dyDescent="0.2">
      <c r="B161">
        <f>IF(Crowdfunding!F161="successful", Crowdfunding!G161)</f>
        <v>1821</v>
      </c>
      <c r="C161" t="b">
        <f>IF(Crowdfunding!F161="failed", Crowdfunding!G161)</f>
        <v>0</v>
      </c>
    </row>
    <row r="162" spans="2:3" x14ac:dyDescent="0.2">
      <c r="B162">
        <f>IF(Crowdfunding!F162="successful", Crowdfunding!G162)</f>
        <v>164</v>
      </c>
      <c r="C162" t="b">
        <f>IF(Crowdfunding!F162="failed", Crowdfunding!G162)</f>
        <v>0</v>
      </c>
    </row>
    <row r="163" spans="2:3" x14ac:dyDescent="0.2">
      <c r="B163" t="b">
        <f>IF(Crowdfunding!F163="successful", Crowdfunding!G163)</f>
        <v>0</v>
      </c>
      <c r="C163">
        <f>IF(Crowdfunding!F163="failed", Crowdfunding!G163)</f>
        <v>75</v>
      </c>
    </row>
    <row r="164" spans="2:3" x14ac:dyDescent="0.2">
      <c r="B164">
        <f>IF(Crowdfunding!F164="successful", Crowdfunding!G164)</f>
        <v>157</v>
      </c>
      <c r="C164" t="b">
        <f>IF(Crowdfunding!F164="failed", Crowdfunding!G164)</f>
        <v>0</v>
      </c>
    </row>
    <row r="165" spans="2:3" x14ac:dyDescent="0.2">
      <c r="B165">
        <f>IF(Crowdfunding!F165="successful", Crowdfunding!G165)</f>
        <v>246</v>
      </c>
      <c r="C165" t="b">
        <f>IF(Crowdfunding!F165="failed", Crowdfunding!G165)</f>
        <v>0</v>
      </c>
    </row>
    <row r="166" spans="2:3" x14ac:dyDescent="0.2">
      <c r="B166">
        <f>IF(Crowdfunding!F166="successful", Crowdfunding!G166)</f>
        <v>1396</v>
      </c>
      <c r="C166" t="b">
        <f>IF(Crowdfunding!F166="failed", Crowdfunding!G166)</f>
        <v>0</v>
      </c>
    </row>
    <row r="167" spans="2:3" x14ac:dyDescent="0.2">
      <c r="B167">
        <f>IF(Crowdfunding!F167="successful", Crowdfunding!G167)</f>
        <v>2506</v>
      </c>
      <c r="C167" t="b">
        <f>IF(Crowdfunding!F167="failed", Crowdfunding!G167)</f>
        <v>0</v>
      </c>
    </row>
    <row r="168" spans="2:3" x14ac:dyDescent="0.2">
      <c r="B168">
        <f>IF(Crowdfunding!F168="successful", Crowdfunding!G168)</f>
        <v>244</v>
      </c>
      <c r="C168" t="b">
        <f>IF(Crowdfunding!F168="failed", Crowdfunding!G168)</f>
        <v>0</v>
      </c>
    </row>
    <row r="169" spans="2:3" x14ac:dyDescent="0.2">
      <c r="B169">
        <f>IF(Crowdfunding!F169="successful", Crowdfunding!G169)</f>
        <v>146</v>
      </c>
      <c r="C169" t="b">
        <f>IF(Crowdfunding!F169="failed", Crowdfunding!G169)</f>
        <v>0</v>
      </c>
    </row>
    <row r="170" spans="2:3" x14ac:dyDescent="0.2">
      <c r="B170" t="b">
        <f>IF(Crowdfunding!F170="successful", Crowdfunding!G170)</f>
        <v>0</v>
      </c>
      <c r="C170">
        <f>IF(Crowdfunding!F170="failed", Crowdfunding!G170)</f>
        <v>955</v>
      </c>
    </row>
    <row r="171" spans="2:3" x14ac:dyDescent="0.2">
      <c r="B171">
        <f>IF(Crowdfunding!F171="successful", Crowdfunding!G171)</f>
        <v>1267</v>
      </c>
      <c r="C171" t="b">
        <f>IF(Crowdfunding!F171="failed", Crowdfunding!G171)</f>
        <v>0</v>
      </c>
    </row>
    <row r="172" spans="2:3" x14ac:dyDescent="0.2">
      <c r="B172" t="b">
        <f>IF(Crowdfunding!F172="successful", Crowdfunding!G172)</f>
        <v>0</v>
      </c>
      <c r="C172">
        <f>IF(Crowdfunding!F172="failed", Crowdfunding!G172)</f>
        <v>67</v>
      </c>
    </row>
    <row r="173" spans="2:3" x14ac:dyDescent="0.2">
      <c r="B173" t="b">
        <f>IF(Crowdfunding!F173="successful", Crowdfunding!G173)</f>
        <v>0</v>
      </c>
      <c r="C173">
        <f>IF(Crowdfunding!F173="failed", Crowdfunding!G173)</f>
        <v>5</v>
      </c>
    </row>
    <row r="174" spans="2:3" x14ac:dyDescent="0.2">
      <c r="B174" t="b">
        <f>IF(Crowdfunding!F174="successful", Crowdfunding!G174)</f>
        <v>0</v>
      </c>
      <c r="C174">
        <f>IF(Crowdfunding!F174="failed", Crowdfunding!G174)</f>
        <v>26</v>
      </c>
    </row>
    <row r="175" spans="2:3" x14ac:dyDescent="0.2">
      <c r="B175">
        <f>IF(Crowdfunding!F175="successful", Crowdfunding!G175)</f>
        <v>1561</v>
      </c>
      <c r="C175" t="b">
        <f>IF(Crowdfunding!F175="failed", Crowdfunding!G175)</f>
        <v>0</v>
      </c>
    </row>
    <row r="176" spans="2:3" x14ac:dyDescent="0.2">
      <c r="B176">
        <f>IF(Crowdfunding!F176="successful", Crowdfunding!G176)</f>
        <v>48</v>
      </c>
      <c r="C176" t="b">
        <f>IF(Crowdfunding!F176="failed", Crowdfunding!G176)</f>
        <v>0</v>
      </c>
    </row>
    <row r="177" spans="2:3" x14ac:dyDescent="0.2">
      <c r="B177" t="b">
        <f>IF(Crowdfunding!F177="successful", Crowdfunding!G177)</f>
        <v>0</v>
      </c>
      <c r="C177">
        <f>IF(Crowdfunding!F177="failed", Crowdfunding!G177)</f>
        <v>1130</v>
      </c>
    </row>
    <row r="178" spans="2:3" x14ac:dyDescent="0.2">
      <c r="B178" t="b">
        <f>IF(Crowdfunding!F178="successful", Crowdfunding!G178)</f>
        <v>0</v>
      </c>
      <c r="C178">
        <f>IF(Crowdfunding!F178="failed", Crowdfunding!G178)</f>
        <v>782</v>
      </c>
    </row>
    <row r="179" spans="2:3" x14ac:dyDescent="0.2">
      <c r="B179">
        <f>IF(Crowdfunding!F179="successful", Crowdfunding!G179)</f>
        <v>2739</v>
      </c>
      <c r="C179" t="b">
        <f>IF(Crowdfunding!F179="failed", Crowdfunding!G179)</f>
        <v>0</v>
      </c>
    </row>
    <row r="180" spans="2:3" x14ac:dyDescent="0.2">
      <c r="B180" t="b">
        <f>IF(Crowdfunding!F180="successful", Crowdfunding!G180)</f>
        <v>0</v>
      </c>
      <c r="C180">
        <f>IF(Crowdfunding!F180="failed", Crowdfunding!G180)</f>
        <v>210</v>
      </c>
    </row>
    <row r="181" spans="2:3" x14ac:dyDescent="0.2">
      <c r="B181">
        <f>IF(Crowdfunding!F181="successful", Crowdfunding!G181)</f>
        <v>3537</v>
      </c>
      <c r="C181" t="b">
        <f>IF(Crowdfunding!F181="failed", Crowdfunding!G181)</f>
        <v>0</v>
      </c>
    </row>
    <row r="182" spans="2:3" x14ac:dyDescent="0.2">
      <c r="B182">
        <f>IF(Crowdfunding!F182="successful", Crowdfunding!G182)</f>
        <v>2107</v>
      </c>
      <c r="C182" t="b">
        <f>IF(Crowdfunding!F182="failed", Crowdfunding!G182)</f>
        <v>0</v>
      </c>
    </row>
    <row r="183" spans="2:3" x14ac:dyDescent="0.2">
      <c r="B183" t="b">
        <f>IF(Crowdfunding!F183="successful", Crowdfunding!G183)</f>
        <v>0</v>
      </c>
      <c r="C183">
        <f>IF(Crowdfunding!F183="failed", Crowdfunding!G183)</f>
        <v>136</v>
      </c>
    </row>
    <row r="184" spans="2:3" x14ac:dyDescent="0.2">
      <c r="B184">
        <f>IF(Crowdfunding!F184="successful", Crowdfunding!G184)</f>
        <v>3318</v>
      </c>
      <c r="C184" t="b">
        <f>IF(Crowdfunding!F184="failed", Crowdfunding!G184)</f>
        <v>0</v>
      </c>
    </row>
    <row r="185" spans="2:3" x14ac:dyDescent="0.2">
      <c r="B185" t="b">
        <f>IF(Crowdfunding!F185="successful", Crowdfunding!G185)</f>
        <v>0</v>
      </c>
      <c r="C185">
        <f>IF(Crowdfunding!F185="failed", Crowdfunding!G185)</f>
        <v>86</v>
      </c>
    </row>
    <row r="186" spans="2:3" x14ac:dyDescent="0.2">
      <c r="B186">
        <f>IF(Crowdfunding!F186="successful", Crowdfunding!G186)</f>
        <v>340</v>
      </c>
      <c r="C186" t="b">
        <f>IF(Crowdfunding!F186="failed", Crowdfunding!G186)</f>
        <v>0</v>
      </c>
    </row>
    <row r="187" spans="2:3" x14ac:dyDescent="0.2">
      <c r="B187" t="b">
        <f>IF(Crowdfunding!F187="successful", Crowdfunding!G187)</f>
        <v>0</v>
      </c>
      <c r="C187">
        <f>IF(Crowdfunding!F187="failed", Crowdfunding!G187)</f>
        <v>19</v>
      </c>
    </row>
    <row r="188" spans="2:3" x14ac:dyDescent="0.2">
      <c r="B188" t="b">
        <f>IF(Crowdfunding!F188="successful", Crowdfunding!G188)</f>
        <v>0</v>
      </c>
      <c r="C188">
        <f>IF(Crowdfunding!F188="failed", Crowdfunding!G188)</f>
        <v>886</v>
      </c>
    </row>
    <row r="189" spans="2:3" x14ac:dyDescent="0.2">
      <c r="B189">
        <f>IF(Crowdfunding!F189="successful", Crowdfunding!G189)</f>
        <v>1442</v>
      </c>
      <c r="C189" t="b">
        <f>IF(Crowdfunding!F189="failed", Crowdfunding!G189)</f>
        <v>0</v>
      </c>
    </row>
    <row r="190" spans="2:3" x14ac:dyDescent="0.2">
      <c r="B190" t="b">
        <f>IF(Crowdfunding!F190="successful", Crowdfunding!G190)</f>
        <v>0</v>
      </c>
      <c r="C190">
        <f>IF(Crowdfunding!F190="failed", Crowdfunding!G190)</f>
        <v>35</v>
      </c>
    </row>
    <row r="191" spans="2:3" x14ac:dyDescent="0.2">
      <c r="B191" t="b">
        <f>IF(Crowdfunding!F191="successful", Crowdfunding!G191)</f>
        <v>0</v>
      </c>
      <c r="C191" t="b">
        <f>IF(Crowdfunding!F191="failed", Crowdfunding!G191)</f>
        <v>0</v>
      </c>
    </row>
    <row r="192" spans="2:3" x14ac:dyDescent="0.2">
      <c r="B192" t="b">
        <f>IF(Crowdfunding!F192="successful", Crowdfunding!G192)</f>
        <v>0</v>
      </c>
      <c r="C192">
        <f>IF(Crowdfunding!F192="failed", Crowdfunding!G192)</f>
        <v>24</v>
      </c>
    </row>
    <row r="193" spans="2:3" x14ac:dyDescent="0.2">
      <c r="B193" t="b">
        <f>IF(Crowdfunding!F193="successful", Crowdfunding!G193)</f>
        <v>0</v>
      </c>
      <c r="C193">
        <f>IF(Crowdfunding!F193="failed", Crowdfunding!G193)</f>
        <v>86</v>
      </c>
    </row>
    <row r="194" spans="2:3" x14ac:dyDescent="0.2">
      <c r="B194" t="b">
        <f>IF(Crowdfunding!F194="successful", Crowdfunding!G194)</f>
        <v>0</v>
      </c>
      <c r="C194">
        <f>IF(Crowdfunding!F194="failed", Crowdfunding!G194)</f>
        <v>243</v>
      </c>
    </row>
    <row r="195" spans="2:3" x14ac:dyDescent="0.2">
      <c r="B195" t="b">
        <f>IF(Crowdfunding!F195="successful", Crowdfunding!G195)</f>
        <v>0</v>
      </c>
      <c r="C195">
        <f>IF(Crowdfunding!F195="failed", Crowdfunding!G195)</f>
        <v>65</v>
      </c>
    </row>
    <row r="196" spans="2:3" x14ac:dyDescent="0.2">
      <c r="B196">
        <f>IF(Crowdfunding!F196="successful", Crowdfunding!G196)</f>
        <v>126</v>
      </c>
      <c r="C196" t="b">
        <f>IF(Crowdfunding!F196="failed", Crowdfunding!G196)</f>
        <v>0</v>
      </c>
    </row>
    <row r="197" spans="2:3" x14ac:dyDescent="0.2">
      <c r="B197">
        <f>IF(Crowdfunding!F197="successful", Crowdfunding!G197)</f>
        <v>524</v>
      </c>
      <c r="C197" t="b">
        <f>IF(Crowdfunding!F197="failed", Crowdfunding!G197)</f>
        <v>0</v>
      </c>
    </row>
    <row r="198" spans="2:3" x14ac:dyDescent="0.2">
      <c r="B198" t="b">
        <f>IF(Crowdfunding!F198="successful", Crowdfunding!G198)</f>
        <v>0</v>
      </c>
      <c r="C198">
        <f>IF(Crowdfunding!F198="failed", Crowdfunding!G198)</f>
        <v>100</v>
      </c>
    </row>
    <row r="199" spans="2:3" x14ac:dyDescent="0.2">
      <c r="B199">
        <f>IF(Crowdfunding!F199="successful", Crowdfunding!G199)</f>
        <v>1989</v>
      </c>
      <c r="C199" t="b">
        <f>IF(Crowdfunding!F199="failed", Crowdfunding!G199)</f>
        <v>0</v>
      </c>
    </row>
    <row r="200" spans="2:3" x14ac:dyDescent="0.2">
      <c r="B200" t="b">
        <f>IF(Crowdfunding!F200="successful", Crowdfunding!G200)</f>
        <v>0</v>
      </c>
      <c r="C200">
        <f>IF(Crowdfunding!F200="failed", Crowdfunding!G200)</f>
        <v>168</v>
      </c>
    </row>
    <row r="201" spans="2:3" x14ac:dyDescent="0.2">
      <c r="B201" t="b">
        <f>IF(Crowdfunding!F201="successful", Crowdfunding!G201)</f>
        <v>0</v>
      </c>
      <c r="C201">
        <f>IF(Crowdfunding!F201="failed", Crowdfunding!G201)</f>
        <v>13</v>
      </c>
    </row>
    <row r="202" spans="2:3" x14ac:dyDescent="0.2">
      <c r="B202" t="b">
        <f>IF(Crowdfunding!F202="successful", Crowdfunding!G202)</f>
        <v>0</v>
      </c>
      <c r="C202">
        <f>IF(Crowdfunding!F202="failed", Crowdfunding!G202)</f>
        <v>1</v>
      </c>
    </row>
    <row r="203" spans="2:3" x14ac:dyDescent="0.2">
      <c r="B203">
        <f>IF(Crowdfunding!F203="successful", Crowdfunding!G203)</f>
        <v>157</v>
      </c>
      <c r="C203" t="b">
        <f>IF(Crowdfunding!F203="failed", Crowdfunding!G203)</f>
        <v>0</v>
      </c>
    </row>
    <row r="204" spans="2:3" x14ac:dyDescent="0.2">
      <c r="B204" t="b">
        <f>IF(Crowdfunding!F204="successful", Crowdfunding!G204)</f>
        <v>0</v>
      </c>
      <c r="C204" t="b">
        <f>IF(Crowdfunding!F204="failed", Crowdfunding!G204)</f>
        <v>0</v>
      </c>
    </row>
    <row r="205" spans="2:3" x14ac:dyDescent="0.2">
      <c r="B205">
        <f>IF(Crowdfunding!F205="successful", Crowdfunding!G205)</f>
        <v>4498</v>
      </c>
      <c r="C205" t="b">
        <f>IF(Crowdfunding!F205="failed", Crowdfunding!G205)</f>
        <v>0</v>
      </c>
    </row>
    <row r="206" spans="2:3" x14ac:dyDescent="0.2">
      <c r="B206" t="b">
        <f>IF(Crowdfunding!F206="successful", Crowdfunding!G206)</f>
        <v>0</v>
      </c>
      <c r="C206">
        <f>IF(Crowdfunding!F206="failed", Crowdfunding!G206)</f>
        <v>40</v>
      </c>
    </row>
    <row r="207" spans="2:3" x14ac:dyDescent="0.2">
      <c r="B207">
        <f>IF(Crowdfunding!F207="successful", Crowdfunding!G207)</f>
        <v>80</v>
      </c>
      <c r="C207" t="b">
        <f>IF(Crowdfunding!F207="failed", Crowdfunding!G207)</f>
        <v>0</v>
      </c>
    </row>
    <row r="208" spans="2:3" x14ac:dyDescent="0.2">
      <c r="B208" t="b">
        <f>IF(Crowdfunding!F208="successful", Crowdfunding!G208)</f>
        <v>0</v>
      </c>
      <c r="C208" t="b">
        <f>IF(Crowdfunding!F208="failed", Crowdfunding!G208)</f>
        <v>0</v>
      </c>
    </row>
    <row r="209" spans="2:3" x14ac:dyDescent="0.2">
      <c r="B209">
        <f>IF(Crowdfunding!F209="successful", Crowdfunding!G209)</f>
        <v>43</v>
      </c>
      <c r="C209" t="b">
        <f>IF(Crowdfunding!F209="failed", Crowdfunding!G209)</f>
        <v>0</v>
      </c>
    </row>
    <row r="210" spans="2:3" x14ac:dyDescent="0.2">
      <c r="B210">
        <f>IF(Crowdfunding!F210="successful", Crowdfunding!G210)</f>
        <v>2053</v>
      </c>
      <c r="C210" t="b">
        <f>IF(Crowdfunding!F210="failed", Crowdfunding!G210)</f>
        <v>0</v>
      </c>
    </row>
    <row r="211" spans="2:3" x14ac:dyDescent="0.2">
      <c r="B211" t="b">
        <f>IF(Crowdfunding!F211="successful", Crowdfunding!G211)</f>
        <v>0</v>
      </c>
      <c r="C211" t="b">
        <f>IF(Crowdfunding!F211="failed", Crowdfunding!G211)</f>
        <v>0</v>
      </c>
    </row>
    <row r="212" spans="2:3" x14ac:dyDescent="0.2">
      <c r="B212" t="b">
        <f>IF(Crowdfunding!F212="successful", Crowdfunding!G212)</f>
        <v>0</v>
      </c>
      <c r="C212">
        <f>IF(Crowdfunding!F212="failed", Crowdfunding!G212)</f>
        <v>226</v>
      </c>
    </row>
    <row r="213" spans="2:3" x14ac:dyDescent="0.2">
      <c r="B213" t="b">
        <f>IF(Crowdfunding!F213="successful", Crowdfunding!G213)</f>
        <v>0</v>
      </c>
      <c r="C213">
        <f>IF(Crowdfunding!F213="failed", Crowdfunding!G213)</f>
        <v>1625</v>
      </c>
    </row>
    <row r="214" spans="2:3" x14ac:dyDescent="0.2">
      <c r="B214">
        <f>IF(Crowdfunding!F214="successful", Crowdfunding!G214)</f>
        <v>168</v>
      </c>
      <c r="C214" t="b">
        <f>IF(Crowdfunding!F214="failed", Crowdfunding!G214)</f>
        <v>0</v>
      </c>
    </row>
    <row r="215" spans="2:3" x14ac:dyDescent="0.2">
      <c r="B215">
        <f>IF(Crowdfunding!F215="successful", Crowdfunding!G215)</f>
        <v>4289</v>
      </c>
      <c r="C215" t="b">
        <f>IF(Crowdfunding!F215="failed", Crowdfunding!G215)</f>
        <v>0</v>
      </c>
    </row>
    <row r="216" spans="2:3" x14ac:dyDescent="0.2">
      <c r="B216">
        <f>IF(Crowdfunding!F216="successful", Crowdfunding!G216)</f>
        <v>165</v>
      </c>
      <c r="C216" t="b">
        <f>IF(Crowdfunding!F216="failed", Crowdfunding!G216)</f>
        <v>0</v>
      </c>
    </row>
    <row r="217" spans="2:3" x14ac:dyDescent="0.2">
      <c r="B217" t="b">
        <f>IF(Crowdfunding!F217="successful", Crowdfunding!G217)</f>
        <v>0</v>
      </c>
      <c r="C217">
        <f>IF(Crowdfunding!F217="failed", Crowdfunding!G217)</f>
        <v>143</v>
      </c>
    </row>
    <row r="218" spans="2:3" x14ac:dyDescent="0.2">
      <c r="B218">
        <f>IF(Crowdfunding!F218="successful", Crowdfunding!G218)</f>
        <v>1815</v>
      </c>
      <c r="C218" t="b">
        <f>IF(Crowdfunding!F218="failed", Crowdfunding!G218)</f>
        <v>0</v>
      </c>
    </row>
    <row r="219" spans="2:3" x14ac:dyDescent="0.2">
      <c r="B219" t="b">
        <f>IF(Crowdfunding!F219="successful", Crowdfunding!G219)</f>
        <v>0</v>
      </c>
      <c r="C219">
        <f>IF(Crowdfunding!F219="failed", Crowdfunding!G219)</f>
        <v>934</v>
      </c>
    </row>
    <row r="220" spans="2:3" x14ac:dyDescent="0.2">
      <c r="B220">
        <f>IF(Crowdfunding!F220="successful", Crowdfunding!G220)</f>
        <v>397</v>
      </c>
      <c r="C220" t="b">
        <f>IF(Crowdfunding!F220="failed", Crowdfunding!G220)</f>
        <v>0</v>
      </c>
    </row>
    <row r="221" spans="2:3" x14ac:dyDescent="0.2">
      <c r="B221">
        <f>IF(Crowdfunding!F221="successful", Crowdfunding!G221)</f>
        <v>1539</v>
      </c>
      <c r="C221" t="b">
        <f>IF(Crowdfunding!F221="failed", Crowdfunding!G221)</f>
        <v>0</v>
      </c>
    </row>
    <row r="222" spans="2:3" x14ac:dyDescent="0.2">
      <c r="B222" t="b">
        <f>IF(Crowdfunding!F222="successful", Crowdfunding!G222)</f>
        <v>0</v>
      </c>
      <c r="C222">
        <f>IF(Crowdfunding!F222="failed", Crowdfunding!G222)</f>
        <v>17</v>
      </c>
    </row>
    <row r="223" spans="2:3" x14ac:dyDescent="0.2">
      <c r="B223" t="b">
        <f>IF(Crowdfunding!F223="successful", Crowdfunding!G223)</f>
        <v>0</v>
      </c>
      <c r="C223">
        <f>IF(Crowdfunding!F223="failed", Crowdfunding!G223)</f>
        <v>2179</v>
      </c>
    </row>
    <row r="224" spans="2:3" x14ac:dyDescent="0.2">
      <c r="B224">
        <f>IF(Crowdfunding!F224="successful", Crowdfunding!G224)</f>
        <v>138</v>
      </c>
      <c r="C224" t="b">
        <f>IF(Crowdfunding!F224="failed", Crowdfunding!G224)</f>
        <v>0</v>
      </c>
    </row>
    <row r="225" spans="2:3" x14ac:dyDescent="0.2">
      <c r="B225" t="b">
        <f>IF(Crowdfunding!F225="successful", Crowdfunding!G225)</f>
        <v>0</v>
      </c>
      <c r="C225">
        <f>IF(Crowdfunding!F225="failed", Crowdfunding!G225)</f>
        <v>931</v>
      </c>
    </row>
    <row r="226" spans="2:3" x14ac:dyDescent="0.2">
      <c r="B226">
        <f>IF(Crowdfunding!F226="successful", Crowdfunding!G226)</f>
        <v>3594</v>
      </c>
      <c r="C226" t="b">
        <f>IF(Crowdfunding!F226="failed", Crowdfunding!G226)</f>
        <v>0</v>
      </c>
    </row>
    <row r="227" spans="2:3" x14ac:dyDescent="0.2">
      <c r="B227">
        <f>IF(Crowdfunding!F227="successful", Crowdfunding!G227)</f>
        <v>5880</v>
      </c>
      <c r="C227" t="b">
        <f>IF(Crowdfunding!F227="failed", Crowdfunding!G227)</f>
        <v>0</v>
      </c>
    </row>
    <row r="228" spans="2:3" x14ac:dyDescent="0.2">
      <c r="B228">
        <f>IF(Crowdfunding!F228="successful", Crowdfunding!G228)</f>
        <v>112</v>
      </c>
      <c r="C228" t="b">
        <f>IF(Crowdfunding!F228="failed", Crowdfunding!G228)</f>
        <v>0</v>
      </c>
    </row>
    <row r="229" spans="2:3" x14ac:dyDescent="0.2">
      <c r="B229">
        <f>IF(Crowdfunding!F229="successful", Crowdfunding!G229)</f>
        <v>943</v>
      </c>
      <c r="C229" t="b">
        <f>IF(Crowdfunding!F229="failed", Crowdfunding!G229)</f>
        <v>0</v>
      </c>
    </row>
    <row r="230" spans="2:3" x14ac:dyDescent="0.2">
      <c r="B230">
        <f>IF(Crowdfunding!F230="successful", Crowdfunding!G230)</f>
        <v>2468</v>
      </c>
      <c r="C230" t="b">
        <f>IF(Crowdfunding!F230="failed", Crowdfunding!G230)</f>
        <v>0</v>
      </c>
    </row>
    <row r="231" spans="2:3" x14ac:dyDescent="0.2">
      <c r="B231">
        <f>IF(Crowdfunding!F231="successful", Crowdfunding!G231)</f>
        <v>2551</v>
      </c>
      <c r="C231" t="b">
        <f>IF(Crowdfunding!F231="failed", Crowdfunding!G231)</f>
        <v>0</v>
      </c>
    </row>
    <row r="232" spans="2:3" x14ac:dyDescent="0.2">
      <c r="B232">
        <f>IF(Crowdfunding!F232="successful", Crowdfunding!G232)</f>
        <v>101</v>
      </c>
      <c r="C232" t="b">
        <f>IF(Crowdfunding!F232="failed", Crowdfunding!G232)</f>
        <v>0</v>
      </c>
    </row>
    <row r="233" spans="2:3" x14ac:dyDescent="0.2">
      <c r="B233" t="b">
        <f>IF(Crowdfunding!F233="successful", Crowdfunding!G233)</f>
        <v>0</v>
      </c>
      <c r="C233" t="b">
        <f>IF(Crowdfunding!F233="failed", Crowdfunding!G233)</f>
        <v>0</v>
      </c>
    </row>
    <row r="234" spans="2:3" x14ac:dyDescent="0.2">
      <c r="B234">
        <f>IF(Crowdfunding!F234="successful", Crowdfunding!G234)</f>
        <v>92</v>
      </c>
      <c r="C234" t="b">
        <f>IF(Crowdfunding!F234="failed", Crowdfunding!G234)</f>
        <v>0</v>
      </c>
    </row>
    <row r="235" spans="2:3" x14ac:dyDescent="0.2">
      <c r="B235">
        <f>IF(Crowdfunding!F235="successful", Crowdfunding!G235)</f>
        <v>62</v>
      </c>
      <c r="C235" t="b">
        <f>IF(Crowdfunding!F235="failed", Crowdfunding!G235)</f>
        <v>0</v>
      </c>
    </row>
    <row r="236" spans="2:3" x14ac:dyDescent="0.2">
      <c r="B236">
        <f>IF(Crowdfunding!F236="successful", Crowdfunding!G236)</f>
        <v>149</v>
      </c>
      <c r="C236" t="b">
        <f>IF(Crowdfunding!F236="failed", Crowdfunding!G236)</f>
        <v>0</v>
      </c>
    </row>
    <row r="237" spans="2:3" x14ac:dyDescent="0.2">
      <c r="B237" t="b">
        <f>IF(Crowdfunding!F237="successful", Crowdfunding!G237)</f>
        <v>0</v>
      </c>
      <c r="C237">
        <f>IF(Crowdfunding!F237="failed", Crowdfunding!G237)</f>
        <v>92</v>
      </c>
    </row>
    <row r="238" spans="2:3" x14ac:dyDescent="0.2">
      <c r="B238" t="b">
        <f>IF(Crowdfunding!F238="successful", Crowdfunding!G238)</f>
        <v>0</v>
      </c>
      <c r="C238">
        <f>IF(Crowdfunding!F238="failed", Crowdfunding!G238)</f>
        <v>57</v>
      </c>
    </row>
    <row r="239" spans="2:3" x14ac:dyDescent="0.2">
      <c r="B239">
        <f>IF(Crowdfunding!F239="successful", Crowdfunding!G239)</f>
        <v>329</v>
      </c>
      <c r="C239" t="b">
        <f>IF(Crowdfunding!F239="failed", Crowdfunding!G239)</f>
        <v>0</v>
      </c>
    </row>
    <row r="240" spans="2:3" x14ac:dyDescent="0.2">
      <c r="B240">
        <f>IF(Crowdfunding!F240="successful", Crowdfunding!G240)</f>
        <v>97</v>
      </c>
      <c r="C240" t="b">
        <f>IF(Crowdfunding!F240="failed", Crowdfunding!G240)</f>
        <v>0</v>
      </c>
    </row>
    <row r="241" spans="2:3" x14ac:dyDescent="0.2">
      <c r="B241" t="b">
        <f>IF(Crowdfunding!F241="successful", Crowdfunding!G241)</f>
        <v>0</v>
      </c>
      <c r="C241">
        <f>IF(Crowdfunding!F241="failed", Crowdfunding!G241)</f>
        <v>41</v>
      </c>
    </row>
    <row r="242" spans="2:3" x14ac:dyDescent="0.2">
      <c r="B242">
        <f>IF(Crowdfunding!F242="successful", Crowdfunding!G242)</f>
        <v>1784</v>
      </c>
      <c r="C242" t="b">
        <f>IF(Crowdfunding!F242="failed", Crowdfunding!G242)</f>
        <v>0</v>
      </c>
    </row>
    <row r="243" spans="2:3" x14ac:dyDescent="0.2">
      <c r="B243">
        <f>IF(Crowdfunding!F243="successful", Crowdfunding!G243)</f>
        <v>1684</v>
      </c>
      <c r="C243" t="b">
        <f>IF(Crowdfunding!F243="failed", Crowdfunding!G243)</f>
        <v>0</v>
      </c>
    </row>
    <row r="244" spans="2:3" x14ac:dyDescent="0.2">
      <c r="B244">
        <f>IF(Crowdfunding!F244="successful", Crowdfunding!G244)</f>
        <v>250</v>
      </c>
      <c r="C244" t="b">
        <f>IF(Crowdfunding!F244="failed", Crowdfunding!G244)</f>
        <v>0</v>
      </c>
    </row>
    <row r="245" spans="2:3" x14ac:dyDescent="0.2">
      <c r="B245">
        <f>IF(Crowdfunding!F245="successful", Crowdfunding!G245)</f>
        <v>238</v>
      </c>
      <c r="C245" t="b">
        <f>IF(Crowdfunding!F245="failed", Crowdfunding!G245)</f>
        <v>0</v>
      </c>
    </row>
    <row r="246" spans="2:3" x14ac:dyDescent="0.2">
      <c r="B246">
        <f>IF(Crowdfunding!F246="successful", Crowdfunding!G246)</f>
        <v>53</v>
      </c>
      <c r="C246" t="b">
        <f>IF(Crowdfunding!F246="failed", Crowdfunding!G246)</f>
        <v>0</v>
      </c>
    </row>
    <row r="247" spans="2:3" x14ac:dyDescent="0.2">
      <c r="B247">
        <f>IF(Crowdfunding!F247="successful", Crowdfunding!G247)</f>
        <v>214</v>
      </c>
      <c r="C247" t="b">
        <f>IF(Crowdfunding!F247="failed", Crowdfunding!G247)</f>
        <v>0</v>
      </c>
    </row>
    <row r="248" spans="2:3" x14ac:dyDescent="0.2">
      <c r="B248">
        <f>IF(Crowdfunding!F248="successful", Crowdfunding!G248)</f>
        <v>222</v>
      </c>
      <c r="C248" t="b">
        <f>IF(Crowdfunding!F248="failed", Crowdfunding!G248)</f>
        <v>0</v>
      </c>
    </row>
    <row r="249" spans="2:3" x14ac:dyDescent="0.2">
      <c r="B249">
        <f>IF(Crowdfunding!F249="successful", Crowdfunding!G249)</f>
        <v>1884</v>
      </c>
      <c r="C249" t="b">
        <f>IF(Crowdfunding!F249="failed", Crowdfunding!G249)</f>
        <v>0</v>
      </c>
    </row>
    <row r="250" spans="2:3" x14ac:dyDescent="0.2">
      <c r="B250">
        <f>IF(Crowdfunding!F250="successful", Crowdfunding!G250)</f>
        <v>218</v>
      </c>
      <c r="C250" t="b">
        <f>IF(Crowdfunding!F250="failed", Crowdfunding!G250)</f>
        <v>0</v>
      </c>
    </row>
    <row r="251" spans="2:3" x14ac:dyDescent="0.2">
      <c r="B251">
        <f>IF(Crowdfunding!F251="successful", Crowdfunding!G251)</f>
        <v>6465</v>
      </c>
      <c r="C251" t="b">
        <f>IF(Crowdfunding!F251="failed", Crowdfunding!G251)</f>
        <v>0</v>
      </c>
    </row>
    <row r="252" spans="2:3" x14ac:dyDescent="0.2">
      <c r="B252" t="b">
        <f>IF(Crowdfunding!F252="successful", Crowdfunding!G252)</f>
        <v>0</v>
      </c>
      <c r="C252">
        <f>IF(Crowdfunding!F252="failed", Crowdfunding!G252)</f>
        <v>1</v>
      </c>
    </row>
    <row r="253" spans="2:3" x14ac:dyDescent="0.2">
      <c r="B253" t="b">
        <f>IF(Crowdfunding!F253="successful", Crowdfunding!G253)</f>
        <v>0</v>
      </c>
      <c r="C253">
        <f>IF(Crowdfunding!F253="failed", Crowdfunding!G253)</f>
        <v>101</v>
      </c>
    </row>
    <row r="254" spans="2:3" x14ac:dyDescent="0.2">
      <c r="B254">
        <f>IF(Crowdfunding!F254="successful", Crowdfunding!G254)</f>
        <v>59</v>
      </c>
      <c r="C254" t="b">
        <f>IF(Crowdfunding!F254="failed", Crowdfunding!G254)</f>
        <v>0</v>
      </c>
    </row>
    <row r="255" spans="2:3" x14ac:dyDescent="0.2">
      <c r="B255" t="b">
        <f>IF(Crowdfunding!F255="successful", Crowdfunding!G255)</f>
        <v>0</v>
      </c>
      <c r="C255">
        <f>IF(Crowdfunding!F255="failed", Crowdfunding!G255)</f>
        <v>1335</v>
      </c>
    </row>
    <row r="256" spans="2:3" x14ac:dyDescent="0.2">
      <c r="B256">
        <f>IF(Crowdfunding!F256="successful", Crowdfunding!G256)</f>
        <v>88</v>
      </c>
      <c r="C256" t="b">
        <f>IF(Crowdfunding!F256="failed", Crowdfunding!G256)</f>
        <v>0</v>
      </c>
    </row>
    <row r="257" spans="2:3" x14ac:dyDescent="0.2">
      <c r="B257">
        <f>IF(Crowdfunding!F257="successful", Crowdfunding!G257)</f>
        <v>1697</v>
      </c>
      <c r="C257" t="b">
        <f>IF(Crowdfunding!F257="failed", Crowdfunding!G257)</f>
        <v>0</v>
      </c>
    </row>
    <row r="258" spans="2:3" x14ac:dyDescent="0.2">
      <c r="B258" t="b">
        <f>IF(Crowdfunding!F258="successful", Crowdfunding!G258)</f>
        <v>0</v>
      </c>
      <c r="C258">
        <f>IF(Crowdfunding!F258="failed", Crowdfunding!G258)</f>
        <v>15</v>
      </c>
    </row>
    <row r="259" spans="2:3" x14ac:dyDescent="0.2">
      <c r="B259">
        <f>IF(Crowdfunding!F259="successful", Crowdfunding!G259)</f>
        <v>92</v>
      </c>
      <c r="C259" t="b">
        <f>IF(Crowdfunding!F259="failed", Crowdfunding!G259)</f>
        <v>0</v>
      </c>
    </row>
    <row r="260" spans="2:3" x14ac:dyDescent="0.2">
      <c r="B260">
        <f>IF(Crowdfunding!F260="successful", Crowdfunding!G260)</f>
        <v>186</v>
      </c>
      <c r="C260" t="b">
        <f>IF(Crowdfunding!F260="failed", Crowdfunding!G260)</f>
        <v>0</v>
      </c>
    </row>
    <row r="261" spans="2:3" x14ac:dyDescent="0.2">
      <c r="B261">
        <f>IF(Crowdfunding!F261="successful", Crowdfunding!G261)</f>
        <v>138</v>
      </c>
      <c r="C261" t="b">
        <f>IF(Crowdfunding!F261="failed", Crowdfunding!G261)</f>
        <v>0</v>
      </c>
    </row>
    <row r="262" spans="2:3" x14ac:dyDescent="0.2">
      <c r="B262">
        <f>IF(Crowdfunding!F262="successful", Crowdfunding!G262)</f>
        <v>261</v>
      </c>
      <c r="C262" t="b">
        <f>IF(Crowdfunding!F262="failed", Crowdfunding!G262)</f>
        <v>0</v>
      </c>
    </row>
    <row r="263" spans="2:3" x14ac:dyDescent="0.2">
      <c r="B263" t="b">
        <f>IF(Crowdfunding!F263="successful", Crowdfunding!G263)</f>
        <v>0</v>
      </c>
      <c r="C263">
        <f>IF(Crowdfunding!F263="failed", Crowdfunding!G263)</f>
        <v>454</v>
      </c>
    </row>
    <row r="264" spans="2:3" x14ac:dyDescent="0.2">
      <c r="B264">
        <f>IF(Crowdfunding!F264="successful", Crowdfunding!G264)</f>
        <v>107</v>
      </c>
      <c r="C264" t="b">
        <f>IF(Crowdfunding!F264="failed", Crowdfunding!G264)</f>
        <v>0</v>
      </c>
    </row>
    <row r="265" spans="2:3" x14ac:dyDescent="0.2">
      <c r="B265">
        <f>IF(Crowdfunding!F265="successful", Crowdfunding!G265)</f>
        <v>199</v>
      </c>
      <c r="C265" t="b">
        <f>IF(Crowdfunding!F265="failed", Crowdfunding!G265)</f>
        <v>0</v>
      </c>
    </row>
    <row r="266" spans="2:3" x14ac:dyDescent="0.2">
      <c r="B266">
        <f>IF(Crowdfunding!F266="successful", Crowdfunding!G266)</f>
        <v>5512</v>
      </c>
      <c r="C266" t="b">
        <f>IF(Crowdfunding!F266="failed", Crowdfunding!G266)</f>
        <v>0</v>
      </c>
    </row>
    <row r="267" spans="2:3" x14ac:dyDescent="0.2">
      <c r="B267">
        <f>IF(Crowdfunding!F267="successful", Crowdfunding!G267)</f>
        <v>86</v>
      </c>
      <c r="C267" t="b">
        <f>IF(Crowdfunding!F267="failed", Crowdfunding!G267)</f>
        <v>0</v>
      </c>
    </row>
    <row r="268" spans="2:3" x14ac:dyDescent="0.2">
      <c r="B268" t="b">
        <f>IF(Crowdfunding!F268="successful", Crowdfunding!G268)</f>
        <v>0</v>
      </c>
      <c r="C268">
        <f>IF(Crowdfunding!F268="failed", Crowdfunding!G268)</f>
        <v>3182</v>
      </c>
    </row>
    <row r="269" spans="2:3" x14ac:dyDescent="0.2">
      <c r="B269">
        <f>IF(Crowdfunding!F269="successful", Crowdfunding!G269)</f>
        <v>2768</v>
      </c>
      <c r="C269" t="b">
        <f>IF(Crowdfunding!F269="failed", Crowdfunding!G269)</f>
        <v>0</v>
      </c>
    </row>
    <row r="270" spans="2:3" x14ac:dyDescent="0.2">
      <c r="B270">
        <f>IF(Crowdfunding!F270="successful", Crowdfunding!G270)</f>
        <v>48</v>
      </c>
      <c r="C270" t="b">
        <f>IF(Crowdfunding!F270="failed", Crowdfunding!G270)</f>
        <v>0</v>
      </c>
    </row>
    <row r="271" spans="2:3" x14ac:dyDescent="0.2">
      <c r="B271">
        <f>IF(Crowdfunding!F271="successful", Crowdfunding!G271)</f>
        <v>87</v>
      </c>
      <c r="C271" t="b">
        <f>IF(Crowdfunding!F271="failed", Crowdfunding!G271)</f>
        <v>0</v>
      </c>
    </row>
    <row r="272" spans="2:3" x14ac:dyDescent="0.2">
      <c r="B272" t="b">
        <f>IF(Crowdfunding!F272="successful", Crowdfunding!G272)</f>
        <v>0</v>
      </c>
      <c r="C272" t="b">
        <f>IF(Crowdfunding!F272="failed", Crowdfunding!G272)</f>
        <v>0</v>
      </c>
    </row>
    <row r="273" spans="2:3" x14ac:dyDescent="0.2">
      <c r="B273" t="b">
        <f>IF(Crowdfunding!F273="successful", Crowdfunding!G273)</f>
        <v>0</v>
      </c>
      <c r="C273" t="b">
        <f>IF(Crowdfunding!F273="failed", Crowdfunding!G273)</f>
        <v>0</v>
      </c>
    </row>
    <row r="274" spans="2:3" x14ac:dyDescent="0.2">
      <c r="B274">
        <f>IF(Crowdfunding!F274="successful", Crowdfunding!G274)</f>
        <v>1894</v>
      </c>
      <c r="C274" t="b">
        <f>IF(Crowdfunding!F274="failed", Crowdfunding!G274)</f>
        <v>0</v>
      </c>
    </row>
    <row r="275" spans="2:3" x14ac:dyDescent="0.2">
      <c r="B275">
        <f>IF(Crowdfunding!F275="successful", Crowdfunding!G275)</f>
        <v>282</v>
      </c>
      <c r="C275" t="b">
        <f>IF(Crowdfunding!F275="failed", Crowdfunding!G275)</f>
        <v>0</v>
      </c>
    </row>
    <row r="276" spans="2:3" x14ac:dyDescent="0.2">
      <c r="B276" t="b">
        <f>IF(Crowdfunding!F276="successful", Crowdfunding!G276)</f>
        <v>0</v>
      </c>
      <c r="C276">
        <f>IF(Crowdfunding!F276="failed", Crowdfunding!G276)</f>
        <v>15</v>
      </c>
    </row>
    <row r="277" spans="2:3" x14ac:dyDescent="0.2">
      <c r="B277">
        <f>IF(Crowdfunding!F277="successful", Crowdfunding!G277)</f>
        <v>116</v>
      </c>
      <c r="C277" t="b">
        <f>IF(Crowdfunding!F277="failed", Crowdfunding!G277)</f>
        <v>0</v>
      </c>
    </row>
    <row r="278" spans="2:3" x14ac:dyDescent="0.2">
      <c r="B278" t="b">
        <f>IF(Crowdfunding!F278="successful", Crowdfunding!G278)</f>
        <v>0</v>
      </c>
      <c r="C278">
        <f>IF(Crowdfunding!F278="failed", Crowdfunding!G278)</f>
        <v>133</v>
      </c>
    </row>
    <row r="279" spans="2:3" x14ac:dyDescent="0.2">
      <c r="B279">
        <f>IF(Crowdfunding!F279="successful", Crowdfunding!G279)</f>
        <v>83</v>
      </c>
      <c r="C279" t="b">
        <f>IF(Crowdfunding!F279="failed", Crowdfunding!G279)</f>
        <v>0</v>
      </c>
    </row>
    <row r="280" spans="2:3" x14ac:dyDescent="0.2">
      <c r="B280">
        <f>IF(Crowdfunding!F280="successful", Crowdfunding!G280)</f>
        <v>91</v>
      </c>
      <c r="C280" t="b">
        <f>IF(Crowdfunding!F280="failed", Crowdfunding!G280)</f>
        <v>0</v>
      </c>
    </row>
    <row r="281" spans="2:3" x14ac:dyDescent="0.2">
      <c r="B281">
        <f>IF(Crowdfunding!F281="successful", Crowdfunding!G281)</f>
        <v>546</v>
      </c>
      <c r="C281" t="b">
        <f>IF(Crowdfunding!F281="failed", Crowdfunding!G281)</f>
        <v>0</v>
      </c>
    </row>
    <row r="282" spans="2:3" x14ac:dyDescent="0.2">
      <c r="B282">
        <f>IF(Crowdfunding!F282="successful", Crowdfunding!G282)</f>
        <v>393</v>
      </c>
      <c r="C282" t="b">
        <f>IF(Crowdfunding!F282="failed", Crowdfunding!G282)</f>
        <v>0</v>
      </c>
    </row>
    <row r="283" spans="2:3" x14ac:dyDescent="0.2">
      <c r="B283" t="b">
        <f>IF(Crowdfunding!F283="successful", Crowdfunding!G283)</f>
        <v>0</v>
      </c>
      <c r="C283">
        <f>IF(Crowdfunding!F283="failed", Crowdfunding!G283)</f>
        <v>2062</v>
      </c>
    </row>
    <row r="284" spans="2:3" x14ac:dyDescent="0.2">
      <c r="B284">
        <f>IF(Crowdfunding!F284="successful", Crowdfunding!G284)</f>
        <v>133</v>
      </c>
      <c r="C284" t="b">
        <f>IF(Crowdfunding!F284="failed", Crowdfunding!G284)</f>
        <v>0</v>
      </c>
    </row>
    <row r="285" spans="2:3" x14ac:dyDescent="0.2">
      <c r="B285" t="b">
        <f>IF(Crowdfunding!F285="successful", Crowdfunding!G285)</f>
        <v>0</v>
      </c>
      <c r="C285">
        <f>IF(Crowdfunding!F285="failed", Crowdfunding!G285)</f>
        <v>29</v>
      </c>
    </row>
    <row r="286" spans="2:3" x14ac:dyDescent="0.2">
      <c r="B286" t="b">
        <f>IF(Crowdfunding!F286="successful", Crowdfunding!G286)</f>
        <v>0</v>
      </c>
      <c r="C286">
        <f>IF(Crowdfunding!F286="failed", Crowdfunding!G286)</f>
        <v>132</v>
      </c>
    </row>
    <row r="287" spans="2:3" x14ac:dyDescent="0.2">
      <c r="B287">
        <f>IF(Crowdfunding!F287="successful", Crowdfunding!G287)</f>
        <v>254</v>
      </c>
      <c r="C287" t="b">
        <f>IF(Crowdfunding!F287="failed", Crowdfunding!G287)</f>
        <v>0</v>
      </c>
    </row>
    <row r="288" spans="2:3" x14ac:dyDescent="0.2">
      <c r="B288" t="b">
        <f>IF(Crowdfunding!F288="successful", Crowdfunding!G288)</f>
        <v>0</v>
      </c>
      <c r="C288" t="b">
        <f>IF(Crowdfunding!F288="failed", Crowdfunding!G288)</f>
        <v>0</v>
      </c>
    </row>
    <row r="289" spans="2:3" x14ac:dyDescent="0.2">
      <c r="B289">
        <f>IF(Crowdfunding!F289="successful", Crowdfunding!G289)</f>
        <v>176</v>
      </c>
      <c r="C289" t="b">
        <f>IF(Crowdfunding!F289="failed", Crowdfunding!G289)</f>
        <v>0</v>
      </c>
    </row>
    <row r="290" spans="2:3" x14ac:dyDescent="0.2">
      <c r="B290" t="b">
        <f>IF(Crowdfunding!F290="successful", Crowdfunding!G290)</f>
        <v>0</v>
      </c>
      <c r="C290">
        <f>IF(Crowdfunding!F290="failed", Crowdfunding!G290)</f>
        <v>137</v>
      </c>
    </row>
    <row r="291" spans="2:3" x14ac:dyDescent="0.2">
      <c r="B291">
        <f>IF(Crowdfunding!F291="successful", Crowdfunding!G291)</f>
        <v>337</v>
      </c>
      <c r="C291" t="b">
        <f>IF(Crowdfunding!F291="failed", Crowdfunding!G291)</f>
        <v>0</v>
      </c>
    </row>
    <row r="292" spans="2:3" x14ac:dyDescent="0.2">
      <c r="B292" t="b">
        <f>IF(Crowdfunding!F292="successful", Crowdfunding!G292)</f>
        <v>0</v>
      </c>
      <c r="C292">
        <f>IF(Crowdfunding!F292="failed", Crowdfunding!G292)</f>
        <v>908</v>
      </c>
    </row>
    <row r="293" spans="2:3" x14ac:dyDescent="0.2">
      <c r="B293">
        <f>IF(Crowdfunding!F293="successful", Crowdfunding!G293)</f>
        <v>107</v>
      </c>
      <c r="C293" t="b">
        <f>IF(Crowdfunding!F293="failed", Crowdfunding!G293)</f>
        <v>0</v>
      </c>
    </row>
    <row r="294" spans="2:3" x14ac:dyDescent="0.2">
      <c r="B294" t="b">
        <f>IF(Crowdfunding!F294="successful", Crowdfunding!G294)</f>
        <v>0</v>
      </c>
      <c r="C294">
        <f>IF(Crowdfunding!F294="failed", Crowdfunding!G294)</f>
        <v>10</v>
      </c>
    </row>
    <row r="295" spans="2:3" x14ac:dyDescent="0.2">
      <c r="B295" t="b">
        <f>IF(Crowdfunding!F295="successful", Crowdfunding!G295)</f>
        <v>0</v>
      </c>
      <c r="C295" t="b">
        <f>IF(Crowdfunding!F295="failed", Crowdfunding!G295)</f>
        <v>0</v>
      </c>
    </row>
    <row r="296" spans="2:3" x14ac:dyDescent="0.2">
      <c r="B296">
        <f>IF(Crowdfunding!F296="successful", Crowdfunding!G296)</f>
        <v>183</v>
      </c>
      <c r="C296" t="b">
        <f>IF(Crowdfunding!F296="failed", Crowdfunding!G296)</f>
        <v>0</v>
      </c>
    </row>
    <row r="297" spans="2:3" x14ac:dyDescent="0.2">
      <c r="B297" t="b">
        <f>IF(Crowdfunding!F297="successful", Crowdfunding!G297)</f>
        <v>0</v>
      </c>
      <c r="C297">
        <f>IF(Crowdfunding!F297="failed", Crowdfunding!G297)</f>
        <v>1910</v>
      </c>
    </row>
    <row r="298" spans="2:3" x14ac:dyDescent="0.2">
      <c r="B298" t="b">
        <f>IF(Crowdfunding!F298="successful", Crowdfunding!G298)</f>
        <v>0</v>
      </c>
      <c r="C298">
        <f>IF(Crowdfunding!F298="failed", Crowdfunding!G298)</f>
        <v>38</v>
      </c>
    </row>
    <row r="299" spans="2:3" x14ac:dyDescent="0.2">
      <c r="B299" t="b">
        <f>IF(Crowdfunding!F299="successful", Crowdfunding!G299)</f>
        <v>0</v>
      </c>
      <c r="C299">
        <f>IF(Crowdfunding!F299="failed", Crowdfunding!G299)</f>
        <v>104</v>
      </c>
    </row>
    <row r="300" spans="2:3" x14ac:dyDescent="0.2">
      <c r="B300">
        <f>IF(Crowdfunding!F300="successful", Crowdfunding!G300)</f>
        <v>72</v>
      </c>
      <c r="C300" t="b">
        <f>IF(Crowdfunding!F300="failed", Crowdfunding!G300)</f>
        <v>0</v>
      </c>
    </row>
    <row r="301" spans="2:3" x14ac:dyDescent="0.2">
      <c r="B301" t="b">
        <f>IF(Crowdfunding!F301="successful", Crowdfunding!G301)</f>
        <v>0</v>
      </c>
      <c r="C301">
        <f>IF(Crowdfunding!F301="failed", Crowdfunding!G301)</f>
        <v>49</v>
      </c>
    </row>
    <row r="302" spans="2:3" x14ac:dyDescent="0.2">
      <c r="B302" t="b">
        <f>IF(Crowdfunding!F302="successful", Crowdfunding!G302)</f>
        <v>0</v>
      </c>
      <c r="C302">
        <f>IF(Crowdfunding!F302="failed", Crowdfunding!G302)</f>
        <v>1</v>
      </c>
    </row>
    <row r="303" spans="2:3" x14ac:dyDescent="0.2">
      <c r="B303">
        <f>IF(Crowdfunding!F303="successful", Crowdfunding!G303)</f>
        <v>295</v>
      </c>
      <c r="C303" t="b">
        <f>IF(Crowdfunding!F303="failed", Crowdfunding!G303)</f>
        <v>0</v>
      </c>
    </row>
    <row r="304" spans="2:3" x14ac:dyDescent="0.2">
      <c r="B304" t="b">
        <f>IF(Crowdfunding!F304="successful", Crowdfunding!G304)</f>
        <v>0</v>
      </c>
      <c r="C304">
        <f>IF(Crowdfunding!F304="failed", Crowdfunding!G304)</f>
        <v>245</v>
      </c>
    </row>
    <row r="305" spans="2:3" x14ac:dyDescent="0.2">
      <c r="B305" t="b">
        <f>IF(Crowdfunding!F305="successful", Crowdfunding!G305)</f>
        <v>0</v>
      </c>
      <c r="C305">
        <f>IF(Crowdfunding!F305="failed", Crowdfunding!G305)</f>
        <v>32</v>
      </c>
    </row>
    <row r="306" spans="2:3" x14ac:dyDescent="0.2">
      <c r="B306">
        <f>IF(Crowdfunding!F306="successful", Crowdfunding!G306)</f>
        <v>142</v>
      </c>
      <c r="C306" t="b">
        <f>IF(Crowdfunding!F306="failed", Crowdfunding!G306)</f>
        <v>0</v>
      </c>
    </row>
    <row r="307" spans="2:3" x14ac:dyDescent="0.2">
      <c r="B307">
        <f>IF(Crowdfunding!F307="successful", Crowdfunding!G307)</f>
        <v>85</v>
      </c>
      <c r="C307" t="b">
        <f>IF(Crowdfunding!F307="failed", Crowdfunding!G307)</f>
        <v>0</v>
      </c>
    </row>
    <row r="308" spans="2:3" x14ac:dyDescent="0.2">
      <c r="B308" t="b">
        <f>IF(Crowdfunding!F308="successful", Crowdfunding!G308)</f>
        <v>0</v>
      </c>
      <c r="C308">
        <f>IF(Crowdfunding!F308="failed", Crowdfunding!G308)</f>
        <v>7</v>
      </c>
    </row>
    <row r="309" spans="2:3" x14ac:dyDescent="0.2">
      <c r="B309">
        <f>IF(Crowdfunding!F309="successful", Crowdfunding!G309)</f>
        <v>659</v>
      </c>
      <c r="C309" t="b">
        <f>IF(Crowdfunding!F309="failed", Crowdfunding!G309)</f>
        <v>0</v>
      </c>
    </row>
    <row r="310" spans="2:3" x14ac:dyDescent="0.2">
      <c r="B310" t="b">
        <f>IF(Crowdfunding!F310="successful", Crowdfunding!G310)</f>
        <v>0</v>
      </c>
      <c r="C310">
        <f>IF(Crowdfunding!F310="failed", Crowdfunding!G310)</f>
        <v>803</v>
      </c>
    </row>
    <row r="311" spans="2:3" x14ac:dyDescent="0.2">
      <c r="B311" t="b">
        <f>IF(Crowdfunding!F311="successful", Crowdfunding!G311)</f>
        <v>0</v>
      </c>
      <c r="C311" t="b">
        <f>IF(Crowdfunding!F311="failed", Crowdfunding!G311)</f>
        <v>0</v>
      </c>
    </row>
    <row r="312" spans="2:3" x14ac:dyDescent="0.2">
      <c r="B312" t="b">
        <f>IF(Crowdfunding!F312="successful", Crowdfunding!G312)</f>
        <v>0</v>
      </c>
      <c r="C312">
        <f>IF(Crowdfunding!F312="failed", Crowdfunding!G312)</f>
        <v>16</v>
      </c>
    </row>
    <row r="313" spans="2:3" x14ac:dyDescent="0.2">
      <c r="B313">
        <f>IF(Crowdfunding!F313="successful", Crowdfunding!G313)</f>
        <v>121</v>
      </c>
      <c r="C313" t="b">
        <f>IF(Crowdfunding!F313="failed", Crowdfunding!G313)</f>
        <v>0</v>
      </c>
    </row>
    <row r="314" spans="2:3" x14ac:dyDescent="0.2">
      <c r="B314">
        <f>IF(Crowdfunding!F314="successful", Crowdfunding!G314)</f>
        <v>3742</v>
      </c>
      <c r="C314" t="b">
        <f>IF(Crowdfunding!F314="failed", Crowdfunding!G314)</f>
        <v>0</v>
      </c>
    </row>
    <row r="315" spans="2:3" x14ac:dyDescent="0.2">
      <c r="B315">
        <f>IF(Crowdfunding!F315="successful", Crowdfunding!G315)</f>
        <v>223</v>
      </c>
      <c r="C315" t="b">
        <f>IF(Crowdfunding!F315="failed", Crowdfunding!G315)</f>
        <v>0</v>
      </c>
    </row>
    <row r="316" spans="2:3" x14ac:dyDescent="0.2">
      <c r="B316">
        <f>IF(Crowdfunding!F316="successful", Crowdfunding!G316)</f>
        <v>133</v>
      </c>
      <c r="C316" t="b">
        <f>IF(Crowdfunding!F316="failed", Crowdfunding!G316)</f>
        <v>0</v>
      </c>
    </row>
    <row r="317" spans="2:3" x14ac:dyDescent="0.2">
      <c r="B317" t="b">
        <f>IF(Crowdfunding!F317="successful", Crowdfunding!G317)</f>
        <v>0</v>
      </c>
      <c r="C317">
        <f>IF(Crowdfunding!F317="failed", Crowdfunding!G317)</f>
        <v>31</v>
      </c>
    </row>
    <row r="318" spans="2:3" x14ac:dyDescent="0.2">
      <c r="B318" t="b">
        <f>IF(Crowdfunding!F318="successful", Crowdfunding!G318)</f>
        <v>0</v>
      </c>
      <c r="C318">
        <f>IF(Crowdfunding!F318="failed", Crowdfunding!G318)</f>
        <v>108</v>
      </c>
    </row>
    <row r="319" spans="2:3" x14ac:dyDescent="0.2">
      <c r="B319" t="b">
        <f>IF(Crowdfunding!F319="successful", Crowdfunding!G319)</f>
        <v>0</v>
      </c>
      <c r="C319">
        <f>IF(Crowdfunding!F319="failed", Crowdfunding!G319)</f>
        <v>30</v>
      </c>
    </row>
    <row r="320" spans="2:3" x14ac:dyDescent="0.2">
      <c r="B320" t="b">
        <f>IF(Crowdfunding!F320="successful", Crowdfunding!G320)</f>
        <v>0</v>
      </c>
      <c r="C320">
        <f>IF(Crowdfunding!F320="failed", Crowdfunding!G320)</f>
        <v>17</v>
      </c>
    </row>
    <row r="321" spans="2:3" x14ac:dyDescent="0.2">
      <c r="B321" t="b">
        <f>IF(Crowdfunding!F321="successful", Crowdfunding!G321)</f>
        <v>0</v>
      </c>
      <c r="C321" t="b">
        <f>IF(Crowdfunding!F321="failed", Crowdfunding!G321)</f>
        <v>0</v>
      </c>
    </row>
    <row r="322" spans="2:3" x14ac:dyDescent="0.2">
      <c r="B322" t="b">
        <f>IF(Crowdfunding!F322="successful", Crowdfunding!G322)</f>
        <v>0</v>
      </c>
      <c r="C322">
        <f>IF(Crowdfunding!F322="failed", Crowdfunding!G322)</f>
        <v>80</v>
      </c>
    </row>
    <row r="323" spans="2:3" x14ac:dyDescent="0.2">
      <c r="B323" t="b">
        <f>IF(Crowdfunding!F323="successful", Crowdfunding!G323)</f>
        <v>0</v>
      </c>
      <c r="C323">
        <f>IF(Crowdfunding!F323="failed", Crowdfunding!G323)</f>
        <v>2468</v>
      </c>
    </row>
    <row r="324" spans="2:3" x14ac:dyDescent="0.2">
      <c r="B324">
        <f>IF(Crowdfunding!F324="successful", Crowdfunding!G324)</f>
        <v>5168</v>
      </c>
      <c r="C324" t="b">
        <f>IF(Crowdfunding!F324="failed", Crowdfunding!G324)</f>
        <v>0</v>
      </c>
    </row>
    <row r="325" spans="2:3" x14ac:dyDescent="0.2">
      <c r="B325" t="b">
        <f>IF(Crowdfunding!F325="successful", Crowdfunding!G325)</f>
        <v>0</v>
      </c>
      <c r="C325">
        <f>IF(Crowdfunding!F325="failed", Crowdfunding!G325)</f>
        <v>26</v>
      </c>
    </row>
    <row r="326" spans="2:3" x14ac:dyDescent="0.2">
      <c r="B326">
        <f>IF(Crowdfunding!F326="successful", Crowdfunding!G326)</f>
        <v>307</v>
      </c>
      <c r="C326" t="b">
        <f>IF(Crowdfunding!F326="failed", Crowdfunding!G326)</f>
        <v>0</v>
      </c>
    </row>
    <row r="327" spans="2:3" x14ac:dyDescent="0.2">
      <c r="B327" t="b">
        <f>IF(Crowdfunding!F327="successful", Crowdfunding!G327)</f>
        <v>0</v>
      </c>
      <c r="C327">
        <f>IF(Crowdfunding!F327="failed", Crowdfunding!G327)</f>
        <v>73</v>
      </c>
    </row>
    <row r="328" spans="2:3" x14ac:dyDescent="0.2">
      <c r="B328" t="b">
        <f>IF(Crowdfunding!F328="successful", Crowdfunding!G328)</f>
        <v>0</v>
      </c>
      <c r="C328">
        <f>IF(Crowdfunding!F328="failed", Crowdfunding!G328)</f>
        <v>128</v>
      </c>
    </row>
    <row r="329" spans="2:3" x14ac:dyDescent="0.2">
      <c r="B329" t="b">
        <f>IF(Crowdfunding!F329="successful", Crowdfunding!G329)</f>
        <v>0</v>
      </c>
      <c r="C329">
        <f>IF(Crowdfunding!F329="failed", Crowdfunding!G329)</f>
        <v>33</v>
      </c>
    </row>
    <row r="330" spans="2:3" x14ac:dyDescent="0.2">
      <c r="B330">
        <f>IF(Crowdfunding!F330="successful", Crowdfunding!G330)</f>
        <v>2441</v>
      </c>
      <c r="C330" t="b">
        <f>IF(Crowdfunding!F330="failed", Crowdfunding!G330)</f>
        <v>0</v>
      </c>
    </row>
    <row r="331" spans="2:3" x14ac:dyDescent="0.2">
      <c r="B331" t="b">
        <f>IF(Crowdfunding!F331="successful", Crowdfunding!G331)</f>
        <v>0</v>
      </c>
      <c r="C331" t="b">
        <f>IF(Crowdfunding!F331="failed", Crowdfunding!G331)</f>
        <v>0</v>
      </c>
    </row>
    <row r="332" spans="2:3" x14ac:dyDescent="0.2">
      <c r="B332">
        <f>IF(Crowdfunding!F332="successful", Crowdfunding!G332)</f>
        <v>1385</v>
      </c>
      <c r="C332" t="b">
        <f>IF(Crowdfunding!F332="failed", Crowdfunding!G332)</f>
        <v>0</v>
      </c>
    </row>
    <row r="333" spans="2:3" x14ac:dyDescent="0.2">
      <c r="B333">
        <f>IF(Crowdfunding!F333="successful", Crowdfunding!G333)</f>
        <v>190</v>
      </c>
      <c r="C333" t="b">
        <f>IF(Crowdfunding!F333="failed", Crowdfunding!G333)</f>
        <v>0</v>
      </c>
    </row>
    <row r="334" spans="2:3" x14ac:dyDescent="0.2">
      <c r="B334">
        <f>IF(Crowdfunding!F334="successful", Crowdfunding!G334)</f>
        <v>470</v>
      </c>
      <c r="C334" t="b">
        <f>IF(Crowdfunding!F334="failed", Crowdfunding!G334)</f>
        <v>0</v>
      </c>
    </row>
    <row r="335" spans="2:3" x14ac:dyDescent="0.2">
      <c r="B335">
        <f>IF(Crowdfunding!F335="successful", Crowdfunding!G335)</f>
        <v>253</v>
      </c>
      <c r="C335" t="b">
        <f>IF(Crowdfunding!F335="failed", Crowdfunding!G335)</f>
        <v>0</v>
      </c>
    </row>
    <row r="336" spans="2:3" x14ac:dyDescent="0.2">
      <c r="B336">
        <f>IF(Crowdfunding!F336="successful", Crowdfunding!G336)</f>
        <v>1113</v>
      </c>
      <c r="C336" t="b">
        <f>IF(Crowdfunding!F336="failed", Crowdfunding!G336)</f>
        <v>0</v>
      </c>
    </row>
    <row r="337" spans="2:3" x14ac:dyDescent="0.2">
      <c r="B337">
        <f>IF(Crowdfunding!F337="successful", Crowdfunding!G337)</f>
        <v>2283</v>
      </c>
      <c r="C337" t="b">
        <f>IF(Crowdfunding!F337="failed", Crowdfunding!G337)</f>
        <v>0</v>
      </c>
    </row>
    <row r="338" spans="2:3" x14ac:dyDescent="0.2">
      <c r="B338" t="b">
        <f>IF(Crowdfunding!F338="successful", Crowdfunding!G338)</f>
        <v>0</v>
      </c>
      <c r="C338">
        <f>IF(Crowdfunding!F338="failed", Crowdfunding!G338)</f>
        <v>1072</v>
      </c>
    </row>
    <row r="339" spans="2:3" x14ac:dyDescent="0.2">
      <c r="B339">
        <f>IF(Crowdfunding!F339="successful", Crowdfunding!G339)</f>
        <v>1095</v>
      </c>
      <c r="C339" t="b">
        <f>IF(Crowdfunding!F339="failed", Crowdfunding!G339)</f>
        <v>0</v>
      </c>
    </row>
    <row r="340" spans="2:3" x14ac:dyDescent="0.2">
      <c r="B340">
        <f>IF(Crowdfunding!F340="successful", Crowdfunding!G340)</f>
        <v>1690</v>
      </c>
      <c r="C340" t="b">
        <f>IF(Crowdfunding!F340="failed", Crowdfunding!G340)</f>
        <v>0</v>
      </c>
    </row>
    <row r="341" spans="2:3" x14ac:dyDescent="0.2">
      <c r="B341" t="b">
        <f>IF(Crowdfunding!F341="successful", Crowdfunding!G341)</f>
        <v>0</v>
      </c>
      <c r="C341" t="b">
        <f>IF(Crowdfunding!F341="failed", Crowdfunding!G341)</f>
        <v>0</v>
      </c>
    </row>
    <row r="342" spans="2:3" x14ac:dyDescent="0.2">
      <c r="B342" t="b">
        <f>IF(Crowdfunding!F342="successful", Crowdfunding!G342)</f>
        <v>0</v>
      </c>
      <c r="C342">
        <f>IF(Crowdfunding!F342="failed", Crowdfunding!G342)</f>
        <v>393</v>
      </c>
    </row>
    <row r="343" spans="2:3" x14ac:dyDescent="0.2">
      <c r="B343" t="b">
        <f>IF(Crowdfunding!F343="successful", Crowdfunding!G343)</f>
        <v>0</v>
      </c>
      <c r="C343">
        <f>IF(Crowdfunding!F343="failed", Crowdfunding!G343)</f>
        <v>1257</v>
      </c>
    </row>
    <row r="344" spans="2:3" x14ac:dyDescent="0.2">
      <c r="B344" t="b">
        <f>IF(Crowdfunding!F344="successful", Crowdfunding!G344)</f>
        <v>0</v>
      </c>
      <c r="C344">
        <f>IF(Crowdfunding!F344="failed", Crowdfunding!G344)</f>
        <v>328</v>
      </c>
    </row>
    <row r="345" spans="2:3" x14ac:dyDescent="0.2">
      <c r="B345" t="b">
        <f>IF(Crowdfunding!F345="successful", Crowdfunding!G345)</f>
        <v>0</v>
      </c>
      <c r="C345">
        <f>IF(Crowdfunding!F345="failed", Crowdfunding!G345)</f>
        <v>147</v>
      </c>
    </row>
    <row r="346" spans="2:3" x14ac:dyDescent="0.2">
      <c r="B346" t="b">
        <f>IF(Crowdfunding!F346="successful", Crowdfunding!G346)</f>
        <v>0</v>
      </c>
      <c r="C346">
        <f>IF(Crowdfunding!F346="failed", Crowdfunding!G346)</f>
        <v>830</v>
      </c>
    </row>
    <row r="347" spans="2:3" x14ac:dyDescent="0.2">
      <c r="B347" t="b">
        <f>IF(Crowdfunding!F347="successful", Crowdfunding!G347)</f>
        <v>0</v>
      </c>
      <c r="C347">
        <f>IF(Crowdfunding!F347="failed", Crowdfunding!G347)</f>
        <v>331</v>
      </c>
    </row>
    <row r="348" spans="2:3" x14ac:dyDescent="0.2">
      <c r="B348" t="b">
        <f>IF(Crowdfunding!F348="successful", Crowdfunding!G348)</f>
        <v>0</v>
      </c>
      <c r="C348">
        <f>IF(Crowdfunding!F348="failed", Crowdfunding!G348)</f>
        <v>25</v>
      </c>
    </row>
    <row r="349" spans="2:3" x14ac:dyDescent="0.2">
      <c r="B349">
        <f>IF(Crowdfunding!F349="successful", Crowdfunding!G349)</f>
        <v>191</v>
      </c>
      <c r="C349" t="b">
        <f>IF(Crowdfunding!F349="failed", Crowdfunding!G349)</f>
        <v>0</v>
      </c>
    </row>
    <row r="350" spans="2:3" x14ac:dyDescent="0.2">
      <c r="B350" t="b">
        <f>IF(Crowdfunding!F350="successful", Crowdfunding!G350)</f>
        <v>0</v>
      </c>
      <c r="C350">
        <f>IF(Crowdfunding!F350="failed", Crowdfunding!G350)</f>
        <v>3483</v>
      </c>
    </row>
    <row r="351" spans="2:3" x14ac:dyDescent="0.2">
      <c r="B351" t="b">
        <f>IF(Crowdfunding!F351="successful", Crowdfunding!G351)</f>
        <v>0</v>
      </c>
      <c r="C351">
        <f>IF(Crowdfunding!F351="failed", Crowdfunding!G351)</f>
        <v>923</v>
      </c>
    </row>
    <row r="352" spans="2:3" x14ac:dyDescent="0.2">
      <c r="B352" t="b">
        <f>IF(Crowdfunding!F352="successful", Crowdfunding!G352)</f>
        <v>0</v>
      </c>
      <c r="C352">
        <f>IF(Crowdfunding!F352="failed", Crowdfunding!G352)</f>
        <v>1</v>
      </c>
    </row>
    <row r="353" spans="2:3" x14ac:dyDescent="0.2">
      <c r="B353">
        <f>IF(Crowdfunding!F353="successful", Crowdfunding!G353)</f>
        <v>2013</v>
      </c>
      <c r="C353" t="b">
        <f>IF(Crowdfunding!F353="failed", Crowdfunding!G353)</f>
        <v>0</v>
      </c>
    </row>
    <row r="354" spans="2:3" x14ac:dyDescent="0.2">
      <c r="B354" t="b">
        <f>IF(Crowdfunding!F354="successful", Crowdfunding!G354)</f>
        <v>0</v>
      </c>
      <c r="C354">
        <f>IF(Crowdfunding!F354="failed", Crowdfunding!G354)</f>
        <v>33</v>
      </c>
    </row>
    <row r="355" spans="2:3" x14ac:dyDescent="0.2">
      <c r="B355">
        <f>IF(Crowdfunding!F355="successful", Crowdfunding!G355)</f>
        <v>1703</v>
      </c>
      <c r="C355" t="b">
        <f>IF(Crowdfunding!F355="failed", Crowdfunding!G355)</f>
        <v>0</v>
      </c>
    </row>
    <row r="356" spans="2:3" x14ac:dyDescent="0.2">
      <c r="B356">
        <f>IF(Crowdfunding!F356="successful", Crowdfunding!G356)</f>
        <v>80</v>
      </c>
      <c r="C356" t="b">
        <f>IF(Crowdfunding!F356="failed", Crowdfunding!G356)</f>
        <v>0</v>
      </c>
    </row>
    <row r="357" spans="2:3" x14ac:dyDescent="0.2">
      <c r="B357" t="b">
        <f>IF(Crowdfunding!F357="successful", Crowdfunding!G357)</f>
        <v>0</v>
      </c>
      <c r="C357" t="b">
        <f>IF(Crowdfunding!F357="failed", Crowdfunding!G357)</f>
        <v>0</v>
      </c>
    </row>
    <row r="358" spans="2:3" x14ac:dyDescent="0.2">
      <c r="B358" t="b">
        <f>IF(Crowdfunding!F358="successful", Crowdfunding!G358)</f>
        <v>0</v>
      </c>
      <c r="C358">
        <f>IF(Crowdfunding!F358="failed", Crowdfunding!G358)</f>
        <v>40</v>
      </c>
    </row>
    <row r="359" spans="2:3" x14ac:dyDescent="0.2">
      <c r="B359">
        <f>IF(Crowdfunding!F359="successful", Crowdfunding!G359)</f>
        <v>41</v>
      </c>
      <c r="C359" t="b">
        <f>IF(Crowdfunding!F359="failed", Crowdfunding!G359)</f>
        <v>0</v>
      </c>
    </row>
    <row r="360" spans="2:3" x14ac:dyDescent="0.2">
      <c r="B360" t="b">
        <f>IF(Crowdfunding!F360="successful", Crowdfunding!G360)</f>
        <v>0</v>
      </c>
      <c r="C360">
        <f>IF(Crowdfunding!F360="failed", Crowdfunding!G360)</f>
        <v>23</v>
      </c>
    </row>
    <row r="361" spans="2:3" x14ac:dyDescent="0.2">
      <c r="B361">
        <f>IF(Crowdfunding!F361="successful", Crowdfunding!G361)</f>
        <v>187</v>
      </c>
      <c r="C361" t="b">
        <f>IF(Crowdfunding!F361="failed", Crowdfunding!G361)</f>
        <v>0</v>
      </c>
    </row>
    <row r="362" spans="2:3" x14ac:dyDescent="0.2">
      <c r="B362">
        <f>IF(Crowdfunding!F362="successful", Crowdfunding!G362)</f>
        <v>2875</v>
      </c>
      <c r="C362" t="b">
        <f>IF(Crowdfunding!F362="failed", Crowdfunding!G362)</f>
        <v>0</v>
      </c>
    </row>
    <row r="363" spans="2:3" x14ac:dyDescent="0.2">
      <c r="B363">
        <f>IF(Crowdfunding!F363="successful", Crowdfunding!G363)</f>
        <v>88</v>
      </c>
      <c r="C363" t="b">
        <f>IF(Crowdfunding!F363="failed", Crowdfunding!G363)</f>
        <v>0</v>
      </c>
    </row>
    <row r="364" spans="2:3" x14ac:dyDescent="0.2">
      <c r="B364">
        <f>IF(Crowdfunding!F364="successful", Crowdfunding!G364)</f>
        <v>191</v>
      </c>
      <c r="C364" t="b">
        <f>IF(Crowdfunding!F364="failed", Crowdfunding!G364)</f>
        <v>0</v>
      </c>
    </row>
    <row r="365" spans="2:3" x14ac:dyDescent="0.2">
      <c r="B365">
        <f>IF(Crowdfunding!F365="successful", Crowdfunding!G365)</f>
        <v>139</v>
      </c>
      <c r="C365" t="b">
        <f>IF(Crowdfunding!F365="failed", Crowdfunding!G365)</f>
        <v>0</v>
      </c>
    </row>
    <row r="366" spans="2:3" x14ac:dyDescent="0.2">
      <c r="B366">
        <f>IF(Crowdfunding!F366="successful", Crowdfunding!G366)</f>
        <v>186</v>
      </c>
      <c r="C366" t="b">
        <f>IF(Crowdfunding!F366="failed", Crowdfunding!G366)</f>
        <v>0</v>
      </c>
    </row>
    <row r="367" spans="2:3" x14ac:dyDescent="0.2">
      <c r="B367">
        <f>IF(Crowdfunding!F367="successful", Crowdfunding!G367)</f>
        <v>112</v>
      </c>
      <c r="C367" t="b">
        <f>IF(Crowdfunding!F367="failed", Crowdfunding!G367)</f>
        <v>0</v>
      </c>
    </row>
    <row r="368" spans="2:3" x14ac:dyDescent="0.2">
      <c r="B368">
        <f>IF(Crowdfunding!F368="successful", Crowdfunding!G368)</f>
        <v>101</v>
      </c>
      <c r="C368" t="b">
        <f>IF(Crowdfunding!F368="failed", Crowdfunding!G368)</f>
        <v>0</v>
      </c>
    </row>
    <row r="369" spans="2:3" x14ac:dyDescent="0.2">
      <c r="B369" t="b">
        <f>IF(Crowdfunding!F369="successful", Crowdfunding!G369)</f>
        <v>0</v>
      </c>
      <c r="C369">
        <f>IF(Crowdfunding!F369="failed", Crowdfunding!G369)</f>
        <v>75</v>
      </c>
    </row>
    <row r="370" spans="2:3" x14ac:dyDescent="0.2">
      <c r="B370">
        <f>IF(Crowdfunding!F370="successful", Crowdfunding!G370)</f>
        <v>206</v>
      </c>
      <c r="C370" t="b">
        <f>IF(Crowdfunding!F370="failed", Crowdfunding!G370)</f>
        <v>0</v>
      </c>
    </row>
    <row r="371" spans="2:3" x14ac:dyDescent="0.2">
      <c r="B371">
        <f>IF(Crowdfunding!F371="successful", Crowdfunding!G371)</f>
        <v>154</v>
      </c>
      <c r="C371" t="b">
        <f>IF(Crowdfunding!F371="failed", Crowdfunding!G371)</f>
        <v>0</v>
      </c>
    </row>
    <row r="372" spans="2:3" x14ac:dyDescent="0.2">
      <c r="B372">
        <f>IF(Crowdfunding!F372="successful", Crowdfunding!G372)</f>
        <v>5966</v>
      </c>
      <c r="C372" t="b">
        <f>IF(Crowdfunding!F372="failed", Crowdfunding!G372)</f>
        <v>0</v>
      </c>
    </row>
    <row r="373" spans="2:3" x14ac:dyDescent="0.2">
      <c r="B373" t="b">
        <f>IF(Crowdfunding!F373="successful", Crowdfunding!G373)</f>
        <v>0</v>
      </c>
      <c r="C373">
        <f>IF(Crowdfunding!F373="failed", Crowdfunding!G373)</f>
        <v>2176</v>
      </c>
    </row>
    <row r="374" spans="2:3" x14ac:dyDescent="0.2">
      <c r="B374">
        <f>IF(Crowdfunding!F374="successful", Crowdfunding!G374)</f>
        <v>169</v>
      </c>
      <c r="C374" t="b">
        <f>IF(Crowdfunding!F374="failed", Crowdfunding!G374)</f>
        <v>0</v>
      </c>
    </row>
    <row r="375" spans="2:3" x14ac:dyDescent="0.2">
      <c r="B375">
        <f>IF(Crowdfunding!F375="successful", Crowdfunding!G375)</f>
        <v>2106</v>
      </c>
      <c r="C375" t="b">
        <f>IF(Crowdfunding!F375="failed", Crowdfunding!G375)</f>
        <v>0</v>
      </c>
    </row>
    <row r="376" spans="2:3" x14ac:dyDescent="0.2">
      <c r="B376" t="b">
        <f>IF(Crowdfunding!F376="successful", Crowdfunding!G376)</f>
        <v>0</v>
      </c>
      <c r="C376">
        <f>IF(Crowdfunding!F376="failed", Crowdfunding!G376)</f>
        <v>441</v>
      </c>
    </row>
    <row r="377" spans="2:3" x14ac:dyDescent="0.2">
      <c r="B377" t="b">
        <f>IF(Crowdfunding!F377="successful", Crowdfunding!G377)</f>
        <v>0</v>
      </c>
      <c r="C377">
        <f>IF(Crowdfunding!F377="failed", Crowdfunding!G377)</f>
        <v>25</v>
      </c>
    </row>
    <row r="378" spans="2:3" x14ac:dyDescent="0.2">
      <c r="B378">
        <f>IF(Crowdfunding!F378="successful", Crowdfunding!G378)</f>
        <v>131</v>
      </c>
      <c r="C378" t="b">
        <f>IF(Crowdfunding!F378="failed", Crowdfunding!G378)</f>
        <v>0</v>
      </c>
    </row>
    <row r="379" spans="2:3" x14ac:dyDescent="0.2">
      <c r="B379" t="b">
        <f>IF(Crowdfunding!F379="successful", Crowdfunding!G379)</f>
        <v>0</v>
      </c>
      <c r="C379">
        <f>IF(Crowdfunding!F379="failed", Crowdfunding!G379)</f>
        <v>127</v>
      </c>
    </row>
    <row r="380" spans="2:3" x14ac:dyDescent="0.2">
      <c r="B380" t="b">
        <f>IF(Crowdfunding!F380="successful", Crowdfunding!G380)</f>
        <v>0</v>
      </c>
      <c r="C380">
        <f>IF(Crowdfunding!F380="failed", Crowdfunding!G380)</f>
        <v>355</v>
      </c>
    </row>
    <row r="381" spans="2:3" x14ac:dyDescent="0.2">
      <c r="B381" t="b">
        <f>IF(Crowdfunding!F381="successful", Crowdfunding!G381)</f>
        <v>0</v>
      </c>
      <c r="C381">
        <f>IF(Crowdfunding!F381="failed", Crowdfunding!G381)</f>
        <v>44</v>
      </c>
    </row>
    <row r="382" spans="2:3" x14ac:dyDescent="0.2">
      <c r="B382">
        <f>IF(Crowdfunding!F382="successful", Crowdfunding!G382)</f>
        <v>84</v>
      </c>
      <c r="C382" t="b">
        <f>IF(Crowdfunding!F382="failed", Crowdfunding!G382)</f>
        <v>0</v>
      </c>
    </row>
    <row r="383" spans="2:3" x14ac:dyDescent="0.2">
      <c r="B383">
        <f>IF(Crowdfunding!F383="successful", Crowdfunding!G383)</f>
        <v>155</v>
      </c>
      <c r="C383" t="b">
        <f>IF(Crowdfunding!F383="failed", Crowdfunding!G383)</f>
        <v>0</v>
      </c>
    </row>
    <row r="384" spans="2:3" x14ac:dyDescent="0.2">
      <c r="B384" t="b">
        <f>IF(Crowdfunding!F384="successful", Crowdfunding!G384)</f>
        <v>0</v>
      </c>
      <c r="C384">
        <f>IF(Crowdfunding!F384="failed", Crowdfunding!G384)</f>
        <v>67</v>
      </c>
    </row>
    <row r="385" spans="2:3" x14ac:dyDescent="0.2">
      <c r="B385">
        <f>IF(Crowdfunding!F385="successful", Crowdfunding!G385)</f>
        <v>189</v>
      </c>
      <c r="C385" t="b">
        <f>IF(Crowdfunding!F385="failed", Crowdfunding!G385)</f>
        <v>0</v>
      </c>
    </row>
    <row r="386" spans="2:3" x14ac:dyDescent="0.2">
      <c r="B386">
        <f>IF(Crowdfunding!F386="successful", Crowdfunding!G386)</f>
        <v>4799</v>
      </c>
      <c r="C386" t="b">
        <f>IF(Crowdfunding!F386="failed", Crowdfunding!G386)</f>
        <v>0</v>
      </c>
    </row>
    <row r="387" spans="2:3" x14ac:dyDescent="0.2">
      <c r="B387">
        <f>IF(Crowdfunding!F387="successful", Crowdfunding!G387)</f>
        <v>1137</v>
      </c>
      <c r="C387" t="b">
        <f>IF(Crowdfunding!F387="failed", Crowdfunding!G387)</f>
        <v>0</v>
      </c>
    </row>
    <row r="388" spans="2:3" x14ac:dyDescent="0.2">
      <c r="B388" t="b">
        <f>IF(Crowdfunding!F388="successful", Crowdfunding!G388)</f>
        <v>0</v>
      </c>
      <c r="C388">
        <f>IF(Crowdfunding!F388="failed", Crowdfunding!G388)</f>
        <v>1068</v>
      </c>
    </row>
    <row r="389" spans="2:3" x14ac:dyDescent="0.2">
      <c r="B389" t="b">
        <f>IF(Crowdfunding!F389="successful", Crowdfunding!G389)</f>
        <v>0</v>
      </c>
      <c r="C389">
        <f>IF(Crowdfunding!F389="failed", Crowdfunding!G389)</f>
        <v>424</v>
      </c>
    </row>
    <row r="390" spans="2:3" x14ac:dyDescent="0.2">
      <c r="B390" t="b">
        <f>IF(Crowdfunding!F390="successful", Crowdfunding!G390)</f>
        <v>0</v>
      </c>
      <c r="C390" t="b">
        <f>IF(Crowdfunding!F390="failed", Crowdfunding!G390)</f>
        <v>0</v>
      </c>
    </row>
    <row r="391" spans="2:3" x14ac:dyDescent="0.2">
      <c r="B391">
        <f>IF(Crowdfunding!F391="successful", Crowdfunding!G391)</f>
        <v>1152</v>
      </c>
      <c r="C391" t="b">
        <f>IF(Crowdfunding!F391="failed", Crowdfunding!G391)</f>
        <v>0</v>
      </c>
    </row>
    <row r="392" spans="2:3" x14ac:dyDescent="0.2">
      <c r="B392">
        <f>IF(Crowdfunding!F392="successful", Crowdfunding!G392)</f>
        <v>50</v>
      </c>
      <c r="C392" t="b">
        <f>IF(Crowdfunding!F392="failed", Crowdfunding!G392)</f>
        <v>0</v>
      </c>
    </row>
    <row r="393" spans="2:3" x14ac:dyDescent="0.2">
      <c r="B393" t="b">
        <f>IF(Crowdfunding!F393="successful", Crowdfunding!G393)</f>
        <v>0</v>
      </c>
      <c r="C393">
        <f>IF(Crowdfunding!F393="failed", Crowdfunding!G393)</f>
        <v>151</v>
      </c>
    </row>
    <row r="394" spans="2:3" x14ac:dyDescent="0.2">
      <c r="B394" t="b">
        <f>IF(Crowdfunding!F394="successful", Crowdfunding!G394)</f>
        <v>0</v>
      </c>
      <c r="C394">
        <f>IF(Crowdfunding!F394="failed", Crowdfunding!G394)</f>
        <v>1608</v>
      </c>
    </row>
    <row r="395" spans="2:3" x14ac:dyDescent="0.2">
      <c r="B395">
        <f>IF(Crowdfunding!F395="successful", Crowdfunding!G395)</f>
        <v>3059</v>
      </c>
      <c r="C395" t="b">
        <f>IF(Crowdfunding!F395="failed", Crowdfunding!G395)</f>
        <v>0</v>
      </c>
    </row>
    <row r="396" spans="2:3" x14ac:dyDescent="0.2">
      <c r="B396">
        <f>IF(Crowdfunding!F396="successful", Crowdfunding!G396)</f>
        <v>34</v>
      </c>
      <c r="C396" t="b">
        <f>IF(Crowdfunding!F396="failed", Crowdfunding!G396)</f>
        <v>0</v>
      </c>
    </row>
    <row r="397" spans="2:3" x14ac:dyDescent="0.2">
      <c r="B397">
        <f>IF(Crowdfunding!F397="successful", Crowdfunding!G397)</f>
        <v>220</v>
      </c>
      <c r="C397" t="b">
        <f>IF(Crowdfunding!F397="failed", Crowdfunding!G397)</f>
        <v>0</v>
      </c>
    </row>
    <row r="398" spans="2:3" x14ac:dyDescent="0.2">
      <c r="B398">
        <f>IF(Crowdfunding!F398="successful", Crowdfunding!G398)</f>
        <v>1604</v>
      </c>
      <c r="C398" t="b">
        <f>IF(Crowdfunding!F398="failed", Crowdfunding!G398)</f>
        <v>0</v>
      </c>
    </row>
    <row r="399" spans="2:3" x14ac:dyDescent="0.2">
      <c r="B399">
        <f>IF(Crowdfunding!F399="successful", Crowdfunding!G399)</f>
        <v>454</v>
      </c>
      <c r="C399" t="b">
        <f>IF(Crowdfunding!F399="failed", Crowdfunding!G399)</f>
        <v>0</v>
      </c>
    </row>
    <row r="400" spans="2:3" x14ac:dyDescent="0.2">
      <c r="B400">
        <f>IF(Crowdfunding!F400="successful", Crowdfunding!G400)</f>
        <v>123</v>
      </c>
      <c r="C400" t="b">
        <f>IF(Crowdfunding!F400="failed", Crowdfunding!G400)</f>
        <v>0</v>
      </c>
    </row>
    <row r="401" spans="2:3" x14ac:dyDescent="0.2">
      <c r="B401" t="b">
        <f>IF(Crowdfunding!F401="successful", Crowdfunding!G401)</f>
        <v>0</v>
      </c>
      <c r="C401">
        <f>IF(Crowdfunding!F401="failed", Crowdfunding!G401)</f>
        <v>941</v>
      </c>
    </row>
    <row r="402" spans="2:3" x14ac:dyDescent="0.2">
      <c r="B402" t="b">
        <f>IF(Crowdfunding!F402="successful", Crowdfunding!G402)</f>
        <v>0</v>
      </c>
      <c r="C402">
        <f>IF(Crowdfunding!F402="failed", Crowdfunding!G402)</f>
        <v>1</v>
      </c>
    </row>
    <row r="403" spans="2:3" x14ac:dyDescent="0.2">
      <c r="B403">
        <f>IF(Crowdfunding!F403="successful", Crowdfunding!G403)</f>
        <v>299</v>
      </c>
      <c r="C403" t="b">
        <f>IF(Crowdfunding!F403="failed", Crowdfunding!G403)</f>
        <v>0</v>
      </c>
    </row>
    <row r="404" spans="2:3" x14ac:dyDescent="0.2">
      <c r="B404" t="b">
        <f>IF(Crowdfunding!F404="successful", Crowdfunding!G404)</f>
        <v>0</v>
      </c>
      <c r="C404">
        <f>IF(Crowdfunding!F404="failed", Crowdfunding!G404)</f>
        <v>40</v>
      </c>
    </row>
    <row r="405" spans="2:3" x14ac:dyDescent="0.2">
      <c r="B405" t="b">
        <f>IF(Crowdfunding!F405="successful", Crowdfunding!G405)</f>
        <v>0</v>
      </c>
      <c r="C405">
        <f>IF(Crowdfunding!F405="failed", Crowdfunding!G405)</f>
        <v>3015</v>
      </c>
    </row>
    <row r="406" spans="2:3" x14ac:dyDescent="0.2">
      <c r="B406">
        <f>IF(Crowdfunding!F406="successful", Crowdfunding!G406)</f>
        <v>2237</v>
      </c>
      <c r="C406" t="b">
        <f>IF(Crowdfunding!F406="failed", Crowdfunding!G406)</f>
        <v>0</v>
      </c>
    </row>
    <row r="407" spans="2:3" x14ac:dyDescent="0.2">
      <c r="B407" t="b">
        <f>IF(Crowdfunding!F407="successful", Crowdfunding!G407)</f>
        <v>0</v>
      </c>
      <c r="C407">
        <f>IF(Crowdfunding!F407="failed", Crowdfunding!G407)</f>
        <v>435</v>
      </c>
    </row>
    <row r="408" spans="2:3" x14ac:dyDescent="0.2">
      <c r="B408">
        <f>IF(Crowdfunding!F408="successful", Crowdfunding!G408)</f>
        <v>645</v>
      </c>
      <c r="C408" t="b">
        <f>IF(Crowdfunding!F408="failed", Crowdfunding!G408)</f>
        <v>0</v>
      </c>
    </row>
    <row r="409" spans="2:3" x14ac:dyDescent="0.2">
      <c r="B409">
        <f>IF(Crowdfunding!F409="successful", Crowdfunding!G409)</f>
        <v>484</v>
      </c>
      <c r="C409" t="b">
        <f>IF(Crowdfunding!F409="failed", Crowdfunding!G409)</f>
        <v>0</v>
      </c>
    </row>
    <row r="410" spans="2:3" x14ac:dyDescent="0.2">
      <c r="B410">
        <f>IF(Crowdfunding!F410="successful", Crowdfunding!G410)</f>
        <v>154</v>
      </c>
      <c r="C410" t="b">
        <f>IF(Crowdfunding!F410="failed", Crowdfunding!G410)</f>
        <v>0</v>
      </c>
    </row>
    <row r="411" spans="2:3" x14ac:dyDescent="0.2">
      <c r="B411" t="b">
        <f>IF(Crowdfunding!F411="successful", Crowdfunding!G411)</f>
        <v>0</v>
      </c>
      <c r="C411">
        <f>IF(Crowdfunding!F411="failed", Crowdfunding!G411)</f>
        <v>714</v>
      </c>
    </row>
    <row r="412" spans="2:3" x14ac:dyDescent="0.2">
      <c r="B412" t="b">
        <f>IF(Crowdfunding!F412="successful", Crowdfunding!G412)</f>
        <v>0</v>
      </c>
      <c r="C412" t="b">
        <f>IF(Crowdfunding!F412="failed", Crowdfunding!G412)</f>
        <v>0</v>
      </c>
    </row>
    <row r="413" spans="2:3" x14ac:dyDescent="0.2">
      <c r="B413">
        <f>IF(Crowdfunding!F413="successful", Crowdfunding!G413)</f>
        <v>82</v>
      </c>
      <c r="C413" t="b">
        <f>IF(Crowdfunding!F413="failed", Crowdfunding!G413)</f>
        <v>0</v>
      </c>
    </row>
    <row r="414" spans="2:3" x14ac:dyDescent="0.2">
      <c r="B414">
        <f>IF(Crowdfunding!F414="successful", Crowdfunding!G414)</f>
        <v>134</v>
      </c>
      <c r="C414" t="b">
        <f>IF(Crowdfunding!F414="failed", Crowdfunding!G414)</f>
        <v>0</v>
      </c>
    </row>
    <row r="415" spans="2:3" x14ac:dyDescent="0.2">
      <c r="B415" t="b">
        <f>IF(Crowdfunding!F415="successful", Crowdfunding!G415)</f>
        <v>0</v>
      </c>
      <c r="C415" t="b">
        <f>IF(Crowdfunding!F415="failed", Crowdfunding!G415)</f>
        <v>0</v>
      </c>
    </row>
    <row r="416" spans="2:3" x14ac:dyDescent="0.2">
      <c r="B416" t="b">
        <f>IF(Crowdfunding!F416="successful", Crowdfunding!G416)</f>
        <v>0</v>
      </c>
      <c r="C416">
        <f>IF(Crowdfunding!F416="failed", Crowdfunding!G416)</f>
        <v>5497</v>
      </c>
    </row>
    <row r="417" spans="2:3" x14ac:dyDescent="0.2">
      <c r="B417" t="b">
        <f>IF(Crowdfunding!F417="successful", Crowdfunding!G417)</f>
        <v>0</v>
      </c>
      <c r="C417">
        <f>IF(Crowdfunding!F417="failed", Crowdfunding!G417)</f>
        <v>418</v>
      </c>
    </row>
    <row r="418" spans="2:3" x14ac:dyDescent="0.2">
      <c r="B418" t="b">
        <f>IF(Crowdfunding!F418="successful", Crowdfunding!G418)</f>
        <v>0</v>
      </c>
      <c r="C418">
        <f>IF(Crowdfunding!F418="failed", Crowdfunding!G418)</f>
        <v>1439</v>
      </c>
    </row>
    <row r="419" spans="2:3" x14ac:dyDescent="0.2">
      <c r="B419" t="b">
        <f>IF(Crowdfunding!F419="successful", Crowdfunding!G419)</f>
        <v>0</v>
      </c>
      <c r="C419">
        <f>IF(Crowdfunding!F419="failed", Crowdfunding!G419)</f>
        <v>15</v>
      </c>
    </row>
    <row r="420" spans="2:3" x14ac:dyDescent="0.2">
      <c r="B420" t="b">
        <f>IF(Crowdfunding!F420="successful", Crowdfunding!G420)</f>
        <v>0</v>
      </c>
      <c r="C420">
        <f>IF(Crowdfunding!F420="failed", Crowdfunding!G420)</f>
        <v>1999</v>
      </c>
    </row>
    <row r="421" spans="2:3" x14ac:dyDescent="0.2">
      <c r="B421">
        <f>IF(Crowdfunding!F421="successful", Crowdfunding!G421)</f>
        <v>5203</v>
      </c>
      <c r="C421" t="b">
        <f>IF(Crowdfunding!F421="failed", Crowdfunding!G421)</f>
        <v>0</v>
      </c>
    </row>
    <row r="422" spans="2:3" x14ac:dyDescent="0.2">
      <c r="B422">
        <f>IF(Crowdfunding!F422="successful", Crowdfunding!G422)</f>
        <v>94</v>
      </c>
      <c r="C422" t="b">
        <f>IF(Crowdfunding!F422="failed", Crowdfunding!G422)</f>
        <v>0</v>
      </c>
    </row>
    <row r="423" spans="2:3" x14ac:dyDescent="0.2">
      <c r="B423" t="b">
        <f>IF(Crowdfunding!F423="successful", Crowdfunding!G423)</f>
        <v>0</v>
      </c>
      <c r="C423">
        <f>IF(Crowdfunding!F423="failed", Crowdfunding!G423)</f>
        <v>118</v>
      </c>
    </row>
    <row r="424" spans="2:3" x14ac:dyDescent="0.2">
      <c r="B424">
        <f>IF(Crowdfunding!F424="successful", Crowdfunding!G424)</f>
        <v>205</v>
      </c>
      <c r="C424" t="b">
        <f>IF(Crowdfunding!F424="failed", Crowdfunding!G424)</f>
        <v>0</v>
      </c>
    </row>
    <row r="425" spans="2:3" x14ac:dyDescent="0.2">
      <c r="B425" t="b">
        <f>IF(Crowdfunding!F425="successful", Crowdfunding!G425)</f>
        <v>0</v>
      </c>
      <c r="C425">
        <f>IF(Crowdfunding!F425="failed", Crowdfunding!G425)</f>
        <v>162</v>
      </c>
    </row>
    <row r="426" spans="2:3" x14ac:dyDescent="0.2">
      <c r="B426" t="b">
        <f>IF(Crowdfunding!F426="successful", Crowdfunding!G426)</f>
        <v>0</v>
      </c>
      <c r="C426">
        <f>IF(Crowdfunding!F426="failed", Crowdfunding!G426)</f>
        <v>83</v>
      </c>
    </row>
    <row r="427" spans="2:3" x14ac:dyDescent="0.2">
      <c r="B427">
        <f>IF(Crowdfunding!F427="successful", Crowdfunding!G427)</f>
        <v>92</v>
      </c>
      <c r="C427" t="b">
        <f>IF(Crowdfunding!F427="failed", Crowdfunding!G427)</f>
        <v>0</v>
      </c>
    </row>
    <row r="428" spans="2:3" x14ac:dyDescent="0.2">
      <c r="B428">
        <f>IF(Crowdfunding!F428="successful", Crowdfunding!G428)</f>
        <v>219</v>
      </c>
      <c r="C428" t="b">
        <f>IF(Crowdfunding!F428="failed", Crowdfunding!G428)</f>
        <v>0</v>
      </c>
    </row>
    <row r="429" spans="2:3" x14ac:dyDescent="0.2">
      <c r="B429">
        <f>IF(Crowdfunding!F429="successful", Crowdfunding!G429)</f>
        <v>2526</v>
      </c>
      <c r="C429" t="b">
        <f>IF(Crowdfunding!F429="failed", Crowdfunding!G429)</f>
        <v>0</v>
      </c>
    </row>
    <row r="430" spans="2:3" x14ac:dyDescent="0.2">
      <c r="B430" t="b">
        <f>IF(Crowdfunding!F430="successful", Crowdfunding!G430)</f>
        <v>0</v>
      </c>
      <c r="C430">
        <f>IF(Crowdfunding!F430="failed", Crowdfunding!G430)</f>
        <v>747</v>
      </c>
    </row>
    <row r="431" spans="2:3" x14ac:dyDescent="0.2">
      <c r="B431" t="b">
        <f>IF(Crowdfunding!F431="successful", Crowdfunding!G431)</f>
        <v>0</v>
      </c>
      <c r="C431" t="b">
        <f>IF(Crowdfunding!F431="failed", Crowdfunding!G431)</f>
        <v>0</v>
      </c>
    </row>
    <row r="432" spans="2:3" x14ac:dyDescent="0.2">
      <c r="B432" t="b">
        <f>IF(Crowdfunding!F432="successful", Crowdfunding!G432)</f>
        <v>0</v>
      </c>
      <c r="C432">
        <f>IF(Crowdfunding!F432="failed", Crowdfunding!G432)</f>
        <v>84</v>
      </c>
    </row>
    <row r="433" spans="2:3" x14ac:dyDescent="0.2">
      <c r="B433">
        <f>IF(Crowdfunding!F433="successful", Crowdfunding!G433)</f>
        <v>94</v>
      </c>
      <c r="C433" t="b">
        <f>IF(Crowdfunding!F433="failed", Crowdfunding!G433)</f>
        <v>0</v>
      </c>
    </row>
    <row r="434" spans="2:3" x14ac:dyDescent="0.2">
      <c r="B434" t="b">
        <f>IF(Crowdfunding!F434="successful", Crowdfunding!G434)</f>
        <v>0</v>
      </c>
      <c r="C434">
        <f>IF(Crowdfunding!F434="failed", Crowdfunding!G434)</f>
        <v>91</v>
      </c>
    </row>
    <row r="435" spans="2:3" x14ac:dyDescent="0.2">
      <c r="B435" t="b">
        <f>IF(Crowdfunding!F435="successful", Crowdfunding!G435)</f>
        <v>0</v>
      </c>
      <c r="C435">
        <f>IF(Crowdfunding!F435="failed", Crowdfunding!G435)</f>
        <v>792</v>
      </c>
    </row>
    <row r="436" spans="2:3" x14ac:dyDescent="0.2">
      <c r="B436" t="b">
        <f>IF(Crowdfunding!F436="successful", Crowdfunding!G436)</f>
        <v>0</v>
      </c>
      <c r="C436" t="b">
        <f>IF(Crowdfunding!F436="failed", Crowdfunding!G436)</f>
        <v>0</v>
      </c>
    </row>
    <row r="437" spans="2:3" x14ac:dyDescent="0.2">
      <c r="B437">
        <f>IF(Crowdfunding!F437="successful", Crowdfunding!G437)</f>
        <v>1713</v>
      </c>
      <c r="C437" t="b">
        <f>IF(Crowdfunding!F437="failed", Crowdfunding!G437)</f>
        <v>0</v>
      </c>
    </row>
    <row r="438" spans="2:3" x14ac:dyDescent="0.2">
      <c r="B438">
        <f>IF(Crowdfunding!F438="successful", Crowdfunding!G438)</f>
        <v>249</v>
      </c>
      <c r="C438" t="b">
        <f>IF(Crowdfunding!F438="failed", Crowdfunding!G438)</f>
        <v>0</v>
      </c>
    </row>
    <row r="439" spans="2:3" x14ac:dyDescent="0.2">
      <c r="B439">
        <f>IF(Crowdfunding!F439="successful", Crowdfunding!G439)</f>
        <v>192</v>
      </c>
      <c r="C439" t="b">
        <f>IF(Crowdfunding!F439="failed", Crowdfunding!G439)</f>
        <v>0</v>
      </c>
    </row>
    <row r="440" spans="2:3" x14ac:dyDescent="0.2">
      <c r="B440">
        <f>IF(Crowdfunding!F440="successful", Crowdfunding!G440)</f>
        <v>247</v>
      </c>
      <c r="C440" t="b">
        <f>IF(Crowdfunding!F440="failed", Crowdfunding!G440)</f>
        <v>0</v>
      </c>
    </row>
    <row r="441" spans="2:3" x14ac:dyDescent="0.2">
      <c r="B441">
        <f>IF(Crowdfunding!F441="successful", Crowdfunding!G441)</f>
        <v>2293</v>
      </c>
      <c r="C441" t="b">
        <f>IF(Crowdfunding!F441="failed", Crowdfunding!G441)</f>
        <v>0</v>
      </c>
    </row>
    <row r="442" spans="2:3" x14ac:dyDescent="0.2">
      <c r="B442">
        <f>IF(Crowdfunding!F442="successful", Crowdfunding!G442)</f>
        <v>3131</v>
      </c>
      <c r="C442" t="b">
        <f>IF(Crowdfunding!F442="failed", Crowdfunding!G442)</f>
        <v>0</v>
      </c>
    </row>
    <row r="443" spans="2:3" x14ac:dyDescent="0.2">
      <c r="B443" t="b">
        <f>IF(Crowdfunding!F443="successful", Crowdfunding!G443)</f>
        <v>0</v>
      </c>
      <c r="C443">
        <f>IF(Crowdfunding!F443="failed", Crowdfunding!G443)</f>
        <v>32</v>
      </c>
    </row>
    <row r="444" spans="2:3" x14ac:dyDescent="0.2">
      <c r="B444">
        <f>IF(Crowdfunding!F444="successful", Crowdfunding!G444)</f>
        <v>143</v>
      </c>
      <c r="C444" t="b">
        <f>IF(Crowdfunding!F444="failed", Crowdfunding!G444)</f>
        <v>0</v>
      </c>
    </row>
    <row r="445" spans="2:3" x14ac:dyDescent="0.2">
      <c r="B445" t="b">
        <f>IF(Crowdfunding!F445="successful", Crowdfunding!G445)</f>
        <v>0</v>
      </c>
      <c r="C445" t="b">
        <f>IF(Crowdfunding!F445="failed", Crowdfunding!G445)</f>
        <v>0</v>
      </c>
    </row>
    <row r="446" spans="2:3" x14ac:dyDescent="0.2">
      <c r="B446">
        <f>IF(Crowdfunding!F446="successful", Crowdfunding!G446)</f>
        <v>296</v>
      </c>
      <c r="C446" t="b">
        <f>IF(Crowdfunding!F446="failed", Crowdfunding!G446)</f>
        <v>0</v>
      </c>
    </row>
    <row r="447" spans="2:3" x14ac:dyDescent="0.2">
      <c r="B447">
        <f>IF(Crowdfunding!F447="successful", Crowdfunding!G447)</f>
        <v>170</v>
      </c>
      <c r="C447" t="b">
        <f>IF(Crowdfunding!F447="failed", Crowdfunding!G447)</f>
        <v>0</v>
      </c>
    </row>
    <row r="448" spans="2:3" x14ac:dyDescent="0.2">
      <c r="B448" t="b">
        <f>IF(Crowdfunding!F448="successful", Crowdfunding!G448)</f>
        <v>0</v>
      </c>
      <c r="C448">
        <f>IF(Crowdfunding!F448="failed", Crowdfunding!G448)</f>
        <v>186</v>
      </c>
    </row>
    <row r="449" spans="2:3" x14ac:dyDescent="0.2">
      <c r="B449" t="b">
        <f>IF(Crowdfunding!F449="successful", Crowdfunding!G449)</f>
        <v>0</v>
      </c>
      <c r="C449" t="b">
        <f>IF(Crowdfunding!F449="failed", Crowdfunding!G449)</f>
        <v>0</v>
      </c>
    </row>
    <row r="450" spans="2:3" x14ac:dyDescent="0.2">
      <c r="B450" t="b">
        <f>IF(Crowdfunding!F450="successful", Crowdfunding!G450)</f>
        <v>0</v>
      </c>
      <c r="C450">
        <f>IF(Crowdfunding!F450="failed", Crowdfunding!G450)</f>
        <v>605</v>
      </c>
    </row>
    <row r="451" spans="2:3" x14ac:dyDescent="0.2">
      <c r="B451">
        <f>IF(Crowdfunding!F451="successful", Crowdfunding!G451)</f>
        <v>86</v>
      </c>
      <c r="C451" t="b">
        <f>IF(Crowdfunding!F451="failed", Crowdfunding!G451)</f>
        <v>0</v>
      </c>
    </row>
    <row r="452" spans="2:3" x14ac:dyDescent="0.2">
      <c r="B452" t="b">
        <f>IF(Crowdfunding!F452="successful", Crowdfunding!G452)</f>
        <v>0</v>
      </c>
      <c r="C452">
        <f>IF(Crowdfunding!F452="failed", Crowdfunding!G452)</f>
        <v>1</v>
      </c>
    </row>
    <row r="453" spans="2:3" x14ac:dyDescent="0.2">
      <c r="B453">
        <f>IF(Crowdfunding!F453="successful", Crowdfunding!G453)</f>
        <v>6286</v>
      </c>
      <c r="C453" t="b">
        <f>IF(Crowdfunding!F453="failed", Crowdfunding!G453)</f>
        <v>0</v>
      </c>
    </row>
    <row r="454" spans="2:3" x14ac:dyDescent="0.2">
      <c r="B454" t="b">
        <f>IF(Crowdfunding!F454="successful", Crowdfunding!G454)</f>
        <v>0</v>
      </c>
      <c r="C454">
        <f>IF(Crowdfunding!F454="failed", Crowdfunding!G454)</f>
        <v>31</v>
      </c>
    </row>
    <row r="455" spans="2:3" x14ac:dyDescent="0.2">
      <c r="B455" t="b">
        <f>IF(Crowdfunding!F455="successful", Crowdfunding!G455)</f>
        <v>0</v>
      </c>
      <c r="C455">
        <f>IF(Crowdfunding!F455="failed", Crowdfunding!G455)</f>
        <v>1181</v>
      </c>
    </row>
    <row r="456" spans="2:3" x14ac:dyDescent="0.2">
      <c r="B456" t="b">
        <f>IF(Crowdfunding!F456="successful", Crowdfunding!G456)</f>
        <v>0</v>
      </c>
      <c r="C456">
        <f>IF(Crowdfunding!F456="failed", Crowdfunding!G456)</f>
        <v>39</v>
      </c>
    </row>
    <row r="457" spans="2:3" x14ac:dyDescent="0.2">
      <c r="B457">
        <f>IF(Crowdfunding!F457="successful", Crowdfunding!G457)</f>
        <v>3727</v>
      </c>
      <c r="C457" t="b">
        <f>IF(Crowdfunding!F457="failed", Crowdfunding!G457)</f>
        <v>0</v>
      </c>
    </row>
    <row r="458" spans="2:3" x14ac:dyDescent="0.2">
      <c r="B458">
        <f>IF(Crowdfunding!F458="successful", Crowdfunding!G458)</f>
        <v>1605</v>
      </c>
      <c r="C458" t="b">
        <f>IF(Crowdfunding!F458="failed", Crowdfunding!G458)</f>
        <v>0</v>
      </c>
    </row>
    <row r="459" spans="2:3" x14ac:dyDescent="0.2">
      <c r="B459" t="b">
        <f>IF(Crowdfunding!F459="successful", Crowdfunding!G459)</f>
        <v>0</v>
      </c>
      <c r="C459">
        <f>IF(Crowdfunding!F459="failed", Crowdfunding!G459)</f>
        <v>46</v>
      </c>
    </row>
    <row r="460" spans="2:3" x14ac:dyDescent="0.2">
      <c r="B460">
        <f>IF(Crowdfunding!F460="successful", Crowdfunding!G460)</f>
        <v>2120</v>
      </c>
      <c r="C460" t="b">
        <f>IF(Crowdfunding!F460="failed", Crowdfunding!G460)</f>
        <v>0</v>
      </c>
    </row>
    <row r="461" spans="2:3" x14ac:dyDescent="0.2">
      <c r="B461" t="b">
        <f>IF(Crowdfunding!F461="successful", Crowdfunding!G461)</f>
        <v>0</v>
      </c>
      <c r="C461">
        <f>IF(Crowdfunding!F461="failed", Crowdfunding!G461)</f>
        <v>105</v>
      </c>
    </row>
    <row r="462" spans="2:3" x14ac:dyDescent="0.2">
      <c r="B462">
        <f>IF(Crowdfunding!F462="successful", Crowdfunding!G462)</f>
        <v>50</v>
      </c>
      <c r="C462" t="b">
        <f>IF(Crowdfunding!F462="failed", Crowdfunding!G462)</f>
        <v>0</v>
      </c>
    </row>
    <row r="463" spans="2:3" x14ac:dyDescent="0.2">
      <c r="B463">
        <f>IF(Crowdfunding!F463="successful", Crowdfunding!G463)</f>
        <v>2080</v>
      </c>
      <c r="C463" t="b">
        <f>IF(Crowdfunding!F463="failed", Crowdfunding!G463)</f>
        <v>0</v>
      </c>
    </row>
    <row r="464" spans="2:3" x14ac:dyDescent="0.2">
      <c r="B464" t="b">
        <f>IF(Crowdfunding!F464="successful", Crowdfunding!G464)</f>
        <v>0</v>
      </c>
      <c r="C464">
        <f>IF(Crowdfunding!F464="failed", Crowdfunding!G464)</f>
        <v>535</v>
      </c>
    </row>
    <row r="465" spans="2:3" x14ac:dyDescent="0.2">
      <c r="B465">
        <f>IF(Crowdfunding!F465="successful", Crowdfunding!G465)</f>
        <v>2105</v>
      </c>
      <c r="C465" t="b">
        <f>IF(Crowdfunding!F465="failed", Crowdfunding!G465)</f>
        <v>0</v>
      </c>
    </row>
    <row r="466" spans="2:3" x14ac:dyDescent="0.2">
      <c r="B466">
        <f>IF(Crowdfunding!F466="successful", Crowdfunding!G466)</f>
        <v>2436</v>
      </c>
      <c r="C466" t="b">
        <f>IF(Crowdfunding!F466="failed", Crowdfunding!G466)</f>
        <v>0</v>
      </c>
    </row>
    <row r="467" spans="2:3" x14ac:dyDescent="0.2">
      <c r="B467">
        <f>IF(Crowdfunding!F467="successful", Crowdfunding!G467)</f>
        <v>80</v>
      </c>
      <c r="C467" t="b">
        <f>IF(Crowdfunding!F467="failed", Crowdfunding!G467)</f>
        <v>0</v>
      </c>
    </row>
    <row r="468" spans="2:3" x14ac:dyDescent="0.2">
      <c r="B468">
        <f>IF(Crowdfunding!F468="successful", Crowdfunding!G468)</f>
        <v>42</v>
      </c>
      <c r="C468" t="b">
        <f>IF(Crowdfunding!F468="failed", Crowdfunding!G468)</f>
        <v>0</v>
      </c>
    </row>
    <row r="469" spans="2:3" x14ac:dyDescent="0.2">
      <c r="B469">
        <f>IF(Crowdfunding!F469="successful", Crowdfunding!G469)</f>
        <v>139</v>
      </c>
      <c r="C469" t="b">
        <f>IF(Crowdfunding!F469="failed", Crowdfunding!G469)</f>
        <v>0</v>
      </c>
    </row>
    <row r="470" spans="2:3" x14ac:dyDescent="0.2">
      <c r="B470" t="b">
        <f>IF(Crowdfunding!F470="successful", Crowdfunding!G470)</f>
        <v>0</v>
      </c>
      <c r="C470">
        <f>IF(Crowdfunding!F470="failed", Crowdfunding!G470)</f>
        <v>16</v>
      </c>
    </row>
    <row r="471" spans="2:3" x14ac:dyDescent="0.2">
      <c r="B471">
        <f>IF(Crowdfunding!F471="successful", Crowdfunding!G471)</f>
        <v>159</v>
      </c>
      <c r="C471" t="b">
        <f>IF(Crowdfunding!F471="failed", Crowdfunding!G471)</f>
        <v>0</v>
      </c>
    </row>
    <row r="472" spans="2:3" x14ac:dyDescent="0.2">
      <c r="B472">
        <f>IF(Crowdfunding!F472="successful", Crowdfunding!G472)</f>
        <v>381</v>
      </c>
      <c r="C472" t="b">
        <f>IF(Crowdfunding!F472="failed", Crowdfunding!G472)</f>
        <v>0</v>
      </c>
    </row>
    <row r="473" spans="2:3" x14ac:dyDescent="0.2">
      <c r="B473">
        <f>IF(Crowdfunding!F473="successful", Crowdfunding!G473)</f>
        <v>194</v>
      </c>
      <c r="C473" t="b">
        <f>IF(Crowdfunding!F473="failed", Crowdfunding!G473)</f>
        <v>0</v>
      </c>
    </row>
    <row r="474" spans="2:3" x14ac:dyDescent="0.2">
      <c r="B474" t="b">
        <f>IF(Crowdfunding!F474="successful", Crowdfunding!G474)</f>
        <v>0</v>
      </c>
      <c r="C474">
        <f>IF(Crowdfunding!F474="failed", Crowdfunding!G474)</f>
        <v>575</v>
      </c>
    </row>
    <row r="475" spans="2:3" x14ac:dyDescent="0.2">
      <c r="B475">
        <f>IF(Crowdfunding!F475="successful", Crowdfunding!G475)</f>
        <v>106</v>
      </c>
      <c r="C475" t="b">
        <f>IF(Crowdfunding!F475="failed", Crowdfunding!G475)</f>
        <v>0</v>
      </c>
    </row>
    <row r="476" spans="2:3" x14ac:dyDescent="0.2">
      <c r="B476">
        <f>IF(Crowdfunding!F476="successful", Crowdfunding!G476)</f>
        <v>142</v>
      </c>
      <c r="C476" t="b">
        <f>IF(Crowdfunding!F476="failed", Crowdfunding!G476)</f>
        <v>0</v>
      </c>
    </row>
    <row r="477" spans="2:3" x14ac:dyDescent="0.2">
      <c r="B477">
        <f>IF(Crowdfunding!F477="successful", Crowdfunding!G477)</f>
        <v>211</v>
      </c>
      <c r="C477" t="b">
        <f>IF(Crowdfunding!F477="failed", Crowdfunding!G477)</f>
        <v>0</v>
      </c>
    </row>
    <row r="478" spans="2:3" x14ac:dyDescent="0.2">
      <c r="B478" t="b">
        <f>IF(Crowdfunding!F478="successful", Crowdfunding!G478)</f>
        <v>0</v>
      </c>
      <c r="C478">
        <f>IF(Crowdfunding!F478="failed", Crowdfunding!G478)</f>
        <v>1120</v>
      </c>
    </row>
    <row r="479" spans="2:3" x14ac:dyDescent="0.2">
      <c r="B479" t="b">
        <f>IF(Crowdfunding!F479="successful", Crowdfunding!G479)</f>
        <v>0</v>
      </c>
      <c r="C479">
        <f>IF(Crowdfunding!F479="failed", Crowdfunding!G479)</f>
        <v>113</v>
      </c>
    </row>
    <row r="480" spans="2:3" x14ac:dyDescent="0.2">
      <c r="B480">
        <f>IF(Crowdfunding!F480="successful", Crowdfunding!G480)</f>
        <v>2756</v>
      </c>
      <c r="C480" t="b">
        <f>IF(Crowdfunding!F480="failed", Crowdfunding!G480)</f>
        <v>0</v>
      </c>
    </row>
    <row r="481" spans="2:3" x14ac:dyDescent="0.2">
      <c r="B481">
        <f>IF(Crowdfunding!F481="successful", Crowdfunding!G481)</f>
        <v>173</v>
      </c>
      <c r="C481" t="b">
        <f>IF(Crowdfunding!F481="failed", Crowdfunding!G481)</f>
        <v>0</v>
      </c>
    </row>
    <row r="482" spans="2:3" x14ac:dyDescent="0.2">
      <c r="B482">
        <f>IF(Crowdfunding!F482="successful", Crowdfunding!G482)</f>
        <v>87</v>
      </c>
      <c r="C482" t="b">
        <f>IF(Crowdfunding!F482="failed", Crowdfunding!G482)</f>
        <v>0</v>
      </c>
    </row>
    <row r="483" spans="2:3" x14ac:dyDescent="0.2">
      <c r="B483" t="b">
        <f>IF(Crowdfunding!F483="successful", Crowdfunding!G483)</f>
        <v>0</v>
      </c>
      <c r="C483">
        <f>IF(Crowdfunding!F483="failed", Crowdfunding!G483)</f>
        <v>1538</v>
      </c>
    </row>
    <row r="484" spans="2:3" x14ac:dyDescent="0.2">
      <c r="B484" t="b">
        <f>IF(Crowdfunding!F484="successful", Crowdfunding!G484)</f>
        <v>0</v>
      </c>
      <c r="C484">
        <f>IF(Crowdfunding!F484="failed", Crowdfunding!G484)</f>
        <v>9</v>
      </c>
    </row>
    <row r="485" spans="2:3" x14ac:dyDescent="0.2">
      <c r="B485" t="b">
        <f>IF(Crowdfunding!F485="successful", Crowdfunding!G485)</f>
        <v>0</v>
      </c>
      <c r="C485">
        <f>IF(Crowdfunding!F485="failed", Crowdfunding!G485)</f>
        <v>554</v>
      </c>
    </row>
    <row r="486" spans="2:3" x14ac:dyDescent="0.2">
      <c r="B486">
        <f>IF(Crowdfunding!F486="successful", Crowdfunding!G486)</f>
        <v>1572</v>
      </c>
      <c r="C486" t="b">
        <f>IF(Crowdfunding!F486="failed", Crowdfunding!G486)</f>
        <v>0</v>
      </c>
    </row>
    <row r="487" spans="2:3" x14ac:dyDescent="0.2">
      <c r="B487" t="b">
        <f>IF(Crowdfunding!F487="successful", Crowdfunding!G487)</f>
        <v>0</v>
      </c>
      <c r="C487">
        <f>IF(Crowdfunding!F487="failed", Crowdfunding!G487)</f>
        <v>648</v>
      </c>
    </row>
    <row r="488" spans="2:3" x14ac:dyDescent="0.2">
      <c r="B488" t="b">
        <f>IF(Crowdfunding!F488="successful", Crowdfunding!G488)</f>
        <v>0</v>
      </c>
      <c r="C488">
        <f>IF(Crowdfunding!F488="failed", Crowdfunding!G488)</f>
        <v>21</v>
      </c>
    </row>
    <row r="489" spans="2:3" x14ac:dyDescent="0.2">
      <c r="B489">
        <f>IF(Crowdfunding!F489="successful", Crowdfunding!G489)</f>
        <v>2346</v>
      </c>
      <c r="C489" t="b">
        <f>IF(Crowdfunding!F489="failed", Crowdfunding!G489)</f>
        <v>0</v>
      </c>
    </row>
    <row r="490" spans="2:3" x14ac:dyDescent="0.2">
      <c r="B490">
        <f>IF(Crowdfunding!F490="successful", Crowdfunding!G490)</f>
        <v>115</v>
      </c>
      <c r="C490" t="b">
        <f>IF(Crowdfunding!F490="failed", Crowdfunding!G490)</f>
        <v>0</v>
      </c>
    </row>
    <row r="491" spans="2:3" x14ac:dyDescent="0.2">
      <c r="B491">
        <f>IF(Crowdfunding!F491="successful", Crowdfunding!G491)</f>
        <v>85</v>
      </c>
      <c r="C491" t="b">
        <f>IF(Crowdfunding!F491="failed", Crowdfunding!G491)</f>
        <v>0</v>
      </c>
    </row>
    <row r="492" spans="2:3" x14ac:dyDescent="0.2">
      <c r="B492">
        <f>IF(Crowdfunding!F492="successful", Crowdfunding!G492)</f>
        <v>144</v>
      </c>
      <c r="C492" t="b">
        <f>IF(Crowdfunding!F492="failed", Crowdfunding!G492)</f>
        <v>0</v>
      </c>
    </row>
    <row r="493" spans="2:3" x14ac:dyDescent="0.2">
      <c r="B493">
        <f>IF(Crowdfunding!F493="successful", Crowdfunding!G493)</f>
        <v>2443</v>
      </c>
      <c r="C493" t="b">
        <f>IF(Crowdfunding!F493="failed", Crowdfunding!G493)</f>
        <v>0</v>
      </c>
    </row>
    <row r="494" spans="2:3" x14ac:dyDescent="0.2">
      <c r="B494" t="b">
        <f>IF(Crowdfunding!F494="successful", Crowdfunding!G494)</f>
        <v>0</v>
      </c>
      <c r="C494" t="b">
        <f>IF(Crowdfunding!F494="failed", Crowdfunding!G494)</f>
        <v>0</v>
      </c>
    </row>
    <row r="495" spans="2:3" x14ac:dyDescent="0.2">
      <c r="B495">
        <f>IF(Crowdfunding!F495="successful", Crowdfunding!G495)</f>
        <v>64</v>
      </c>
      <c r="C495" t="b">
        <f>IF(Crowdfunding!F495="failed", Crowdfunding!G495)</f>
        <v>0</v>
      </c>
    </row>
    <row r="496" spans="2:3" x14ac:dyDescent="0.2">
      <c r="B496">
        <f>IF(Crowdfunding!F496="successful", Crowdfunding!G496)</f>
        <v>268</v>
      </c>
      <c r="C496" t="b">
        <f>IF(Crowdfunding!F496="failed", Crowdfunding!G496)</f>
        <v>0</v>
      </c>
    </row>
    <row r="497" spans="2:3" x14ac:dyDescent="0.2">
      <c r="B497">
        <f>IF(Crowdfunding!F497="successful", Crowdfunding!G497)</f>
        <v>195</v>
      </c>
      <c r="C497" t="b">
        <f>IF(Crowdfunding!F497="failed", Crowdfunding!G497)</f>
        <v>0</v>
      </c>
    </row>
    <row r="498" spans="2:3" x14ac:dyDescent="0.2">
      <c r="B498" t="b">
        <f>IF(Crowdfunding!F498="successful", Crowdfunding!G498)</f>
        <v>0</v>
      </c>
      <c r="C498">
        <f>IF(Crowdfunding!F498="failed", Crowdfunding!G498)</f>
        <v>54</v>
      </c>
    </row>
    <row r="499" spans="2:3" x14ac:dyDescent="0.2">
      <c r="B499" t="b">
        <f>IF(Crowdfunding!F499="successful", Crowdfunding!G499)</f>
        <v>0</v>
      </c>
      <c r="C499">
        <f>IF(Crowdfunding!F499="failed", Crowdfunding!G499)</f>
        <v>120</v>
      </c>
    </row>
    <row r="500" spans="2:3" x14ac:dyDescent="0.2">
      <c r="B500" t="b">
        <f>IF(Crowdfunding!F500="successful", Crowdfunding!G500)</f>
        <v>0</v>
      </c>
      <c r="C500">
        <f>IF(Crowdfunding!F500="failed", Crowdfunding!G500)</f>
        <v>579</v>
      </c>
    </row>
    <row r="501" spans="2:3" x14ac:dyDescent="0.2">
      <c r="B501" t="b">
        <f>IF(Crowdfunding!F501="successful", Crowdfunding!G501)</f>
        <v>0</v>
      </c>
      <c r="C501">
        <f>IF(Crowdfunding!F501="failed", Crowdfunding!G501)</f>
        <v>2072</v>
      </c>
    </row>
    <row r="502" spans="2:3" x14ac:dyDescent="0.2">
      <c r="B502" t="b">
        <f>IF(Crowdfunding!F502="successful", Crowdfunding!G502)</f>
        <v>0</v>
      </c>
      <c r="C502">
        <f>IF(Crowdfunding!F502="failed", Crowdfunding!G502)</f>
        <v>0</v>
      </c>
    </row>
    <row r="503" spans="2:3" x14ac:dyDescent="0.2">
      <c r="B503" t="b">
        <f>IF(Crowdfunding!F503="successful", Crowdfunding!G503)</f>
        <v>0</v>
      </c>
      <c r="C503">
        <f>IF(Crowdfunding!F503="failed", Crowdfunding!G503)</f>
        <v>1796</v>
      </c>
    </row>
    <row r="504" spans="2:3" x14ac:dyDescent="0.2">
      <c r="B504">
        <f>IF(Crowdfunding!F504="successful", Crowdfunding!G504)</f>
        <v>186</v>
      </c>
      <c r="C504" t="b">
        <f>IF(Crowdfunding!F504="failed", Crowdfunding!G504)</f>
        <v>0</v>
      </c>
    </row>
    <row r="505" spans="2:3" x14ac:dyDescent="0.2">
      <c r="B505">
        <f>IF(Crowdfunding!F505="successful", Crowdfunding!G505)</f>
        <v>460</v>
      </c>
      <c r="C505" t="b">
        <f>IF(Crowdfunding!F505="failed", Crowdfunding!G505)</f>
        <v>0</v>
      </c>
    </row>
    <row r="506" spans="2:3" x14ac:dyDescent="0.2">
      <c r="B506" t="b">
        <f>IF(Crowdfunding!F506="successful", Crowdfunding!G506)</f>
        <v>0</v>
      </c>
      <c r="C506">
        <f>IF(Crowdfunding!F506="failed", Crowdfunding!G506)</f>
        <v>62</v>
      </c>
    </row>
    <row r="507" spans="2:3" x14ac:dyDescent="0.2">
      <c r="B507" t="b">
        <f>IF(Crowdfunding!F507="successful", Crowdfunding!G507)</f>
        <v>0</v>
      </c>
      <c r="C507">
        <f>IF(Crowdfunding!F507="failed", Crowdfunding!G507)</f>
        <v>347</v>
      </c>
    </row>
    <row r="508" spans="2:3" x14ac:dyDescent="0.2">
      <c r="B508">
        <f>IF(Crowdfunding!F508="successful", Crowdfunding!G508)</f>
        <v>2528</v>
      </c>
      <c r="C508" t="b">
        <f>IF(Crowdfunding!F508="failed", Crowdfunding!G508)</f>
        <v>0</v>
      </c>
    </row>
    <row r="509" spans="2:3" x14ac:dyDescent="0.2">
      <c r="B509" t="b">
        <f>IF(Crowdfunding!F509="successful", Crowdfunding!G509)</f>
        <v>0</v>
      </c>
      <c r="C509">
        <f>IF(Crowdfunding!F509="failed", Crowdfunding!G509)</f>
        <v>19</v>
      </c>
    </row>
    <row r="510" spans="2:3" x14ac:dyDescent="0.2">
      <c r="B510">
        <f>IF(Crowdfunding!F510="successful", Crowdfunding!G510)</f>
        <v>3657</v>
      </c>
      <c r="C510" t="b">
        <f>IF(Crowdfunding!F510="failed", Crowdfunding!G510)</f>
        <v>0</v>
      </c>
    </row>
    <row r="511" spans="2:3" x14ac:dyDescent="0.2">
      <c r="B511" t="b">
        <f>IF(Crowdfunding!F511="successful", Crowdfunding!G511)</f>
        <v>0</v>
      </c>
      <c r="C511">
        <f>IF(Crowdfunding!F511="failed", Crowdfunding!G511)</f>
        <v>1258</v>
      </c>
    </row>
    <row r="512" spans="2:3" x14ac:dyDescent="0.2">
      <c r="B512">
        <f>IF(Crowdfunding!F512="successful", Crowdfunding!G512)</f>
        <v>131</v>
      </c>
      <c r="C512" t="b">
        <f>IF(Crowdfunding!F512="failed", Crowdfunding!G512)</f>
        <v>0</v>
      </c>
    </row>
    <row r="513" spans="2:3" x14ac:dyDescent="0.2">
      <c r="B513" t="b">
        <f>IF(Crowdfunding!F513="successful", Crowdfunding!G513)</f>
        <v>0</v>
      </c>
      <c r="C513">
        <f>IF(Crowdfunding!F513="failed", Crowdfunding!G513)</f>
        <v>362</v>
      </c>
    </row>
    <row r="514" spans="2:3" x14ac:dyDescent="0.2">
      <c r="B514">
        <f>IF(Crowdfunding!F514="successful", Crowdfunding!G514)</f>
        <v>239</v>
      </c>
      <c r="C514" t="b">
        <f>IF(Crowdfunding!F514="failed", Crowdfunding!G514)</f>
        <v>0</v>
      </c>
    </row>
    <row r="515" spans="2:3" x14ac:dyDescent="0.2">
      <c r="B515" t="b">
        <f>IF(Crowdfunding!F515="successful", Crowdfunding!G515)</f>
        <v>0</v>
      </c>
      <c r="C515" t="b">
        <f>IF(Crowdfunding!F515="failed", Crowdfunding!G515)</f>
        <v>0</v>
      </c>
    </row>
    <row r="516" spans="2:3" x14ac:dyDescent="0.2">
      <c r="B516" t="b">
        <f>IF(Crowdfunding!F516="successful", Crowdfunding!G516)</f>
        <v>0</v>
      </c>
      <c r="C516" t="b">
        <f>IF(Crowdfunding!F516="failed", Crowdfunding!G516)</f>
        <v>0</v>
      </c>
    </row>
    <row r="517" spans="2:3" x14ac:dyDescent="0.2">
      <c r="B517" t="b">
        <f>IF(Crowdfunding!F517="successful", Crowdfunding!G517)</f>
        <v>0</v>
      </c>
      <c r="C517">
        <f>IF(Crowdfunding!F517="failed", Crowdfunding!G517)</f>
        <v>133</v>
      </c>
    </row>
    <row r="518" spans="2:3" x14ac:dyDescent="0.2">
      <c r="B518" t="b">
        <f>IF(Crowdfunding!F518="successful", Crowdfunding!G518)</f>
        <v>0</v>
      </c>
      <c r="C518">
        <f>IF(Crowdfunding!F518="failed", Crowdfunding!G518)</f>
        <v>846</v>
      </c>
    </row>
    <row r="519" spans="2:3" x14ac:dyDescent="0.2">
      <c r="B519">
        <f>IF(Crowdfunding!F519="successful", Crowdfunding!G519)</f>
        <v>78</v>
      </c>
      <c r="C519" t="b">
        <f>IF(Crowdfunding!F519="failed", Crowdfunding!G519)</f>
        <v>0</v>
      </c>
    </row>
    <row r="520" spans="2:3" x14ac:dyDescent="0.2">
      <c r="B520" t="b">
        <f>IF(Crowdfunding!F520="successful", Crowdfunding!G520)</f>
        <v>0</v>
      </c>
      <c r="C520">
        <f>IF(Crowdfunding!F520="failed", Crowdfunding!G520)</f>
        <v>10</v>
      </c>
    </row>
    <row r="521" spans="2:3" x14ac:dyDescent="0.2">
      <c r="B521">
        <f>IF(Crowdfunding!F521="successful", Crowdfunding!G521)</f>
        <v>1773</v>
      </c>
      <c r="C521" t="b">
        <f>IF(Crowdfunding!F521="failed", Crowdfunding!G521)</f>
        <v>0</v>
      </c>
    </row>
    <row r="522" spans="2:3" x14ac:dyDescent="0.2">
      <c r="B522">
        <f>IF(Crowdfunding!F522="successful", Crowdfunding!G522)</f>
        <v>32</v>
      </c>
      <c r="C522" t="b">
        <f>IF(Crowdfunding!F522="failed", Crowdfunding!G522)</f>
        <v>0</v>
      </c>
    </row>
    <row r="523" spans="2:3" x14ac:dyDescent="0.2">
      <c r="B523">
        <f>IF(Crowdfunding!F523="successful", Crowdfunding!G523)</f>
        <v>369</v>
      </c>
      <c r="C523" t="b">
        <f>IF(Crowdfunding!F523="failed", Crowdfunding!G523)</f>
        <v>0</v>
      </c>
    </row>
    <row r="524" spans="2:3" x14ac:dyDescent="0.2">
      <c r="B524" t="b">
        <f>IF(Crowdfunding!F524="successful", Crowdfunding!G524)</f>
        <v>0</v>
      </c>
      <c r="C524">
        <f>IF(Crowdfunding!F524="failed", Crowdfunding!G524)</f>
        <v>191</v>
      </c>
    </row>
    <row r="525" spans="2:3" x14ac:dyDescent="0.2">
      <c r="B525">
        <f>IF(Crowdfunding!F525="successful", Crowdfunding!G525)</f>
        <v>89</v>
      </c>
      <c r="C525" t="b">
        <f>IF(Crowdfunding!F525="failed", Crowdfunding!G525)</f>
        <v>0</v>
      </c>
    </row>
    <row r="526" spans="2:3" x14ac:dyDescent="0.2">
      <c r="B526" t="b">
        <f>IF(Crowdfunding!F526="successful", Crowdfunding!G526)</f>
        <v>0</v>
      </c>
      <c r="C526">
        <f>IF(Crowdfunding!F526="failed", Crowdfunding!G526)</f>
        <v>1979</v>
      </c>
    </row>
    <row r="527" spans="2:3" x14ac:dyDescent="0.2">
      <c r="B527" t="b">
        <f>IF(Crowdfunding!F527="successful", Crowdfunding!G527)</f>
        <v>0</v>
      </c>
      <c r="C527">
        <f>IF(Crowdfunding!F527="failed", Crowdfunding!G527)</f>
        <v>63</v>
      </c>
    </row>
    <row r="528" spans="2:3" x14ac:dyDescent="0.2">
      <c r="B528">
        <f>IF(Crowdfunding!F528="successful", Crowdfunding!G528)</f>
        <v>147</v>
      </c>
      <c r="C528" t="b">
        <f>IF(Crowdfunding!F528="failed", Crowdfunding!G528)</f>
        <v>0</v>
      </c>
    </row>
    <row r="529" spans="2:3" x14ac:dyDescent="0.2">
      <c r="B529" t="b">
        <f>IF(Crowdfunding!F529="successful", Crowdfunding!G529)</f>
        <v>0</v>
      </c>
      <c r="C529">
        <f>IF(Crowdfunding!F529="failed", Crowdfunding!G529)</f>
        <v>6080</v>
      </c>
    </row>
    <row r="530" spans="2:3" x14ac:dyDescent="0.2">
      <c r="B530" t="b">
        <f>IF(Crowdfunding!F530="successful", Crowdfunding!G530)</f>
        <v>0</v>
      </c>
      <c r="C530">
        <f>IF(Crowdfunding!F530="failed", Crowdfunding!G530)</f>
        <v>80</v>
      </c>
    </row>
    <row r="531" spans="2:3" x14ac:dyDescent="0.2">
      <c r="B531" t="b">
        <f>IF(Crowdfunding!F531="successful", Crowdfunding!G531)</f>
        <v>0</v>
      </c>
      <c r="C531">
        <f>IF(Crowdfunding!F531="failed", Crowdfunding!G531)</f>
        <v>9</v>
      </c>
    </row>
    <row r="532" spans="2:3" x14ac:dyDescent="0.2">
      <c r="B532" t="b">
        <f>IF(Crowdfunding!F532="successful", Crowdfunding!G532)</f>
        <v>0</v>
      </c>
      <c r="C532">
        <f>IF(Crowdfunding!F532="failed", Crowdfunding!G532)</f>
        <v>1784</v>
      </c>
    </row>
    <row r="533" spans="2:3" x14ac:dyDescent="0.2">
      <c r="B533" t="b">
        <f>IF(Crowdfunding!F533="successful", Crowdfunding!G533)</f>
        <v>0</v>
      </c>
      <c r="C533" t="b">
        <f>IF(Crowdfunding!F533="failed", Crowdfunding!G533)</f>
        <v>0</v>
      </c>
    </row>
    <row r="534" spans="2:3" x14ac:dyDescent="0.2">
      <c r="B534">
        <f>IF(Crowdfunding!F534="successful", Crowdfunding!G534)</f>
        <v>126</v>
      </c>
      <c r="C534" t="b">
        <f>IF(Crowdfunding!F534="failed", Crowdfunding!G534)</f>
        <v>0</v>
      </c>
    </row>
    <row r="535" spans="2:3" x14ac:dyDescent="0.2">
      <c r="B535">
        <f>IF(Crowdfunding!F535="successful", Crowdfunding!G535)</f>
        <v>2218</v>
      </c>
      <c r="C535" t="b">
        <f>IF(Crowdfunding!F535="failed", Crowdfunding!G535)</f>
        <v>0</v>
      </c>
    </row>
    <row r="536" spans="2:3" x14ac:dyDescent="0.2">
      <c r="B536" t="b">
        <f>IF(Crowdfunding!F536="successful", Crowdfunding!G536)</f>
        <v>0</v>
      </c>
      <c r="C536">
        <f>IF(Crowdfunding!F536="failed", Crowdfunding!G536)</f>
        <v>243</v>
      </c>
    </row>
    <row r="537" spans="2:3" x14ac:dyDescent="0.2">
      <c r="B537">
        <f>IF(Crowdfunding!F537="successful", Crowdfunding!G537)</f>
        <v>202</v>
      </c>
      <c r="C537" t="b">
        <f>IF(Crowdfunding!F537="failed", Crowdfunding!G537)</f>
        <v>0</v>
      </c>
    </row>
    <row r="538" spans="2:3" x14ac:dyDescent="0.2">
      <c r="B538">
        <f>IF(Crowdfunding!F538="successful", Crowdfunding!G538)</f>
        <v>140</v>
      </c>
      <c r="C538" t="b">
        <f>IF(Crowdfunding!F538="failed", Crowdfunding!G538)</f>
        <v>0</v>
      </c>
    </row>
    <row r="539" spans="2:3" x14ac:dyDescent="0.2">
      <c r="B539">
        <f>IF(Crowdfunding!F539="successful", Crowdfunding!G539)</f>
        <v>1052</v>
      </c>
      <c r="C539" t="b">
        <f>IF(Crowdfunding!F539="failed", Crowdfunding!G539)</f>
        <v>0</v>
      </c>
    </row>
    <row r="540" spans="2:3" x14ac:dyDescent="0.2">
      <c r="B540" t="b">
        <f>IF(Crowdfunding!F540="successful", Crowdfunding!G540)</f>
        <v>0</v>
      </c>
      <c r="C540">
        <f>IF(Crowdfunding!F540="failed", Crowdfunding!G540)</f>
        <v>1296</v>
      </c>
    </row>
    <row r="541" spans="2:3" x14ac:dyDescent="0.2">
      <c r="B541" t="b">
        <f>IF(Crowdfunding!F541="successful", Crowdfunding!G541)</f>
        <v>0</v>
      </c>
      <c r="C541">
        <f>IF(Crowdfunding!F541="failed", Crowdfunding!G541)</f>
        <v>77</v>
      </c>
    </row>
    <row r="542" spans="2:3" x14ac:dyDescent="0.2">
      <c r="B542">
        <f>IF(Crowdfunding!F542="successful", Crowdfunding!G542)</f>
        <v>247</v>
      </c>
      <c r="C542" t="b">
        <f>IF(Crowdfunding!F542="failed", Crowdfunding!G542)</f>
        <v>0</v>
      </c>
    </row>
    <row r="543" spans="2:3" x14ac:dyDescent="0.2">
      <c r="B543" t="b">
        <f>IF(Crowdfunding!F543="successful", Crowdfunding!G543)</f>
        <v>0</v>
      </c>
      <c r="C543">
        <f>IF(Crowdfunding!F543="failed", Crowdfunding!G543)</f>
        <v>395</v>
      </c>
    </row>
    <row r="544" spans="2:3" x14ac:dyDescent="0.2">
      <c r="B544" t="b">
        <f>IF(Crowdfunding!F544="successful", Crowdfunding!G544)</f>
        <v>0</v>
      </c>
      <c r="C544">
        <f>IF(Crowdfunding!F544="failed", Crowdfunding!G544)</f>
        <v>49</v>
      </c>
    </row>
    <row r="545" spans="2:3" x14ac:dyDescent="0.2">
      <c r="B545" t="b">
        <f>IF(Crowdfunding!F545="successful", Crowdfunding!G545)</f>
        <v>0</v>
      </c>
      <c r="C545">
        <f>IF(Crowdfunding!F545="failed", Crowdfunding!G545)</f>
        <v>180</v>
      </c>
    </row>
    <row r="546" spans="2:3" x14ac:dyDescent="0.2">
      <c r="B546">
        <f>IF(Crowdfunding!F546="successful", Crowdfunding!G546)</f>
        <v>84</v>
      </c>
      <c r="C546" t="b">
        <f>IF(Crowdfunding!F546="failed", Crowdfunding!G546)</f>
        <v>0</v>
      </c>
    </row>
    <row r="547" spans="2:3" x14ac:dyDescent="0.2">
      <c r="B547" t="b">
        <f>IF(Crowdfunding!F547="successful", Crowdfunding!G547)</f>
        <v>0</v>
      </c>
      <c r="C547">
        <f>IF(Crowdfunding!F547="failed", Crowdfunding!G547)</f>
        <v>2690</v>
      </c>
    </row>
    <row r="548" spans="2:3" x14ac:dyDescent="0.2">
      <c r="B548">
        <f>IF(Crowdfunding!F548="successful", Crowdfunding!G548)</f>
        <v>88</v>
      </c>
      <c r="C548" t="b">
        <f>IF(Crowdfunding!F548="failed", Crowdfunding!G548)</f>
        <v>0</v>
      </c>
    </row>
    <row r="549" spans="2:3" x14ac:dyDescent="0.2">
      <c r="B549">
        <f>IF(Crowdfunding!F549="successful", Crowdfunding!G549)</f>
        <v>156</v>
      </c>
      <c r="C549" t="b">
        <f>IF(Crowdfunding!F549="failed", Crowdfunding!G549)</f>
        <v>0</v>
      </c>
    </row>
    <row r="550" spans="2:3" x14ac:dyDescent="0.2">
      <c r="B550">
        <f>IF(Crowdfunding!F550="successful", Crowdfunding!G550)</f>
        <v>2985</v>
      </c>
      <c r="C550" t="b">
        <f>IF(Crowdfunding!F550="failed", Crowdfunding!G550)</f>
        <v>0</v>
      </c>
    </row>
    <row r="551" spans="2:3" x14ac:dyDescent="0.2">
      <c r="B551">
        <f>IF(Crowdfunding!F551="successful", Crowdfunding!G551)</f>
        <v>762</v>
      </c>
      <c r="C551" t="b">
        <f>IF(Crowdfunding!F551="failed", Crowdfunding!G551)</f>
        <v>0</v>
      </c>
    </row>
    <row r="552" spans="2:3" x14ac:dyDescent="0.2">
      <c r="B552" t="b">
        <f>IF(Crowdfunding!F552="successful", Crowdfunding!G552)</f>
        <v>0</v>
      </c>
      <c r="C552" t="b">
        <f>IF(Crowdfunding!F552="failed", Crowdfunding!G552)</f>
        <v>0</v>
      </c>
    </row>
    <row r="553" spans="2:3" x14ac:dyDescent="0.2">
      <c r="B553" t="b">
        <f>IF(Crowdfunding!F553="successful", Crowdfunding!G553)</f>
        <v>0</v>
      </c>
      <c r="C553">
        <f>IF(Crowdfunding!F553="failed", Crowdfunding!G553)</f>
        <v>2779</v>
      </c>
    </row>
    <row r="554" spans="2:3" x14ac:dyDescent="0.2">
      <c r="B554" t="b">
        <f>IF(Crowdfunding!F554="successful", Crowdfunding!G554)</f>
        <v>0</v>
      </c>
      <c r="C554">
        <f>IF(Crowdfunding!F554="failed", Crowdfunding!G554)</f>
        <v>92</v>
      </c>
    </row>
    <row r="555" spans="2:3" x14ac:dyDescent="0.2">
      <c r="B555" t="b">
        <f>IF(Crowdfunding!F555="successful", Crowdfunding!G555)</f>
        <v>0</v>
      </c>
      <c r="C555">
        <f>IF(Crowdfunding!F555="failed", Crowdfunding!G555)</f>
        <v>1028</v>
      </c>
    </row>
    <row r="556" spans="2:3" x14ac:dyDescent="0.2">
      <c r="B556">
        <f>IF(Crowdfunding!F556="successful", Crowdfunding!G556)</f>
        <v>554</v>
      </c>
      <c r="C556" t="b">
        <f>IF(Crowdfunding!F556="failed", Crowdfunding!G556)</f>
        <v>0</v>
      </c>
    </row>
    <row r="557" spans="2:3" x14ac:dyDescent="0.2">
      <c r="B557">
        <f>IF(Crowdfunding!F557="successful", Crowdfunding!G557)</f>
        <v>135</v>
      </c>
      <c r="C557" t="b">
        <f>IF(Crowdfunding!F557="failed", Crowdfunding!G557)</f>
        <v>0</v>
      </c>
    </row>
    <row r="558" spans="2:3" x14ac:dyDescent="0.2">
      <c r="B558">
        <f>IF(Crowdfunding!F558="successful", Crowdfunding!G558)</f>
        <v>122</v>
      </c>
      <c r="C558" t="b">
        <f>IF(Crowdfunding!F558="failed", Crowdfunding!G558)</f>
        <v>0</v>
      </c>
    </row>
    <row r="559" spans="2:3" x14ac:dyDescent="0.2">
      <c r="B559">
        <f>IF(Crowdfunding!F559="successful", Crowdfunding!G559)</f>
        <v>221</v>
      </c>
      <c r="C559" t="b">
        <f>IF(Crowdfunding!F559="failed", Crowdfunding!G559)</f>
        <v>0</v>
      </c>
    </row>
    <row r="560" spans="2:3" x14ac:dyDescent="0.2">
      <c r="B560">
        <f>IF(Crowdfunding!F560="successful", Crowdfunding!G560)</f>
        <v>126</v>
      </c>
      <c r="C560" t="b">
        <f>IF(Crowdfunding!F560="failed", Crowdfunding!G560)</f>
        <v>0</v>
      </c>
    </row>
    <row r="561" spans="2:3" x14ac:dyDescent="0.2">
      <c r="B561">
        <f>IF(Crowdfunding!F561="successful", Crowdfunding!G561)</f>
        <v>1022</v>
      </c>
      <c r="C561" t="b">
        <f>IF(Crowdfunding!F561="failed", Crowdfunding!G561)</f>
        <v>0</v>
      </c>
    </row>
    <row r="562" spans="2:3" x14ac:dyDescent="0.2">
      <c r="B562">
        <f>IF(Crowdfunding!F562="successful", Crowdfunding!G562)</f>
        <v>3177</v>
      </c>
      <c r="C562" t="b">
        <f>IF(Crowdfunding!F562="failed", Crowdfunding!G562)</f>
        <v>0</v>
      </c>
    </row>
    <row r="563" spans="2:3" x14ac:dyDescent="0.2">
      <c r="B563">
        <f>IF(Crowdfunding!F563="successful", Crowdfunding!G563)</f>
        <v>198</v>
      </c>
      <c r="C563" t="b">
        <f>IF(Crowdfunding!F563="failed", Crowdfunding!G563)</f>
        <v>0</v>
      </c>
    </row>
    <row r="564" spans="2:3" x14ac:dyDescent="0.2">
      <c r="B564" t="b">
        <f>IF(Crowdfunding!F564="successful", Crowdfunding!G564)</f>
        <v>0</v>
      </c>
      <c r="C564">
        <f>IF(Crowdfunding!F564="failed", Crowdfunding!G564)</f>
        <v>26</v>
      </c>
    </row>
    <row r="565" spans="2:3" x14ac:dyDescent="0.2">
      <c r="B565">
        <f>IF(Crowdfunding!F565="successful", Crowdfunding!G565)</f>
        <v>85</v>
      </c>
      <c r="C565" t="b">
        <f>IF(Crowdfunding!F565="failed", Crowdfunding!G565)</f>
        <v>0</v>
      </c>
    </row>
    <row r="566" spans="2:3" x14ac:dyDescent="0.2">
      <c r="B566" t="b">
        <f>IF(Crowdfunding!F566="successful", Crowdfunding!G566)</f>
        <v>0</v>
      </c>
      <c r="C566">
        <f>IF(Crowdfunding!F566="failed", Crowdfunding!G566)</f>
        <v>1790</v>
      </c>
    </row>
    <row r="567" spans="2:3" x14ac:dyDescent="0.2">
      <c r="B567">
        <f>IF(Crowdfunding!F567="successful", Crowdfunding!G567)</f>
        <v>3596</v>
      </c>
      <c r="C567" t="b">
        <f>IF(Crowdfunding!F567="failed", Crowdfunding!G567)</f>
        <v>0</v>
      </c>
    </row>
    <row r="568" spans="2:3" x14ac:dyDescent="0.2">
      <c r="B568" t="b">
        <f>IF(Crowdfunding!F568="successful", Crowdfunding!G568)</f>
        <v>0</v>
      </c>
      <c r="C568">
        <f>IF(Crowdfunding!F568="failed", Crowdfunding!G568)</f>
        <v>37</v>
      </c>
    </row>
    <row r="569" spans="2:3" x14ac:dyDescent="0.2">
      <c r="B569">
        <f>IF(Crowdfunding!F569="successful", Crowdfunding!G569)</f>
        <v>244</v>
      </c>
      <c r="C569" t="b">
        <f>IF(Crowdfunding!F569="failed", Crowdfunding!G569)</f>
        <v>0</v>
      </c>
    </row>
    <row r="570" spans="2:3" x14ac:dyDescent="0.2">
      <c r="B570">
        <f>IF(Crowdfunding!F570="successful", Crowdfunding!G570)</f>
        <v>5180</v>
      </c>
      <c r="C570" t="b">
        <f>IF(Crowdfunding!F570="failed", Crowdfunding!G570)</f>
        <v>0</v>
      </c>
    </row>
    <row r="571" spans="2:3" x14ac:dyDescent="0.2">
      <c r="B571">
        <f>IF(Crowdfunding!F571="successful", Crowdfunding!G571)</f>
        <v>589</v>
      </c>
      <c r="C571" t="b">
        <f>IF(Crowdfunding!F571="failed", Crowdfunding!G571)</f>
        <v>0</v>
      </c>
    </row>
    <row r="572" spans="2:3" x14ac:dyDescent="0.2">
      <c r="B572">
        <f>IF(Crowdfunding!F572="successful", Crowdfunding!G572)</f>
        <v>2725</v>
      </c>
      <c r="C572" t="b">
        <f>IF(Crowdfunding!F572="failed", Crowdfunding!G572)</f>
        <v>0</v>
      </c>
    </row>
    <row r="573" spans="2:3" x14ac:dyDescent="0.2">
      <c r="B573" t="b">
        <f>IF(Crowdfunding!F573="successful", Crowdfunding!G573)</f>
        <v>0</v>
      </c>
      <c r="C573">
        <f>IF(Crowdfunding!F573="failed", Crowdfunding!G573)</f>
        <v>35</v>
      </c>
    </row>
    <row r="574" spans="2:3" x14ac:dyDescent="0.2">
      <c r="B574" t="b">
        <f>IF(Crowdfunding!F574="successful", Crowdfunding!G574)</f>
        <v>0</v>
      </c>
      <c r="C574" t="b">
        <f>IF(Crowdfunding!F574="failed", Crowdfunding!G574)</f>
        <v>0</v>
      </c>
    </row>
    <row r="575" spans="2:3" x14ac:dyDescent="0.2">
      <c r="B575">
        <f>IF(Crowdfunding!F575="successful", Crowdfunding!G575)</f>
        <v>300</v>
      </c>
      <c r="C575" t="b">
        <f>IF(Crowdfunding!F575="failed", Crowdfunding!G575)</f>
        <v>0</v>
      </c>
    </row>
    <row r="576" spans="2:3" x14ac:dyDescent="0.2">
      <c r="B576">
        <f>IF(Crowdfunding!F576="successful", Crowdfunding!G576)</f>
        <v>144</v>
      </c>
      <c r="C576" t="b">
        <f>IF(Crowdfunding!F576="failed", Crowdfunding!G576)</f>
        <v>0</v>
      </c>
    </row>
    <row r="577" spans="2:3" x14ac:dyDescent="0.2">
      <c r="B577" t="b">
        <f>IF(Crowdfunding!F577="successful", Crowdfunding!G577)</f>
        <v>0</v>
      </c>
      <c r="C577">
        <f>IF(Crowdfunding!F577="failed", Crowdfunding!G577)</f>
        <v>558</v>
      </c>
    </row>
    <row r="578" spans="2:3" x14ac:dyDescent="0.2">
      <c r="B578" t="b">
        <f>IF(Crowdfunding!F578="successful", Crowdfunding!G578)</f>
        <v>0</v>
      </c>
      <c r="C578">
        <f>IF(Crowdfunding!F578="failed", Crowdfunding!G578)</f>
        <v>64</v>
      </c>
    </row>
    <row r="579" spans="2:3" x14ac:dyDescent="0.2">
      <c r="B579" t="b">
        <f>IF(Crowdfunding!F579="successful", Crowdfunding!G579)</f>
        <v>0</v>
      </c>
      <c r="C579" t="b">
        <f>IF(Crowdfunding!F579="failed", Crowdfunding!G579)</f>
        <v>0</v>
      </c>
    </row>
    <row r="580" spans="2:3" x14ac:dyDescent="0.2">
      <c r="B580" t="b">
        <f>IF(Crowdfunding!F580="successful", Crowdfunding!G580)</f>
        <v>0</v>
      </c>
      <c r="C580">
        <f>IF(Crowdfunding!F580="failed", Crowdfunding!G580)</f>
        <v>245</v>
      </c>
    </row>
    <row r="581" spans="2:3" x14ac:dyDescent="0.2">
      <c r="B581">
        <f>IF(Crowdfunding!F581="successful", Crowdfunding!G581)</f>
        <v>87</v>
      </c>
      <c r="C581" t="b">
        <f>IF(Crowdfunding!F581="failed", Crowdfunding!G581)</f>
        <v>0</v>
      </c>
    </row>
    <row r="582" spans="2:3" x14ac:dyDescent="0.2">
      <c r="B582">
        <f>IF(Crowdfunding!F582="successful", Crowdfunding!G582)</f>
        <v>3116</v>
      </c>
      <c r="C582" t="b">
        <f>IF(Crowdfunding!F582="failed", Crowdfunding!G582)</f>
        <v>0</v>
      </c>
    </row>
    <row r="583" spans="2:3" x14ac:dyDescent="0.2">
      <c r="B583" t="b">
        <f>IF(Crowdfunding!F583="successful", Crowdfunding!G583)</f>
        <v>0</v>
      </c>
      <c r="C583">
        <f>IF(Crowdfunding!F583="failed", Crowdfunding!G583)</f>
        <v>71</v>
      </c>
    </row>
    <row r="584" spans="2:3" x14ac:dyDescent="0.2">
      <c r="B584" t="b">
        <f>IF(Crowdfunding!F584="successful", Crowdfunding!G584)</f>
        <v>0</v>
      </c>
      <c r="C584">
        <f>IF(Crowdfunding!F584="failed", Crowdfunding!G584)</f>
        <v>42</v>
      </c>
    </row>
    <row r="585" spans="2:3" x14ac:dyDescent="0.2">
      <c r="B585">
        <f>IF(Crowdfunding!F585="successful", Crowdfunding!G585)</f>
        <v>909</v>
      </c>
      <c r="C585" t="b">
        <f>IF(Crowdfunding!F585="failed", Crowdfunding!G585)</f>
        <v>0</v>
      </c>
    </row>
    <row r="586" spans="2:3" x14ac:dyDescent="0.2">
      <c r="B586">
        <f>IF(Crowdfunding!F586="successful", Crowdfunding!G586)</f>
        <v>1613</v>
      </c>
      <c r="C586" t="b">
        <f>IF(Crowdfunding!F586="failed", Crowdfunding!G586)</f>
        <v>0</v>
      </c>
    </row>
    <row r="587" spans="2:3" x14ac:dyDescent="0.2">
      <c r="B587">
        <f>IF(Crowdfunding!F587="successful", Crowdfunding!G587)</f>
        <v>136</v>
      </c>
      <c r="C587" t="b">
        <f>IF(Crowdfunding!F587="failed", Crowdfunding!G587)</f>
        <v>0</v>
      </c>
    </row>
    <row r="588" spans="2:3" x14ac:dyDescent="0.2">
      <c r="B588">
        <f>IF(Crowdfunding!F588="successful", Crowdfunding!G588)</f>
        <v>130</v>
      </c>
      <c r="C588" t="b">
        <f>IF(Crowdfunding!F588="failed", Crowdfunding!G588)</f>
        <v>0</v>
      </c>
    </row>
    <row r="589" spans="2:3" x14ac:dyDescent="0.2">
      <c r="B589" t="b">
        <f>IF(Crowdfunding!F589="successful", Crowdfunding!G589)</f>
        <v>0</v>
      </c>
      <c r="C589">
        <f>IF(Crowdfunding!F589="failed", Crowdfunding!G589)</f>
        <v>156</v>
      </c>
    </row>
    <row r="590" spans="2:3" x14ac:dyDescent="0.2">
      <c r="B590" t="b">
        <f>IF(Crowdfunding!F590="successful", Crowdfunding!G590)</f>
        <v>0</v>
      </c>
      <c r="C590">
        <f>IF(Crowdfunding!F590="failed", Crowdfunding!G590)</f>
        <v>1368</v>
      </c>
    </row>
    <row r="591" spans="2:3" x14ac:dyDescent="0.2">
      <c r="B591" t="b">
        <f>IF(Crowdfunding!F591="successful", Crowdfunding!G591)</f>
        <v>0</v>
      </c>
      <c r="C591">
        <f>IF(Crowdfunding!F591="failed", Crowdfunding!G591)</f>
        <v>102</v>
      </c>
    </row>
    <row r="592" spans="2:3" x14ac:dyDescent="0.2">
      <c r="B592" t="b">
        <f>IF(Crowdfunding!F592="successful", Crowdfunding!G592)</f>
        <v>0</v>
      </c>
      <c r="C592">
        <f>IF(Crowdfunding!F592="failed", Crowdfunding!G592)</f>
        <v>86</v>
      </c>
    </row>
    <row r="593" spans="2:3" x14ac:dyDescent="0.2">
      <c r="B593">
        <f>IF(Crowdfunding!F593="successful", Crowdfunding!G593)</f>
        <v>102</v>
      </c>
      <c r="C593" t="b">
        <f>IF(Crowdfunding!F593="failed", Crowdfunding!G593)</f>
        <v>0</v>
      </c>
    </row>
    <row r="594" spans="2:3" x14ac:dyDescent="0.2">
      <c r="B594" t="b">
        <f>IF(Crowdfunding!F594="successful", Crowdfunding!G594)</f>
        <v>0</v>
      </c>
      <c r="C594">
        <f>IF(Crowdfunding!F594="failed", Crowdfunding!G594)</f>
        <v>253</v>
      </c>
    </row>
    <row r="595" spans="2:3" x14ac:dyDescent="0.2">
      <c r="B595">
        <f>IF(Crowdfunding!F595="successful", Crowdfunding!G595)</f>
        <v>4006</v>
      </c>
      <c r="C595" t="b">
        <f>IF(Crowdfunding!F595="failed", Crowdfunding!G595)</f>
        <v>0</v>
      </c>
    </row>
    <row r="596" spans="2:3" x14ac:dyDescent="0.2">
      <c r="B596" t="b">
        <f>IF(Crowdfunding!F596="successful", Crowdfunding!G596)</f>
        <v>0</v>
      </c>
      <c r="C596">
        <f>IF(Crowdfunding!F596="failed", Crowdfunding!G596)</f>
        <v>157</v>
      </c>
    </row>
    <row r="597" spans="2:3" x14ac:dyDescent="0.2">
      <c r="B597">
        <f>IF(Crowdfunding!F597="successful", Crowdfunding!G597)</f>
        <v>1629</v>
      </c>
      <c r="C597" t="b">
        <f>IF(Crowdfunding!F597="failed", Crowdfunding!G597)</f>
        <v>0</v>
      </c>
    </row>
    <row r="598" spans="2:3" x14ac:dyDescent="0.2">
      <c r="B598" t="b">
        <f>IF(Crowdfunding!F598="successful", Crowdfunding!G598)</f>
        <v>0</v>
      </c>
      <c r="C598">
        <f>IF(Crowdfunding!F598="failed", Crowdfunding!G598)</f>
        <v>183</v>
      </c>
    </row>
    <row r="599" spans="2:3" x14ac:dyDescent="0.2">
      <c r="B599">
        <f>IF(Crowdfunding!F599="successful", Crowdfunding!G599)</f>
        <v>2188</v>
      </c>
      <c r="C599" t="b">
        <f>IF(Crowdfunding!F599="failed", Crowdfunding!G599)</f>
        <v>0</v>
      </c>
    </row>
    <row r="600" spans="2:3" x14ac:dyDescent="0.2">
      <c r="B600">
        <f>IF(Crowdfunding!F600="successful", Crowdfunding!G600)</f>
        <v>2409</v>
      </c>
      <c r="C600" t="b">
        <f>IF(Crowdfunding!F600="failed", Crowdfunding!G600)</f>
        <v>0</v>
      </c>
    </row>
    <row r="601" spans="2:3" x14ac:dyDescent="0.2">
      <c r="B601" t="b">
        <f>IF(Crowdfunding!F601="successful", Crowdfunding!G601)</f>
        <v>0</v>
      </c>
      <c r="C601">
        <f>IF(Crowdfunding!F601="failed", Crowdfunding!G601)</f>
        <v>82</v>
      </c>
    </row>
    <row r="602" spans="2:3" x14ac:dyDescent="0.2">
      <c r="B602" t="b">
        <f>IF(Crowdfunding!F602="successful", Crowdfunding!G602)</f>
        <v>0</v>
      </c>
      <c r="C602">
        <f>IF(Crowdfunding!F602="failed", Crowdfunding!G602)</f>
        <v>1</v>
      </c>
    </row>
    <row r="603" spans="2:3" x14ac:dyDescent="0.2">
      <c r="B603">
        <f>IF(Crowdfunding!F603="successful", Crowdfunding!G603)</f>
        <v>194</v>
      </c>
      <c r="C603" t="b">
        <f>IF(Crowdfunding!F603="failed", Crowdfunding!G603)</f>
        <v>0</v>
      </c>
    </row>
    <row r="604" spans="2:3" x14ac:dyDescent="0.2">
      <c r="B604">
        <f>IF(Crowdfunding!F604="successful", Crowdfunding!G604)</f>
        <v>1140</v>
      </c>
      <c r="C604" t="b">
        <f>IF(Crowdfunding!F604="failed", Crowdfunding!G604)</f>
        <v>0</v>
      </c>
    </row>
    <row r="605" spans="2:3" x14ac:dyDescent="0.2">
      <c r="B605">
        <f>IF(Crowdfunding!F605="successful", Crowdfunding!G605)</f>
        <v>102</v>
      </c>
      <c r="C605" t="b">
        <f>IF(Crowdfunding!F605="failed", Crowdfunding!G605)</f>
        <v>0</v>
      </c>
    </row>
    <row r="606" spans="2:3" x14ac:dyDescent="0.2">
      <c r="B606">
        <f>IF(Crowdfunding!F606="successful", Crowdfunding!G606)</f>
        <v>2857</v>
      </c>
      <c r="C606" t="b">
        <f>IF(Crowdfunding!F606="failed", Crowdfunding!G606)</f>
        <v>0</v>
      </c>
    </row>
    <row r="607" spans="2:3" x14ac:dyDescent="0.2">
      <c r="B607">
        <f>IF(Crowdfunding!F607="successful", Crowdfunding!G607)</f>
        <v>107</v>
      </c>
      <c r="C607" t="b">
        <f>IF(Crowdfunding!F607="failed", Crowdfunding!G607)</f>
        <v>0</v>
      </c>
    </row>
    <row r="608" spans="2:3" x14ac:dyDescent="0.2">
      <c r="B608">
        <f>IF(Crowdfunding!F608="successful", Crowdfunding!G608)</f>
        <v>160</v>
      </c>
      <c r="C608" t="b">
        <f>IF(Crowdfunding!F608="failed", Crowdfunding!G608)</f>
        <v>0</v>
      </c>
    </row>
    <row r="609" spans="2:3" x14ac:dyDescent="0.2">
      <c r="B609">
        <f>IF(Crowdfunding!F609="successful", Crowdfunding!G609)</f>
        <v>2230</v>
      </c>
      <c r="C609" t="b">
        <f>IF(Crowdfunding!F609="failed", Crowdfunding!G609)</f>
        <v>0</v>
      </c>
    </row>
    <row r="610" spans="2:3" x14ac:dyDescent="0.2">
      <c r="B610">
        <f>IF(Crowdfunding!F610="successful", Crowdfunding!G610)</f>
        <v>316</v>
      </c>
      <c r="C610" t="b">
        <f>IF(Crowdfunding!F610="failed", Crowdfunding!G610)</f>
        <v>0</v>
      </c>
    </row>
    <row r="611" spans="2:3" x14ac:dyDescent="0.2">
      <c r="B611">
        <f>IF(Crowdfunding!F611="successful", Crowdfunding!G611)</f>
        <v>117</v>
      </c>
      <c r="C611" t="b">
        <f>IF(Crowdfunding!F611="failed", Crowdfunding!G611)</f>
        <v>0</v>
      </c>
    </row>
    <row r="612" spans="2:3" x14ac:dyDescent="0.2">
      <c r="B612">
        <f>IF(Crowdfunding!F612="successful", Crowdfunding!G612)</f>
        <v>6406</v>
      </c>
      <c r="C612" t="b">
        <f>IF(Crowdfunding!F612="failed", Crowdfunding!G612)</f>
        <v>0</v>
      </c>
    </row>
    <row r="613" spans="2:3" x14ac:dyDescent="0.2">
      <c r="B613" t="b">
        <f>IF(Crowdfunding!F613="successful", Crowdfunding!G613)</f>
        <v>0</v>
      </c>
      <c r="C613" t="b">
        <f>IF(Crowdfunding!F613="failed", Crowdfunding!G613)</f>
        <v>0</v>
      </c>
    </row>
    <row r="614" spans="2:3" x14ac:dyDescent="0.2">
      <c r="B614">
        <f>IF(Crowdfunding!F614="successful", Crowdfunding!G614)</f>
        <v>192</v>
      </c>
      <c r="C614" t="b">
        <f>IF(Crowdfunding!F614="failed", Crowdfunding!G614)</f>
        <v>0</v>
      </c>
    </row>
    <row r="615" spans="2:3" x14ac:dyDescent="0.2">
      <c r="B615">
        <f>IF(Crowdfunding!F615="successful", Crowdfunding!G615)</f>
        <v>26</v>
      </c>
      <c r="C615" t="b">
        <f>IF(Crowdfunding!F615="failed", Crowdfunding!G615)</f>
        <v>0</v>
      </c>
    </row>
    <row r="616" spans="2:3" x14ac:dyDescent="0.2">
      <c r="B616">
        <f>IF(Crowdfunding!F616="successful", Crowdfunding!G616)</f>
        <v>723</v>
      </c>
      <c r="C616" t="b">
        <f>IF(Crowdfunding!F616="failed", Crowdfunding!G616)</f>
        <v>0</v>
      </c>
    </row>
    <row r="617" spans="2:3" x14ac:dyDescent="0.2">
      <c r="B617">
        <f>IF(Crowdfunding!F617="successful", Crowdfunding!G617)</f>
        <v>170</v>
      </c>
      <c r="C617" t="b">
        <f>IF(Crowdfunding!F617="failed", Crowdfunding!G617)</f>
        <v>0</v>
      </c>
    </row>
    <row r="618" spans="2:3" x14ac:dyDescent="0.2">
      <c r="B618">
        <f>IF(Crowdfunding!F618="successful", Crowdfunding!G618)</f>
        <v>238</v>
      </c>
      <c r="C618" t="b">
        <f>IF(Crowdfunding!F618="failed", Crowdfunding!G618)</f>
        <v>0</v>
      </c>
    </row>
    <row r="619" spans="2:3" x14ac:dyDescent="0.2">
      <c r="B619">
        <f>IF(Crowdfunding!F619="successful", Crowdfunding!G619)</f>
        <v>55</v>
      </c>
      <c r="C619" t="b">
        <f>IF(Crowdfunding!F619="failed", Crowdfunding!G619)</f>
        <v>0</v>
      </c>
    </row>
    <row r="620" spans="2:3" x14ac:dyDescent="0.2">
      <c r="B620" t="b">
        <f>IF(Crowdfunding!F620="successful", Crowdfunding!G620)</f>
        <v>0</v>
      </c>
      <c r="C620">
        <f>IF(Crowdfunding!F620="failed", Crowdfunding!G620)</f>
        <v>1198</v>
      </c>
    </row>
    <row r="621" spans="2:3" x14ac:dyDescent="0.2">
      <c r="B621" t="b">
        <f>IF(Crowdfunding!F621="successful", Crowdfunding!G621)</f>
        <v>0</v>
      </c>
      <c r="C621">
        <f>IF(Crowdfunding!F621="failed", Crowdfunding!G621)</f>
        <v>648</v>
      </c>
    </row>
    <row r="622" spans="2:3" x14ac:dyDescent="0.2">
      <c r="B622">
        <f>IF(Crowdfunding!F622="successful", Crowdfunding!G622)</f>
        <v>128</v>
      </c>
      <c r="C622" t="b">
        <f>IF(Crowdfunding!F622="failed", Crowdfunding!G622)</f>
        <v>0</v>
      </c>
    </row>
    <row r="623" spans="2:3" x14ac:dyDescent="0.2">
      <c r="B623">
        <f>IF(Crowdfunding!F623="successful", Crowdfunding!G623)</f>
        <v>2144</v>
      </c>
      <c r="C623" t="b">
        <f>IF(Crowdfunding!F623="failed", Crowdfunding!G623)</f>
        <v>0</v>
      </c>
    </row>
    <row r="624" spans="2:3" x14ac:dyDescent="0.2">
      <c r="B624" t="b">
        <f>IF(Crowdfunding!F624="successful", Crowdfunding!G624)</f>
        <v>0</v>
      </c>
      <c r="C624">
        <f>IF(Crowdfunding!F624="failed", Crowdfunding!G624)</f>
        <v>64</v>
      </c>
    </row>
    <row r="625" spans="2:3" x14ac:dyDescent="0.2">
      <c r="B625">
        <f>IF(Crowdfunding!F625="successful", Crowdfunding!G625)</f>
        <v>2693</v>
      </c>
      <c r="C625" t="b">
        <f>IF(Crowdfunding!F625="failed", Crowdfunding!G625)</f>
        <v>0</v>
      </c>
    </row>
    <row r="626" spans="2:3" x14ac:dyDescent="0.2">
      <c r="B626">
        <f>IF(Crowdfunding!F626="successful", Crowdfunding!G626)</f>
        <v>432</v>
      </c>
      <c r="C626" t="b">
        <f>IF(Crowdfunding!F626="failed", Crowdfunding!G626)</f>
        <v>0</v>
      </c>
    </row>
    <row r="627" spans="2:3" x14ac:dyDescent="0.2">
      <c r="B627" t="b">
        <f>IF(Crowdfunding!F627="successful", Crowdfunding!G627)</f>
        <v>0</v>
      </c>
      <c r="C627">
        <f>IF(Crowdfunding!F627="failed", Crowdfunding!G627)</f>
        <v>62</v>
      </c>
    </row>
    <row r="628" spans="2:3" x14ac:dyDescent="0.2">
      <c r="B628">
        <f>IF(Crowdfunding!F628="successful", Crowdfunding!G628)</f>
        <v>189</v>
      </c>
      <c r="C628" t="b">
        <f>IF(Crowdfunding!F628="failed", Crowdfunding!G628)</f>
        <v>0</v>
      </c>
    </row>
    <row r="629" spans="2:3" x14ac:dyDescent="0.2">
      <c r="B629">
        <f>IF(Crowdfunding!F629="successful", Crowdfunding!G629)</f>
        <v>154</v>
      </c>
      <c r="C629" t="b">
        <f>IF(Crowdfunding!F629="failed", Crowdfunding!G629)</f>
        <v>0</v>
      </c>
    </row>
    <row r="630" spans="2:3" x14ac:dyDescent="0.2">
      <c r="B630">
        <f>IF(Crowdfunding!F630="successful", Crowdfunding!G630)</f>
        <v>96</v>
      </c>
      <c r="C630" t="b">
        <f>IF(Crowdfunding!F630="failed", Crowdfunding!G630)</f>
        <v>0</v>
      </c>
    </row>
    <row r="631" spans="2:3" x14ac:dyDescent="0.2">
      <c r="B631" t="b">
        <f>IF(Crowdfunding!F631="successful", Crowdfunding!G631)</f>
        <v>0</v>
      </c>
      <c r="C631">
        <f>IF(Crowdfunding!F631="failed", Crowdfunding!G631)</f>
        <v>750</v>
      </c>
    </row>
    <row r="632" spans="2:3" x14ac:dyDescent="0.2">
      <c r="B632" t="b">
        <f>IF(Crowdfunding!F632="successful", Crowdfunding!G632)</f>
        <v>0</v>
      </c>
      <c r="C632" t="b">
        <f>IF(Crowdfunding!F632="failed", Crowdfunding!G632)</f>
        <v>0</v>
      </c>
    </row>
    <row r="633" spans="2:3" x14ac:dyDescent="0.2">
      <c r="B633">
        <f>IF(Crowdfunding!F633="successful", Crowdfunding!G633)</f>
        <v>3063</v>
      </c>
      <c r="C633" t="b">
        <f>IF(Crowdfunding!F633="failed", Crowdfunding!G633)</f>
        <v>0</v>
      </c>
    </row>
    <row r="634" spans="2:3" x14ac:dyDescent="0.2">
      <c r="B634" t="b">
        <f>IF(Crowdfunding!F634="successful", Crowdfunding!G634)</f>
        <v>0</v>
      </c>
      <c r="C634" t="b">
        <f>IF(Crowdfunding!F634="failed", Crowdfunding!G634)</f>
        <v>0</v>
      </c>
    </row>
    <row r="635" spans="2:3" x14ac:dyDescent="0.2">
      <c r="B635" t="b">
        <f>IF(Crowdfunding!F635="successful", Crowdfunding!G635)</f>
        <v>0</v>
      </c>
      <c r="C635">
        <f>IF(Crowdfunding!F635="failed", Crowdfunding!G635)</f>
        <v>105</v>
      </c>
    </row>
    <row r="636" spans="2:3" x14ac:dyDescent="0.2">
      <c r="B636" t="b">
        <f>IF(Crowdfunding!F636="successful", Crowdfunding!G636)</f>
        <v>0</v>
      </c>
      <c r="C636" t="b">
        <f>IF(Crowdfunding!F636="failed", Crowdfunding!G636)</f>
        <v>0</v>
      </c>
    </row>
    <row r="637" spans="2:3" x14ac:dyDescent="0.2">
      <c r="B637">
        <f>IF(Crowdfunding!F637="successful", Crowdfunding!G637)</f>
        <v>2266</v>
      </c>
      <c r="C637" t="b">
        <f>IF(Crowdfunding!F637="failed", Crowdfunding!G637)</f>
        <v>0</v>
      </c>
    </row>
    <row r="638" spans="2:3" x14ac:dyDescent="0.2">
      <c r="B638" t="b">
        <f>IF(Crowdfunding!F638="successful", Crowdfunding!G638)</f>
        <v>0</v>
      </c>
      <c r="C638">
        <f>IF(Crowdfunding!F638="failed", Crowdfunding!G638)</f>
        <v>2604</v>
      </c>
    </row>
    <row r="639" spans="2:3" x14ac:dyDescent="0.2">
      <c r="B639" t="b">
        <f>IF(Crowdfunding!F639="successful", Crowdfunding!G639)</f>
        <v>0</v>
      </c>
      <c r="C639">
        <f>IF(Crowdfunding!F639="failed", Crowdfunding!G639)</f>
        <v>65</v>
      </c>
    </row>
    <row r="640" spans="2:3" x14ac:dyDescent="0.2">
      <c r="B640" t="b">
        <f>IF(Crowdfunding!F640="successful", Crowdfunding!G640)</f>
        <v>0</v>
      </c>
      <c r="C640">
        <f>IF(Crowdfunding!F640="failed", Crowdfunding!G640)</f>
        <v>94</v>
      </c>
    </row>
    <row r="641" spans="2:3" x14ac:dyDescent="0.2">
      <c r="B641" t="b">
        <f>IF(Crowdfunding!F641="successful", Crowdfunding!G641)</f>
        <v>0</v>
      </c>
      <c r="C641" t="b">
        <f>IF(Crowdfunding!F641="failed", Crowdfunding!G641)</f>
        <v>0</v>
      </c>
    </row>
    <row r="642" spans="2:3" x14ac:dyDescent="0.2">
      <c r="B642" t="b">
        <f>IF(Crowdfunding!F642="successful", Crowdfunding!G642)</f>
        <v>0</v>
      </c>
      <c r="C642">
        <f>IF(Crowdfunding!F642="failed", Crowdfunding!G642)</f>
        <v>257</v>
      </c>
    </row>
    <row r="643" spans="2:3" x14ac:dyDescent="0.2">
      <c r="B643">
        <f>IF(Crowdfunding!F643="successful", Crowdfunding!G643)</f>
        <v>194</v>
      </c>
      <c r="C643" t="b">
        <f>IF(Crowdfunding!F643="failed", Crowdfunding!G643)</f>
        <v>0</v>
      </c>
    </row>
    <row r="644" spans="2:3" x14ac:dyDescent="0.2">
      <c r="B644">
        <f>IF(Crowdfunding!F644="successful", Crowdfunding!G644)</f>
        <v>129</v>
      </c>
      <c r="C644" t="b">
        <f>IF(Crowdfunding!F644="failed", Crowdfunding!G644)</f>
        <v>0</v>
      </c>
    </row>
    <row r="645" spans="2:3" x14ac:dyDescent="0.2">
      <c r="B645">
        <f>IF(Crowdfunding!F645="successful", Crowdfunding!G645)</f>
        <v>375</v>
      </c>
      <c r="C645" t="b">
        <f>IF(Crowdfunding!F645="failed", Crowdfunding!G645)</f>
        <v>0</v>
      </c>
    </row>
    <row r="646" spans="2:3" x14ac:dyDescent="0.2">
      <c r="B646" t="b">
        <f>IF(Crowdfunding!F646="successful", Crowdfunding!G646)</f>
        <v>0</v>
      </c>
      <c r="C646">
        <f>IF(Crowdfunding!F646="failed", Crowdfunding!G646)</f>
        <v>2928</v>
      </c>
    </row>
    <row r="647" spans="2:3" x14ac:dyDescent="0.2">
      <c r="B647" t="b">
        <f>IF(Crowdfunding!F647="successful", Crowdfunding!G647)</f>
        <v>0</v>
      </c>
      <c r="C647">
        <f>IF(Crowdfunding!F647="failed", Crowdfunding!G647)</f>
        <v>4697</v>
      </c>
    </row>
    <row r="648" spans="2:3" x14ac:dyDescent="0.2">
      <c r="B648" t="b">
        <f>IF(Crowdfunding!F648="successful", Crowdfunding!G648)</f>
        <v>0</v>
      </c>
      <c r="C648">
        <f>IF(Crowdfunding!F648="failed", Crowdfunding!G648)</f>
        <v>2915</v>
      </c>
    </row>
    <row r="649" spans="2:3" x14ac:dyDescent="0.2">
      <c r="B649" t="b">
        <f>IF(Crowdfunding!F649="successful", Crowdfunding!G649)</f>
        <v>0</v>
      </c>
      <c r="C649">
        <f>IF(Crowdfunding!F649="failed", Crowdfunding!G649)</f>
        <v>18</v>
      </c>
    </row>
    <row r="650" spans="2:3" x14ac:dyDescent="0.2">
      <c r="B650" t="b">
        <f>IF(Crowdfunding!F650="successful", Crowdfunding!G650)</f>
        <v>0</v>
      </c>
      <c r="C650" t="b">
        <f>IF(Crowdfunding!F650="failed", Crowdfunding!G650)</f>
        <v>0</v>
      </c>
    </row>
    <row r="651" spans="2:3" x14ac:dyDescent="0.2">
      <c r="B651" t="b">
        <f>IF(Crowdfunding!F651="successful", Crowdfunding!G651)</f>
        <v>0</v>
      </c>
      <c r="C651">
        <f>IF(Crowdfunding!F651="failed", Crowdfunding!G651)</f>
        <v>602</v>
      </c>
    </row>
    <row r="652" spans="2:3" x14ac:dyDescent="0.2">
      <c r="B652" t="b">
        <f>IF(Crowdfunding!F652="successful", Crowdfunding!G652)</f>
        <v>0</v>
      </c>
      <c r="C652">
        <f>IF(Crowdfunding!F652="failed", Crowdfunding!G652)</f>
        <v>1</v>
      </c>
    </row>
    <row r="653" spans="2:3" x14ac:dyDescent="0.2">
      <c r="B653" t="b">
        <f>IF(Crowdfunding!F653="successful", Crowdfunding!G653)</f>
        <v>0</v>
      </c>
      <c r="C653">
        <f>IF(Crowdfunding!F653="failed", Crowdfunding!G653)</f>
        <v>3868</v>
      </c>
    </row>
    <row r="654" spans="2:3" x14ac:dyDescent="0.2">
      <c r="B654">
        <f>IF(Crowdfunding!F654="successful", Crowdfunding!G654)</f>
        <v>409</v>
      </c>
      <c r="C654" t="b">
        <f>IF(Crowdfunding!F654="failed", Crowdfunding!G654)</f>
        <v>0</v>
      </c>
    </row>
    <row r="655" spans="2:3" x14ac:dyDescent="0.2">
      <c r="B655">
        <f>IF(Crowdfunding!F655="successful", Crowdfunding!G655)</f>
        <v>234</v>
      </c>
      <c r="C655" t="b">
        <f>IF(Crowdfunding!F655="failed", Crowdfunding!G655)</f>
        <v>0</v>
      </c>
    </row>
    <row r="656" spans="2:3" x14ac:dyDescent="0.2">
      <c r="B656">
        <f>IF(Crowdfunding!F656="successful", Crowdfunding!G656)</f>
        <v>3016</v>
      </c>
      <c r="C656" t="b">
        <f>IF(Crowdfunding!F656="failed", Crowdfunding!G656)</f>
        <v>0</v>
      </c>
    </row>
    <row r="657" spans="2:3" x14ac:dyDescent="0.2">
      <c r="B657">
        <f>IF(Crowdfunding!F657="successful", Crowdfunding!G657)</f>
        <v>264</v>
      </c>
      <c r="C657" t="b">
        <f>IF(Crowdfunding!F657="failed", Crowdfunding!G657)</f>
        <v>0</v>
      </c>
    </row>
    <row r="658" spans="2:3" x14ac:dyDescent="0.2">
      <c r="B658" t="b">
        <f>IF(Crowdfunding!F658="successful", Crowdfunding!G658)</f>
        <v>0</v>
      </c>
      <c r="C658">
        <f>IF(Crowdfunding!F658="failed", Crowdfunding!G658)</f>
        <v>504</v>
      </c>
    </row>
    <row r="659" spans="2:3" x14ac:dyDescent="0.2">
      <c r="B659" t="b">
        <f>IF(Crowdfunding!F659="successful", Crowdfunding!G659)</f>
        <v>0</v>
      </c>
      <c r="C659">
        <f>IF(Crowdfunding!F659="failed", Crowdfunding!G659)</f>
        <v>14</v>
      </c>
    </row>
    <row r="660" spans="2:3" x14ac:dyDescent="0.2">
      <c r="B660" t="b">
        <f>IF(Crowdfunding!F660="successful", Crowdfunding!G660)</f>
        <v>0</v>
      </c>
      <c r="C660" t="b">
        <f>IF(Crowdfunding!F660="failed", Crowdfunding!G660)</f>
        <v>0</v>
      </c>
    </row>
    <row r="661" spans="2:3" x14ac:dyDescent="0.2">
      <c r="B661" t="b">
        <f>IF(Crowdfunding!F661="successful", Crowdfunding!G661)</f>
        <v>0</v>
      </c>
      <c r="C661">
        <f>IF(Crowdfunding!F661="failed", Crowdfunding!G661)</f>
        <v>750</v>
      </c>
    </row>
    <row r="662" spans="2:3" x14ac:dyDescent="0.2">
      <c r="B662" t="b">
        <f>IF(Crowdfunding!F662="successful", Crowdfunding!G662)</f>
        <v>0</v>
      </c>
      <c r="C662">
        <f>IF(Crowdfunding!F662="failed", Crowdfunding!G662)</f>
        <v>77</v>
      </c>
    </row>
    <row r="663" spans="2:3" x14ac:dyDescent="0.2">
      <c r="B663" t="b">
        <f>IF(Crowdfunding!F663="successful", Crowdfunding!G663)</f>
        <v>0</v>
      </c>
      <c r="C663">
        <f>IF(Crowdfunding!F663="failed", Crowdfunding!G663)</f>
        <v>752</v>
      </c>
    </row>
    <row r="664" spans="2:3" x14ac:dyDescent="0.2">
      <c r="B664" t="b">
        <f>IF(Crowdfunding!F664="successful", Crowdfunding!G664)</f>
        <v>0</v>
      </c>
      <c r="C664">
        <f>IF(Crowdfunding!F664="failed", Crowdfunding!G664)</f>
        <v>131</v>
      </c>
    </row>
    <row r="665" spans="2:3" x14ac:dyDescent="0.2">
      <c r="B665" t="b">
        <f>IF(Crowdfunding!F665="successful", Crowdfunding!G665)</f>
        <v>0</v>
      </c>
      <c r="C665">
        <f>IF(Crowdfunding!F665="failed", Crowdfunding!G665)</f>
        <v>87</v>
      </c>
    </row>
    <row r="666" spans="2:3" x14ac:dyDescent="0.2">
      <c r="B666" t="b">
        <f>IF(Crowdfunding!F666="successful", Crowdfunding!G666)</f>
        <v>0</v>
      </c>
      <c r="C666">
        <f>IF(Crowdfunding!F666="failed", Crowdfunding!G666)</f>
        <v>1063</v>
      </c>
    </row>
    <row r="667" spans="2:3" x14ac:dyDescent="0.2">
      <c r="B667">
        <f>IF(Crowdfunding!F667="successful", Crowdfunding!G667)</f>
        <v>272</v>
      </c>
      <c r="C667" t="b">
        <f>IF(Crowdfunding!F667="failed", Crowdfunding!G667)</f>
        <v>0</v>
      </c>
    </row>
    <row r="668" spans="2:3" x14ac:dyDescent="0.2">
      <c r="B668" t="b">
        <f>IF(Crowdfunding!F668="successful", Crowdfunding!G668)</f>
        <v>0</v>
      </c>
      <c r="C668" t="b">
        <f>IF(Crowdfunding!F668="failed", Crowdfunding!G668)</f>
        <v>0</v>
      </c>
    </row>
    <row r="669" spans="2:3" x14ac:dyDescent="0.2">
      <c r="B669">
        <f>IF(Crowdfunding!F669="successful", Crowdfunding!G669)</f>
        <v>419</v>
      </c>
      <c r="C669" t="b">
        <f>IF(Crowdfunding!F669="failed", Crowdfunding!G669)</f>
        <v>0</v>
      </c>
    </row>
    <row r="670" spans="2:3" x14ac:dyDescent="0.2">
      <c r="B670" t="b">
        <f>IF(Crowdfunding!F670="successful", Crowdfunding!G670)</f>
        <v>0</v>
      </c>
      <c r="C670">
        <f>IF(Crowdfunding!F670="failed", Crowdfunding!G670)</f>
        <v>76</v>
      </c>
    </row>
    <row r="671" spans="2:3" x14ac:dyDescent="0.2">
      <c r="B671">
        <f>IF(Crowdfunding!F671="successful", Crowdfunding!G671)</f>
        <v>1621</v>
      </c>
      <c r="C671" t="b">
        <f>IF(Crowdfunding!F671="failed", Crowdfunding!G671)</f>
        <v>0</v>
      </c>
    </row>
    <row r="672" spans="2:3" x14ac:dyDescent="0.2">
      <c r="B672">
        <f>IF(Crowdfunding!F672="successful", Crowdfunding!G672)</f>
        <v>1101</v>
      </c>
      <c r="C672" t="b">
        <f>IF(Crowdfunding!F672="failed", Crowdfunding!G672)</f>
        <v>0</v>
      </c>
    </row>
    <row r="673" spans="2:3" x14ac:dyDescent="0.2">
      <c r="B673">
        <f>IF(Crowdfunding!F673="successful", Crowdfunding!G673)</f>
        <v>1073</v>
      </c>
      <c r="C673" t="b">
        <f>IF(Crowdfunding!F673="failed", Crowdfunding!G673)</f>
        <v>0</v>
      </c>
    </row>
    <row r="674" spans="2:3" x14ac:dyDescent="0.2">
      <c r="B674" t="b">
        <f>IF(Crowdfunding!F674="successful", Crowdfunding!G674)</f>
        <v>0</v>
      </c>
      <c r="C674">
        <f>IF(Crowdfunding!F674="failed", Crowdfunding!G674)</f>
        <v>4428</v>
      </c>
    </row>
    <row r="675" spans="2:3" x14ac:dyDescent="0.2">
      <c r="B675" t="b">
        <f>IF(Crowdfunding!F675="successful", Crowdfunding!G675)</f>
        <v>0</v>
      </c>
      <c r="C675">
        <f>IF(Crowdfunding!F675="failed", Crowdfunding!G675)</f>
        <v>58</v>
      </c>
    </row>
    <row r="676" spans="2:3" x14ac:dyDescent="0.2">
      <c r="B676" t="b">
        <f>IF(Crowdfunding!F676="successful", Crowdfunding!G676)</f>
        <v>0</v>
      </c>
      <c r="C676" t="b">
        <f>IF(Crowdfunding!F676="failed", Crowdfunding!G676)</f>
        <v>0</v>
      </c>
    </row>
    <row r="677" spans="2:3" x14ac:dyDescent="0.2">
      <c r="B677">
        <f>IF(Crowdfunding!F677="successful", Crowdfunding!G677)</f>
        <v>331</v>
      </c>
      <c r="C677" t="b">
        <f>IF(Crowdfunding!F677="failed", Crowdfunding!G677)</f>
        <v>0</v>
      </c>
    </row>
    <row r="678" spans="2:3" x14ac:dyDescent="0.2">
      <c r="B678">
        <f>IF(Crowdfunding!F678="successful", Crowdfunding!G678)</f>
        <v>1170</v>
      </c>
      <c r="C678" t="b">
        <f>IF(Crowdfunding!F678="failed", Crowdfunding!G678)</f>
        <v>0</v>
      </c>
    </row>
    <row r="679" spans="2:3" x14ac:dyDescent="0.2">
      <c r="B679" t="b">
        <f>IF(Crowdfunding!F679="successful", Crowdfunding!G679)</f>
        <v>0</v>
      </c>
      <c r="C679">
        <f>IF(Crowdfunding!F679="failed", Crowdfunding!G679)</f>
        <v>111</v>
      </c>
    </row>
    <row r="680" spans="2:3" x14ac:dyDescent="0.2">
      <c r="B680" t="b">
        <f>IF(Crowdfunding!F680="successful", Crowdfunding!G680)</f>
        <v>0</v>
      </c>
      <c r="C680" t="b">
        <f>IF(Crowdfunding!F680="failed", Crowdfunding!G680)</f>
        <v>0</v>
      </c>
    </row>
    <row r="681" spans="2:3" x14ac:dyDescent="0.2">
      <c r="B681">
        <f>IF(Crowdfunding!F681="successful", Crowdfunding!G681)</f>
        <v>363</v>
      </c>
      <c r="C681" t="b">
        <f>IF(Crowdfunding!F681="failed", Crowdfunding!G681)</f>
        <v>0</v>
      </c>
    </row>
    <row r="682" spans="2:3" x14ac:dyDescent="0.2">
      <c r="B682" t="b">
        <f>IF(Crowdfunding!F682="successful", Crowdfunding!G682)</f>
        <v>0</v>
      </c>
      <c r="C682">
        <f>IF(Crowdfunding!F682="failed", Crowdfunding!G682)</f>
        <v>2955</v>
      </c>
    </row>
    <row r="683" spans="2:3" x14ac:dyDescent="0.2">
      <c r="B683" t="b">
        <f>IF(Crowdfunding!F683="successful", Crowdfunding!G683)</f>
        <v>0</v>
      </c>
      <c r="C683">
        <f>IF(Crowdfunding!F683="failed", Crowdfunding!G683)</f>
        <v>1657</v>
      </c>
    </row>
    <row r="684" spans="2:3" x14ac:dyDescent="0.2">
      <c r="B684">
        <f>IF(Crowdfunding!F684="successful", Crowdfunding!G684)</f>
        <v>103</v>
      </c>
      <c r="C684" t="b">
        <f>IF(Crowdfunding!F684="failed", Crowdfunding!G684)</f>
        <v>0</v>
      </c>
    </row>
    <row r="685" spans="2:3" x14ac:dyDescent="0.2">
      <c r="B685">
        <f>IF(Crowdfunding!F685="successful", Crowdfunding!G685)</f>
        <v>147</v>
      </c>
      <c r="C685" t="b">
        <f>IF(Crowdfunding!F685="failed", Crowdfunding!G685)</f>
        <v>0</v>
      </c>
    </row>
    <row r="686" spans="2:3" x14ac:dyDescent="0.2">
      <c r="B686">
        <f>IF(Crowdfunding!F686="successful", Crowdfunding!G686)</f>
        <v>110</v>
      </c>
      <c r="C686" t="b">
        <f>IF(Crowdfunding!F686="failed", Crowdfunding!G686)</f>
        <v>0</v>
      </c>
    </row>
    <row r="687" spans="2:3" x14ac:dyDescent="0.2">
      <c r="B687" t="b">
        <f>IF(Crowdfunding!F687="successful", Crowdfunding!G687)</f>
        <v>0</v>
      </c>
      <c r="C687">
        <f>IF(Crowdfunding!F687="failed", Crowdfunding!G687)</f>
        <v>926</v>
      </c>
    </row>
    <row r="688" spans="2:3" x14ac:dyDescent="0.2">
      <c r="B688">
        <f>IF(Crowdfunding!F688="successful", Crowdfunding!G688)</f>
        <v>134</v>
      </c>
      <c r="C688" t="b">
        <f>IF(Crowdfunding!F688="failed", Crowdfunding!G688)</f>
        <v>0</v>
      </c>
    </row>
    <row r="689" spans="2:3" x14ac:dyDescent="0.2">
      <c r="B689">
        <f>IF(Crowdfunding!F689="successful", Crowdfunding!G689)</f>
        <v>269</v>
      </c>
      <c r="C689" t="b">
        <f>IF(Crowdfunding!F689="failed", Crowdfunding!G689)</f>
        <v>0</v>
      </c>
    </row>
    <row r="690" spans="2:3" x14ac:dyDescent="0.2">
      <c r="B690">
        <f>IF(Crowdfunding!F690="successful", Crowdfunding!G690)</f>
        <v>175</v>
      </c>
      <c r="C690" t="b">
        <f>IF(Crowdfunding!F690="failed", Crowdfunding!G690)</f>
        <v>0</v>
      </c>
    </row>
    <row r="691" spans="2:3" x14ac:dyDescent="0.2">
      <c r="B691">
        <f>IF(Crowdfunding!F691="successful", Crowdfunding!G691)</f>
        <v>69</v>
      </c>
      <c r="C691" t="b">
        <f>IF(Crowdfunding!F691="failed", Crowdfunding!G691)</f>
        <v>0</v>
      </c>
    </row>
    <row r="692" spans="2:3" x14ac:dyDescent="0.2">
      <c r="B692">
        <f>IF(Crowdfunding!F692="successful", Crowdfunding!G692)</f>
        <v>190</v>
      </c>
      <c r="C692" t="b">
        <f>IF(Crowdfunding!F692="failed", Crowdfunding!G692)</f>
        <v>0</v>
      </c>
    </row>
    <row r="693" spans="2:3" x14ac:dyDescent="0.2">
      <c r="B693">
        <f>IF(Crowdfunding!F693="successful", Crowdfunding!G693)</f>
        <v>237</v>
      </c>
      <c r="C693" t="b">
        <f>IF(Crowdfunding!F693="failed", Crowdfunding!G693)</f>
        <v>0</v>
      </c>
    </row>
    <row r="694" spans="2:3" x14ac:dyDescent="0.2">
      <c r="B694" t="b">
        <f>IF(Crowdfunding!F694="successful", Crowdfunding!G694)</f>
        <v>0</v>
      </c>
      <c r="C694">
        <f>IF(Crowdfunding!F694="failed", Crowdfunding!G694)</f>
        <v>77</v>
      </c>
    </row>
    <row r="695" spans="2:3" x14ac:dyDescent="0.2">
      <c r="B695" t="b">
        <f>IF(Crowdfunding!F695="successful", Crowdfunding!G695)</f>
        <v>0</v>
      </c>
      <c r="C695">
        <f>IF(Crowdfunding!F695="failed", Crowdfunding!G695)</f>
        <v>1748</v>
      </c>
    </row>
    <row r="696" spans="2:3" x14ac:dyDescent="0.2">
      <c r="B696" t="b">
        <f>IF(Crowdfunding!F696="successful", Crowdfunding!G696)</f>
        <v>0</v>
      </c>
      <c r="C696">
        <f>IF(Crowdfunding!F696="failed", Crowdfunding!G696)</f>
        <v>79</v>
      </c>
    </row>
    <row r="697" spans="2:3" x14ac:dyDescent="0.2">
      <c r="B697">
        <f>IF(Crowdfunding!F697="successful", Crowdfunding!G697)</f>
        <v>196</v>
      </c>
      <c r="C697" t="b">
        <f>IF(Crowdfunding!F697="failed", Crowdfunding!G697)</f>
        <v>0</v>
      </c>
    </row>
    <row r="698" spans="2:3" x14ac:dyDescent="0.2">
      <c r="B698" t="b">
        <f>IF(Crowdfunding!F698="successful", Crowdfunding!G698)</f>
        <v>0</v>
      </c>
      <c r="C698">
        <f>IF(Crowdfunding!F698="failed", Crowdfunding!G698)</f>
        <v>889</v>
      </c>
    </row>
    <row r="699" spans="2:3" x14ac:dyDescent="0.2">
      <c r="B699">
        <f>IF(Crowdfunding!F699="successful", Crowdfunding!G699)</f>
        <v>7295</v>
      </c>
      <c r="C699" t="b">
        <f>IF(Crowdfunding!F699="failed", Crowdfunding!G699)</f>
        <v>0</v>
      </c>
    </row>
    <row r="700" spans="2:3" x14ac:dyDescent="0.2">
      <c r="B700">
        <f>IF(Crowdfunding!F700="successful", Crowdfunding!G700)</f>
        <v>2893</v>
      </c>
      <c r="C700" t="b">
        <f>IF(Crowdfunding!F700="failed", Crowdfunding!G700)</f>
        <v>0</v>
      </c>
    </row>
    <row r="701" spans="2:3" x14ac:dyDescent="0.2">
      <c r="B701" t="b">
        <f>IF(Crowdfunding!F701="successful", Crowdfunding!G701)</f>
        <v>0</v>
      </c>
      <c r="C701">
        <f>IF(Crowdfunding!F701="failed", Crowdfunding!G701)</f>
        <v>56</v>
      </c>
    </row>
    <row r="702" spans="2:3" x14ac:dyDescent="0.2">
      <c r="B702" t="b">
        <f>IF(Crowdfunding!F702="successful", Crowdfunding!G702)</f>
        <v>0</v>
      </c>
      <c r="C702">
        <f>IF(Crowdfunding!F702="failed", Crowdfunding!G702)</f>
        <v>1</v>
      </c>
    </row>
    <row r="703" spans="2:3" x14ac:dyDescent="0.2">
      <c r="B703">
        <f>IF(Crowdfunding!F703="successful", Crowdfunding!G703)</f>
        <v>820</v>
      </c>
      <c r="C703" t="b">
        <f>IF(Crowdfunding!F703="failed", Crowdfunding!G703)</f>
        <v>0</v>
      </c>
    </row>
    <row r="704" spans="2:3" x14ac:dyDescent="0.2">
      <c r="B704" t="b">
        <f>IF(Crowdfunding!F704="successful", Crowdfunding!G704)</f>
        <v>0</v>
      </c>
      <c r="C704">
        <f>IF(Crowdfunding!F704="failed", Crowdfunding!G704)</f>
        <v>83</v>
      </c>
    </row>
    <row r="705" spans="2:3" x14ac:dyDescent="0.2">
      <c r="B705">
        <f>IF(Crowdfunding!F705="successful", Crowdfunding!G705)</f>
        <v>2038</v>
      </c>
      <c r="C705" t="b">
        <f>IF(Crowdfunding!F705="failed", Crowdfunding!G705)</f>
        <v>0</v>
      </c>
    </row>
    <row r="706" spans="2:3" x14ac:dyDescent="0.2">
      <c r="B706">
        <f>IF(Crowdfunding!F706="successful", Crowdfunding!G706)</f>
        <v>116</v>
      </c>
      <c r="C706" t="b">
        <f>IF(Crowdfunding!F706="failed", Crowdfunding!G706)</f>
        <v>0</v>
      </c>
    </row>
    <row r="707" spans="2:3" x14ac:dyDescent="0.2">
      <c r="B707" t="b">
        <f>IF(Crowdfunding!F707="successful", Crowdfunding!G707)</f>
        <v>0</v>
      </c>
      <c r="C707">
        <f>IF(Crowdfunding!F707="failed", Crowdfunding!G707)</f>
        <v>2025</v>
      </c>
    </row>
    <row r="708" spans="2:3" x14ac:dyDescent="0.2">
      <c r="B708">
        <f>IF(Crowdfunding!F708="successful", Crowdfunding!G708)</f>
        <v>1345</v>
      </c>
      <c r="C708" t="b">
        <f>IF(Crowdfunding!F708="failed", Crowdfunding!G708)</f>
        <v>0</v>
      </c>
    </row>
    <row r="709" spans="2:3" x14ac:dyDescent="0.2">
      <c r="B709">
        <f>IF(Crowdfunding!F709="successful", Crowdfunding!G709)</f>
        <v>168</v>
      </c>
      <c r="C709" t="b">
        <f>IF(Crowdfunding!F709="failed", Crowdfunding!G709)</f>
        <v>0</v>
      </c>
    </row>
    <row r="710" spans="2:3" x14ac:dyDescent="0.2">
      <c r="B710">
        <f>IF(Crowdfunding!F710="successful", Crowdfunding!G710)</f>
        <v>137</v>
      </c>
      <c r="C710" t="b">
        <f>IF(Crowdfunding!F710="failed", Crowdfunding!G710)</f>
        <v>0</v>
      </c>
    </row>
    <row r="711" spans="2:3" x14ac:dyDescent="0.2">
      <c r="B711">
        <f>IF(Crowdfunding!F711="successful", Crowdfunding!G711)</f>
        <v>186</v>
      </c>
      <c r="C711" t="b">
        <f>IF(Crowdfunding!F711="failed", Crowdfunding!G711)</f>
        <v>0</v>
      </c>
    </row>
    <row r="712" spans="2:3" x14ac:dyDescent="0.2">
      <c r="B712">
        <f>IF(Crowdfunding!F712="successful", Crowdfunding!G712)</f>
        <v>125</v>
      </c>
      <c r="C712" t="b">
        <f>IF(Crowdfunding!F712="failed", Crowdfunding!G712)</f>
        <v>0</v>
      </c>
    </row>
    <row r="713" spans="2:3" x14ac:dyDescent="0.2">
      <c r="B713" t="b">
        <f>IF(Crowdfunding!F713="successful", Crowdfunding!G713)</f>
        <v>0</v>
      </c>
      <c r="C713">
        <f>IF(Crowdfunding!F713="failed", Crowdfunding!G713)</f>
        <v>14</v>
      </c>
    </row>
    <row r="714" spans="2:3" x14ac:dyDescent="0.2">
      <c r="B714">
        <f>IF(Crowdfunding!F714="successful", Crowdfunding!G714)</f>
        <v>202</v>
      </c>
      <c r="C714" t="b">
        <f>IF(Crowdfunding!F714="failed", Crowdfunding!G714)</f>
        <v>0</v>
      </c>
    </row>
    <row r="715" spans="2:3" x14ac:dyDescent="0.2">
      <c r="B715">
        <f>IF(Crowdfunding!F715="successful", Crowdfunding!G715)</f>
        <v>103</v>
      </c>
      <c r="C715" t="b">
        <f>IF(Crowdfunding!F715="failed", Crowdfunding!G715)</f>
        <v>0</v>
      </c>
    </row>
    <row r="716" spans="2:3" x14ac:dyDescent="0.2">
      <c r="B716">
        <f>IF(Crowdfunding!F716="successful", Crowdfunding!G716)</f>
        <v>1785</v>
      </c>
      <c r="C716" t="b">
        <f>IF(Crowdfunding!F716="failed", Crowdfunding!G716)</f>
        <v>0</v>
      </c>
    </row>
    <row r="717" spans="2:3" x14ac:dyDescent="0.2">
      <c r="B717" t="b">
        <f>IF(Crowdfunding!F717="successful", Crowdfunding!G717)</f>
        <v>0</v>
      </c>
      <c r="C717">
        <f>IF(Crowdfunding!F717="failed", Crowdfunding!G717)</f>
        <v>656</v>
      </c>
    </row>
    <row r="718" spans="2:3" x14ac:dyDescent="0.2">
      <c r="B718">
        <f>IF(Crowdfunding!F718="successful", Crowdfunding!G718)</f>
        <v>157</v>
      </c>
      <c r="C718" t="b">
        <f>IF(Crowdfunding!F718="failed", Crowdfunding!G718)</f>
        <v>0</v>
      </c>
    </row>
    <row r="719" spans="2:3" x14ac:dyDescent="0.2">
      <c r="B719">
        <f>IF(Crowdfunding!F719="successful", Crowdfunding!G719)</f>
        <v>555</v>
      </c>
      <c r="C719" t="b">
        <f>IF(Crowdfunding!F719="failed", Crowdfunding!G719)</f>
        <v>0</v>
      </c>
    </row>
    <row r="720" spans="2:3" x14ac:dyDescent="0.2">
      <c r="B720">
        <f>IF(Crowdfunding!F720="successful", Crowdfunding!G720)</f>
        <v>297</v>
      </c>
      <c r="C720" t="b">
        <f>IF(Crowdfunding!F720="failed", Crowdfunding!G720)</f>
        <v>0</v>
      </c>
    </row>
    <row r="721" spans="2:3" x14ac:dyDescent="0.2">
      <c r="B721">
        <f>IF(Crowdfunding!F721="successful", Crowdfunding!G721)</f>
        <v>123</v>
      </c>
      <c r="C721" t="b">
        <f>IF(Crowdfunding!F721="failed", Crowdfunding!G721)</f>
        <v>0</v>
      </c>
    </row>
    <row r="722" spans="2:3" x14ac:dyDescent="0.2">
      <c r="B722" t="b">
        <f>IF(Crowdfunding!F722="successful", Crowdfunding!G722)</f>
        <v>0</v>
      </c>
      <c r="C722" t="b">
        <f>IF(Crowdfunding!F722="failed", Crowdfunding!G722)</f>
        <v>0</v>
      </c>
    </row>
    <row r="723" spans="2:3" x14ac:dyDescent="0.2">
      <c r="B723" t="b">
        <f>IF(Crowdfunding!F723="successful", Crowdfunding!G723)</f>
        <v>0</v>
      </c>
      <c r="C723" t="b">
        <f>IF(Crowdfunding!F723="failed", Crowdfunding!G723)</f>
        <v>0</v>
      </c>
    </row>
    <row r="724" spans="2:3" x14ac:dyDescent="0.2">
      <c r="B724">
        <f>IF(Crowdfunding!F724="successful", Crowdfunding!G724)</f>
        <v>3036</v>
      </c>
      <c r="C724" t="b">
        <f>IF(Crowdfunding!F724="failed", Crowdfunding!G724)</f>
        <v>0</v>
      </c>
    </row>
    <row r="725" spans="2:3" x14ac:dyDescent="0.2">
      <c r="B725">
        <f>IF(Crowdfunding!F725="successful", Crowdfunding!G725)</f>
        <v>144</v>
      </c>
      <c r="C725" t="b">
        <f>IF(Crowdfunding!F725="failed", Crowdfunding!G725)</f>
        <v>0</v>
      </c>
    </row>
    <row r="726" spans="2:3" x14ac:dyDescent="0.2">
      <c r="B726">
        <f>IF(Crowdfunding!F726="successful", Crowdfunding!G726)</f>
        <v>121</v>
      </c>
      <c r="C726" t="b">
        <f>IF(Crowdfunding!F726="failed", Crowdfunding!G726)</f>
        <v>0</v>
      </c>
    </row>
    <row r="727" spans="2:3" x14ac:dyDescent="0.2">
      <c r="B727" t="b">
        <f>IF(Crowdfunding!F727="successful", Crowdfunding!G727)</f>
        <v>0</v>
      </c>
      <c r="C727">
        <f>IF(Crowdfunding!F727="failed", Crowdfunding!G727)</f>
        <v>1596</v>
      </c>
    </row>
    <row r="728" spans="2:3" x14ac:dyDescent="0.2">
      <c r="B728" t="b">
        <f>IF(Crowdfunding!F728="successful", Crowdfunding!G728)</f>
        <v>0</v>
      </c>
      <c r="C728" t="b">
        <f>IF(Crowdfunding!F728="failed", Crowdfunding!G728)</f>
        <v>0</v>
      </c>
    </row>
    <row r="729" spans="2:3" x14ac:dyDescent="0.2">
      <c r="B729">
        <f>IF(Crowdfunding!F729="successful", Crowdfunding!G729)</f>
        <v>181</v>
      </c>
      <c r="C729" t="b">
        <f>IF(Crowdfunding!F729="failed", Crowdfunding!G729)</f>
        <v>0</v>
      </c>
    </row>
    <row r="730" spans="2:3" x14ac:dyDescent="0.2">
      <c r="B730" t="b">
        <f>IF(Crowdfunding!F730="successful", Crowdfunding!G730)</f>
        <v>0</v>
      </c>
      <c r="C730">
        <f>IF(Crowdfunding!F730="failed", Crowdfunding!G730)</f>
        <v>10</v>
      </c>
    </row>
    <row r="731" spans="2:3" x14ac:dyDescent="0.2">
      <c r="B731">
        <f>IF(Crowdfunding!F731="successful", Crowdfunding!G731)</f>
        <v>122</v>
      </c>
      <c r="C731" t="b">
        <f>IF(Crowdfunding!F731="failed", Crowdfunding!G731)</f>
        <v>0</v>
      </c>
    </row>
    <row r="732" spans="2:3" x14ac:dyDescent="0.2">
      <c r="B732">
        <f>IF(Crowdfunding!F732="successful", Crowdfunding!G732)</f>
        <v>1071</v>
      </c>
      <c r="C732" t="b">
        <f>IF(Crowdfunding!F732="failed", Crowdfunding!G732)</f>
        <v>0</v>
      </c>
    </row>
    <row r="733" spans="2:3" x14ac:dyDescent="0.2">
      <c r="B733" t="b">
        <f>IF(Crowdfunding!F733="successful", Crowdfunding!G733)</f>
        <v>0</v>
      </c>
      <c r="C733" t="b">
        <f>IF(Crowdfunding!F733="failed", Crowdfunding!G733)</f>
        <v>0</v>
      </c>
    </row>
    <row r="734" spans="2:3" x14ac:dyDescent="0.2">
      <c r="B734" t="b">
        <f>IF(Crowdfunding!F734="successful", Crowdfunding!G734)</f>
        <v>0</v>
      </c>
      <c r="C734">
        <f>IF(Crowdfunding!F734="failed", Crowdfunding!G734)</f>
        <v>1121</v>
      </c>
    </row>
    <row r="735" spans="2:3" x14ac:dyDescent="0.2">
      <c r="B735">
        <f>IF(Crowdfunding!F735="successful", Crowdfunding!G735)</f>
        <v>980</v>
      </c>
      <c r="C735" t="b">
        <f>IF(Crowdfunding!F735="failed", Crowdfunding!G735)</f>
        <v>0</v>
      </c>
    </row>
    <row r="736" spans="2:3" x14ac:dyDescent="0.2">
      <c r="B736">
        <f>IF(Crowdfunding!F736="successful", Crowdfunding!G736)</f>
        <v>536</v>
      </c>
      <c r="C736" t="b">
        <f>IF(Crowdfunding!F736="failed", Crowdfunding!G736)</f>
        <v>0</v>
      </c>
    </row>
    <row r="737" spans="2:3" x14ac:dyDescent="0.2">
      <c r="B737">
        <f>IF(Crowdfunding!F737="successful", Crowdfunding!G737)</f>
        <v>1991</v>
      </c>
      <c r="C737" t="b">
        <f>IF(Crowdfunding!F737="failed", Crowdfunding!G737)</f>
        <v>0</v>
      </c>
    </row>
    <row r="738" spans="2:3" x14ac:dyDescent="0.2">
      <c r="B738" t="b">
        <f>IF(Crowdfunding!F738="successful", Crowdfunding!G738)</f>
        <v>0</v>
      </c>
      <c r="C738" t="b">
        <f>IF(Crowdfunding!F738="failed", Crowdfunding!G738)</f>
        <v>0</v>
      </c>
    </row>
    <row r="739" spans="2:3" x14ac:dyDescent="0.2">
      <c r="B739">
        <f>IF(Crowdfunding!F739="successful", Crowdfunding!G739)</f>
        <v>180</v>
      </c>
      <c r="C739" t="b">
        <f>IF(Crowdfunding!F739="failed", Crowdfunding!G739)</f>
        <v>0</v>
      </c>
    </row>
    <row r="740" spans="2:3" x14ac:dyDescent="0.2">
      <c r="B740" t="b">
        <f>IF(Crowdfunding!F740="successful", Crowdfunding!G740)</f>
        <v>0</v>
      </c>
      <c r="C740">
        <f>IF(Crowdfunding!F740="failed", Crowdfunding!G740)</f>
        <v>15</v>
      </c>
    </row>
    <row r="741" spans="2:3" x14ac:dyDescent="0.2">
      <c r="B741" t="b">
        <f>IF(Crowdfunding!F741="successful", Crowdfunding!G741)</f>
        <v>0</v>
      </c>
      <c r="C741">
        <f>IF(Crowdfunding!F741="failed", Crowdfunding!G741)</f>
        <v>191</v>
      </c>
    </row>
    <row r="742" spans="2:3" x14ac:dyDescent="0.2">
      <c r="B742" t="b">
        <f>IF(Crowdfunding!F742="successful", Crowdfunding!G742)</f>
        <v>0</v>
      </c>
      <c r="C742">
        <f>IF(Crowdfunding!F742="failed", Crowdfunding!G742)</f>
        <v>16</v>
      </c>
    </row>
    <row r="743" spans="2:3" x14ac:dyDescent="0.2">
      <c r="B743">
        <f>IF(Crowdfunding!F743="successful", Crowdfunding!G743)</f>
        <v>130</v>
      </c>
      <c r="C743" t="b">
        <f>IF(Crowdfunding!F743="failed", Crowdfunding!G743)</f>
        <v>0</v>
      </c>
    </row>
    <row r="744" spans="2:3" x14ac:dyDescent="0.2">
      <c r="B744">
        <f>IF(Crowdfunding!F744="successful", Crowdfunding!G744)</f>
        <v>122</v>
      </c>
      <c r="C744" t="b">
        <f>IF(Crowdfunding!F744="failed", Crowdfunding!G744)</f>
        <v>0</v>
      </c>
    </row>
    <row r="745" spans="2:3" x14ac:dyDescent="0.2">
      <c r="B745" t="b">
        <f>IF(Crowdfunding!F745="successful", Crowdfunding!G745)</f>
        <v>0</v>
      </c>
      <c r="C745">
        <f>IF(Crowdfunding!F745="failed", Crowdfunding!G745)</f>
        <v>17</v>
      </c>
    </row>
    <row r="746" spans="2:3" x14ac:dyDescent="0.2">
      <c r="B746">
        <f>IF(Crowdfunding!F746="successful", Crowdfunding!G746)</f>
        <v>140</v>
      </c>
      <c r="C746" t="b">
        <f>IF(Crowdfunding!F746="failed", Crowdfunding!G746)</f>
        <v>0</v>
      </c>
    </row>
    <row r="747" spans="2:3" x14ac:dyDescent="0.2">
      <c r="B747" t="b">
        <f>IF(Crowdfunding!F747="successful", Crowdfunding!G747)</f>
        <v>0</v>
      </c>
      <c r="C747">
        <f>IF(Crowdfunding!F747="failed", Crowdfunding!G747)</f>
        <v>34</v>
      </c>
    </row>
    <row r="748" spans="2:3" x14ac:dyDescent="0.2">
      <c r="B748">
        <f>IF(Crowdfunding!F748="successful", Crowdfunding!G748)</f>
        <v>3388</v>
      </c>
      <c r="C748" t="b">
        <f>IF(Crowdfunding!F748="failed", Crowdfunding!G748)</f>
        <v>0</v>
      </c>
    </row>
    <row r="749" spans="2:3" x14ac:dyDescent="0.2">
      <c r="B749">
        <f>IF(Crowdfunding!F749="successful", Crowdfunding!G749)</f>
        <v>280</v>
      </c>
      <c r="C749" t="b">
        <f>IF(Crowdfunding!F749="failed", Crowdfunding!G749)</f>
        <v>0</v>
      </c>
    </row>
    <row r="750" spans="2:3" x14ac:dyDescent="0.2">
      <c r="B750" t="b">
        <f>IF(Crowdfunding!F750="successful", Crowdfunding!G750)</f>
        <v>0</v>
      </c>
      <c r="C750" t="b">
        <f>IF(Crowdfunding!F750="failed", Crowdfunding!G750)</f>
        <v>0</v>
      </c>
    </row>
    <row r="751" spans="2:3" x14ac:dyDescent="0.2">
      <c r="B751">
        <f>IF(Crowdfunding!F751="successful", Crowdfunding!G751)</f>
        <v>366</v>
      </c>
      <c r="C751" t="b">
        <f>IF(Crowdfunding!F751="failed", Crowdfunding!G751)</f>
        <v>0</v>
      </c>
    </row>
    <row r="752" spans="2:3" x14ac:dyDescent="0.2">
      <c r="B752" t="b">
        <f>IF(Crowdfunding!F752="successful", Crowdfunding!G752)</f>
        <v>0</v>
      </c>
      <c r="C752">
        <f>IF(Crowdfunding!F752="failed", Crowdfunding!G752)</f>
        <v>1</v>
      </c>
    </row>
    <row r="753" spans="2:3" x14ac:dyDescent="0.2">
      <c r="B753">
        <f>IF(Crowdfunding!F753="successful", Crowdfunding!G753)</f>
        <v>270</v>
      </c>
      <c r="C753" t="b">
        <f>IF(Crowdfunding!F753="failed", Crowdfunding!G753)</f>
        <v>0</v>
      </c>
    </row>
    <row r="754" spans="2:3" x14ac:dyDescent="0.2">
      <c r="B754" t="b">
        <f>IF(Crowdfunding!F754="successful", Crowdfunding!G754)</f>
        <v>0</v>
      </c>
      <c r="C754" t="b">
        <f>IF(Crowdfunding!F754="failed", Crowdfunding!G754)</f>
        <v>0</v>
      </c>
    </row>
    <row r="755" spans="2:3" x14ac:dyDescent="0.2">
      <c r="B755">
        <f>IF(Crowdfunding!F755="successful", Crowdfunding!G755)</f>
        <v>137</v>
      </c>
      <c r="C755" t="b">
        <f>IF(Crowdfunding!F755="failed", Crowdfunding!G755)</f>
        <v>0</v>
      </c>
    </row>
    <row r="756" spans="2:3" x14ac:dyDescent="0.2">
      <c r="B756">
        <f>IF(Crowdfunding!F756="successful", Crowdfunding!G756)</f>
        <v>3205</v>
      </c>
      <c r="C756" t="b">
        <f>IF(Crowdfunding!F756="failed", Crowdfunding!G756)</f>
        <v>0</v>
      </c>
    </row>
    <row r="757" spans="2:3" x14ac:dyDescent="0.2">
      <c r="B757">
        <f>IF(Crowdfunding!F757="successful", Crowdfunding!G757)</f>
        <v>288</v>
      </c>
      <c r="C757" t="b">
        <f>IF(Crowdfunding!F757="failed", Crowdfunding!G757)</f>
        <v>0</v>
      </c>
    </row>
    <row r="758" spans="2:3" x14ac:dyDescent="0.2">
      <c r="B758">
        <f>IF(Crowdfunding!F758="successful", Crowdfunding!G758)</f>
        <v>148</v>
      </c>
      <c r="C758" t="b">
        <f>IF(Crowdfunding!F758="failed", Crowdfunding!G758)</f>
        <v>0</v>
      </c>
    </row>
    <row r="759" spans="2:3" x14ac:dyDescent="0.2">
      <c r="B759">
        <f>IF(Crowdfunding!F759="successful", Crowdfunding!G759)</f>
        <v>114</v>
      </c>
      <c r="C759" t="b">
        <f>IF(Crowdfunding!F759="failed", Crowdfunding!G759)</f>
        <v>0</v>
      </c>
    </row>
    <row r="760" spans="2:3" x14ac:dyDescent="0.2">
      <c r="B760">
        <f>IF(Crowdfunding!F760="successful", Crowdfunding!G760)</f>
        <v>1518</v>
      </c>
      <c r="C760" t="b">
        <f>IF(Crowdfunding!F760="failed", Crowdfunding!G760)</f>
        <v>0</v>
      </c>
    </row>
    <row r="761" spans="2:3" x14ac:dyDescent="0.2">
      <c r="B761" t="b">
        <f>IF(Crowdfunding!F761="successful", Crowdfunding!G761)</f>
        <v>0</v>
      </c>
      <c r="C761">
        <f>IF(Crowdfunding!F761="failed", Crowdfunding!G761)</f>
        <v>1274</v>
      </c>
    </row>
    <row r="762" spans="2:3" x14ac:dyDescent="0.2">
      <c r="B762" t="b">
        <f>IF(Crowdfunding!F762="successful", Crowdfunding!G762)</f>
        <v>0</v>
      </c>
      <c r="C762">
        <f>IF(Crowdfunding!F762="failed", Crowdfunding!G762)</f>
        <v>210</v>
      </c>
    </row>
    <row r="763" spans="2:3" x14ac:dyDescent="0.2">
      <c r="B763">
        <f>IF(Crowdfunding!F763="successful", Crowdfunding!G763)</f>
        <v>166</v>
      </c>
      <c r="C763" t="b">
        <f>IF(Crowdfunding!F763="failed", Crowdfunding!G763)</f>
        <v>0</v>
      </c>
    </row>
    <row r="764" spans="2:3" x14ac:dyDescent="0.2">
      <c r="B764">
        <f>IF(Crowdfunding!F764="successful", Crowdfunding!G764)</f>
        <v>100</v>
      </c>
      <c r="C764" t="b">
        <f>IF(Crowdfunding!F764="failed", Crowdfunding!G764)</f>
        <v>0</v>
      </c>
    </row>
    <row r="765" spans="2:3" x14ac:dyDescent="0.2">
      <c r="B765">
        <f>IF(Crowdfunding!F765="successful", Crowdfunding!G765)</f>
        <v>235</v>
      </c>
      <c r="C765" t="b">
        <f>IF(Crowdfunding!F765="failed", Crowdfunding!G765)</f>
        <v>0</v>
      </c>
    </row>
    <row r="766" spans="2:3" x14ac:dyDescent="0.2">
      <c r="B766">
        <f>IF(Crowdfunding!F766="successful", Crowdfunding!G766)</f>
        <v>148</v>
      </c>
      <c r="C766" t="b">
        <f>IF(Crowdfunding!F766="failed", Crowdfunding!G766)</f>
        <v>0</v>
      </c>
    </row>
    <row r="767" spans="2:3" x14ac:dyDescent="0.2">
      <c r="B767">
        <f>IF(Crowdfunding!F767="successful", Crowdfunding!G767)</f>
        <v>198</v>
      </c>
      <c r="C767" t="b">
        <f>IF(Crowdfunding!F767="failed", Crowdfunding!G767)</f>
        <v>0</v>
      </c>
    </row>
    <row r="768" spans="2:3" x14ac:dyDescent="0.2">
      <c r="B768" t="b">
        <f>IF(Crowdfunding!F768="successful", Crowdfunding!G768)</f>
        <v>0</v>
      </c>
      <c r="C768">
        <f>IF(Crowdfunding!F768="failed", Crowdfunding!G768)</f>
        <v>248</v>
      </c>
    </row>
    <row r="769" spans="2:3" x14ac:dyDescent="0.2">
      <c r="B769" t="b">
        <f>IF(Crowdfunding!F769="successful", Crowdfunding!G769)</f>
        <v>0</v>
      </c>
      <c r="C769">
        <f>IF(Crowdfunding!F769="failed", Crowdfunding!G769)</f>
        <v>513</v>
      </c>
    </row>
    <row r="770" spans="2:3" x14ac:dyDescent="0.2">
      <c r="B770">
        <f>IF(Crowdfunding!F770="successful", Crowdfunding!G770)</f>
        <v>150</v>
      </c>
      <c r="C770" t="b">
        <f>IF(Crowdfunding!F770="failed", Crowdfunding!G770)</f>
        <v>0</v>
      </c>
    </row>
    <row r="771" spans="2:3" x14ac:dyDescent="0.2">
      <c r="B771" t="b">
        <f>IF(Crowdfunding!F771="successful", Crowdfunding!G771)</f>
        <v>0</v>
      </c>
      <c r="C771">
        <f>IF(Crowdfunding!F771="failed", Crowdfunding!G771)</f>
        <v>3410</v>
      </c>
    </row>
    <row r="772" spans="2:3" x14ac:dyDescent="0.2">
      <c r="B772">
        <f>IF(Crowdfunding!F772="successful", Crowdfunding!G772)</f>
        <v>216</v>
      </c>
      <c r="C772" t="b">
        <f>IF(Crowdfunding!F772="failed", Crowdfunding!G772)</f>
        <v>0</v>
      </c>
    </row>
    <row r="773" spans="2:3" x14ac:dyDescent="0.2">
      <c r="B773" t="b">
        <f>IF(Crowdfunding!F773="successful", Crowdfunding!G773)</f>
        <v>0</v>
      </c>
      <c r="C773" t="b">
        <f>IF(Crowdfunding!F773="failed", Crowdfunding!G773)</f>
        <v>0</v>
      </c>
    </row>
    <row r="774" spans="2:3" x14ac:dyDescent="0.2">
      <c r="B774">
        <f>IF(Crowdfunding!F774="successful", Crowdfunding!G774)</f>
        <v>5139</v>
      </c>
      <c r="C774" t="b">
        <f>IF(Crowdfunding!F774="failed", Crowdfunding!G774)</f>
        <v>0</v>
      </c>
    </row>
    <row r="775" spans="2:3" x14ac:dyDescent="0.2">
      <c r="B775">
        <f>IF(Crowdfunding!F775="successful", Crowdfunding!G775)</f>
        <v>2353</v>
      </c>
      <c r="C775" t="b">
        <f>IF(Crowdfunding!F775="failed", Crowdfunding!G775)</f>
        <v>0</v>
      </c>
    </row>
    <row r="776" spans="2:3" x14ac:dyDescent="0.2">
      <c r="B776">
        <f>IF(Crowdfunding!F776="successful", Crowdfunding!G776)</f>
        <v>78</v>
      </c>
      <c r="C776" t="b">
        <f>IF(Crowdfunding!F776="failed", Crowdfunding!G776)</f>
        <v>0</v>
      </c>
    </row>
    <row r="777" spans="2:3" x14ac:dyDescent="0.2">
      <c r="B777" t="b">
        <f>IF(Crowdfunding!F777="successful", Crowdfunding!G777)</f>
        <v>0</v>
      </c>
      <c r="C777">
        <f>IF(Crowdfunding!F777="failed", Crowdfunding!G777)</f>
        <v>10</v>
      </c>
    </row>
    <row r="778" spans="2:3" x14ac:dyDescent="0.2">
      <c r="B778" t="b">
        <f>IF(Crowdfunding!F778="successful", Crowdfunding!G778)</f>
        <v>0</v>
      </c>
      <c r="C778">
        <f>IF(Crowdfunding!F778="failed", Crowdfunding!G778)</f>
        <v>2201</v>
      </c>
    </row>
    <row r="779" spans="2:3" x14ac:dyDescent="0.2">
      <c r="B779" t="b">
        <f>IF(Crowdfunding!F779="successful", Crowdfunding!G779)</f>
        <v>0</v>
      </c>
      <c r="C779">
        <f>IF(Crowdfunding!F779="failed", Crowdfunding!G779)</f>
        <v>676</v>
      </c>
    </row>
    <row r="780" spans="2:3" x14ac:dyDescent="0.2">
      <c r="B780">
        <f>IF(Crowdfunding!F780="successful", Crowdfunding!G780)</f>
        <v>174</v>
      </c>
      <c r="C780" t="b">
        <f>IF(Crowdfunding!F780="failed", Crowdfunding!G780)</f>
        <v>0</v>
      </c>
    </row>
    <row r="781" spans="2:3" x14ac:dyDescent="0.2">
      <c r="B781" t="b">
        <f>IF(Crowdfunding!F781="successful", Crowdfunding!G781)</f>
        <v>0</v>
      </c>
      <c r="C781">
        <f>IF(Crowdfunding!F781="failed", Crowdfunding!G781)</f>
        <v>831</v>
      </c>
    </row>
    <row r="782" spans="2:3" x14ac:dyDescent="0.2">
      <c r="B782">
        <f>IF(Crowdfunding!F782="successful", Crowdfunding!G782)</f>
        <v>164</v>
      </c>
      <c r="C782" t="b">
        <f>IF(Crowdfunding!F782="failed", Crowdfunding!G782)</f>
        <v>0</v>
      </c>
    </row>
    <row r="783" spans="2:3" x14ac:dyDescent="0.2">
      <c r="B783" t="b">
        <f>IF(Crowdfunding!F783="successful", Crowdfunding!G783)</f>
        <v>0</v>
      </c>
      <c r="C783" t="b">
        <f>IF(Crowdfunding!F783="failed", Crowdfunding!G783)</f>
        <v>0</v>
      </c>
    </row>
    <row r="784" spans="2:3" x14ac:dyDescent="0.2">
      <c r="B784">
        <f>IF(Crowdfunding!F784="successful", Crowdfunding!G784)</f>
        <v>161</v>
      </c>
      <c r="C784" t="b">
        <f>IF(Crowdfunding!F784="failed", Crowdfunding!G784)</f>
        <v>0</v>
      </c>
    </row>
    <row r="785" spans="2:3" x14ac:dyDescent="0.2">
      <c r="B785">
        <f>IF(Crowdfunding!F785="successful", Crowdfunding!G785)</f>
        <v>138</v>
      </c>
      <c r="C785" t="b">
        <f>IF(Crowdfunding!F785="failed", Crowdfunding!G785)</f>
        <v>0</v>
      </c>
    </row>
    <row r="786" spans="2:3" x14ac:dyDescent="0.2">
      <c r="B786">
        <f>IF(Crowdfunding!F786="successful", Crowdfunding!G786)</f>
        <v>3308</v>
      </c>
      <c r="C786" t="b">
        <f>IF(Crowdfunding!F786="failed", Crowdfunding!G786)</f>
        <v>0</v>
      </c>
    </row>
    <row r="787" spans="2:3" x14ac:dyDescent="0.2">
      <c r="B787">
        <f>IF(Crowdfunding!F787="successful", Crowdfunding!G787)</f>
        <v>127</v>
      </c>
      <c r="C787" t="b">
        <f>IF(Crowdfunding!F787="failed", Crowdfunding!G787)</f>
        <v>0</v>
      </c>
    </row>
    <row r="788" spans="2:3" x14ac:dyDescent="0.2">
      <c r="B788">
        <f>IF(Crowdfunding!F788="successful", Crowdfunding!G788)</f>
        <v>207</v>
      </c>
      <c r="C788" t="b">
        <f>IF(Crowdfunding!F788="failed", Crowdfunding!G788)</f>
        <v>0</v>
      </c>
    </row>
    <row r="789" spans="2:3" x14ac:dyDescent="0.2">
      <c r="B789" t="b">
        <f>IF(Crowdfunding!F789="successful", Crowdfunding!G789)</f>
        <v>0</v>
      </c>
      <c r="C789">
        <f>IF(Crowdfunding!F789="failed", Crowdfunding!G789)</f>
        <v>859</v>
      </c>
    </row>
    <row r="790" spans="2:3" x14ac:dyDescent="0.2">
      <c r="B790" t="b">
        <f>IF(Crowdfunding!F790="successful", Crowdfunding!G790)</f>
        <v>0</v>
      </c>
      <c r="C790" t="b">
        <f>IF(Crowdfunding!F790="failed", Crowdfunding!G790)</f>
        <v>0</v>
      </c>
    </row>
    <row r="791" spans="2:3" x14ac:dyDescent="0.2">
      <c r="B791" t="b">
        <f>IF(Crowdfunding!F791="successful", Crowdfunding!G791)</f>
        <v>0</v>
      </c>
      <c r="C791">
        <f>IF(Crowdfunding!F791="failed", Crowdfunding!G791)</f>
        <v>45</v>
      </c>
    </row>
    <row r="792" spans="2:3" x14ac:dyDescent="0.2">
      <c r="B792" t="b">
        <f>IF(Crowdfunding!F792="successful", Crowdfunding!G792)</f>
        <v>0</v>
      </c>
      <c r="C792" t="b">
        <f>IF(Crowdfunding!F792="failed", Crowdfunding!G792)</f>
        <v>0</v>
      </c>
    </row>
    <row r="793" spans="2:3" x14ac:dyDescent="0.2">
      <c r="B793" t="b">
        <f>IF(Crowdfunding!F793="successful", Crowdfunding!G793)</f>
        <v>0</v>
      </c>
      <c r="C793">
        <f>IF(Crowdfunding!F793="failed", Crowdfunding!G793)</f>
        <v>6</v>
      </c>
    </row>
    <row r="794" spans="2:3" x14ac:dyDescent="0.2">
      <c r="B794" t="b">
        <f>IF(Crowdfunding!F794="successful", Crowdfunding!G794)</f>
        <v>0</v>
      </c>
      <c r="C794">
        <f>IF(Crowdfunding!F794="failed", Crowdfunding!G794)</f>
        <v>7</v>
      </c>
    </row>
    <row r="795" spans="2:3" x14ac:dyDescent="0.2">
      <c r="B795">
        <f>IF(Crowdfunding!F795="successful", Crowdfunding!G795)</f>
        <v>181</v>
      </c>
      <c r="C795" t="b">
        <f>IF(Crowdfunding!F795="failed", Crowdfunding!G795)</f>
        <v>0</v>
      </c>
    </row>
    <row r="796" spans="2:3" x14ac:dyDescent="0.2">
      <c r="B796">
        <f>IF(Crowdfunding!F796="successful", Crowdfunding!G796)</f>
        <v>110</v>
      </c>
      <c r="C796" t="b">
        <f>IF(Crowdfunding!F796="failed", Crowdfunding!G796)</f>
        <v>0</v>
      </c>
    </row>
    <row r="797" spans="2:3" x14ac:dyDescent="0.2">
      <c r="B797" t="b">
        <f>IF(Crowdfunding!F797="successful", Crowdfunding!G797)</f>
        <v>0</v>
      </c>
      <c r="C797">
        <f>IF(Crowdfunding!F797="failed", Crowdfunding!G797)</f>
        <v>31</v>
      </c>
    </row>
    <row r="798" spans="2:3" x14ac:dyDescent="0.2">
      <c r="B798" t="b">
        <f>IF(Crowdfunding!F798="successful", Crowdfunding!G798)</f>
        <v>0</v>
      </c>
      <c r="C798">
        <f>IF(Crowdfunding!F798="failed", Crowdfunding!G798)</f>
        <v>78</v>
      </c>
    </row>
    <row r="799" spans="2:3" x14ac:dyDescent="0.2">
      <c r="B799">
        <f>IF(Crowdfunding!F799="successful", Crowdfunding!G799)</f>
        <v>185</v>
      </c>
      <c r="C799" t="b">
        <f>IF(Crowdfunding!F799="failed", Crowdfunding!G799)</f>
        <v>0</v>
      </c>
    </row>
    <row r="800" spans="2:3" x14ac:dyDescent="0.2">
      <c r="B800">
        <f>IF(Crowdfunding!F800="successful", Crowdfunding!G800)</f>
        <v>121</v>
      </c>
      <c r="C800" t="b">
        <f>IF(Crowdfunding!F800="failed", Crowdfunding!G800)</f>
        <v>0</v>
      </c>
    </row>
    <row r="801" spans="2:3" x14ac:dyDescent="0.2">
      <c r="B801" t="b">
        <f>IF(Crowdfunding!F801="successful", Crowdfunding!G801)</f>
        <v>0</v>
      </c>
      <c r="C801">
        <f>IF(Crowdfunding!F801="failed", Crowdfunding!G801)</f>
        <v>1225</v>
      </c>
    </row>
    <row r="802" spans="2:3" x14ac:dyDescent="0.2">
      <c r="B802" t="b">
        <f>IF(Crowdfunding!F802="successful", Crowdfunding!G802)</f>
        <v>0</v>
      </c>
      <c r="C802">
        <f>IF(Crowdfunding!F802="failed", Crowdfunding!G802)</f>
        <v>1</v>
      </c>
    </row>
    <row r="803" spans="2:3" x14ac:dyDescent="0.2">
      <c r="B803">
        <f>IF(Crowdfunding!F803="successful", Crowdfunding!G803)</f>
        <v>106</v>
      </c>
      <c r="C803" t="b">
        <f>IF(Crowdfunding!F803="failed", Crowdfunding!G803)</f>
        <v>0</v>
      </c>
    </row>
    <row r="804" spans="2:3" x14ac:dyDescent="0.2">
      <c r="B804">
        <f>IF(Crowdfunding!F804="successful", Crowdfunding!G804)</f>
        <v>142</v>
      </c>
      <c r="C804" t="b">
        <f>IF(Crowdfunding!F804="failed", Crowdfunding!G804)</f>
        <v>0</v>
      </c>
    </row>
    <row r="805" spans="2:3" x14ac:dyDescent="0.2">
      <c r="B805">
        <f>IF(Crowdfunding!F805="successful", Crowdfunding!G805)</f>
        <v>233</v>
      </c>
      <c r="C805" t="b">
        <f>IF(Crowdfunding!F805="failed", Crowdfunding!G805)</f>
        <v>0</v>
      </c>
    </row>
    <row r="806" spans="2:3" x14ac:dyDescent="0.2">
      <c r="B806">
        <f>IF(Crowdfunding!F806="successful", Crowdfunding!G806)</f>
        <v>218</v>
      </c>
      <c r="C806" t="b">
        <f>IF(Crowdfunding!F806="failed", Crowdfunding!G806)</f>
        <v>0</v>
      </c>
    </row>
    <row r="807" spans="2:3" x14ac:dyDescent="0.2">
      <c r="B807" t="b">
        <f>IF(Crowdfunding!F807="successful", Crowdfunding!G807)</f>
        <v>0</v>
      </c>
      <c r="C807">
        <f>IF(Crowdfunding!F807="failed", Crowdfunding!G807)</f>
        <v>67</v>
      </c>
    </row>
    <row r="808" spans="2:3" x14ac:dyDescent="0.2">
      <c r="B808">
        <f>IF(Crowdfunding!F808="successful", Crowdfunding!G808)</f>
        <v>76</v>
      </c>
      <c r="C808" t="b">
        <f>IF(Crowdfunding!F808="failed", Crowdfunding!G808)</f>
        <v>0</v>
      </c>
    </row>
    <row r="809" spans="2:3" x14ac:dyDescent="0.2">
      <c r="B809">
        <f>IF(Crowdfunding!F809="successful", Crowdfunding!G809)</f>
        <v>43</v>
      </c>
      <c r="C809" t="b">
        <f>IF(Crowdfunding!F809="failed", Crowdfunding!G809)</f>
        <v>0</v>
      </c>
    </row>
    <row r="810" spans="2:3" x14ac:dyDescent="0.2">
      <c r="B810" t="b">
        <f>IF(Crowdfunding!F810="successful", Crowdfunding!G810)</f>
        <v>0</v>
      </c>
      <c r="C810">
        <f>IF(Crowdfunding!F810="failed", Crowdfunding!G810)</f>
        <v>19</v>
      </c>
    </row>
    <row r="811" spans="2:3" x14ac:dyDescent="0.2">
      <c r="B811" t="b">
        <f>IF(Crowdfunding!F811="successful", Crowdfunding!G811)</f>
        <v>0</v>
      </c>
      <c r="C811">
        <f>IF(Crowdfunding!F811="failed", Crowdfunding!G811)</f>
        <v>2108</v>
      </c>
    </row>
    <row r="812" spans="2:3" x14ac:dyDescent="0.2">
      <c r="B812">
        <f>IF(Crowdfunding!F812="successful", Crowdfunding!G812)</f>
        <v>221</v>
      </c>
      <c r="C812" t="b">
        <f>IF(Crowdfunding!F812="failed", Crowdfunding!G812)</f>
        <v>0</v>
      </c>
    </row>
    <row r="813" spans="2:3" x14ac:dyDescent="0.2">
      <c r="B813" t="b">
        <f>IF(Crowdfunding!F813="successful", Crowdfunding!G813)</f>
        <v>0</v>
      </c>
      <c r="C813">
        <f>IF(Crowdfunding!F813="failed", Crowdfunding!G813)</f>
        <v>679</v>
      </c>
    </row>
    <row r="814" spans="2:3" x14ac:dyDescent="0.2">
      <c r="B814">
        <f>IF(Crowdfunding!F814="successful", Crowdfunding!G814)</f>
        <v>2805</v>
      </c>
      <c r="C814" t="b">
        <f>IF(Crowdfunding!F814="failed", Crowdfunding!G814)</f>
        <v>0</v>
      </c>
    </row>
    <row r="815" spans="2:3" x14ac:dyDescent="0.2">
      <c r="B815">
        <f>IF(Crowdfunding!F815="successful", Crowdfunding!G815)</f>
        <v>68</v>
      </c>
      <c r="C815" t="b">
        <f>IF(Crowdfunding!F815="failed", Crowdfunding!G815)</f>
        <v>0</v>
      </c>
    </row>
    <row r="816" spans="2:3" x14ac:dyDescent="0.2">
      <c r="B816" t="b">
        <f>IF(Crowdfunding!F816="successful", Crowdfunding!G816)</f>
        <v>0</v>
      </c>
      <c r="C816">
        <f>IF(Crowdfunding!F816="failed", Crowdfunding!G816)</f>
        <v>36</v>
      </c>
    </row>
    <row r="817" spans="2:3" x14ac:dyDescent="0.2">
      <c r="B817">
        <f>IF(Crowdfunding!F817="successful", Crowdfunding!G817)</f>
        <v>183</v>
      </c>
      <c r="C817" t="b">
        <f>IF(Crowdfunding!F817="failed", Crowdfunding!G817)</f>
        <v>0</v>
      </c>
    </row>
    <row r="818" spans="2:3" x14ac:dyDescent="0.2">
      <c r="B818">
        <f>IF(Crowdfunding!F818="successful", Crowdfunding!G818)</f>
        <v>133</v>
      </c>
      <c r="C818" t="b">
        <f>IF(Crowdfunding!F818="failed", Crowdfunding!G818)</f>
        <v>0</v>
      </c>
    </row>
    <row r="819" spans="2:3" x14ac:dyDescent="0.2">
      <c r="B819">
        <f>IF(Crowdfunding!F819="successful", Crowdfunding!G819)</f>
        <v>2489</v>
      </c>
      <c r="C819" t="b">
        <f>IF(Crowdfunding!F819="failed", Crowdfunding!G819)</f>
        <v>0</v>
      </c>
    </row>
    <row r="820" spans="2:3" x14ac:dyDescent="0.2">
      <c r="B820">
        <f>IF(Crowdfunding!F820="successful", Crowdfunding!G820)</f>
        <v>69</v>
      </c>
      <c r="C820" t="b">
        <f>IF(Crowdfunding!F820="failed", Crowdfunding!G820)</f>
        <v>0</v>
      </c>
    </row>
    <row r="821" spans="2:3" x14ac:dyDescent="0.2">
      <c r="B821" t="b">
        <f>IF(Crowdfunding!F821="successful", Crowdfunding!G821)</f>
        <v>0</v>
      </c>
      <c r="C821">
        <f>IF(Crowdfunding!F821="failed", Crowdfunding!G821)</f>
        <v>47</v>
      </c>
    </row>
    <row r="822" spans="2:3" x14ac:dyDescent="0.2">
      <c r="B822">
        <f>IF(Crowdfunding!F822="successful", Crowdfunding!G822)</f>
        <v>279</v>
      </c>
      <c r="C822" t="b">
        <f>IF(Crowdfunding!F822="failed", Crowdfunding!G822)</f>
        <v>0</v>
      </c>
    </row>
    <row r="823" spans="2:3" x14ac:dyDescent="0.2">
      <c r="B823">
        <f>IF(Crowdfunding!F823="successful", Crowdfunding!G823)</f>
        <v>210</v>
      </c>
      <c r="C823" t="b">
        <f>IF(Crowdfunding!F823="failed", Crowdfunding!G823)</f>
        <v>0</v>
      </c>
    </row>
    <row r="824" spans="2:3" x14ac:dyDescent="0.2">
      <c r="B824">
        <f>IF(Crowdfunding!F824="successful", Crowdfunding!G824)</f>
        <v>2100</v>
      </c>
      <c r="C824" t="b">
        <f>IF(Crowdfunding!F824="failed", Crowdfunding!G824)</f>
        <v>0</v>
      </c>
    </row>
    <row r="825" spans="2:3" x14ac:dyDescent="0.2">
      <c r="B825">
        <f>IF(Crowdfunding!F825="successful", Crowdfunding!G825)</f>
        <v>252</v>
      </c>
      <c r="C825" t="b">
        <f>IF(Crowdfunding!F825="failed", Crowdfunding!G825)</f>
        <v>0</v>
      </c>
    </row>
    <row r="826" spans="2:3" x14ac:dyDescent="0.2">
      <c r="B826">
        <f>IF(Crowdfunding!F826="successful", Crowdfunding!G826)</f>
        <v>1280</v>
      </c>
      <c r="C826" t="b">
        <f>IF(Crowdfunding!F826="failed", Crowdfunding!G826)</f>
        <v>0</v>
      </c>
    </row>
    <row r="827" spans="2:3" x14ac:dyDescent="0.2">
      <c r="B827">
        <f>IF(Crowdfunding!F827="successful", Crowdfunding!G827)</f>
        <v>157</v>
      </c>
      <c r="C827" t="b">
        <f>IF(Crowdfunding!F827="failed", Crowdfunding!G827)</f>
        <v>0</v>
      </c>
    </row>
    <row r="828" spans="2:3" x14ac:dyDescent="0.2">
      <c r="B828">
        <f>IF(Crowdfunding!F828="successful", Crowdfunding!G828)</f>
        <v>194</v>
      </c>
      <c r="C828" t="b">
        <f>IF(Crowdfunding!F828="failed", Crowdfunding!G828)</f>
        <v>0</v>
      </c>
    </row>
    <row r="829" spans="2:3" x14ac:dyDescent="0.2">
      <c r="B829">
        <f>IF(Crowdfunding!F829="successful", Crowdfunding!G829)</f>
        <v>82</v>
      </c>
      <c r="C829" t="b">
        <f>IF(Crowdfunding!F829="failed", Crowdfunding!G829)</f>
        <v>0</v>
      </c>
    </row>
    <row r="830" spans="2:3" x14ac:dyDescent="0.2">
      <c r="B830" t="b">
        <f>IF(Crowdfunding!F830="successful", Crowdfunding!G830)</f>
        <v>0</v>
      </c>
      <c r="C830">
        <f>IF(Crowdfunding!F830="failed", Crowdfunding!G830)</f>
        <v>70</v>
      </c>
    </row>
    <row r="831" spans="2:3" x14ac:dyDescent="0.2">
      <c r="B831" t="b">
        <f>IF(Crowdfunding!F831="successful", Crowdfunding!G831)</f>
        <v>0</v>
      </c>
      <c r="C831">
        <f>IF(Crowdfunding!F831="failed", Crowdfunding!G831)</f>
        <v>154</v>
      </c>
    </row>
    <row r="832" spans="2:3" x14ac:dyDescent="0.2">
      <c r="B832" t="b">
        <f>IF(Crowdfunding!F832="successful", Crowdfunding!G832)</f>
        <v>0</v>
      </c>
      <c r="C832">
        <f>IF(Crowdfunding!F832="failed", Crowdfunding!G832)</f>
        <v>22</v>
      </c>
    </row>
    <row r="833" spans="2:3" x14ac:dyDescent="0.2">
      <c r="B833">
        <f>IF(Crowdfunding!F833="successful", Crowdfunding!G833)</f>
        <v>4233</v>
      </c>
      <c r="C833" t="b">
        <f>IF(Crowdfunding!F833="failed", Crowdfunding!G833)</f>
        <v>0</v>
      </c>
    </row>
    <row r="834" spans="2:3" x14ac:dyDescent="0.2">
      <c r="B834">
        <f>IF(Crowdfunding!F834="successful", Crowdfunding!G834)</f>
        <v>1297</v>
      </c>
      <c r="C834" t="b">
        <f>IF(Crowdfunding!F834="failed", Crowdfunding!G834)</f>
        <v>0</v>
      </c>
    </row>
    <row r="835" spans="2:3" x14ac:dyDescent="0.2">
      <c r="B835">
        <f>IF(Crowdfunding!F835="successful", Crowdfunding!G835)</f>
        <v>165</v>
      </c>
      <c r="C835" t="b">
        <f>IF(Crowdfunding!F835="failed", Crowdfunding!G835)</f>
        <v>0</v>
      </c>
    </row>
    <row r="836" spans="2:3" x14ac:dyDescent="0.2">
      <c r="B836">
        <f>IF(Crowdfunding!F836="successful", Crowdfunding!G836)</f>
        <v>119</v>
      </c>
      <c r="C836" t="b">
        <f>IF(Crowdfunding!F836="failed", Crowdfunding!G836)</f>
        <v>0</v>
      </c>
    </row>
    <row r="837" spans="2:3" x14ac:dyDescent="0.2">
      <c r="B837" t="b">
        <f>IF(Crowdfunding!F837="successful", Crowdfunding!G837)</f>
        <v>0</v>
      </c>
      <c r="C837">
        <f>IF(Crowdfunding!F837="failed", Crowdfunding!G837)</f>
        <v>1758</v>
      </c>
    </row>
    <row r="838" spans="2:3" x14ac:dyDescent="0.2">
      <c r="B838" t="b">
        <f>IF(Crowdfunding!F838="successful", Crowdfunding!G838)</f>
        <v>0</v>
      </c>
      <c r="C838">
        <f>IF(Crowdfunding!F838="failed", Crowdfunding!G838)</f>
        <v>94</v>
      </c>
    </row>
    <row r="839" spans="2:3" x14ac:dyDescent="0.2">
      <c r="B839">
        <f>IF(Crowdfunding!F839="successful", Crowdfunding!G839)</f>
        <v>1797</v>
      </c>
      <c r="C839" t="b">
        <f>IF(Crowdfunding!F839="failed", Crowdfunding!G839)</f>
        <v>0</v>
      </c>
    </row>
    <row r="840" spans="2:3" x14ac:dyDescent="0.2">
      <c r="B840">
        <f>IF(Crowdfunding!F840="successful", Crowdfunding!G840)</f>
        <v>261</v>
      </c>
      <c r="C840" t="b">
        <f>IF(Crowdfunding!F840="failed", Crowdfunding!G840)</f>
        <v>0</v>
      </c>
    </row>
    <row r="841" spans="2:3" x14ac:dyDescent="0.2">
      <c r="B841">
        <f>IF(Crowdfunding!F841="successful", Crowdfunding!G841)</f>
        <v>157</v>
      </c>
      <c r="C841" t="b">
        <f>IF(Crowdfunding!F841="failed", Crowdfunding!G841)</f>
        <v>0</v>
      </c>
    </row>
    <row r="842" spans="2:3" x14ac:dyDescent="0.2">
      <c r="B842">
        <f>IF(Crowdfunding!F842="successful", Crowdfunding!G842)</f>
        <v>3533</v>
      </c>
      <c r="C842" t="b">
        <f>IF(Crowdfunding!F842="failed", Crowdfunding!G842)</f>
        <v>0</v>
      </c>
    </row>
    <row r="843" spans="2:3" x14ac:dyDescent="0.2">
      <c r="B843">
        <f>IF(Crowdfunding!F843="successful", Crowdfunding!G843)</f>
        <v>155</v>
      </c>
      <c r="C843" t="b">
        <f>IF(Crowdfunding!F843="failed", Crowdfunding!G843)</f>
        <v>0</v>
      </c>
    </row>
    <row r="844" spans="2:3" x14ac:dyDescent="0.2">
      <c r="B844">
        <f>IF(Crowdfunding!F844="successful", Crowdfunding!G844)</f>
        <v>132</v>
      </c>
      <c r="C844" t="b">
        <f>IF(Crowdfunding!F844="failed", Crowdfunding!G844)</f>
        <v>0</v>
      </c>
    </row>
    <row r="845" spans="2:3" x14ac:dyDescent="0.2">
      <c r="B845" t="b">
        <f>IF(Crowdfunding!F845="successful", Crowdfunding!G845)</f>
        <v>0</v>
      </c>
      <c r="C845">
        <f>IF(Crowdfunding!F845="failed", Crowdfunding!G845)</f>
        <v>33</v>
      </c>
    </row>
    <row r="846" spans="2:3" x14ac:dyDescent="0.2">
      <c r="B846" t="b">
        <f>IF(Crowdfunding!F846="successful", Crowdfunding!G846)</f>
        <v>0</v>
      </c>
      <c r="C846" t="b">
        <f>IF(Crowdfunding!F846="failed", Crowdfunding!G846)</f>
        <v>0</v>
      </c>
    </row>
    <row r="847" spans="2:3" x14ac:dyDescent="0.2">
      <c r="B847">
        <f>IF(Crowdfunding!F847="successful", Crowdfunding!G847)</f>
        <v>1354</v>
      </c>
      <c r="C847" t="b">
        <f>IF(Crowdfunding!F847="failed", Crowdfunding!G847)</f>
        <v>0</v>
      </c>
    </row>
    <row r="848" spans="2:3" x14ac:dyDescent="0.2">
      <c r="B848">
        <f>IF(Crowdfunding!F848="successful", Crowdfunding!G848)</f>
        <v>48</v>
      </c>
      <c r="C848" t="b">
        <f>IF(Crowdfunding!F848="failed", Crowdfunding!G848)</f>
        <v>0</v>
      </c>
    </row>
    <row r="849" spans="2:3" x14ac:dyDescent="0.2">
      <c r="B849">
        <f>IF(Crowdfunding!F849="successful", Crowdfunding!G849)</f>
        <v>110</v>
      </c>
      <c r="C849" t="b">
        <f>IF(Crowdfunding!F849="failed", Crowdfunding!G849)</f>
        <v>0</v>
      </c>
    </row>
    <row r="850" spans="2:3" x14ac:dyDescent="0.2">
      <c r="B850">
        <f>IF(Crowdfunding!F850="successful", Crowdfunding!G850)</f>
        <v>172</v>
      </c>
      <c r="C850" t="b">
        <f>IF(Crowdfunding!F850="failed", Crowdfunding!G850)</f>
        <v>0</v>
      </c>
    </row>
    <row r="851" spans="2:3" x14ac:dyDescent="0.2">
      <c r="B851">
        <f>IF(Crowdfunding!F851="successful", Crowdfunding!G851)</f>
        <v>307</v>
      </c>
      <c r="C851" t="b">
        <f>IF(Crowdfunding!F851="failed", Crowdfunding!G851)</f>
        <v>0</v>
      </c>
    </row>
    <row r="852" spans="2:3" x14ac:dyDescent="0.2">
      <c r="B852" t="b">
        <f>IF(Crowdfunding!F852="successful", Crowdfunding!G852)</f>
        <v>0</v>
      </c>
      <c r="C852">
        <f>IF(Crowdfunding!F852="failed", Crowdfunding!G852)</f>
        <v>1</v>
      </c>
    </row>
    <row r="853" spans="2:3" x14ac:dyDescent="0.2">
      <c r="B853">
        <f>IF(Crowdfunding!F853="successful", Crowdfunding!G853)</f>
        <v>160</v>
      </c>
      <c r="C853" t="b">
        <f>IF(Crowdfunding!F853="failed", Crowdfunding!G853)</f>
        <v>0</v>
      </c>
    </row>
    <row r="854" spans="2:3" x14ac:dyDescent="0.2">
      <c r="B854" t="b">
        <f>IF(Crowdfunding!F854="successful", Crowdfunding!G854)</f>
        <v>0</v>
      </c>
      <c r="C854">
        <f>IF(Crowdfunding!F854="failed", Crowdfunding!G854)</f>
        <v>31</v>
      </c>
    </row>
    <row r="855" spans="2:3" x14ac:dyDescent="0.2">
      <c r="B855">
        <f>IF(Crowdfunding!F855="successful", Crowdfunding!G855)</f>
        <v>1467</v>
      </c>
      <c r="C855" t="b">
        <f>IF(Crowdfunding!F855="failed", Crowdfunding!G855)</f>
        <v>0</v>
      </c>
    </row>
    <row r="856" spans="2:3" x14ac:dyDescent="0.2">
      <c r="B856">
        <f>IF(Crowdfunding!F856="successful", Crowdfunding!G856)</f>
        <v>2662</v>
      </c>
      <c r="C856" t="b">
        <f>IF(Crowdfunding!F856="failed", Crowdfunding!G856)</f>
        <v>0</v>
      </c>
    </row>
    <row r="857" spans="2:3" x14ac:dyDescent="0.2">
      <c r="B857">
        <f>IF(Crowdfunding!F857="successful", Crowdfunding!G857)</f>
        <v>452</v>
      </c>
      <c r="C857" t="b">
        <f>IF(Crowdfunding!F857="failed", Crowdfunding!G857)</f>
        <v>0</v>
      </c>
    </row>
    <row r="858" spans="2:3" x14ac:dyDescent="0.2">
      <c r="B858">
        <f>IF(Crowdfunding!F858="successful", Crowdfunding!G858)</f>
        <v>158</v>
      </c>
      <c r="C858" t="b">
        <f>IF(Crowdfunding!F858="failed", Crowdfunding!G858)</f>
        <v>0</v>
      </c>
    </row>
    <row r="859" spans="2:3" x14ac:dyDescent="0.2">
      <c r="B859">
        <f>IF(Crowdfunding!F859="successful", Crowdfunding!G859)</f>
        <v>225</v>
      </c>
      <c r="C859" t="b">
        <f>IF(Crowdfunding!F859="failed", Crowdfunding!G859)</f>
        <v>0</v>
      </c>
    </row>
    <row r="860" spans="2:3" x14ac:dyDescent="0.2">
      <c r="B860" t="b">
        <f>IF(Crowdfunding!F860="successful", Crowdfunding!G860)</f>
        <v>0</v>
      </c>
      <c r="C860">
        <f>IF(Crowdfunding!F860="failed", Crowdfunding!G860)</f>
        <v>35</v>
      </c>
    </row>
    <row r="861" spans="2:3" x14ac:dyDescent="0.2">
      <c r="B861" t="b">
        <f>IF(Crowdfunding!F861="successful", Crowdfunding!G861)</f>
        <v>0</v>
      </c>
      <c r="C861">
        <f>IF(Crowdfunding!F861="failed", Crowdfunding!G861)</f>
        <v>63</v>
      </c>
    </row>
    <row r="862" spans="2:3" x14ac:dyDescent="0.2">
      <c r="B862">
        <f>IF(Crowdfunding!F862="successful", Crowdfunding!G862)</f>
        <v>65</v>
      </c>
      <c r="C862" t="b">
        <f>IF(Crowdfunding!F862="failed", Crowdfunding!G862)</f>
        <v>0</v>
      </c>
    </row>
    <row r="863" spans="2:3" x14ac:dyDescent="0.2">
      <c r="B863">
        <f>IF(Crowdfunding!F863="successful", Crowdfunding!G863)</f>
        <v>163</v>
      </c>
      <c r="C863" t="b">
        <f>IF(Crowdfunding!F863="failed", Crowdfunding!G863)</f>
        <v>0</v>
      </c>
    </row>
    <row r="864" spans="2:3" x14ac:dyDescent="0.2">
      <c r="B864">
        <f>IF(Crowdfunding!F864="successful", Crowdfunding!G864)</f>
        <v>85</v>
      </c>
      <c r="C864" t="b">
        <f>IF(Crowdfunding!F864="failed", Crowdfunding!G864)</f>
        <v>0</v>
      </c>
    </row>
    <row r="865" spans="2:3" x14ac:dyDescent="0.2">
      <c r="B865">
        <f>IF(Crowdfunding!F865="successful", Crowdfunding!G865)</f>
        <v>217</v>
      </c>
      <c r="C865" t="b">
        <f>IF(Crowdfunding!F865="failed", Crowdfunding!G865)</f>
        <v>0</v>
      </c>
    </row>
    <row r="866" spans="2:3" x14ac:dyDescent="0.2">
      <c r="B866">
        <f>IF(Crowdfunding!F866="successful", Crowdfunding!G866)</f>
        <v>150</v>
      </c>
      <c r="C866" t="b">
        <f>IF(Crowdfunding!F866="failed", Crowdfunding!G866)</f>
        <v>0</v>
      </c>
    </row>
    <row r="867" spans="2:3" x14ac:dyDescent="0.2">
      <c r="B867">
        <f>IF(Crowdfunding!F867="successful", Crowdfunding!G867)</f>
        <v>3272</v>
      </c>
      <c r="C867" t="b">
        <f>IF(Crowdfunding!F867="failed", Crowdfunding!G867)</f>
        <v>0</v>
      </c>
    </row>
    <row r="868" spans="2:3" x14ac:dyDescent="0.2">
      <c r="B868" t="b">
        <f>IF(Crowdfunding!F868="successful", Crowdfunding!G868)</f>
        <v>0</v>
      </c>
      <c r="C868" t="b">
        <f>IF(Crowdfunding!F868="failed", Crowdfunding!G868)</f>
        <v>0</v>
      </c>
    </row>
    <row r="869" spans="2:3" x14ac:dyDescent="0.2">
      <c r="B869">
        <f>IF(Crowdfunding!F869="successful", Crowdfunding!G869)</f>
        <v>300</v>
      </c>
      <c r="C869" t="b">
        <f>IF(Crowdfunding!F869="failed", Crowdfunding!G869)</f>
        <v>0</v>
      </c>
    </row>
    <row r="870" spans="2:3" x14ac:dyDescent="0.2">
      <c r="B870">
        <f>IF(Crowdfunding!F870="successful", Crowdfunding!G870)</f>
        <v>126</v>
      </c>
      <c r="C870" t="b">
        <f>IF(Crowdfunding!F870="failed", Crowdfunding!G870)</f>
        <v>0</v>
      </c>
    </row>
    <row r="871" spans="2:3" x14ac:dyDescent="0.2">
      <c r="B871" t="b">
        <f>IF(Crowdfunding!F871="successful", Crowdfunding!G871)</f>
        <v>0</v>
      </c>
      <c r="C871">
        <f>IF(Crowdfunding!F871="failed", Crowdfunding!G871)</f>
        <v>526</v>
      </c>
    </row>
    <row r="872" spans="2:3" x14ac:dyDescent="0.2">
      <c r="B872" t="b">
        <f>IF(Crowdfunding!F872="successful", Crowdfunding!G872)</f>
        <v>0</v>
      </c>
      <c r="C872">
        <f>IF(Crowdfunding!F872="failed", Crowdfunding!G872)</f>
        <v>121</v>
      </c>
    </row>
    <row r="873" spans="2:3" x14ac:dyDescent="0.2">
      <c r="B873">
        <f>IF(Crowdfunding!F873="successful", Crowdfunding!G873)</f>
        <v>2320</v>
      </c>
      <c r="C873" t="b">
        <f>IF(Crowdfunding!F873="failed", Crowdfunding!G873)</f>
        <v>0</v>
      </c>
    </row>
    <row r="874" spans="2:3" x14ac:dyDescent="0.2">
      <c r="B874">
        <f>IF(Crowdfunding!F874="successful", Crowdfunding!G874)</f>
        <v>81</v>
      </c>
      <c r="C874" t="b">
        <f>IF(Crowdfunding!F874="failed", Crowdfunding!G874)</f>
        <v>0</v>
      </c>
    </row>
    <row r="875" spans="2:3" x14ac:dyDescent="0.2">
      <c r="B875">
        <f>IF(Crowdfunding!F875="successful", Crowdfunding!G875)</f>
        <v>1887</v>
      </c>
      <c r="C875" t="b">
        <f>IF(Crowdfunding!F875="failed", Crowdfunding!G875)</f>
        <v>0</v>
      </c>
    </row>
    <row r="876" spans="2:3" x14ac:dyDescent="0.2">
      <c r="B876">
        <f>IF(Crowdfunding!F876="successful", Crowdfunding!G876)</f>
        <v>4358</v>
      </c>
      <c r="C876" t="b">
        <f>IF(Crowdfunding!F876="failed", Crowdfunding!G876)</f>
        <v>0</v>
      </c>
    </row>
    <row r="877" spans="2:3" x14ac:dyDescent="0.2">
      <c r="B877" t="b">
        <f>IF(Crowdfunding!F877="successful", Crowdfunding!G877)</f>
        <v>0</v>
      </c>
      <c r="C877">
        <f>IF(Crowdfunding!F877="failed", Crowdfunding!G877)</f>
        <v>67</v>
      </c>
    </row>
    <row r="878" spans="2:3" x14ac:dyDescent="0.2">
      <c r="B878" t="b">
        <f>IF(Crowdfunding!F878="successful", Crowdfunding!G878)</f>
        <v>0</v>
      </c>
      <c r="C878">
        <f>IF(Crowdfunding!F878="failed", Crowdfunding!G878)</f>
        <v>57</v>
      </c>
    </row>
    <row r="879" spans="2:3" x14ac:dyDescent="0.2">
      <c r="B879" t="b">
        <f>IF(Crowdfunding!F879="successful", Crowdfunding!G879)</f>
        <v>0</v>
      </c>
      <c r="C879">
        <f>IF(Crowdfunding!F879="failed", Crowdfunding!G879)</f>
        <v>1229</v>
      </c>
    </row>
    <row r="880" spans="2:3" x14ac:dyDescent="0.2">
      <c r="B880" t="b">
        <f>IF(Crowdfunding!F880="successful", Crowdfunding!G880)</f>
        <v>0</v>
      </c>
      <c r="C880">
        <f>IF(Crowdfunding!F880="failed", Crowdfunding!G880)</f>
        <v>12</v>
      </c>
    </row>
    <row r="881" spans="2:3" x14ac:dyDescent="0.2">
      <c r="B881">
        <f>IF(Crowdfunding!F881="successful", Crowdfunding!G881)</f>
        <v>53</v>
      </c>
      <c r="C881" t="b">
        <f>IF(Crowdfunding!F881="failed", Crowdfunding!G881)</f>
        <v>0</v>
      </c>
    </row>
    <row r="882" spans="2:3" x14ac:dyDescent="0.2">
      <c r="B882">
        <f>IF(Crowdfunding!F882="successful", Crowdfunding!G882)</f>
        <v>2414</v>
      </c>
      <c r="C882" t="b">
        <f>IF(Crowdfunding!F882="failed", Crowdfunding!G882)</f>
        <v>0</v>
      </c>
    </row>
    <row r="883" spans="2:3" x14ac:dyDescent="0.2">
      <c r="B883" t="b">
        <f>IF(Crowdfunding!F883="successful", Crowdfunding!G883)</f>
        <v>0</v>
      </c>
      <c r="C883">
        <f>IF(Crowdfunding!F883="failed", Crowdfunding!G883)</f>
        <v>452</v>
      </c>
    </row>
    <row r="884" spans="2:3" x14ac:dyDescent="0.2">
      <c r="B884">
        <f>IF(Crowdfunding!F884="successful", Crowdfunding!G884)</f>
        <v>80</v>
      </c>
      <c r="C884" t="b">
        <f>IF(Crowdfunding!F884="failed", Crowdfunding!G884)</f>
        <v>0</v>
      </c>
    </row>
    <row r="885" spans="2:3" x14ac:dyDescent="0.2">
      <c r="B885">
        <f>IF(Crowdfunding!F885="successful", Crowdfunding!G885)</f>
        <v>193</v>
      </c>
      <c r="C885" t="b">
        <f>IF(Crowdfunding!F885="failed", Crowdfunding!G885)</f>
        <v>0</v>
      </c>
    </row>
    <row r="886" spans="2:3" x14ac:dyDescent="0.2">
      <c r="B886" t="b">
        <f>IF(Crowdfunding!F886="successful", Crowdfunding!G886)</f>
        <v>0</v>
      </c>
      <c r="C886">
        <f>IF(Crowdfunding!F886="failed", Crowdfunding!G886)</f>
        <v>1886</v>
      </c>
    </row>
    <row r="887" spans="2:3" x14ac:dyDescent="0.2">
      <c r="B887">
        <f>IF(Crowdfunding!F887="successful", Crowdfunding!G887)</f>
        <v>52</v>
      </c>
      <c r="C887" t="b">
        <f>IF(Crowdfunding!F887="failed", Crowdfunding!G887)</f>
        <v>0</v>
      </c>
    </row>
    <row r="888" spans="2:3" x14ac:dyDescent="0.2">
      <c r="B888" t="b">
        <f>IF(Crowdfunding!F888="successful", Crowdfunding!G888)</f>
        <v>0</v>
      </c>
      <c r="C888">
        <f>IF(Crowdfunding!F888="failed", Crowdfunding!G888)</f>
        <v>1825</v>
      </c>
    </row>
    <row r="889" spans="2:3" x14ac:dyDescent="0.2">
      <c r="B889" t="b">
        <f>IF(Crowdfunding!F889="successful", Crowdfunding!G889)</f>
        <v>0</v>
      </c>
      <c r="C889">
        <f>IF(Crowdfunding!F889="failed", Crowdfunding!G889)</f>
        <v>31</v>
      </c>
    </row>
    <row r="890" spans="2:3" x14ac:dyDescent="0.2">
      <c r="B890">
        <f>IF(Crowdfunding!F890="successful", Crowdfunding!G890)</f>
        <v>290</v>
      </c>
      <c r="C890" t="b">
        <f>IF(Crowdfunding!F890="failed", Crowdfunding!G890)</f>
        <v>0</v>
      </c>
    </row>
    <row r="891" spans="2:3" x14ac:dyDescent="0.2">
      <c r="B891">
        <f>IF(Crowdfunding!F891="successful", Crowdfunding!G891)</f>
        <v>122</v>
      </c>
      <c r="C891" t="b">
        <f>IF(Crowdfunding!F891="failed", Crowdfunding!G891)</f>
        <v>0</v>
      </c>
    </row>
    <row r="892" spans="2:3" x14ac:dyDescent="0.2">
      <c r="B892">
        <f>IF(Crowdfunding!F892="successful", Crowdfunding!G892)</f>
        <v>1470</v>
      </c>
      <c r="C892" t="b">
        <f>IF(Crowdfunding!F892="failed", Crowdfunding!G892)</f>
        <v>0</v>
      </c>
    </row>
    <row r="893" spans="2:3" x14ac:dyDescent="0.2">
      <c r="B893">
        <f>IF(Crowdfunding!F893="successful", Crowdfunding!G893)</f>
        <v>165</v>
      </c>
      <c r="C893" t="b">
        <f>IF(Crowdfunding!F893="failed", Crowdfunding!G893)</f>
        <v>0</v>
      </c>
    </row>
    <row r="894" spans="2:3" x14ac:dyDescent="0.2">
      <c r="B894">
        <f>IF(Crowdfunding!F894="successful", Crowdfunding!G894)</f>
        <v>182</v>
      </c>
      <c r="C894" t="b">
        <f>IF(Crowdfunding!F894="failed", Crowdfunding!G894)</f>
        <v>0</v>
      </c>
    </row>
    <row r="895" spans="2:3" x14ac:dyDescent="0.2">
      <c r="B895">
        <f>IF(Crowdfunding!F895="successful", Crowdfunding!G895)</f>
        <v>199</v>
      </c>
      <c r="C895" t="b">
        <f>IF(Crowdfunding!F895="failed", Crowdfunding!G895)</f>
        <v>0</v>
      </c>
    </row>
    <row r="896" spans="2:3" x14ac:dyDescent="0.2">
      <c r="B896">
        <f>IF(Crowdfunding!F896="successful", Crowdfunding!G896)</f>
        <v>56</v>
      </c>
      <c r="C896" t="b">
        <f>IF(Crowdfunding!F896="failed", Crowdfunding!G896)</f>
        <v>0</v>
      </c>
    </row>
    <row r="897" spans="2:3" x14ac:dyDescent="0.2">
      <c r="B897" t="b">
        <f>IF(Crowdfunding!F897="successful", Crowdfunding!G897)</f>
        <v>0</v>
      </c>
      <c r="C897">
        <f>IF(Crowdfunding!F897="failed", Crowdfunding!G897)</f>
        <v>107</v>
      </c>
    </row>
    <row r="898" spans="2:3" x14ac:dyDescent="0.2">
      <c r="B898">
        <f>IF(Crowdfunding!F898="successful", Crowdfunding!G898)</f>
        <v>1460</v>
      </c>
      <c r="C898" t="b">
        <f>IF(Crowdfunding!F898="failed", Crowdfunding!G898)</f>
        <v>0</v>
      </c>
    </row>
    <row r="899" spans="2:3" x14ac:dyDescent="0.2">
      <c r="B899" t="b">
        <f>IF(Crowdfunding!F899="successful", Crowdfunding!G899)</f>
        <v>0</v>
      </c>
      <c r="C899">
        <f>IF(Crowdfunding!F899="failed", Crowdfunding!G899)</f>
        <v>27</v>
      </c>
    </row>
    <row r="900" spans="2:3" x14ac:dyDescent="0.2">
      <c r="B900" t="b">
        <f>IF(Crowdfunding!F900="successful", Crowdfunding!G900)</f>
        <v>0</v>
      </c>
      <c r="C900">
        <f>IF(Crowdfunding!F900="failed", Crowdfunding!G900)</f>
        <v>1221</v>
      </c>
    </row>
    <row r="901" spans="2:3" x14ac:dyDescent="0.2">
      <c r="B901">
        <f>IF(Crowdfunding!F901="successful", Crowdfunding!G901)</f>
        <v>123</v>
      </c>
      <c r="C901" t="b">
        <f>IF(Crowdfunding!F901="failed", Crowdfunding!G901)</f>
        <v>0</v>
      </c>
    </row>
    <row r="902" spans="2:3" x14ac:dyDescent="0.2">
      <c r="B902" t="b">
        <f>IF(Crowdfunding!F902="successful", Crowdfunding!G902)</f>
        <v>0</v>
      </c>
      <c r="C902">
        <f>IF(Crowdfunding!F902="failed", Crowdfunding!G902)</f>
        <v>1</v>
      </c>
    </row>
    <row r="903" spans="2:3" x14ac:dyDescent="0.2">
      <c r="B903">
        <f>IF(Crowdfunding!F903="successful", Crowdfunding!G903)</f>
        <v>159</v>
      </c>
      <c r="C903" t="b">
        <f>IF(Crowdfunding!F903="failed", Crowdfunding!G903)</f>
        <v>0</v>
      </c>
    </row>
    <row r="904" spans="2:3" x14ac:dyDescent="0.2">
      <c r="B904">
        <f>IF(Crowdfunding!F904="successful", Crowdfunding!G904)</f>
        <v>110</v>
      </c>
      <c r="C904" t="b">
        <f>IF(Crowdfunding!F904="failed", Crowdfunding!G904)</f>
        <v>0</v>
      </c>
    </row>
    <row r="905" spans="2:3" x14ac:dyDescent="0.2">
      <c r="B905" t="b">
        <f>IF(Crowdfunding!F905="successful", Crowdfunding!G905)</f>
        <v>0</v>
      </c>
      <c r="C905" t="b">
        <f>IF(Crowdfunding!F905="failed", Crowdfunding!G905)</f>
        <v>0</v>
      </c>
    </row>
    <row r="906" spans="2:3" x14ac:dyDescent="0.2">
      <c r="B906" t="b">
        <f>IF(Crowdfunding!F906="successful", Crowdfunding!G906)</f>
        <v>0</v>
      </c>
      <c r="C906">
        <f>IF(Crowdfunding!F906="failed", Crowdfunding!G906)</f>
        <v>16</v>
      </c>
    </row>
    <row r="907" spans="2:3" x14ac:dyDescent="0.2">
      <c r="B907">
        <f>IF(Crowdfunding!F907="successful", Crowdfunding!G907)</f>
        <v>236</v>
      </c>
      <c r="C907" t="b">
        <f>IF(Crowdfunding!F907="failed", Crowdfunding!G907)</f>
        <v>0</v>
      </c>
    </row>
    <row r="908" spans="2:3" x14ac:dyDescent="0.2">
      <c r="B908">
        <f>IF(Crowdfunding!F908="successful", Crowdfunding!G908)</f>
        <v>191</v>
      </c>
      <c r="C908" t="b">
        <f>IF(Crowdfunding!F908="failed", Crowdfunding!G908)</f>
        <v>0</v>
      </c>
    </row>
    <row r="909" spans="2:3" x14ac:dyDescent="0.2">
      <c r="B909" t="b">
        <f>IF(Crowdfunding!F909="successful", Crowdfunding!G909)</f>
        <v>0</v>
      </c>
      <c r="C909">
        <f>IF(Crowdfunding!F909="failed", Crowdfunding!G909)</f>
        <v>41</v>
      </c>
    </row>
    <row r="910" spans="2:3" x14ac:dyDescent="0.2">
      <c r="B910">
        <f>IF(Crowdfunding!F910="successful", Crowdfunding!G910)</f>
        <v>3934</v>
      </c>
      <c r="C910" t="b">
        <f>IF(Crowdfunding!F910="failed", Crowdfunding!G910)</f>
        <v>0</v>
      </c>
    </row>
    <row r="911" spans="2:3" x14ac:dyDescent="0.2">
      <c r="B911">
        <f>IF(Crowdfunding!F911="successful", Crowdfunding!G911)</f>
        <v>80</v>
      </c>
      <c r="C911" t="b">
        <f>IF(Crowdfunding!F911="failed", Crowdfunding!G911)</f>
        <v>0</v>
      </c>
    </row>
    <row r="912" spans="2:3" x14ac:dyDescent="0.2">
      <c r="B912" t="b">
        <f>IF(Crowdfunding!F912="successful", Crowdfunding!G912)</f>
        <v>0</v>
      </c>
      <c r="C912" t="b">
        <f>IF(Crowdfunding!F912="failed", Crowdfunding!G912)</f>
        <v>0</v>
      </c>
    </row>
    <row r="913" spans="2:3" x14ac:dyDescent="0.2">
      <c r="B913">
        <f>IF(Crowdfunding!F913="successful", Crowdfunding!G913)</f>
        <v>462</v>
      </c>
      <c r="C913" t="b">
        <f>IF(Crowdfunding!F913="failed", Crowdfunding!G913)</f>
        <v>0</v>
      </c>
    </row>
    <row r="914" spans="2:3" x14ac:dyDescent="0.2">
      <c r="B914">
        <f>IF(Crowdfunding!F914="successful", Crowdfunding!G914)</f>
        <v>179</v>
      </c>
      <c r="C914" t="b">
        <f>IF(Crowdfunding!F914="failed", Crowdfunding!G914)</f>
        <v>0</v>
      </c>
    </row>
    <row r="915" spans="2:3" x14ac:dyDescent="0.2">
      <c r="B915" t="b">
        <f>IF(Crowdfunding!F915="successful", Crowdfunding!G915)</f>
        <v>0</v>
      </c>
      <c r="C915">
        <f>IF(Crowdfunding!F915="failed", Crowdfunding!G915)</f>
        <v>523</v>
      </c>
    </row>
    <row r="916" spans="2:3" x14ac:dyDescent="0.2">
      <c r="B916" t="b">
        <f>IF(Crowdfunding!F916="successful", Crowdfunding!G916)</f>
        <v>0</v>
      </c>
      <c r="C916">
        <f>IF(Crowdfunding!F916="failed", Crowdfunding!G916)</f>
        <v>141</v>
      </c>
    </row>
    <row r="917" spans="2:3" x14ac:dyDescent="0.2">
      <c r="B917">
        <f>IF(Crowdfunding!F917="successful", Crowdfunding!G917)</f>
        <v>1866</v>
      </c>
      <c r="C917" t="b">
        <f>IF(Crowdfunding!F917="failed", Crowdfunding!G917)</f>
        <v>0</v>
      </c>
    </row>
    <row r="918" spans="2:3" x14ac:dyDescent="0.2">
      <c r="B918" t="b">
        <f>IF(Crowdfunding!F918="successful", Crowdfunding!G918)</f>
        <v>0</v>
      </c>
      <c r="C918">
        <f>IF(Crowdfunding!F918="failed", Crowdfunding!G918)</f>
        <v>52</v>
      </c>
    </row>
    <row r="919" spans="2:3" x14ac:dyDescent="0.2">
      <c r="B919" t="b">
        <f>IF(Crowdfunding!F919="successful", Crowdfunding!G919)</f>
        <v>0</v>
      </c>
      <c r="C919" t="b">
        <f>IF(Crowdfunding!F919="failed", Crowdfunding!G919)</f>
        <v>0</v>
      </c>
    </row>
    <row r="920" spans="2:3" x14ac:dyDescent="0.2">
      <c r="B920">
        <f>IF(Crowdfunding!F920="successful", Crowdfunding!G920)</f>
        <v>156</v>
      </c>
      <c r="C920" t="b">
        <f>IF(Crowdfunding!F920="failed", Crowdfunding!G920)</f>
        <v>0</v>
      </c>
    </row>
    <row r="921" spans="2:3" x14ac:dyDescent="0.2">
      <c r="B921" t="b">
        <f>IF(Crowdfunding!F921="successful", Crowdfunding!G921)</f>
        <v>0</v>
      </c>
      <c r="C921">
        <f>IF(Crowdfunding!F921="failed", Crowdfunding!G921)</f>
        <v>225</v>
      </c>
    </row>
    <row r="922" spans="2:3" x14ac:dyDescent="0.2">
      <c r="B922">
        <f>IF(Crowdfunding!F922="successful", Crowdfunding!G922)</f>
        <v>255</v>
      </c>
      <c r="C922" t="b">
        <f>IF(Crowdfunding!F922="failed", Crowdfunding!G922)</f>
        <v>0</v>
      </c>
    </row>
    <row r="923" spans="2:3" x14ac:dyDescent="0.2">
      <c r="B923" t="b">
        <f>IF(Crowdfunding!F923="successful", Crowdfunding!G923)</f>
        <v>0</v>
      </c>
      <c r="C923">
        <f>IF(Crowdfunding!F923="failed", Crowdfunding!G923)</f>
        <v>38</v>
      </c>
    </row>
    <row r="924" spans="2:3" x14ac:dyDescent="0.2">
      <c r="B924">
        <f>IF(Crowdfunding!F924="successful", Crowdfunding!G924)</f>
        <v>2261</v>
      </c>
      <c r="C924" t="b">
        <f>IF(Crowdfunding!F924="failed", Crowdfunding!G924)</f>
        <v>0</v>
      </c>
    </row>
    <row r="925" spans="2:3" x14ac:dyDescent="0.2">
      <c r="B925">
        <f>IF(Crowdfunding!F925="successful", Crowdfunding!G925)</f>
        <v>40</v>
      </c>
      <c r="C925" t="b">
        <f>IF(Crowdfunding!F925="failed", Crowdfunding!G925)</f>
        <v>0</v>
      </c>
    </row>
    <row r="926" spans="2:3" x14ac:dyDescent="0.2">
      <c r="B926">
        <f>IF(Crowdfunding!F926="successful", Crowdfunding!G926)</f>
        <v>2289</v>
      </c>
      <c r="C926" t="b">
        <f>IF(Crowdfunding!F926="failed", Crowdfunding!G926)</f>
        <v>0</v>
      </c>
    </row>
    <row r="927" spans="2:3" x14ac:dyDescent="0.2">
      <c r="B927">
        <f>IF(Crowdfunding!F927="successful", Crowdfunding!G927)</f>
        <v>65</v>
      </c>
      <c r="C927" t="b">
        <f>IF(Crowdfunding!F927="failed", Crowdfunding!G927)</f>
        <v>0</v>
      </c>
    </row>
    <row r="928" spans="2:3" x14ac:dyDescent="0.2">
      <c r="B928" t="b">
        <f>IF(Crowdfunding!F928="successful", Crowdfunding!G928)</f>
        <v>0</v>
      </c>
      <c r="C928">
        <f>IF(Crowdfunding!F928="failed", Crowdfunding!G928)</f>
        <v>15</v>
      </c>
    </row>
    <row r="929" spans="2:3" x14ac:dyDescent="0.2">
      <c r="B929" t="b">
        <f>IF(Crowdfunding!F929="successful", Crowdfunding!G929)</f>
        <v>0</v>
      </c>
      <c r="C929">
        <f>IF(Crowdfunding!F929="failed", Crowdfunding!G929)</f>
        <v>37</v>
      </c>
    </row>
    <row r="930" spans="2:3" x14ac:dyDescent="0.2">
      <c r="B930">
        <f>IF(Crowdfunding!F930="successful", Crowdfunding!G930)</f>
        <v>3777</v>
      </c>
      <c r="C930" t="b">
        <f>IF(Crowdfunding!F930="failed", Crowdfunding!G930)</f>
        <v>0</v>
      </c>
    </row>
    <row r="931" spans="2:3" x14ac:dyDescent="0.2">
      <c r="B931">
        <f>IF(Crowdfunding!F931="successful", Crowdfunding!G931)</f>
        <v>184</v>
      </c>
      <c r="C931" t="b">
        <f>IF(Crowdfunding!F931="failed", Crowdfunding!G931)</f>
        <v>0</v>
      </c>
    </row>
    <row r="932" spans="2:3" x14ac:dyDescent="0.2">
      <c r="B932">
        <f>IF(Crowdfunding!F932="successful", Crowdfunding!G932)</f>
        <v>85</v>
      </c>
      <c r="C932" t="b">
        <f>IF(Crowdfunding!F932="failed", Crowdfunding!G932)</f>
        <v>0</v>
      </c>
    </row>
    <row r="933" spans="2:3" x14ac:dyDescent="0.2">
      <c r="B933" t="b">
        <f>IF(Crowdfunding!F933="successful", Crowdfunding!G933)</f>
        <v>0</v>
      </c>
      <c r="C933">
        <f>IF(Crowdfunding!F933="failed", Crowdfunding!G933)</f>
        <v>112</v>
      </c>
    </row>
    <row r="934" spans="2:3" x14ac:dyDescent="0.2">
      <c r="B934">
        <f>IF(Crowdfunding!F934="successful", Crowdfunding!G934)</f>
        <v>144</v>
      </c>
      <c r="C934" t="b">
        <f>IF(Crowdfunding!F934="failed", Crowdfunding!G934)</f>
        <v>0</v>
      </c>
    </row>
    <row r="935" spans="2:3" x14ac:dyDescent="0.2">
      <c r="B935">
        <f>IF(Crowdfunding!F935="successful", Crowdfunding!G935)</f>
        <v>1902</v>
      </c>
      <c r="C935" t="b">
        <f>IF(Crowdfunding!F935="failed", Crowdfunding!G935)</f>
        <v>0</v>
      </c>
    </row>
    <row r="936" spans="2:3" x14ac:dyDescent="0.2">
      <c r="B936">
        <f>IF(Crowdfunding!F936="successful", Crowdfunding!G936)</f>
        <v>105</v>
      </c>
      <c r="C936" t="b">
        <f>IF(Crowdfunding!F936="failed", Crowdfunding!G936)</f>
        <v>0</v>
      </c>
    </row>
    <row r="937" spans="2:3" x14ac:dyDescent="0.2">
      <c r="B937">
        <f>IF(Crowdfunding!F937="successful", Crowdfunding!G937)</f>
        <v>132</v>
      </c>
      <c r="C937" t="b">
        <f>IF(Crowdfunding!F937="failed", Crowdfunding!G937)</f>
        <v>0</v>
      </c>
    </row>
    <row r="938" spans="2:3" x14ac:dyDescent="0.2">
      <c r="B938" t="b">
        <f>IF(Crowdfunding!F938="successful", Crowdfunding!G938)</f>
        <v>0</v>
      </c>
      <c r="C938">
        <f>IF(Crowdfunding!F938="failed", Crowdfunding!G938)</f>
        <v>21</v>
      </c>
    </row>
    <row r="939" spans="2:3" x14ac:dyDescent="0.2">
      <c r="B939" t="b">
        <f>IF(Crowdfunding!F939="successful", Crowdfunding!G939)</f>
        <v>0</v>
      </c>
      <c r="C939" t="b">
        <f>IF(Crowdfunding!F939="failed", Crowdfunding!G939)</f>
        <v>0</v>
      </c>
    </row>
    <row r="940" spans="2:3" x14ac:dyDescent="0.2">
      <c r="B940">
        <f>IF(Crowdfunding!F940="successful", Crowdfunding!G940)</f>
        <v>96</v>
      </c>
      <c r="C940" t="b">
        <f>IF(Crowdfunding!F940="failed", Crowdfunding!G940)</f>
        <v>0</v>
      </c>
    </row>
    <row r="941" spans="2:3" x14ac:dyDescent="0.2">
      <c r="B941" t="b">
        <f>IF(Crowdfunding!F941="successful", Crowdfunding!G941)</f>
        <v>0</v>
      </c>
      <c r="C941">
        <f>IF(Crowdfunding!F941="failed", Crowdfunding!G941)</f>
        <v>67</v>
      </c>
    </row>
    <row r="942" spans="2:3" x14ac:dyDescent="0.2">
      <c r="B942" t="b">
        <f>IF(Crowdfunding!F942="successful", Crowdfunding!G942)</f>
        <v>0</v>
      </c>
      <c r="C942" t="b">
        <f>IF(Crowdfunding!F942="failed", Crowdfunding!G942)</f>
        <v>0</v>
      </c>
    </row>
    <row r="943" spans="2:3" x14ac:dyDescent="0.2">
      <c r="B943" t="b">
        <f>IF(Crowdfunding!F943="successful", Crowdfunding!G943)</f>
        <v>0</v>
      </c>
      <c r="C943">
        <f>IF(Crowdfunding!F943="failed", Crowdfunding!G943)</f>
        <v>78</v>
      </c>
    </row>
    <row r="944" spans="2:3" x14ac:dyDescent="0.2">
      <c r="B944" t="b">
        <f>IF(Crowdfunding!F944="successful", Crowdfunding!G944)</f>
        <v>0</v>
      </c>
      <c r="C944">
        <f>IF(Crowdfunding!F944="failed", Crowdfunding!G944)</f>
        <v>67</v>
      </c>
    </row>
    <row r="945" spans="2:3" x14ac:dyDescent="0.2">
      <c r="B945">
        <f>IF(Crowdfunding!F945="successful", Crowdfunding!G945)</f>
        <v>114</v>
      </c>
      <c r="C945" t="b">
        <f>IF(Crowdfunding!F945="failed", Crowdfunding!G945)</f>
        <v>0</v>
      </c>
    </row>
    <row r="946" spans="2:3" x14ac:dyDescent="0.2">
      <c r="B946" t="b">
        <f>IF(Crowdfunding!F946="successful", Crowdfunding!G946)</f>
        <v>0</v>
      </c>
      <c r="C946">
        <f>IF(Crowdfunding!F946="failed", Crowdfunding!G946)</f>
        <v>263</v>
      </c>
    </row>
    <row r="947" spans="2:3" x14ac:dyDescent="0.2">
      <c r="B947" t="b">
        <f>IF(Crowdfunding!F947="successful", Crowdfunding!G947)</f>
        <v>0</v>
      </c>
      <c r="C947">
        <f>IF(Crowdfunding!F947="failed", Crowdfunding!G947)</f>
        <v>1691</v>
      </c>
    </row>
    <row r="948" spans="2:3" x14ac:dyDescent="0.2">
      <c r="B948" t="b">
        <f>IF(Crowdfunding!F948="successful", Crowdfunding!G948)</f>
        <v>0</v>
      </c>
      <c r="C948">
        <f>IF(Crowdfunding!F948="failed", Crowdfunding!G948)</f>
        <v>181</v>
      </c>
    </row>
    <row r="949" spans="2:3" x14ac:dyDescent="0.2">
      <c r="B949" t="b">
        <f>IF(Crowdfunding!F949="successful", Crowdfunding!G949)</f>
        <v>0</v>
      </c>
      <c r="C949">
        <f>IF(Crowdfunding!F949="failed", Crowdfunding!G949)</f>
        <v>13</v>
      </c>
    </row>
    <row r="950" spans="2:3" x14ac:dyDescent="0.2">
      <c r="B950" t="b">
        <f>IF(Crowdfunding!F950="successful", Crowdfunding!G950)</f>
        <v>0</v>
      </c>
      <c r="C950" t="b">
        <f>IF(Crowdfunding!F950="failed", Crowdfunding!G950)</f>
        <v>0</v>
      </c>
    </row>
    <row r="951" spans="2:3" x14ac:dyDescent="0.2">
      <c r="B951">
        <f>IF(Crowdfunding!F951="successful", Crowdfunding!G951)</f>
        <v>203</v>
      </c>
      <c r="C951" t="b">
        <f>IF(Crowdfunding!F951="failed", Crowdfunding!G951)</f>
        <v>0</v>
      </c>
    </row>
    <row r="952" spans="2:3" x14ac:dyDescent="0.2">
      <c r="B952" t="b">
        <f>IF(Crowdfunding!F952="successful", Crowdfunding!G952)</f>
        <v>0</v>
      </c>
      <c r="C952">
        <f>IF(Crowdfunding!F952="failed", Crowdfunding!G952)</f>
        <v>1</v>
      </c>
    </row>
    <row r="953" spans="2:3" x14ac:dyDescent="0.2">
      <c r="B953">
        <f>IF(Crowdfunding!F953="successful", Crowdfunding!G953)</f>
        <v>1559</v>
      </c>
      <c r="C953" t="b">
        <f>IF(Crowdfunding!F953="failed", Crowdfunding!G953)</f>
        <v>0</v>
      </c>
    </row>
    <row r="954" spans="2:3" x14ac:dyDescent="0.2">
      <c r="B954" t="b">
        <f>IF(Crowdfunding!F954="successful", Crowdfunding!G954)</f>
        <v>0</v>
      </c>
      <c r="C954" t="b">
        <f>IF(Crowdfunding!F954="failed", Crowdfunding!G954)</f>
        <v>0</v>
      </c>
    </row>
    <row r="955" spans="2:3" x14ac:dyDescent="0.2">
      <c r="B955" t="b">
        <f>IF(Crowdfunding!F955="successful", Crowdfunding!G955)</f>
        <v>0</v>
      </c>
      <c r="C955">
        <f>IF(Crowdfunding!F955="failed", Crowdfunding!G955)</f>
        <v>21</v>
      </c>
    </row>
    <row r="956" spans="2:3" x14ac:dyDescent="0.2">
      <c r="B956">
        <f>IF(Crowdfunding!F956="successful", Crowdfunding!G956)</f>
        <v>1548</v>
      </c>
      <c r="C956" t="b">
        <f>IF(Crowdfunding!F956="failed", Crowdfunding!G956)</f>
        <v>0</v>
      </c>
    </row>
    <row r="957" spans="2:3" x14ac:dyDescent="0.2">
      <c r="B957">
        <f>IF(Crowdfunding!F957="successful", Crowdfunding!G957)</f>
        <v>80</v>
      </c>
      <c r="C957" t="b">
        <f>IF(Crowdfunding!F957="failed", Crowdfunding!G957)</f>
        <v>0</v>
      </c>
    </row>
    <row r="958" spans="2:3" x14ac:dyDescent="0.2">
      <c r="B958" t="b">
        <f>IF(Crowdfunding!F958="successful", Crowdfunding!G958)</f>
        <v>0</v>
      </c>
      <c r="C958">
        <f>IF(Crowdfunding!F958="failed", Crowdfunding!G958)</f>
        <v>830</v>
      </c>
    </row>
    <row r="959" spans="2:3" x14ac:dyDescent="0.2">
      <c r="B959">
        <f>IF(Crowdfunding!F959="successful", Crowdfunding!G959)</f>
        <v>131</v>
      </c>
      <c r="C959" t="b">
        <f>IF(Crowdfunding!F959="failed", Crowdfunding!G959)</f>
        <v>0</v>
      </c>
    </row>
    <row r="960" spans="2:3" x14ac:dyDescent="0.2">
      <c r="B960">
        <f>IF(Crowdfunding!F960="successful", Crowdfunding!G960)</f>
        <v>112</v>
      </c>
      <c r="C960" t="b">
        <f>IF(Crowdfunding!F960="failed", Crowdfunding!G960)</f>
        <v>0</v>
      </c>
    </row>
    <row r="961" spans="2:3" x14ac:dyDescent="0.2">
      <c r="B961" t="b">
        <f>IF(Crowdfunding!F961="successful", Crowdfunding!G961)</f>
        <v>0</v>
      </c>
      <c r="C961">
        <f>IF(Crowdfunding!F961="failed", Crowdfunding!G961)</f>
        <v>130</v>
      </c>
    </row>
    <row r="962" spans="2:3" x14ac:dyDescent="0.2">
      <c r="B962" t="b">
        <f>IF(Crowdfunding!F962="successful", Crowdfunding!G962)</f>
        <v>0</v>
      </c>
      <c r="C962">
        <f>IF(Crowdfunding!F962="failed", Crowdfunding!G962)</f>
        <v>55</v>
      </c>
    </row>
    <row r="963" spans="2:3" x14ac:dyDescent="0.2">
      <c r="B963">
        <f>IF(Crowdfunding!F963="successful", Crowdfunding!G963)</f>
        <v>155</v>
      </c>
      <c r="C963" t="b">
        <f>IF(Crowdfunding!F963="failed", Crowdfunding!G963)</f>
        <v>0</v>
      </c>
    </row>
    <row r="964" spans="2:3" x14ac:dyDescent="0.2">
      <c r="B964">
        <f>IF(Crowdfunding!F964="successful", Crowdfunding!G964)</f>
        <v>266</v>
      </c>
      <c r="C964" t="b">
        <f>IF(Crowdfunding!F964="failed", Crowdfunding!G964)</f>
        <v>0</v>
      </c>
    </row>
    <row r="965" spans="2:3" x14ac:dyDescent="0.2">
      <c r="B965" t="b">
        <f>IF(Crowdfunding!F965="successful", Crowdfunding!G965)</f>
        <v>0</v>
      </c>
      <c r="C965">
        <f>IF(Crowdfunding!F965="failed", Crowdfunding!G965)</f>
        <v>114</v>
      </c>
    </row>
    <row r="966" spans="2:3" x14ac:dyDescent="0.2">
      <c r="B966">
        <f>IF(Crowdfunding!F966="successful", Crowdfunding!G966)</f>
        <v>155</v>
      </c>
      <c r="C966" t="b">
        <f>IF(Crowdfunding!F966="failed", Crowdfunding!G966)</f>
        <v>0</v>
      </c>
    </row>
    <row r="967" spans="2:3" x14ac:dyDescent="0.2">
      <c r="B967">
        <f>IF(Crowdfunding!F967="successful", Crowdfunding!G967)</f>
        <v>207</v>
      </c>
      <c r="C967" t="b">
        <f>IF(Crowdfunding!F967="failed", Crowdfunding!G967)</f>
        <v>0</v>
      </c>
    </row>
    <row r="968" spans="2:3" x14ac:dyDescent="0.2">
      <c r="B968">
        <f>IF(Crowdfunding!F968="successful", Crowdfunding!G968)</f>
        <v>245</v>
      </c>
      <c r="C968" t="b">
        <f>IF(Crowdfunding!F968="failed", Crowdfunding!G968)</f>
        <v>0</v>
      </c>
    </row>
    <row r="969" spans="2:3" x14ac:dyDescent="0.2">
      <c r="B969">
        <f>IF(Crowdfunding!F969="successful", Crowdfunding!G969)</f>
        <v>1573</v>
      </c>
      <c r="C969" t="b">
        <f>IF(Crowdfunding!F969="failed", Crowdfunding!G969)</f>
        <v>0</v>
      </c>
    </row>
    <row r="970" spans="2:3" x14ac:dyDescent="0.2">
      <c r="B970">
        <f>IF(Crowdfunding!F970="successful", Crowdfunding!G970)</f>
        <v>114</v>
      </c>
      <c r="C970" t="b">
        <f>IF(Crowdfunding!F970="failed", Crowdfunding!G970)</f>
        <v>0</v>
      </c>
    </row>
    <row r="971" spans="2:3" x14ac:dyDescent="0.2">
      <c r="B971">
        <f>IF(Crowdfunding!F971="successful", Crowdfunding!G971)</f>
        <v>93</v>
      </c>
      <c r="C971" t="b">
        <f>IF(Crowdfunding!F971="failed", Crowdfunding!G971)</f>
        <v>0</v>
      </c>
    </row>
    <row r="972" spans="2:3" x14ac:dyDescent="0.2">
      <c r="B972" t="b">
        <f>IF(Crowdfunding!F972="successful", Crowdfunding!G972)</f>
        <v>0</v>
      </c>
      <c r="C972">
        <f>IF(Crowdfunding!F972="failed", Crowdfunding!G972)</f>
        <v>594</v>
      </c>
    </row>
    <row r="973" spans="2:3" x14ac:dyDescent="0.2">
      <c r="B973" t="b">
        <f>IF(Crowdfunding!F973="successful", Crowdfunding!G973)</f>
        <v>0</v>
      </c>
      <c r="C973">
        <f>IF(Crowdfunding!F973="failed", Crowdfunding!G973)</f>
        <v>24</v>
      </c>
    </row>
    <row r="974" spans="2:3" x14ac:dyDescent="0.2">
      <c r="B974">
        <f>IF(Crowdfunding!F974="successful", Crowdfunding!G974)</f>
        <v>1681</v>
      </c>
      <c r="C974" t="b">
        <f>IF(Crowdfunding!F974="failed", Crowdfunding!G974)</f>
        <v>0</v>
      </c>
    </row>
    <row r="975" spans="2:3" x14ac:dyDescent="0.2">
      <c r="B975" t="b">
        <f>IF(Crowdfunding!F975="successful", Crowdfunding!G975)</f>
        <v>0</v>
      </c>
      <c r="C975">
        <f>IF(Crowdfunding!F975="failed", Crowdfunding!G975)</f>
        <v>252</v>
      </c>
    </row>
    <row r="976" spans="2:3" x14ac:dyDescent="0.2">
      <c r="B976">
        <f>IF(Crowdfunding!F976="successful", Crowdfunding!G976)</f>
        <v>32</v>
      </c>
      <c r="C976" t="b">
        <f>IF(Crowdfunding!F976="failed", Crowdfunding!G976)</f>
        <v>0</v>
      </c>
    </row>
    <row r="977" spans="2:3" x14ac:dyDescent="0.2">
      <c r="B977">
        <f>IF(Crowdfunding!F977="successful", Crowdfunding!G977)</f>
        <v>135</v>
      </c>
      <c r="C977" t="b">
        <f>IF(Crowdfunding!F977="failed", Crowdfunding!G977)</f>
        <v>0</v>
      </c>
    </row>
    <row r="978" spans="2:3" x14ac:dyDescent="0.2">
      <c r="B978">
        <f>IF(Crowdfunding!F978="successful", Crowdfunding!G978)</f>
        <v>140</v>
      </c>
      <c r="C978" t="b">
        <f>IF(Crowdfunding!F978="failed", Crowdfunding!G978)</f>
        <v>0</v>
      </c>
    </row>
    <row r="979" spans="2:3" x14ac:dyDescent="0.2">
      <c r="B979" t="b">
        <f>IF(Crowdfunding!F979="successful", Crowdfunding!G979)</f>
        <v>0</v>
      </c>
      <c r="C979">
        <f>IF(Crowdfunding!F979="failed", Crowdfunding!G979)</f>
        <v>67</v>
      </c>
    </row>
    <row r="980" spans="2:3" x14ac:dyDescent="0.2">
      <c r="B980">
        <f>IF(Crowdfunding!F980="successful", Crowdfunding!G980)</f>
        <v>92</v>
      </c>
      <c r="C980" t="b">
        <f>IF(Crowdfunding!F980="failed", Crowdfunding!G980)</f>
        <v>0</v>
      </c>
    </row>
    <row r="981" spans="2:3" x14ac:dyDescent="0.2">
      <c r="B981">
        <f>IF(Crowdfunding!F981="successful", Crowdfunding!G981)</f>
        <v>1015</v>
      </c>
      <c r="C981" t="b">
        <f>IF(Crowdfunding!F981="failed", Crowdfunding!G981)</f>
        <v>0</v>
      </c>
    </row>
    <row r="982" spans="2:3" x14ac:dyDescent="0.2">
      <c r="B982" t="b">
        <f>IF(Crowdfunding!F982="successful", Crowdfunding!G982)</f>
        <v>0</v>
      </c>
      <c r="C982">
        <f>IF(Crowdfunding!F982="failed", Crowdfunding!G982)</f>
        <v>742</v>
      </c>
    </row>
    <row r="983" spans="2:3" x14ac:dyDescent="0.2">
      <c r="B983">
        <f>IF(Crowdfunding!F983="successful", Crowdfunding!G983)</f>
        <v>323</v>
      </c>
      <c r="C983" t="b">
        <f>IF(Crowdfunding!F983="failed", Crowdfunding!G983)</f>
        <v>0</v>
      </c>
    </row>
    <row r="984" spans="2:3" x14ac:dyDescent="0.2">
      <c r="B984" t="b">
        <f>IF(Crowdfunding!F984="successful", Crowdfunding!G984)</f>
        <v>0</v>
      </c>
      <c r="C984">
        <f>IF(Crowdfunding!F984="failed", Crowdfunding!G984)</f>
        <v>75</v>
      </c>
    </row>
    <row r="985" spans="2:3" x14ac:dyDescent="0.2">
      <c r="B985">
        <f>IF(Crowdfunding!F985="successful", Crowdfunding!G985)</f>
        <v>2326</v>
      </c>
      <c r="C985" t="b">
        <f>IF(Crowdfunding!F985="failed", Crowdfunding!G985)</f>
        <v>0</v>
      </c>
    </row>
    <row r="986" spans="2:3" x14ac:dyDescent="0.2">
      <c r="B986">
        <f>IF(Crowdfunding!F986="successful", Crowdfunding!G986)</f>
        <v>381</v>
      </c>
      <c r="C986" t="b">
        <f>IF(Crowdfunding!F986="failed", Crowdfunding!G986)</f>
        <v>0</v>
      </c>
    </row>
    <row r="987" spans="2:3" x14ac:dyDescent="0.2">
      <c r="B987" t="b">
        <f>IF(Crowdfunding!F987="successful", Crowdfunding!G987)</f>
        <v>0</v>
      </c>
      <c r="C987">
        <f>IF(Crowdfunding!F987="failed", Crowdfunding!G987)</f>
        <v>4405</v>
      </c>
    </row>
    <row r="988" spans="2:3" x14ac:dyDescent="0.2">
      <c r="B988" t="b">
        <f>IF(Crowdfunding!F988="successful", Crowdfunding!G988)</f>
        <v>0</v>
      </c>
      <c r="C988">
        <f>IF(Crowdfunding!F988="failed", Crowdfunding!G988)</f>
        <v>92</v>
      </c>
    </row>
    <row r="989" spans="2:3" x14ac:dyDescent="0.2">
      <c r="B989">
        <f>IF(Crowdfunding!F989="successful", Crowdfunding!G989)</f>
        <v>480</v>
      </c>
      <c r="C989" t="b">
        <f>IF(Crowdfunding!F989="failed", Crowdfunding!G989)</f>
        <v>0</v>
      </c>
    </row>
    <row r="990" spans="2:3" x14ac:dyDescent="0.2">
      <c r="B990" t="b">
        <f>IF(Crowdfunding!F990="successful", Crowdfunding!G990)</f>
        <v>0</v>
      </c>
      <c r="C990">
        <f>IF(Crowdfunding!F990="failed", Crowdfunding!G990)</f>
        <v>64</v>
      </c>
    </row>
    <row r="991" spans="2:3" x14ac:dyDescent="0.2">
      <c r="B991">
        <f>IF(Crowdfunding!F991="successful", Crowdfunding!G991)</f>
        <v>226</v>
      </c>
      <c r="C991" t="b">
        <f>IF(Crowdfunding!F991="failed", Crowdfunding!G991)</f>
        <v>0</v>
      </c>
    </row>
    <row r="992" spans="2:3" x14ac:dyDescent="0.2">
      <c r="B992" t="b">
        <f>IF(Crowdfunding!F992="successful", Crowdfunding!G992)</f>
        <v>0</v>
      </c>
      <c r="C992">
        <f>IF(Crowdfunding!F992="failed", Crowdfunding!G992)</f>
        <v>64</v>
      </c>
    </row>
    <row r="993" spans="2:3" x14ac:dyDescent="0.2">
      <c r="B993">
        <f>IF(Crowdfunding!F993="successful", Crowdfunding!G993)</f>
        <v>241</v>
      </c>
      <c r="C993" t="b">
        <f>IF(Crowdfunding!F993="failed", Crowdfunding!G993)</f>
        <v>0</v>
      </c>
    </row>
    <row r="994" spans="2:3" x14ac:dyDescent="0.2">
      <c r="B994">
        <f>IF(Crowdfunding!F994="successful", Crowdfunding!G994)</f>
        <v>132</v>
      </c>
      <c r="C994" t="b">
        <f>IF(Crowdfunding!F994="failed", Crowdfunding!G994)</f>
        <v>0</v>
      </c>
    </row>
    <row r="995" spans="2:3" x14ac:dyDescent="0.2">
      <c r="B995" t="b">
        <f>IF(Crowdfunding!F995="successful", Crowdfunding!G995)</f>
        <v>0</v>
      </c>
      <c r="C995" t="b">
        <f>IF(Crowdfunding!F995="failed", Crowdfunding!G995)</f>
        <v>0</v>
      </c>
    </row>
    <row r="996" spans="2:3" x14ac:dyDescent="0.2">
      <c r="B996" t="b">
        <f>IF(Crowdfunding!F996="successful", Crowdfunding!G996)</f>
        <v>0</v>
      </c>
      <c r="C996">
        <f>IF(Crowdfunding!F996="failed", Crowdfunding!G996)</f>
        <v>842</v>
      </c>
    </row>
    <row r="997" spans="2:3" x14ac:dyDescent="0.2">
      <c r="B997">
        <f>IF(Crowdfunding!F997="successful", Crowdfunding!G997)</f>
        <v>2043</v>
      </c>
      <c r="C997" t="b">
        <f>IF(Crowdfunding!F997="failed", Crowdfunding!G997)</f>
        <v>0</v>
      </c>
    </row>
    <row r="998" spans="2:3" x14ac:dyDescent="0.2">
      <c r="B998" t="b">
        <f>IF(Crowdfunding!F998="successful", Crowdfunding!G998)</f>
        <v>0</v>
      </c>
      <c r="C998">
        <f>IF(Crowdfunding!F998="failed", Crowdfunding!G998)</f>
        <v>112</v>
      </c>
    </row>
    <row r="999" spans="2:3" x14ac:dyDescent="0.2">
      <c r="B999" t="b">
        <f>IF(Crowdfunding!F999="successful", Crowdfunding!G999)</f>
        <v>0</v>
      </c>
      <c r="C999" t="b">
        <f>IF(Crowdfunding!F999="failed", Crowdfunding!G999)</f>
        <v>0</v>
      </c>
    </row>
    <row r="1000" spans="2:3" x14ac:dyDescent="0.2">
      <c r="B1000" t="b">
        <f>IF(Crowdfunding!F1000="successful", Crowdfunding!G1000)</f>
        <v>0</v>
      </c>
      <c r="C1000">
        <f>IF(Crowdfunding!F1000="failed", Crowdfunding!G1000)</f>
        <v>374</v>
      </c>
    </row>
    <row r="1001" spans="2:3" x14ac:dyDescent="0.2">
      <c r="B1001" t="b">
        <f>IF(Crowdfunding!F1001="successful", Crowdfunding!G1001)</f>
        <v>0</v>
      </c>
      <c r="C1001" t="b">
        <f>IF(Crowdfunding!F1001="failed", Crowdfunding!G1001)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Cole Swartz</cp:lastModifiedBy>
  <dcterms:created xsi:type="dcterms:W3CDTF">2021-09-29T18:52:28Z</dcterms:created>
  <dcterms:modified xsi:type="dcterms:W3CDTF">2023-08-24T21:16:13Z</dcterms:modified>
</cp:coreProperties>
</file>