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or\OneDrive\Desktop\cwu stuff\Courses\CS445 - Data Visualization\HW3\"/>
    </mc:Choice>
  </mc:AlternateContent>
  <xr:revisionPtr revIDLastSave="0" documentId="13_ncr:1_{E75B0940-D15E-43C3-BDD6-DB0E5F52F043}" xr6:coauthVersionLast="47" xr6:coauthVersionMax="47" xr10:uidLastSave="{00000000-0000-0000-0000-000000000000}"/>
  <bookViews>
    <workbookView xWindow="-120" yWindow="-120" windowWidth="38640" windowHeight="23640" firstSheet="7" activeTab="8" xr2:uid="{B4D2329A-2547-4CAC-8900-7DD8763A8560}"/>
  </bookViews>
  <sheets>
    <sheet name="TobaccoProductsSalesTax" sheetId="12" r:id="rId1"/>
    <sheet name="MotorFuelsSalesTax" sheetId="8" r:id="rId2"/>
    <sheet name="AmusementsSalesTax" sheetId="7" r:id="rId3"/>
    <sheet name="AlcoholicBeveragesSalesTax" sheetId="6" r:id="rId4"/>
    <sheet name="TaxDataClean" sheetId="4" r:id="rId5"/>
    <sheet name="PropertyTax" sheetId="5" r:id="rId6"/>
    <sheet name="PublicUtilitiesTax" sheetId="9" r:id="rId7"/>
    <sheet name="IndividualIncomeTax" sheetId="10" r:id="rId8"/>
    <sheet name="DeathAndGiftTax" sheetId="11" r:id="rId9"/>
    <sheet name="TaxCodes" sheetId="3" r:id="rId10"/>
    <sheet name="TaxData" sheetId="2" r:id="rId11"/>
  </sheets>
  <definedNames>
    <definedName name="ExternalData_1" localSheetId="9" hidden="1">TaxCodes!$A$1:$B$27</definedName>
    <definedName name="ExternalData_1" localSheetId="10" hidden="1">TaxData!$A$1:$BA$26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2" l="1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2" i="4"/>
  <c r="D2" i="4"/>
  <c r="E2" i="4"/>
  <c r="F2" i="4"/>
  <c r="G2" i="4"/>
  <c r="K2" i="4"/>
  <c r="M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K2" i="4"/>
  <c r="AN2" i="4"/>
  <c r="AO2" i="4"/>
  <c r="AP2" i="4"/>
  <c r="AQ2" i="4"/>
  <c r="AV2" i="4"/>
  <c r="AW2" i="4"/>
  <c r="AX2" i="4"/>
  <c r="AY2" i="4"/>
  <c r="AZ2" i="4"/>
  <c r="BA2" i="4"/>
  <c r="C3" i="4"/>
  <c r="E3" i="4"/>
  <c r="F3" i="4"/>
  <c r="G3" i="4"/>
  <c r="H3" i="4"/>
  <c r="I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D3" i="4"/>
  <c r="AE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C5" i="4"/>
  <c r="D5" i="4"/>
  <c r="E5" i="4"/>
  <c r="F5" i="4"/>
  <c r="H5" i="4"/>
  <c r="I5" i="4"/>
  <c r="K5" i="4"/>
  <c r="L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W5" i="4"/>
  <c r="AX5" i="4"/>
  <c r="AY5" i="4"/>
  <c r="AZ5" i="4"/>
  <c r="B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C8" i="4"/>
  <c r="E8" i="4"/>
  <c r="F8" i="4"/>
  <c r="G8" i="4"/>
  <c r="H8" i="4"/>
  <c r="I8" i="4"/>
  <c r="J8" i="4"/>
  <c r="L8" i="4"/>
  <c r="O8" i="4"/>
  <c r="P8" i="4"/>
  <c r="Q8" i="4"/>
  <c r="R8" i="4"/>
  <c r="T8" i="4"/>
  <c r="U8" i="4"/>
  <c r="V8" i="4"/>
  <c r="W8" i="4"/>
  <c r="X8" i="4"/>
  <c r="Y8" i="4"/>
  <c r="Z8" i="4"/>
  <c r="AC8" i="4"/>
  <c r="AD8" i="4"/>
  <c r="AE8" i="4"/>
  <c r="AF8" i="4"/>
  <c r="AH8" i="4"/>
  <c r="AI8" i="4"/>
  <c r="AK8" i="4"/>
  <c r="AL8" i="4"/>
  <c r="AM8" i="4"/>
  <c r="AN8" i="4"/>
  <c r="AO8" i="4"/>
  <c r="AP8" i="4"/>
  <c r="AR8" i="4"/>
  <c r="AT8" i="4"/>
  <c r="AX8" i="4"/>
  <c r="AY8" i="4"/>
  <c r="AZ8" i="4"/>
  <c r="BA8" i="4"/>
  <c r="C9" i="4"/>
  <c r="D9" i="4"/>
  <c r="E9" i="4"/>
  <c r="G9" i="4"/>
  <c r="I9" i="4"/>
  <c r="J9" i="4"/>
  <c r="K9" i="4"/>
  <c r="L9" i="4"/>
  <c r="N9" i="4"/>
  <c r="O9" i="4"/>
  <c r="P9" i="4"/>
  <c r="Q9" i="4"/>
  <c r="R9" i="4"/>
  <c r="S9" i="4"/>
  <c r="T9" i="4"/>
  <c r="U9" i="4"/>
  <c r="V9" i="4"/>
  <c r="W9" i="4"/>
  <c r="Y9" i="4"/>
  <c r="Z9" i="4"/>
  <c r="AA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C12" i="4"/>
  <c r="D12" i="4"/>
  <c r="E12" i="4"/>
  <c r="F12" i="4"/>
  <c r="G12" i="4"/>
  <c r="H12" i="4"/>
  <c r="I12" i="4"/>
  <c r="J12" i="4"/>
  <c r="K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E13" i="4"/>
  <c r="F13" i="4"/>
  <c r="G13" i="4"/>
  <c r="H13" i="4"/>
  <c r="I13" i="4"/>
  <c r="J13" i="4"/>
  <c r="K13" i="4"/>
  <c r="L13" i="4"/>
  <c r="O13" i="4"/>
  <c r="P13" i="4"/>
  <c r="Q13" i="4"/>
  <c r="R13" i="4"/>
  <c r="S13" i="4"/>
  <c r="T13" i="4"/>
  <c r="V13" i="4"/>
  <c r="W13" i="4"/>
  <c r="X13" i="4"/>
  <c r="Z13" i="4"/>
  <c r="AA13" i="4"/>
  <c r="AB13" i="4"/>
  <c r="AC13" i="4"/>
  <c r="AD13" i="4"/>
  <c r="AE13" i="4"/>
  <c r="AF13" i="4"/>
  <c r="AG13" i="4"/>
  <c r="AH13" i="4"/>
  <c r="AJ13" i="4"/>
  <c r="AK13" i="4"/>
  <c r="AL13" i="4"/>
  <c r="AM13" i="4"/>
  <c r="AN13" i="4"/>
  <c r="AO13" i="4"/>
  <c r="AP13" i="4"/>
  <c r="AQ13" i="4"/>
  <c r="AR13" i="4"/>
  <c r="AS13" i="4"/>
  <c r="AT13" i="4"/>
  <c r="AV13" i="4"/>
  <c r="AW13" i="4"/>
  <c r="AX13" i="4"/>
  <c r="AY13" i="4"/>
  <c r="AZ13" i="4"/>
  <c r="BA13" i="4"/>
  <c r="C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C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C18" i="4"/>
  <c r="D18" i="4"/>
  <c r="E18" i="4"/>
  <c r="F18" i="4"/>
  <c r="G18" i="4"/>
  <c r="H18" i="4"/>
  <c r="J18" i="4"/>
  <c r="L18" i="4"/>
  <c r="N18" i="4"/>
  <c r="O18" i="4"/>
  <c r="P18" i="4"/>
  <c r="R18" i="4"/>
  <c r="S18" i="4"/>
  <c r="U18" i="4"/>
  <c r="Y18" i="4"/>
  <c r="Z18" i="4"/>
  <c r="AA18" i="4"/>
  <c r="AB18" i="4"/>
  <c r="AC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S18" i="4"/>
  <c r="AT18" i="4"/>
  <c r="AW18" i="4"/>
  <c r="AX18" i="4"/>
  <c r="AY18" i="4"/>
  <c r="A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C21" i="4"/>
  <c r="E21" i="4"/>
  <c r="F21" i="4"/>
  <c r="G21" i="4"/>
  <c r="H21" i="4"/>
  <c r="I21" i="4"/>
  <c r="J21" i="4"/>
  <c r="K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S21" i="4"/>
  <c r="AU21" i="4"/>
  <c r="AV21" i="4"/>
  <c r="AW21" i="4"/>
  <c r="AY21" i="4"/>
  <c r="A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U22" i="4"/>
  <c r="AV22" i="4"/>
  <c r="AW22" i="4"/>
  <c r="AY22" i="4"/>
  <c r="AZ22" i="4"/>
  <c r="E23" i="4"/>
  <c r="F23" i="4"/>
  <c r="G23" i="4"/>
  <c r="I23" i="4"/>
  <c r="J23" i="4"/>
  <c r="K23" i="4"/>
  <c r="M23" i="4"/>
  <c r="N23" i="4"/>
  <c r="P23" i="4"/>
  <c r="Q23" i="4"/>
  <c r="R23" i="4"/>
  <c r="T23" i="4"/>
  <c r="U23" i="4"/>
  <c r="V23" i="4"/>
  <c r="W23" i="4"/>
  <c r="X23" i="4"/>
  <c r="Y23" i="4"/>
  <c r="Z23" i="4"/>
  <c r="AB23" i="4"/>
  <c r="AG23" i="4"/>
  <c r="AI23" i="4"/>
  <c r="AJ23" i="4"/>
  <c r="AL23" i="4"/>
  <c r="AM23" i="4"/>
  <c r="AN23" i="4"/>
  <c r="AO23" i="4"/>
  <c r="AP23" i="4"/>
  <c r="AS23" i="4"/>
  <c r="AV23" i="4"/>
  <c r="AX23" i="4"/>
  <c r="AZ23" i="4"/>
  <c r="BA23" i="4"/>
  <c r="C24" i="4"/>
  <c r="F24" i="4"/>
  <c r="I24" i="4"/>
  <c r="J24" i="4"/>
  <c r="K24" i="4"/>
  <c r="L24" i="4"/>
  <c r="M24" i="4"/>
  <c r="N24" i="4"/>
  <c r="P24" i="4"/>
  <c r="R24" i="4"/>
  <c r="T24" i="4"/>
  <c r="V24" i="4"/>
  <c r="W24" i="4"/>
  <c r="X24" i="4"/>
  <c r="Y24" i="4"/>
  <c r="Z24" i="4"/>
  <c r="AB24" i="4"/>
  <c r="AD24" i="4"/>
  <c r="AE24" i="4"/>
  <c r="AF24" i="4"/>
  <c r="AG24" i="4"/>
  <c r="AI24" i="4"/>
  <c r="AJ24" i="4"/>
  <c r="AM24" i="4"/>
  <c r="AN24" i="4"/>
  <c r="AO24" i="4"/>
  <c r="AP24" i="4"/>
  <c r="AQ24" i="4"/>
  <c r="AR24" i="4"/>
  <c r="AS24" i="4"/>
  <c r="AV24" i="4"/>
  <c r="AW24" i="4"/>
  <c r="AX24" i="4"/>
  <c r="AY24" i="4"/>
  <c r="AZ24" i="4"/>
  <c r="C25" i="4"/>
  <c r="D25" i="4"/>
  <c r="E25" i="4"/>
  <c r="F25" i="4"/>
  <c r="G25" i="4"/>
  <c r="H25" i="4"/>
  <c r="L25" i="4"/>
  <c r="O25" i="4"/>
  <c r="Q25" i="4"/>
  <c r="S25" i="4"/>
  <c r="T25" i="4"/>
  <c r="U25" i="4"/>
  <c r="Y25" i="4"/>
  <c r="Z25" i="4"/>
  <c r="AA25" i="4"/>
  <c r="AB25" i="4"/>
  <c r="AC25" i="4"/>
  <c r="AD25" i="4"/>
  <c r="AE25" i="4"/>
  <c r="AH25" i="4"/>
  <c r="AJ25" i="4"/>
  <c r="AK25" i="4"/>
  <c r="AL25" i="4"/>
  <c r="AM25" i="4"/>
  <c r="AN25" i="4"/>
  <c r="AR25" i="4"/>
  <c r="AS25" i="4"/>
  <c r="AT25" i="4"/>
  <c r="AU25" i="4"/>
  <c r="AW25" i="4"/>
  <c r="AX25" i="4"/>
  <c r="AY25" i="4"/>
  <c r="AZ25" i="4"/>
  <c r="BA25" i="4"/>
  <c r="C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26" i="4"/>
  <c r="B25" i="4"/>
  <c r="B24" i="4"/>
  <c r="B23" i="4"/>
  <c r="B22" i="4"/>
  <c r="B21" i="4"/>
  <c r="B20" i="4"/>
  <c r="B19" i="4"/>
  <c r="BC19" i="4" s="1"/>
  <c r="B18" i="4"/>
  <c r="B17" i="4"/>
  <c r="BC17" i="4" s="1"/>
  <c r="B16" i="4"/>
  <c r="B15" i="4"/>
  <c r="B14" i="4"/>
  <c r="B13" i="4"/>
  <c r="B12" i="4"/>
  <c r="B11" i="4"/>
  <c r="BC11" i="4" s="1"/>
  <c r="B10" i="4"/>
  <c r="B9" i="4"/>
  <c r="BC9" i="4" s="1"/>
  <c r="B8" i="4"/>
  <c r="B7" i="4"/>
  <c r="B6" i="4"/>
  <c r="B5" i="4"/>
  <c r="B4" i="4"/>
  <c r="B3" i="4"/>
  <c r="B2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  <c r="A1" i="4"/>
  <c r="D17" i="4"/>
  <c r="AK26" i="4"/>
  <c r="U26" i="4"/>
  <c r="D26" i="4"/>
  <c r="S26" i="4"/>
  <c r="AE21" i="4"/>
  <c r="AT21" i="4"/>
  <c r="BA21" i="4"/>
  <c r="AR21" i="4"/>
  <c r="L21" i="4"/>
  <c r="D21" i="4"/>
  <c r="AX21" i="4"/>
  <c r="AE12" i="4"/>
  <c r="N12" i="4"/>
  <c r="BA12" i="4"/>
  <c r="AC3" i="4"/>
  <c r="J3" i="4"/>
  <c r="D3" i="4"/>
  <c r="AF3" i="4"/>
  <c r="AQ25" i="4"/>
  <c r="AP25" i="4"/>
  <c r="J25" i="4"/>
  <c r="R25" i="4"/>
  <c r="AO25" i="4"/>
  <c r="AG25" i="4"/>
  <c r="AI25" i="4"/>
  <c r="AF25" i="4"/>
  <c r="P25" i="4"/>
  <c r="K25" i="4"/>
  <c r="AV25" i="4"/>
  <c r="W25" i="4"/>
  <c r="X25" i="4"/>
  <c r="V25" i="4"/>
  <c r="N25" i="4"/>
  <c r="I25" i="4"/>
  <c r="M25" i="4"/>
  <c r="N13" i="4"/>
  <c r="U13" i="4"/>
  <c r="M13" i="4"/>
  <c r="AU13" i="4"/>
  <c r="D13" i="4"/>
  <c r="AI13" i="4"/>
  <c r="C13" i="4"/>
  <c r="BC13" i="4" s="1"/>
  <c r="Y13" i="4"/>
  <c r="AK24" i="4"/>
  <c r="AC24" i="4"/>
  <c r="U24" i="4"/>
  <c r="E24" i="4"/>
  <c r="BA24" i="4"/>
  <c r="AL24" i="4"/>
  <c r="S24" i="4"/>
  <c r="AH24" i="4"/>
  <c r="AT24" i="4"/>
  <c r="AA24" i="4"/>
  <c r="Q24" i="4"/>
  <c r="H24" i="4"/>
  <c r="AU24" i="4"/>
  <c r="O24" i="4"/>
  <c r="D24" i="4"/>
  <c r="BC24" i="4" s="1"/>
  <c r="G24" i="4"/>
  <c r="AW23" i="4"/>
  <c r="AF23" i="4"/>
  <c r="H23" i="4"/>
  <c r="AU23" i="4"/>
  <c r="AE23" i="4"/>
  <c r="O23" i="4"/>
  <c r="AT23" i="4"/>
  <c r="AD23" i="4"/>
  <c r="AK23" i="4"/>
  <c r="AC23" i="4"/>
  <c r="AR23" i="4"/>
  <c r="L23" i="4"/>
  <c r="D23" i="4"/>
  <c r="S23" i="4"/>
  <c r="AY23" i="4"/>
  <c r="AQ23" i="4"/>
  <c r="AA23" i="4"/>
  <c r="C23" i="4"/>
  <c r="AH23" i="4"/>
  <c r="AX22" i="4"/>
  <c r="AT22" i="4"/>
  <c r="AE22" i="4"/>
  <c r="BA22" i="4"/>
  <c r="AU18" i="4"/>
  <c r="AE18" i="4"/>
  <c r="W18" i="4"/>
  <c r="AD18" i="4"/>
  <c r="V18" i="4"/>
  <c r="M18" i="4"/>
  <c r="AR18" i="4"/>
  <c r="T18" i="4"/>
  <c r="AV18" i="4"/>
  <c r="X18" i="4"/>
  <c r="BA18" i="4"/>
  <c r="K18" i="4"/>
  <c r="I18" i="4"/>
  <c r="Q18" i="4"/>
  <c r="D14" i="4"/>
  <c r="AK14" i="4"/>
  <c r="X9" i="4"/>
  <c r="H9" i="4"/>
  <c r="M9" i="4"/>
  <c r="F9" i="4"/>
  <c r="AB9" i="4"/>
  <c r="AS8" i="4"/>
  <c r="M8" i="4"/>
  <c r="N8" i="4"/>
  <c r="AJ8" i="4"/>
  <c r="AB8" i="4"/>
  <c r="AQ8" i="4"/>
  <c r="AA8" i="4"/>
  <c r="S8" i="4"/>
  <c r="K8" i="4"/>
  <c r="AW8" i="4"/>
  <c r="AG8" i="4"/>
  <c r="AV8" i="4"/>
  <c r="D8" i="4"/>
  <c r="AU8" i="4"/>
  <c r="AU5" i="4"/>
  <c r="O5" i="4"/>
  <c r="N5" i="4"/>
  <c r="M5" i="4"/>
  <c r="J5" i="4"/>
  <c r="G5" i="4"/>
  <c r="AV5" i="4"/>
  <c r="AU2" i="4"/>
  <c r="AM2" i="4"/>
  <c r="O2" i="4"/>
  <c r="AT2" i="4"/>
  <c r="AL2" i="4"/>
  <c r="N2" i="4"/>
  <c r="AS2" i="4"/>
  <c r="AR2" i="4"/>
  <c r="AJ2" i="4"/>
  <c r="L2" i="4"/>
  <c r="AI2" i="4"/>
  <c r="J2" i="4"/>
  <c r="H2" i="4"/>
  <c r="I2" i="4"/>
  <c r="BC2" i="4" s="1"/>
  <c r="BC3" i="4" l="1"/>
  <c r="BC22" i="4"/>
  <c r="BC18" i="4"/>
  <c r="BC12" i="4"/>
  <c r="BC8" i="4"/>
  <c r="BC5" i="4"/>
  <c r="BC25" i="4"/>
  <c r="BC21" i="4"/>
  <c r="BC26" i="4"/>
  <c r="BC23" i="4"/>
  <c r="BC14" i="4"/>
  <c r="BC4" i="4"/>
  <c r="BC20" i="4"/>
  <c r="BC6" i="4"/>
  <c r="BC7" i="4"/>
  <c r="BC15" i="4"/>
  <c r="BC16" i="4"/>
  <c r="BC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48C10-1D08-40A2-91B6-B2845A29CED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CECBF361-EF54-45CB-84C0-BE8729B22D10}" keepAlive="1" name="Query - TaxData" description="Connection to the 'TaxData' query in the workbook." type="5" refreshedVersion="8" background="1" saveData="1">
    <dbPr connection="Provider=Microsoft.Mashup.OleDb.1;Data Source=$Workbook$;Location=TaxData;Extended Properties=&quot;&quot;" command="SELECT * FROM [TaxData]"/>
  </connection>
</connections>
</file>

<file path=xl/sharedStrings.xml><?xml version="1.0" encoding="utf-8"?>
<sst xmlns="http://schemas.openxmlformats.org/spreadsheetml/2006/main" count="1683" uniqueCount="1130">
  <si>
    <t>ITEM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</si>
  <si>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</si>
  <si>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</si>
  <si>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</si>
  <si>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</si>
  <si>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</si>
  <si>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</si>
  <si>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</si>
  <si>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</si>
  <si>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</si>
  <si>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</si>
  <si>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</si>
  <si>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</si>
  <si>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</si>
  <si>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</si>
  <si>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</si>
  <si>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</si>
  <si>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</si>
  <si>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</si>
  <si>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</si>
  <si>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</si>
  <si>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</si>
  <si>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</si>
  <si>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</si>
  <si>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</si>
  <si>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</si>
  <si>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</si>
  <si>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</si>
  <si>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</si>
  <si>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</si>
  <si>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</si>
  <si>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</si>
  <si>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</si>
  <si>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</si>
  <si>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</si>
  <si>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</si>
  <si>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</si>
  <si>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</si>
  <si>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</si>
  <si>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</si>
  <si>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</si>
  <si>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</si>
  <si>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</si>
  <si>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</si>
  <si>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</si>
  <si>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</si>
  <si>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</si>
  <si>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</si>
  <si>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</si>
  <si>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</si>
  <si>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</si>
  <si>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</si>
  <si>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</si>
  <si>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T01</t>
  </si>
  <si>
    <t>468015</t>
  </si>
  <si>
    <t>120028</t>
  </si>
  <si>
    <t>1266990</t>
  </si>
  <si>
    <t>1308040</t>
  </si>
  <si>
    <t>3151488</t>
  </si>
  <si>
    <t>X</t>
  </si>
  <si>
    <t>2994580</t>
  </si>
  <si>
    <t>732325</t>
  </si>
  <si>
    <t>59589</t>
  </si>
  <si>
    <t>13876</t>
  </si>
  <si>
    <t>2024</t>
  </si>
  <si>
    <t>815701</t>
  </si>
  <si>
    <t>707461</t>
  </si>
  <si>
    <t>103750</t>
  </si>
  <si>
    <t>44636</t>
  </si>
  <si>
    <t>893215</t>
  </si>
  <si>
    <t>10368</t>
  </si>
  <si>
    <t>2396416</t>
  </si>
  <si>
    <t>29885</t>
  </si>
  <si>
    <t>37418</t>
  </si>
  <si>
    <t>334759</t>
  </si>
  <si>
    <t>123</t>
  </si>
  <si>
    <t>386450</t>
  </si>
  <si>
    <t>401407</t>
  </si>
  <si>
    <t>5166</t>
  </si>
  <si>
    <t>114185</t>
  </si>
  <si>
    <t>5207</t>
  </si>
  <si>
    <t>40395</t>
  </si>
  <si>
    <t>3864</t>
  </si>
  <si>
    <t>78975</t>
  </si>
  <si>
    <t>1203059</t>
  </si>
  <si>
    <t>43332</t>
  </si>
  <si>
    <t>4350245</t>
  </si>
  <si>
    <t>8122</t>
  </si>
  <si>
    <t>295925</t>
  </si>
  <si>
    <t>T09</t>
  </si>
  <si>
    <t>3912037</t>
  </si>
  <si>
    <t>9176685</t>
  </si>
  <si>
    <t>4187473</t>
  </si>
  <si>
    <t>45149150</t>
  </si>
  <si>
    <t>3660590</t>
  </si>
  <si>
    <t>5252683</t>
  </si>
  <si>
    <t>1201346</t>
  </si>
  <si>
    <t>29873668</t>
  </si>
  <si>
    <t>6948296</t>
  </si>
  <si>
    <t>3296268</t>
  </si>
  <si>
    <t>2516997</t>
  </si>
  <si>
    <t>13429355</t>
  </si>
  <si>
    <t>9282907</t>
  </si>
  <si>
    <t>4002493</t>
  </si>
  <si>
    <t>3767434</t>
  </si>
  <si>
    <t>4558439</t>
  </si>
  <si>
    <t>4048616</t>
  </si>
  <si>
    <t>1909696</t>
  </si>
  <si>
    <t>5458909</t>
  </si>
  <si>
    <t>7785108</t>
  </si>
  <si>
    <t>11190298</t>
  </si>
  <si>
    <t>4230391</t>
  </si>
  <si>
    <t>4119671</t>
  </si>
  <si>
    <t>2382381</t>
  </si>
  <si>
    <t>4742692</t>
  </si>
  <si>
    <t>12803267</t>
  </si>
  <si>
    <t>2971970</t>
  </si>
  <si>
    <t>14548170</t>
  </si>
  <si>
    <t>9717598</t>
  </si>
  <si>
    <t>919915</t>
  </si>
  <si>
    <t>14393197</t>
  </si>
  <si>
    <t>3116195</t>
  </si>
  <si>
    <t>13717681</t>
  </si>
  <si>
    <t>1334931</t>
  </si>
  <si>
    <t>4154363</t>
  </si>
  <si>
    <t>1273575</t>
  </si>
  <si>
    <t>11060457</t>
  </si>
  <si>
    <t>40413873</t>
  </si>
  <si>
    <t>3628512</t>
  </si>
  <si>
    <t>507259</t>
  </si>
  <si>
    <t>6527477</t>
  </si>
  <si>
    <t>19056609</t>
  </si>
  <si>
    <t>1537245</t>
  </si>
  <si>
    <t>734785</t>
  </si>
  <si>
    <t>T10</t>
  </si>
  <si>
    <t>272021</t>
  </si>
  <si>
    <t>41126</t>
  </si>
  <si>
    <t>89138</t>
  </si>
  <si>
    <t>68024</t>
  </si>
  <si>
    <t>411969</t>
  </si>
  <si>
    <t>53433</t>
  </si>
  <si>
    <t>79109</t>
  </si>
  <si>
    <t>32719</t>
  </si>
  <si>
    <t>6197</t>
  </si>
  <si>
    <t>338642</t>
  </si>
  <si>
    <t>227872</t>
  </si>
  <si>
    <t>45178</t>
  </si>
  <si>
    <t>10980</t>
  </si>
  <si>
    <t>312101</t>
  </si>
  <si>
    <t>58542</t>
  </si>
  <si>
    <t>29798</t>
  </si>
  <si>
    <t>148735</t>
  </si>
  <si>
    <t>174267</t>
  </si>
  <si>
    <t>79279</t>
  </si>
  <si>
    <t>18461</t>
  </si>
  <si>
    <t>38941</t>
  </si>
  <si>
    <t>93206</t>
  </si>
  <si>
    <t>235383</t>
  </si>
  <si>
    <t>45761</t>
  </si>
  <si>
    <t>46316</t>
  </si>
  <si>
    <t>46484</t>
  </si>
  <si>
    <t>35338</t>
  </si>
  <si>
    <t>44690</t>
  </si>
  <si>
    <t>13701</t>
  </si>
  <si>
    <t>174692</t>
  </si>
  <si>
    <t>24359</t>
  </si>
  <si>
    <t>333045</t>
  </si>
  <si>
    <t>533809</t>
  </si>
  <si>
    <t>9612</t>
  </si>
  <si>
    <t>118746</t>
  </si>
  <si>
    <t>146821</t>
  </si>
  <si>
    <t>445401</t>
  </si>
  <si>
    <t>22112</t>
  </si>
  <si>
    <t>208490</t>
  </si>
  <si>
    <t>20021</t>
  </si>
  <si>
    <t>210708</t>
  </si>
  <si>
    <t>1267217</t>
  </si>
  <si>
    <t>17880</t>
  </si>
  <si>
    <t>12035</t>
  </si>
  <si>
    <t>295471</t>
  </si>
  <si>
    <t>472949</t>
  </si>
  <si>
    <t>17304</t>
  </si>
  <si>
    <t>2238</t>
  </si>
  <si>
    <t>T11</t>
  </si>
  <si>
    <t>0</t>
  </si>
  <si>
    <t>15480</t>
  </si>
  <si>
    <t>258</t>
  </si>
  <si>
    <t>70993</t>
  </si>
  <si>
    <t>115624</t>
  </si>
  <si>
    <t>222943</t>
  </si>
  <si>
    <t>3</t>
  </si>
  <si>
    <t>168200</t>
  </si>
  <si>
    <t>881505</t>
  </si>
  <si>
    <t>608043</t>
  </si>
  <si>
    <t>339345</t>
  </si>
  <si>
    <t>256</t>
  </si>
  <si>
    <t>22</t>
  </si>
  <si>
    <t>686865</t>
  </si>
  <si>
    <t>43368</t>
  </si>
  <si>
    <t>1034508</t>
  </si>
  <si>
    <t>224641</t>
  </si>
  <si>
    <t>157621</t>
  </si>
  <si>
    <t>189725</t>
  </si>
  <si>
    <t>354428</t>
  </si>
  <si>
    <t>116507</t>
  </si>
  <si>
    <t>6180</t>
  </si>
  <si>
    <t>764287</t>
  </si>
  <si>
    <t>17977</t>
  </si>
  <si>
    <t>308883</t>
  </si>
  <si>
    <t>68021</t>
  </si>
  <si>
    <t>76</t>
  </si>
  <si>
    <t>16</t>
  </si>
  <si>
    <t>19616</t>
  </si>
  <si>
    <t>219979</t>
  </si>
  <si>
    <t>22652</t>
  </si>
  <si>
    <t>1754340</t>
  </si>
  <si>
    <t>16586</t>
  </si>
  <si>
    <t>36213</t>
  </si>
  <si>
    <t>11045</t>
  </si>
  <si>
    <t>24503</t>
  </si>
  <si>
    <t>17514</t>
  </si>
  <si>
    <t>5557</t>
  </si>
  <si>
    <t>281</t>
  </si>
  <si>
    <t>27584</t>
  </si>
  <si>
    <t>5018</t>
  </si>
  <si>
    <t>T12</t>
  </si>
  <si>
    <t>468162</t>
  </si>
  <si>
    <t>61558</t>
  </si>
  <si>
    <t>680245</t>
  </si>
  <si>
    <t>310009</t>
  </si>
  <si>
    <t>3116772</t>
  </si>
  <si>
    <t>347690</t>
  </si>
  <si>
    <t>181373</t>
  </si>
  <si>
    <t>123324</t>
  </si>
  <si>
    <t>133546</t>
  </si>
  <si>
    <t>1491831</t>
  </si>
  <si>
    <t>538106</t>
  </si>
  <si>
    <t>191516</t>
  </si>
  <si>
    <t>118439</t>
  </si>
  <si>
    <t>513239</t>
  </si>
  <si>
    <t>234753</t>
  </si>
  <si>
    <t>143752</t>
  </si>
  <si>
    <t>450742</t>
  </si>
  <si>
    <t>187041</t>
  </si>
  <si>
    <t>1004261</t>
  </si>
  <si>
    <t>101947</t>
  </si>
  <si>
    <t>757839</t>
  </si>
  <si>
    <t>537405</t>
  </si>
  <si>
    <t>349170</t>
  </si>
  <si>
    <t>397786</t>
  </si>
  <si>
    <t>447949</t>
  </si>
  <si>
    <t>138905</t>
  </si>
  <si>
    <t>69558</t>
  </si>
  <si>
    <t>489269</t>
  </si>
  <si>
    <t>123525</t>
  </si>
  <si>
    <t>639103</t>
  </si>
  <si>
    <t>235054</t>
  </si>
  <si>
    <t>2017340</t>
  </si>
  <si>
    <t>725207</t>
  </si>
  <si>
    <t>59178</t>
  </si>
  <si>
    <t>666671</t>
  </si>
  <si>
    <t>448883</t>
  </si>
  <si>
    <t>852301</t>
  </si>
  <si>
    <t>146288</t>
  </si>
  <si>
    <t>273744</t>
  </si>
  <si>
    <t>90063</t>
  </si>
  <si>
    <t>1108673</t>
  </si>
  <si>
    <t>2699643</t>
  </si>
  <si>
    <t>165995</t>
  </si>
  <si>
    <t>63343</t>
  </si>
  <si>
    <t>551005</t>
  </si>
  <si>
    <t>683639</t>
  </si>
  <si>
    <t>118061</t>
  </si>
  <si>
    <t>36231</t>
  </si>
  <si>
    <t>T13</t>
  </si>
  <si>
    <t>878038</t>
  </si>
  <si>
    <t>44754</t>
  </si>
  <si>
    <t>844828</t>
  </si>
  <si>
    <t>588223</t>
  </si>
  <si>
    <t>7659320</t>
  </si>
  <si>
    <t>618724</t>
  </si>
  <si>
    <t>469851</t>
  </si>
  <si>
    <t>124842</t>
  </si>
  <si>
    <t>23638</t>
  </si>
  <si>
    <t>2873845</t>
  </si>
  <si>
    <t>1781682</t>
  </si>
  <si>
    <t>70796</t>
  </si>
  <si>
    <t>405050</t>
  </si>
  <si>
    <t>2383666</t>
  </si>
  <si>
    <t>1545597</t>
  </si>
  <si>
    <t>673571</t>
  </si>
  <si>
    <t>445472</t>
  </si>
  <si>
    <t>699875</t>
  </si>
  <si>
    <t>639727</t>
  </si>
  <si>
    <t>231938</t>
  </si>
  <si>
    <t>1025338</t>
  </si>
  <si>
    <t>662932</t>
  </si>
  <si>
    <t>1336795</t>
  </si>
  <si>
    <t>449814</t>
  </si>
  <si>
    <t>696002</t>
  </si>
  <si>
    <t>274353</t>
  </si>
  <si>
    <t>415141</t>
  </si>
  <si>
    <t>351627</t>
  </si>
  <si>
    <t>171513</t>
  </si>
  <si>
    <t>386173</t>
  </si>
  <si>
    <t>255868</t>
  </si>
  <si>
    <t>1369379</t>
  </si>
  <si>
    <t>2130696</t>
  </si>
  <si>
    <t>173157</t>
  </si>
  <si>
    <t>2524431</t>
  </si>
  <si>
    <t>571408</t>
  </si>
  <si>
    <t>3031113</t>
  </si>
  <si>
    <t>130104</t>
  </si>
  <si>
    <t>838264</t>
  </si>
  <si>
    <t>189881</t>
  </si>
  <si>
    <t>1210808</t>
  </si>
  <si>
    <t>3596892</t>
  </si>
  <si>
    <t>534738</t>
  </si>
  <si>
    <t>109548</t>
  </si>
  <si>
    <t>1421963</t>
  </si>
  <si>
    <t>1518342</t>
  </si>
  <si>
    <t>399542</t>
  </si>
  <si>
    <t>111244</t>
  </si>
  <si>
    <t>T14</t>
  </si>
  <si>
    <t>4112</t>
  </si>
  <si>
    <t>109</t>
  </si>
  <si>
    <t>1670</t>
  </si>
  <si>
    <t>18974</t>
  </si>
  <si>
    <t>306</t>
  </si>
  <si>
    <t>11738</t>
  </si>
  <si>
    <t>39</t>
  </si>
  <si>
    <t>7184</t>
  </si>
  <si>
    <t>1524</t>
  </si>
  <si>
    <t>7811</t>
  </si>
  <si>
    <t>1589</t>
  </si>
  <si>
    <t>3870</t>
  </si>
  <si>
    <t>31596</t>
  </si>
  <si>
    <t>5535</t>
  </si>
  <si>
    <t>1141</t>
  </si>
  <si>
    <t>1119</t>
  </si>
  <si>
    <t>1117</t>
  </si>
  <si>
    <t>2656</t>
  </si>
  <si>
    <t>104</t>
  </si>
  <si>
    <t>180</t>
  </si>
  <si>
    <t>525</t>
  </si>
  <si>
    <t>1104</t>
  </si>
  <si>
    <t>12051</t>
  </si>
  <si>
    <t>1663</t>
  </si>
  <si>
    <t>3690</t>
  </si>
  <si>
    <t>1088</t>
  </si>
  <si>
    <t>10367</t>
  </si>
  <si>
    <t>393</t>
  </si>
  <si>
    <t>120</t>
  </si>
  <si>
    <t>4972</t>
  </si>
  <si>
    <t>883</t>
  </si>
  <si>
    <t>2850</t>
  </si>
  <si>
    <t>8064</t>
  </si>
  <si>
    <t>T15</t>
  </si>
  <si>
    <t>663891</t>
  </si>
  <si>
    <t>4361</t>
  </si>
  <si>
    <t>22226</t>
  </si>
  <si>
    <t>652621</t>
  </si>
  <si>
    <t>256751</t>
  </si>
  <si>
    <t>45518</t>
  </si>
  <si>
    <t>167152</t>
  </si>
  <si>
    <t>1682256</t>
  </si>
  <si>
    <t>125221</t>
  </si>
  <si>
    <t>1961</t>
  </si>
  <si>
    <t>1276429</t>
  </si>
  <si>
    <t>207932</t>
  </si>
  <si>
    <t>78826</t>
  </si>
  <si>
    <t>312</t>
  </si>
  <si>
    <t>81185</t>
  </si>
  <si>
    <t>9250</t>
  </si>
  <si>
    <t>21732</t>
  </si>
  <si>
    <t>144260</t>
  </si>
  <si>
    <t>38425</t>
  </si>
  <si>
    <t>1874</t>
  </si>
  <si>
    <t>41015</t>
  </si>
  <si>
    <t>53973</t>
  </si>
  <si>
    <t>37518</t>
  </si>
  <si>
    <t>40436</t>
  </si>
  <si>
    <t>935252</t>
  </si>
  <si>
    <t>34757</t>
  </si>
  <si>
    <t>775099</t>
  </si>
  <si>
    <t>233</t>
  </si>
  <si>
    <t>53465</t>
  </si>
  <si>
    <t>1036909</t>
  </si>
  <si>
    <t>47701</t>
  </si>
  <si>
    <t>994326</t>
  </si>
  <si>
    <t>93449</t>
  </si>
  <si>
    <t>28258</t>
  </si>
  <si>
    <t>3236</t>
  </si>
  <si>
    <t>8894</t>
  </si>
  <si>
    <t>725767</t>
  </si>
  <si>
    <t>54890</t>
  </si>
  <si>
    <t>9576</t>
  </si>
  <si>
    <t>495749</t>
  </si>
  <si>
    <t>611339</t>
  </si>
  <si>
    <t>126206</t>
  </si>
  <si>
    <t>4592</t>
  </si>
  <si>
    <t>T16</t>
  </si>
  <si>
    <t>170998</t>
  </si>
  <si>
    <t>61181</t>
  </si>
  <si>
    <t>294155</t>
  </si>
  <si>
    <t>233224</t>
  </si>
  <si>
    <t>1969795</t>
  </si>
  <si>
    <t>322806</t>
  </si>
  <si>
    <t>115700</t>
  </si>
  <si>
    <t>22185</t>
  </si>
  <si>
    <t>1100091</t>
  </si>
  <si>
    <t>242897</t>
  </si>
  <si>
    <t>108529</t>
  </si>
  <si>
    <t>48796</t>
  </si>
  <si>
    <t>917043</t>
  </si>
  <si>
    <t>410363</t>
  </si>
  <si>
    <t>200579</t>
  </si>
  <si>
    <t>123410</t>
  </si>
  <si>
    <t>420634</t>
  </si>
  <si>
    <t>268752</t>
  </si>
  <si>
    <t>144593</t>
  </si>
  <si>
    <t>388243</t>
  </si>
  <si>
    <t>398214</t>
  </si>
  <si>
    <t>886370</t>
  </si>
  <si>
    <t>140868</t>
  </si>
  <si>
    <t>99418</t>
  </si>
  <si>
    <t>73677</t>
  </si>
  <si>
    <t>55790</t>
  </si>
  <si>
    <t>185039</t>
  </si>
  <si>
    <t>253579</t>
  </si>
  <si>
    <t>601614</t>
  </si>
  <si>
    <t>95230</t>
  </si>
  <si>
    <t>1000481</t>
  </si>
  <si>
    <t>307357</t>
  </si>
  <si>
    <t>26108</t>
  </si>
  <si>
    <t>928292</t>
  </si>
  <si>
    <t>463457</t>
  </si>
  <si>
    <t>1292064</t>
  </si>
  <si>
    <t>158682</t>
  </si>
  <si>
    <t>134537</t>
  </si>
  <si>
    <t>52328</t>
  </si>
  <si>
    <t>242926</t>
  </si>
  <si>
    <t>1397304</t>
  </si>
  <si>
    <t>106633</t>
  </si>
  <si>
    <t>77473</t>
  </si>
  <si>
    <t>287856</t>
  </si>
  <si>
    <t>386660</t>
  </si>
  <si>
    <t>171187</t>
  </si>
  <si>
    <t>21553</t>
  </si>
  <si>
    <t>T19</t>
  </si>
  <si>
    <t>645263</t>
  </si>
  <si>
    <t>39382</t>
  </si>
  <si>
    <t>142055</t>
  </si>
  <si>
    <t>293212</t>
  </si>
  <si>
    <t>5388443</t>
  </si>
  <si>
    <t>1970574</t>
  </si>
  <si>
    <t>1351016</t>
  </si>
  <si>
    <t>145781</t>
  </si>
  <si>
    <t>90467</t>
  </si>
  <si>
    <t>986396</t>
  </si>
  <si>
    <t>519077</t>
  </si>
  <si>
    <t>310116</t>
  </si>
  <si>
    <t>76479</t>
  </si>
  <si>
    <t>3765186</t>
  </si>
  <si>
    <t>1497997</t>
  </si>
  <si>
    <t>49883</t>
  </si>
  <si>
    <t>33768</t>
  </si>
  <si>
    <t>935079</t>
  </si>
  <si>
    <t>111228</t>
  </si>
  <si>
    <t>156641</t>
  </si>
  <si>
    <t>1738046</t>
  </si>
  <si>
    <t>725248</t>
  </si>
  <si>
    <t>1729045</t>
  </si>
  <si>
    <t>276090</t>
  </si>
  <si>
    <t>181509</t>
  </si>
  <si>
    <t>77454</t>
  </si>
  <si>
    <t>22081</t>
  </si>
  <si>
    <t>340603</t>
  </si>
  <si>
    <t>422686</t>
  </si>
  <si>
    <t>2023002</t>
  </si>
  <si>
    <t>162039</t>
  </si>
  <si>
    <t>5963245</t>
  </si>
  <si>
    <t>1171212</t>
  </si>
  <si>
    <t>164174</t>
  </si>
  <si>
    <t>2256603</t>
  </si>
  <si>
    <t>157465</t>
  </si>
  <si>
    <t>2351272</t>
  </si>
  <si>
    <t>229443</t>
  </si>
  <si>
    <t>552152</t>
  </si>
  <si>
    <t>143713</t>
  </si>
  <si>
    <t>625892</t>
  </si>
  <si>
    <t>6522826</t>
  </si>
  <si>
    <t>10740</t>
  </si>
  <si>
    <t>468383</t>
  </si>
  <si>
    <t>2134314</t>
  </si>
  <si>
    <t>1282554</t>
  </si>
  <si>
    <t>568575</t>
  </si>
  <si>
    <t>3364</t>
  </si>
  <si>
    <t>T20</t>
  </si>
  <si>
    <t>3667</t>
  </si>
  <si>
    <t>1279</t>
  </si>
  <si>
    <t>9679</t>
  </si>
  <si>
    <t>5858</t>
  </si>
  <si>
    <t>92549</t>
  </si>
  <si>
    <t>6138</t>
  </si>
  <si>
    <t>9091</t>
  </si>
  <si>
    <t>1693</t>
  </si>
  <si>
    <t>6186</t>
  </si>
  <si>
    <t>4346</t>
  </si>
  <si>
    <t>4363</t>
  </si>
  <si>
    <t>1766</t>
  </si>
  <si>
    <t>16706</t>
  </si>
  <si>
    <t>16012</t>
  </si>
  <si>
    <t>18664</t>
  </si>
  <si>
    <t>3089</t>
  </si>
  <si>
    <t>4952</t>
  </si>
  <si>
    <t>8499</t>
  </si>
  <si>
    <t>849</t>
  </si>
  <si>
    <t>4091</t>
  </si>
  <si>
    <t>20572</t>
  </si>
  <si>
    <t>1347</t>
  </si>
  <si>
    <t>6509</t>
  </si>
  <si>
    <t>4235</t>
  </si>
  <si>
    <t>1016</t>
  </si>
  <si>
    <t>19030</t>
  </si>
  <si>
    <t>4662</t>
  </si>
  <si>
    <t>55626</t>
  </si>
  <si>
    <t>5306</t>
  </si>
  <si>
    <t>424</t>
  </si>
  <si>
    <t>52218</t>
  </si>
  <si>
    <t>46</t>
  </si>
  <si>
    <t>23511</t>
  </si>
  <si>
    <t>1242</t>
  </si>
  <si>
    <t>15414</t>
  </si>
  <si>
    <t>1409</t>
  </si>
  <si>
    <t>1669</t>
  </si>
  <si>
    <t>76947</t>
  </si>
  <si>
    <t>503</t>
  </si>
  <si>
    <t>16062</t>
  </si>
  <si>
    <t>213953</t>
  </si>
  <si>
    <t>3035</t>
  </si>
  <si>
    <t>T21</t>
  </si>
  <si>
    <t>1131</t>
  </si>
  <si>
    <t>22219</t>
  </si>
  <si>
    <t>960</t>
  </si>
  <si>
    <t>229</t>
  </si>
  <si>
    <t>333</t>
  </si>
  <si>
    <t>1429</t>
  </si>
  <si>
    <t>6000</t>
  </si>
  <si>
    <t>241</t>
  </si>
  <si>
    <t>73270</t>
  </si>
  <si>
    <t>5925</t>
  </si>
  <si>
    <t>27920</t>
  </si>
  <si>
    <t>9213</t>
  </si>
  <si>
    <t>243</t>
  </si>
  <si>
    <t>404</t>
  </si>
  <si>
    <t>1342</t>
  </si>
  <si>
    <t>11396</t>
  </si>
  <si>
    <t>18108</t>
  </si>
  <si>
    <t>20</t>
  </si>
  <si>
    <t>4770</t>
  </si>
  <si>
    <t>432</t>
  </si>
  <si>
    <t>78536</t>
  </si>
  <si>
    <t>376</t>
  </si>
  <si>
    <t>60072</t>
  </si>
  <si>
    <t>2364</t>
  </si>
  <si>
    <t>117</t>
  </si>
  <si>
    <t>2195</t>
  </si>
  <si>
    <t>29865</t>
  </si>
  <si>
    <t>165847</t>
  </si>
  <si>
    <t>48133</t>
  </si>
  <si>
    <t>182</t>
  </si>
  <si>
    <t>6925</t>
  </si>
  <si>
    <t>5210</t>
  </si>
  <si>
    <t>380</t>
  </si>
  <si>
    <t>12865</t>
  </si>
  <si>
    <t>17</t>
  </si>
  <si>
    <t>116</t>
  </si>
  <si>
    <t>13791</t>
  </si>
  <si>
    <t>4394</t>
  </si>
  <si>
    <t>T22</t>
  </si>
  <si>
    <t>187666</t>
  </si>
  <si>
    <t>28484</t>
  </si>
  <si>
    <t>32373</t>
  </si>
  <si>
    <t>87904</t>
  </si>
  <si>
    <t>25975</t>
  </si>
  <si>
    <t>33456</t>
  </si>
  <si>
    <t>1822622</t>
  </si>
  <si>
    <t>37014</t>
  </si>
  <si>
    <t>535900</t>
  </si>
  <si>
    <t>66937</t>
  </si>
  <si>
    <t>2203</t>
  </si>
  <si>
    <t>5381</t>
  </si>
  <si>
    <t>401332</t>
  </si>
  <si>
    <t>11810</t>
  </si>
  <si>
    <t>64639</t>
  </si>
  <si>
    <t>32099</t>
  </si>
  <si>
    <t>116242</t>
  </si>
  <si>
    <t>237606</t>
  </si>
  <si>
    <t>15039</t>
  </si>
  <si>
    <t>168085</t>
  </si>
  <si>
    <t>27548</t>
  </si>
  <si>
    <t>33845</t>
  </si>
  <si>
    <t>213898</t>
  </si>
  <si>
    <t>7279</t>
  </si>
  <si>
    <t>6988</t>
  </si>
  <si>
    <t>87976</t>
  </si>
  <si>
    <t>80162</t>
  </si>
  <si>
    <t>517923</t>
  </si>
  <si>
    <t>2502</t>
  </si>
  <si>
    <t>1164</t>
  </si>
  <si>
    <t>990614</t>
  </si>
  <si>
    <t>277431</t>
  </si>
  <si>
    <t>55849</t>
  </si>
  <si>
    <t>15125</t>
  </si>
  <si>
    <t>7034</t>
  </si>
  <si>
    <t>148137</t>
  </si>
  <si>
    <t>7398</t>
  </si>
  <si>
    <t>1381686</t>
  </si>
  <si>
    <t>259538</t>
  </si>
  <si>
    <t>465</t>
  </si>
  <si>
    <t>3185</t>
  </si>
  <si>
    <t>76769</t>
  </si>
  <si>
    <t>50387</t>
  </si>
  <si>
    <t>756</t>
  </si>
  <si>
    <t>17751</t>
  </si>
  <si>
    <t>T23</t>
  </si>
  <si>
    <t>21506</t>
  </si>
  <si>
    <t>32968</t>
  </si>
  <si>
    <t>42209</t>
  </si>
  <si>
    <t>30622</t>
  </si>
  <si>
    <t>119279</t>
  </si>
  <si>
    <t>115697</t>
  </si>
  <si>
    <t>6062</t>
  </si>
  <si>
    <t>4492</t>
  </si>
  <si>
    <t>87</t>
  </si>
  <si>
    <t>17083</t>
  </si>
  <si>
    <t>35899</t>
  </si>
  <si>
    <t>615</t>
  </si>
  <si>
    <t>59845</t>
  </si>
  <si>
    <t>39783</t>
  </si>
  <si>
    <t>21565</t>
  </si>
  <si>
    <t>35549</t>
  </si>
  <si>
    <t>31951</t>
  </si>
  <si>
    <t>31326</t>
  </si>
  <si>
    <t>30818</t>
  </si>
  <si>
    <t>19749</t>
  </si>
  <si>
    <t>19157</t>
  </si>
  <si>
    <t>6337</t>
  </si>
  <si>
    <t>76709</t>
  </si>
  <si>
    <t>3072</t>
  </si>
  <si>
    <t>41203</t>
  </si>
  <si>
    <t>76370</t>
  </si>
  <si>
    <t>19575</t>
  </si>
  <si>
    <t>14066</t>
  </si>
  <si>
    <t>13732</t>
  </si>
  <si>
    <t>15989</t>
  </si>
  <si>
    <t>27382</t>
  </si>
  <si>
    <t>40184</t>
  </si>
  <si>
    <t>42619</t>
  </si>
  <si>
    <t>18508</t>
  </si>
  <si>
    <t>48625</t>
  </si>
  <si>
    <t>27249</t>
  </si>
  <si>
    <t>86559</t>
  </si>
  <si>
    <t>2213</t>
  </si>
  <si>
    <t>21855</t>
  </si>
  <si>
    <t>32117</t>
  </si>
  <si>
    <t>44538</t>
  </si>
  <si>
    <t>123464</t>
  </si>
  <si>
    <t>32623</t>
  </si>
  <si>
    <t>8533</t>
  </si>
  <si>
    <t>27602</t>
  </si>
  <si>
    <t>47739</t>
  </si>
  <si>
    <t>34</t>
  </si>
  <si>
    <t>42975</t>
  </si>
  <si>
    <t>T24</t>
  </si>
  <si>
    <t>260114</t>
  </si>
  <si>
    <t>36472</t>
  </si>
  <si>
    <t>293109</t>
  </si>
  <si>
    <t>178731</t>
  </si>
  <si>
    <t>7559980</t>
  </si>
  <si>
    <t>458464</t>
  </si>
  <si>
    <t>223255</t>
  </si>
  <si>
    <t>62180</t>
  </si>
  <si>
    <t>34843</t>
  </si>
  <si>
    <t>1523039</t>
  </si>
  <si>
    <t>406893</t>
  </si>
  <si>
    <t>177165</t>
  </si>
  <si>
    <t>232064</t>
  </si>
  <si>
    <t>2443924</t>
  </si>
  <si>
    <t>351739</t>
  </si>
  <si>
    <t>760540</t>
  </si>
  <si>
    <t>243334</t>
  </si>
  <si>
    <t>223193</t>
  </si>
  <si>
    <t>85059</t>
  </si>
  <si>
    <t>126182</t>
  </si>
  <si>
    <t>520688</t>
  </si>
  <si>
    <t>472172</t>
  </si>
  <si>
    <t>1455962</t>
  </si>
  <si>
    <t>169938</t>
  </si>
  <si>
    <t>334238</t>
  </si>
  <si>
    <t>188314</t>
  </si>
  <si>
    <t>117972</t>
  </si>
  <si>
    <t>209528</t>
  </si>
  <si>
    <t>117980</t>
  </si>
  <si>
    <t>681061</t>
  </si>
  <si>
    <t>213998</t>
  </si>
  <si>
    <t>1419382</t>
  </si>
  <si>
    <t>994556</t>
  </si>
  <si>
    <t>117646</t>
  </si>
  <si>
    <t>504197</t>
  </si>
  <si>
    <t>812747</t>
  </si>
  <si>
    <t>1307236</t>
  </si>
  <si>
    <t>28168</t>
  </si>
  <si>
    <t>302509</t>
  </si>
  <si>
    <t>89194</t>
  </si>
  <si>
    <t>387781</t>
  </si>
  <si>
    <t>2222240</t>
  </si>
  <si>
    <t>242790</t>
  </si>
  <si>
    <t>75544</t>
  </si>
  <si>
    <t>504374</t>
  </si>
  <si>
    <t>998237</t>
  </si>
  <si>
    <t>4562</t>
  </si>
  <si>
    <t>102438</t>
  </si>
  <si>
    <t>T25</t>
  </si>
  <si>
    <t>43783</t>
  </si>
  <si>
    <t>35777</t>
  </si>
  <si>
    <t>19739</t>
  </si>
  <si>
    <t>385767</t>
  </si>
  <si>
    <t>44038</t>
  </si>
  <si>
    <t>51650</t>
  </si>
  <si>
    <t>8379</t>
  </si>
  <si>
    <t>5784</t>
  </si>
  <si>
    <t>218600</t>
  </si>
  <si>
    <t>117993</t>
  </si>
  <si>
    <t>327</t>
  </si>
  <si>
    <t>12261</t>
  </si>
  <si>
    <t>209309</t>
  </si>
  <si>
    <t>278503</t>
  </si>
  <si>
    <t>21978</t>
  </si>
  <si>
    <t>28775</t>
  </si>
  <si>
    <t>23037</t>
  </si>
  <si>
    <t>5619</t>
  </si>
  <si>
    <t>13178</t>
  </si>
  <si>
    <t>23715</t>
  </si>
  <si>
    <t>86081</t>
  </si>
  <si>
    <t>66802</t>
  </si>
  <si>
    <t>19466</t>
  </si>
  <si>
    <t>17234</t>
  </si>
  <si>
    <t>7947</t>
  </si>
  <si>
    <t>11523</t>
  </si>
  <si>
    <t>30163</t>
  </si>
  <si>
    <t>10165</t>
  </si>
  <si>
    <t>60487</t>
  </si>
  <si>
    <t>13491</t>
  </si>
  <si>
    <t>159897</t>
  </si>
  <si>
    <t>119437</t>
  </si>
  <si>
    <t>5386</t>
  </si>
  <si>
    <t>83059</t>
  </si>
  <si>
    <t>21471</t>
  </si>
  <si>
    <t>94891</t>
  </si>
  <si>
    <t>8049</t>
  </si>
  <si>
    <t>4915</t>
  </si>
  <si>
    <t>5942</t>
  </si>
  <si>
    <t>48880</t>
  </si>
  <si>
    <t>187285</t>
  </si>
  <si>
    <t>29576</t>
  </si>
  <si>
    <t>14464</t>
  </si>
  <si>
    <t>80230</t>
  </si>
  <si>
    <t>125839</t>
  </si>
  <si>
    <t>148902</t>
  </si>
  <si>
    <t>4675</t>
  </si>
  <si>
    <t>T27</t>
  </si>
  <si>
    <t>19815</t>
  </si>
  <si>
    <t>7835</t>
  </si>
  <si>
    <t>30</t>
  </si>
  <si>
    <t>9135</t>
  </si>
  <si>
    <t>513607</t>
  </si>
  <si>
    <t>15084</t>
  </si>
  <si>
    <t>550</t>
  </si>
  <si>
    <t>38747</t>
  </si>
  <si>
    <t>17224</t>
  </si>
  <si>
    <t>63214</t>
  </si>
  <si>
    <t>12897</t>
  </si>
  <si>
    <t>10791</t>
  </si>
  <si>
    <t>5313</t>
  </si>
  <si>
    <t>6119</t>
  </si>
  <si>
    <t>37098</t>
  </si>
  <si>
    <t>6605</t>
  </si>
  <si>
    <t>19056</t>
  </si>
  <si>
    <t>10</t>
  </si>
  <si>
    <t>16397</t>
  </si>
  <si>
    <t>1800</t>
  </si>
  <si>
    <t>20818</t>
  </si>
  <si>
    <t>18220</t>
  </si>
  <si>
    <t>4</t>
  </si>
  <si>
    <t>3013</t>
  </si>
  <si>
    <t>6</t>
  </si>
  <si>
    <t>72725</t>
  </si>
  <si>
    <t>668</t>
  </si>
  <si>
    <t>14015</t>
  </si>
  <si>
    <t>4900</t>
  </si>
  <si>
    <t>22213</t>
  </si>
  <si>
    <t>697</t>
  </si>
  <si>
    <t>21114</t>
  </si>
  <si>
    <t>389</t>
  </si>
  <si>
    <t>T28</t>
  </si>
  <si>
    <t>69799</t>
  </si>
  <si>
    <t>74622</t>
  </si>
  <si>
    <t>206430</t>
  </si>
  <si>
    <t>145326</t>
  </si>
  <si>
    <t>4840571</t>
  </si>
  <si>
    <t>64929</t>
  </si>
  <si>
    <t>59187</t>
  </si>
  <si>
    <t>161821</t>
  </si>
  <si>
    <t>64924</t>
  </si>
  <si>
    <t>159607</t>
  </si>
  <si>
    <t>85652</t>
  </si>
  <si>
    <t>49591</t>
  </si>
  <si>
    <t>94829</t>
  </si>
  <si>
    <t>589448</t>
  </si>
  <si>
    <t>47155</t>
  </si>
  <si>
    <t>160355</t>
  </si>
  <si>
    <t>100883</t>
  </si>
  <si>
    <t>134386</t>
  </si>
  <si>
    <t>107217</t>
  </si>
  <si>
    <t>130503</t>
  </si>
  <si>
    <t>233561</t>
  </si>
  <si>
    <t>351358</t>
  </si>
  <si>
    <t>268448</t>
  </si>
  <si>
    <t>78063</t>
  </si>
  <si>
    <t>183559</t>
  </si>
  <si>
    <t>176809</t>
  </si>
  <si>
    <t>35995</t>
  </si>
  <si>
    <t>271923</t>
  </si>
  <si>
    <t>223787</t>
  </si>
  <si>
    <t>622514</t>
  </si>
  <si>
    <t>49990</t>
  </si>
  <si>
    <t>120914</t>
  </si>
  <si>
    <t>378880</t>
  </si>
  <si>
    <t>66170</t>
  </si>
  <si>
    <t>893836</t>
  </si>
  <si>
    <t>836</t>
  </si>
  <si>
    <t>1284008</t>
  </si>
  <si>
    <t>80859</t>
  </si>
  <si>
    <t>171008</t>
  </si>
  <si>
    <t>136919</t>
  </si>
  <si>
    <t>453191</t>
  </si>
  <si>
    <t>650719</t>
  </si>
  <si>
    <t>59270</t>
  </si>
  <si>
    <t>29864</t>
  </si>
  <si>
    <t>226454</t>
  </si>
  <si>
    <t>438328</t>
  </si>
  <si>
    <t>14521</t>
  </si>
  <si>
    <t>44658</t>
  </si>
  <si>
    <t>T29</t>
  </si>
  <si>
    <t>1</t>
  </si>
  <si>
    <t>2334</t>
  </si>
  <si>
    <t>936</t>
  </si>
  <si>
    <t>4364</t>
  </si>
  <si>
    <t>36</t>
  </si>
  <si>
    <t>4906</t>
  </si>
  <si>
    <t>14758</t>
  </si>
  <si>
    <t>51429</t>
  </si>
  <si>
    <t>11790</t>
  </si>
  <si>
    <t>32399</t>
  </si>
  <si>
    <t>11828</t>
  </si>
  <si>
    <t>4271</t>
  </si>
  <si>
    <t>32182</t>
  </si>
  <si>
    <t>86400</t>
  </si>
  <si>
    <t>1011</t>
  </si>
  <si>
    <t>3139</t>
  </si>
  <si>
    <t>2395</t>
  </si>
  <si>
    <t>4736</t>
  </si>
  <si>
    <t>12368</t>
  </si>
  <si>
    <t>2043</t>
  </si>
  <si>
    <t>315269</t>
  </si>
  <si>
    <t>219386</t>
  </si>
  <si>
    <t>59950</t>
  </si>
  <si>
    <t>89877</t>
  </si>
  <si>
    <t>15944</t>
  </si>
  <si>
    <t>1270</t>
  </si>
  <si>
    <t>8277</t>
  </si>
  <si>
    <t>41041</t>
  </si>
  <si>
    <t>2065</t>
  </si>
  <si>
    <t>730</t>
  </si>
  <si>
    <t>50852</t>
  </si>
  <si>
    <t>136816</t>
  </si>
  <si>
    <t>1060</t>
  </si>
  <si>
    <t>23225</t>
  </si>
  <si>
    <t>35880</t>
  </si>
  <si>
    <t>22249</t>
  </si>
  <si>
    <t>22498</t>
  </si>
  <si>
    <t>10105</t>
  </si>
  <si>
    <t>175407</t>
  </si>
  <si>
    <t>6960</t>
  </si>
  <si>
    <t>11391</t>
  </si>
  <si>
    <t>62790</t>
  </si>
  <si>
    <t>163246</t>
  </si>
  <si>
    <t>5041</t>
  </si>
  <si>
    <t>T40</t>
  </si>
  <si>
    <t>4908837</t>
  </si>
  <si>
    <t>6532753</t>
  </si>
  <si>
    <t>3467141</t>
  </si>
  <si>
    <t>146324579</t>
  </si>
  <si>
    <t>10246531</t>
  </si>
  <si>
    <t>10259183</t>
  </si>
  <si>
    <t>2148289</t>
  </si>
  <si>
    <t>2643213</t>
  </si>
  <si>
    <t>14220906</t>
  </si>
  <si>
    <t>3354690</t>
  </si>
  <si>
    <t>2457943</t>
  </si>
  <si>
    <t>21870696</t>
  </si>
  <si>
    <t>10578929</t>
  </si>
  <si>
    <t>4266534</t>
  </si>
  <si>
    <t>4617143</t>
  </si>
  <si>
    <t>5212818</t>
  </si>
  <si>
    <t>3933108</t>
  </si>
  <si>
    <t>2075273</t>
  </si>
  <si>
    <t>10186240</t>
  </si>
  <si>
    <t>19683486</t>
  </si>
  <si>
    <t>11999165</t>
  </si>
  <si>
    <t>2515630</t>
  </si>
  <si>
    <t>7715511</t>
  </si>
  <si>
    <t>1889444</t>
  </si>
  <si>
    <t>3130599</t>
  </si>
  <si>
    <t>127003</t>
  </si>
  <si>
    <t>16833495</t>
  </si>
  <si>
    <t>1198906</t>
  </si>
  <si>
    <t>54531166</t>
  </si>
  <si>
    <t>15908051</t>
  </si>
  <si>
    <t>448704</t>
  </si>
  <si>
    <t>10662810</t>
  </si>
  <si>
    <t>3767669</t>
  </si>
  <si>
    <t>15977933</t>
  </si>
  <si>
    <t>1757678</t>
  </si>
  <si>
    <t>5456360</t>
  </si>
  <si>
    <t>179379</t>
  </si>
  <si>
    <t>6672695</t>
  </si>
  <si>
    <t>1233157</t>
  </si>
  <si>
    <t>17066596</t>
  </si>
  <si>
    <t>2253788</t>
  </si>
  <si>
    <t>T41</t>
  </si>
  <si>
    <t>1134256</t>
  </si>
  <si>
    <t>124987</t>
  </si>
  <si>
    <t>905953</t>
  </si>
  <si>
    <t>618457</t>
  </si>
  <si>
    <t>26097277</t>
  </si>
  <si>
    <t>1278046</t>
  </si>
  <si>
    <t>2607064</t>
  </si>
  <si>
    <t>334805</t>
  </si>
  <si>
    <t>863057</t>
  </si>
  <si>
    <t>3407190</t>
  </si>
  <si>
    <t>1750735</t>
  </si>
  <si>
    <t>191426</t>
  </si>
  <si>
    <t>351479</t>
  </si>
  <si>
    <t>5729501</t>
  </si>
  <si>
    <t>1385158</t>
  </si>
  <si>
    <t>793641</t>
  </si>
  <si>
    <t>727435</t>
  </si>
  <si>
    <t>926075</t>
  </si>
  <si>
    <t>587747</t>
  </si>
  <si>
    <t>284317</t>
  </si>
  <si>
    <t>1840705</t>
  </si>
  <si>
    <t>3672995</t>
  </si>
  <si>
    <t>1496498</t>
  </si>
  <si>
    <t>550199</t>
  </si>
  <si>
    <t>686857</t>
  </si>
  <si>
    <t>268444</t>
  </si>
  <si>
    <t>571220</t>
  </si>
  <si>
    <t>1009975</t>
  </si>
  <si>
    <t>5959760</t>
  </si>
  <si>
    <t>152728</t>
  </si>
  <si>
    <t>5110637</t>
  </si>
  <si>
    <t>1515650</t>
  </si>
  <si>
    <t>155458</t>
  </si>
  <si>
    <t>5955</t>
  </si>
  <si>
    <t>601224</t>
  </si>
  <si>
    <t>4045313</t>
  </si>
  <si>
    <t>257943</t>
  </si>
  <si>
    <t>740197</t>
  </si>
  <si>
    <t>53960</t>
  </si>
  <si>
    <t>2564458</t>
  </si>
  <si>
    <t>745673</t>
  </si>
  <si>
    <t>166841</t>
  </si>
  <si>
    <t>1579303</t>
  </si>
  <si>
    <t>320487</t>
  </si>
  <si>
    <t>T50</t>
  </si>
  <si>
    <t>77</t>
  </si>
  <si>
    <t>285779</t>
  </si>
  <si>
    <t>2</t>
  </si>
  <si>
    <t>31742</t>
  </si>
  <si>
    <t>31275</t>
  </si>
  <si>
    <t>478611</t>
  </si>
  <si>
    <t>289</t>
  </si>
  <si>
    <t>100141</t>
  </si>
  <si>
    <t>61625</t>
  </si>
  <si>
    <t>40399</t>
  </si>
  <si>
    <t>240585</t>
  </si>
  <si>
    <t>787764</t>
  </si>
  <si>
    <t>530341</t>
  </si>
  <si>
    <t>1537437</t>
  </si>
  <si>
    <t>35</t>
  </si>
  <si>
    <t>62</t>
  </si>
  <si>
    <t>5</t>
  </si>
  <si>
    <t>1302914</t>
  </si>
  <si>
    <t>38141</t>
  </si>
  <si>
    <t>1434</t>
  </si>
  <si>
    <t>26924</t>
  </si>
  <si>
    <t>324421</t>
  </si>
  <si>
    <t>T51</t>
  </si>
  <si>
    <t>80496</t>
  </si>
  <si>
    <t>67983</t>
  </si>
  <si>
    <t>378209</t>
  </si>
  <si>
    <t>246549</t>
  </si>
  <si>
    <t>553515</t>
  </si>
  <si>
    <t>4846085</t>
  </si>
  <si>
    <t>62723</t>
  </si>
  <si>
    <t>88379</t>
  </si>
  <si>
    <t>30598</t>
  </si>
  <si>
    <t>10162</t>
  </si>
  <si>
    <t>52186</t>
  </si>
  <si>
    <t>269373</t>
  </si>
  <si>
    <t>479389</t>
  </si>
  <si>
    <t>411412</t>
  </si>
  <si>
    <t>14599</t>
  </si>
  <si>
    <t>21139</t>
  </si>
  <si>
    <t>144312</t>
  </si>
  <si>
    <t>212289</t>
  </si>
  <si>
    <t>495943</t>
  </si>
  <si>
    <t>1157443</t>
  </si>
  <si>
    <t>122840</t>
  </si>
  <si>
    <t>27171</t>
  </si>
  <si>
    <t>787842</t>
  </si>
  <si>
    <t>17716</t>
  </si>
  <si>
    <t>183899</t>
  </si>
  <si>
    <t>199</t>
  </si>
  <si>
    <t>392898</t>
  </si>
  <si>
    <t>71421</t>
  </si>
  <si>
    <t>810105</t>
  </si>
  <si>
    <t>1810495</t>
  </si>
  <si>
    <t>15913</t>
  </si>
  <si>
    <t>T53</t>
  </si>
  <si>
    <t>38852</t>
  </si>
  <si>
    <t>387367</t>
  </si>
  <si>
    <t>35610</t>
  </si>
  <si>
    <t>33004</t>
  </si>
  <si>
    <t>130748</t>
  </si>
  <si>
    <t>29541</t>
  </si>
  <si>
    <t>5870</t>
  </si>
  <si>
    <t>768</t>
  </si>
  <si>
    <t>27553</t>
  </si>
  <si>
    <t>84446</t>
  </si>
  <si>
    <t>301942</t>
  </si>
  <si>
    <t>23549</t>
  </si>
  <si>
    <t>29635</t>
  </si>
  <si>
    <t>130998</t>
  </si>
  <si>
    <t>2514</t>
  </si>
  <si>
    <t>278504</t>
  </si>
  <si>
    <t>1804377</t>
  </si>
  <si>
    <t>1801</t>
  </si>
  <si>
    <t>1662082</t>
  </si>
  <si>
    <t>62983</t>
  </si>
  <si>
    <t>754292</t>
  </si>
  <si>
    <t>9811</t>
  </si>
  <si>
    <t>381</t>
  </si>
  <si>
    <t>5089433</t>
  </si>
  <si>
    <t>37985</t>
  </si>
  <si>
    <t>3453</t>
  </si>
  <si>
    <t>43020</t>
  </si>
  <si>
    <t>274256</t>
  </si>
  <si>
    <t>435314</t>
  </si>
  <si>
    <t>T99</t>
  </si>
  <si>
    <t>148190</t>
  </si>
  <si>
    <t>55374</t>
  </si>
  <si>
    <t>1121000</t>
  </si>
  <si>
    <t>307</t>
  </si>
  <si>
    <t>1314</t>
  </si>
  <si>
    <t>63920</t>
  </si>
  <si>
    <t>138964</t>
  </si>
  <si>
    <t>3077</t>
  </si>
  <si>
    <t>233780</t>
  </si>
  <si>
    <t>6544</t>
  </si>
  <si>
    <t>591188</t>
  </si>
  <si>
    <t>57689</t>
  </si>
  <si>
    <t>1647677</t>
  </si>
  <si>
    <t>88102</t>
  </si>
  <si>
    <t>75671</t>
  </si>
  <si>
    <t>904</t>
  </si>
  <si>
    <t>13427</t>
  </si>
  <si>
    <t>348</t>
  </si>
  <si>
    <t>10409</t>
  </si>
  <si>
    <t>110830</t>
  </si>
  <si>
    <t>103013</t>
  </si>
  <si>
    <t>8175</t>
  </si>
  <si>
    <t>4051</t>
  </si>
  <si>
    <t>Item Code</t>
  </si>
  <si>
    <t>Description</t>
  </si>
  <si>
    <t>Property Taxes</t>
  </si>
  <si>
    <t>General Sales and Gross Receipts Taxes</t>
  </si>
  <si>
    <t>Alcoholic Beverages Sales Tax</t>
  </si>
  <si>
    <t>Amusements Sales Tax</t>
  </si>
  <si>
    <t>Insurance Premiums Sales Tax</t>
  </si>
  <si>
    <t>Motor Fuels Sales Tax</t>
  </si>
  <si>
    <t>Pari-mutuels Sales Tax (included in T18 beginning in 2023)</t>
  </si>
  <si>
    <t>Public Utilities Sales Tax</t>
  </si>
  <si>
    <t>Tobacco Products Sales Tax</t>
  </si>
  <si>
    <t>T18</t>
  </si>
  <si>
    <t>Sports Betting Sales Tax (new for 2023)</t>
  </si>
  <si>
    <t>Other Selective Sales and Gross Receipts Taxes</t>
  </si>
  <si>
    <t>Alcoholic Beverages License</t>
  </si>
  <si>
    <t>Amusements License</t>
  </si>
  <si>
    <t>Corporations in General License</t>
  </si>
  <si>
    <t>Hunting and Fishing License</t>
  </si>
  <si>
    <t>Motor Vehicles License</t>
  </si>
  <si>
    <t>Motor Vehicle Operators License</t>
  </si>
  <si>
    <t>Public Utilities License</t>
  </si>
  <si>
    <t>Occupation and Businesses License, NEC</t>
  </si>
  <si>
    <t>Other License Taxes</t>
  </si>
  <si>
    <t>Individual Income Taxes</t>
  </si>
  <si>
    <t>Corporation Net Income Taxes</t>
  </si>
  <si>
    <t>Death and Gift Taxes</t>
  </si>
  <si>
    <t>Documentary and Stock Transfer Taxes</t>
  </si>
  <si>
    <t>Severance Taxes</t>
  </si>
  <si>
    <t>Taxes, NEC</t>
  </si>
  <si>
    <t>Index</t>
  </si>
  <si>
    <t>AVG</t>
  </si>
  <si>
    <t>StaticAVG</t>
  </si>
  <si>
    <t>code</t>
  </si>
  <si>
    <t>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</si>
</sst>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0E2890-DE8C-412A-BBFD-3BB72DC3FE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26A62E-116B-48B3-8840-EC565665B296}" autoFormatId="16" applyNumberFormats="0" applyBorderFormats="0" applyFontFormats="0" applyPatternFormats="0" applyAlignmentFormats="0" applyWidthHeightFormats="0">
  <queryTableRefresh nextId="54">
    <queryTableFields count="53">
      <queryTableField id="1" name="ITEM" tableColumnId="1"/>
      <queryTableField id="2" name="US" tableColumnId="2"/>
      <queryTableField id="3" name="AL" tableColumnId="3"/>
      <queryTableField id="4" name="AK" tableColumnId="4"/>
      <queryTableField id="5" name="AZ" tableColumnId="5"/>
      <queryTableField id="6" name="AR" tableColumnId="6"/>
      <queryTableField id="7" name="CA" tableColumnId="7"/>
      <queryTableField id="8" name="CO" tableColumnId="8"/>
      <queryTableField id="9" name="CT" tableColumnId="9"/>
      <queryTableField id="10" name="DE" tableColumnId="10"/>
      <queryTableField id="11" name="DC" tableColumnId="11"/>
      <queryTableField id="12" name="FL" tableColumnId="12"/>
      <queryTableField id="13" name="GA" tableColumnId="13"/>
      <queryTableField id="14" name="HI" tableColumnId="14"/>
      <queryTableField id="15" name="ID" tableColumnId="15"/>
      <queryTableField id="16" name="IL" tableColumnId="16"/>
      <queryTableField id="17" name="IN" tableColumnId="17"/>
      <queryTableField id="18" name="IA" tableColumnId="18"/>
      <queryTableField id="19" name="KS" tableColumnId="19"/>
      <queryTableField id="20" name="KY" tableColumnId="20"/>
      <queryTableField id="21" name="LA" tableColumnId="21"/>
      <queryTableField id="22" name="ME" tableColumnId="22"/>
      <queryTableField id="23" name="MD" tableColumnId="23"/>
      <queryTableField id="24" name="MA" tableColumnId="24"/>
      <queryTableField id="25" name="MI" tableColumnId="25"/>
      <queryTableField id="26" name="MN" tableColumnId="26"/>
      <queryTableField id="27" name="MS" tableColumnId="27"/>
      <queryTableField id="28" name="MO" tableColumnId="28"/>
      <queryTableField id="29" name="MT" tableColumnId="29"/>
      <queryTableField id="30" name="NE" tableColumnId="30"/>
      <queryTableField id="31" name="NV" tableColumnId="31"/>
      <queryTableField id="32" name="NH" tableColumnId="32"/>
      <queryTableField id="33" name="NJ" tableColumnId="33"/>
      <queryTableField id="34" name="NM" tableColumnId="34"/>
      <queryTableField id="35" name="NY" tableColumnId="35"/>
      <queryTableField id="36" name="NC" tableColumnId="36"/>
      <queryTableField id="37" name="ND" tableColumnId="37"/>
      <queryTableField id="38" name="OH" tableColumnId="38"/>
      <queryTableField id="39" name="OK" tableColumnId="39"/>
      <queryTableField id="40" name="OR" tableColumnId="40"/>
      <queryTableField id="41" name="PA" tableColumnId="41"/>
      <queryTableField id="42" name="RI" tableColumnId="42"/>
      <queryTableField id="43" name="SC" tableColumnId="43"/>
      <queryTableField id="44" name="SD" tableColumnId="44"/>
      <queryTableField id="45" name="TN" tableColumnId="45"/>
      <queryTableField id="46" name="TX" tableColumnId="46"/>
      <queryTableField id="47" name="UT" tableColumnId="47"/>
      <queryTableField id="48" name="VT" tableColumnId="48"/>
      <queryTableField id="49" name="VA" tableColumnId="49"/>
      <queryTableField id="50" name="WA" tableColumnId="50"/>
      <queryTableField id="51" name="WV" tableColumnId="51"/>
      <queryTableField id="52" name="WI" tableColumnId="52"/>
      <queryTableField id="53" name="WY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C5AAF-7D57-4805-A34E-290F8AEE6E66}" name="Sheet1" displayName="Sheet1" ref="A1:B27" tableType="queryTable" totalsRowShown="0">
  <autoFilter ref="A1:B27" xr:uid="{FF8C5AAF-7D57-4805-A34E-290F8AEE6E66}"/>
  <tableColumns count="2">
    <tableColumn id="1" xr3:uid="{3014F873-7F28-4785-A34A-D3622D18AFD9}" uniqueName="1" name="Item Code" queryTableFieldId="1" dataDxfId="1"/>
    <tableColumn id="2" xr3:uid="{B9065AC7-2D39-46C3-9D44-EBE9499F56A9}" uniqueName="2" name="Description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4E6B6-DFF5-47E8-A329-56C98BCDEDDC}" name="TaxData" displayName="TaxData" ref="A1:BA26" tableType="queryTable" totalsRowShown="0">
  <autoFilter ref="A1:BA26" xr:uid="{1B94E6B6-DFF5-47E8-A329-56C98BCDEDDC}"/>
  <tableColumns count="53">
    <tableColumn id="1" xr3:uid="{66BDDFFF-E34B-40A0-AF55-DB11C33D946C}" uniqueName="1" name="ITEM" queryTableFieldId="1" dataDxfId="50"/>
    <tableColumn id="2" xr3:uid="{76FEEB77-AB10-4750-B083-8FE473CE95C6}" uniqueName="2" name="US" queryTableFieldId="2"/>
    <tableColumn id="3" xr3:uid="{B06E78C2-FE3E-42D0-BAFB-6376D5DA9CFA}" uniqueName="3" name="AL" queryTableFieldId="3" dataDxfId="49"/>
    <tableColumn id="4" xr3:uid="{39E0C73D-436C-4C3E-AA25-A5E9C85842F4}" uniqueName="4" name="AK" queryTableFieldId="4" dataDxfId="48"/>
    <tableColumn id="5" xr3:uid="{1B20FFBE-FE69-48D4-A008-CE33E18907F1}" uniqueName="5" name="AZ" queryTableFieldId="5" dataDxfId="47"/>
    <tableColumn id="6" xr3:uid="{97C4BE4D-A0CB-4262-A291-88E0407CF4F8}" uniqueName="6" name="AR" queryTableFieldId="6" dataDxfId="46"/>
    <tableColumn id="7" xr3:uid="{7E09AFB2-87B6-446C-908E-2EB3C448FCB3}" uniqueName="7" name="CA" queryTableFieldId="7" dataDxfId="45"/>
    <tableColumn id="8" xr3:uid="{51EE3B35-5DF5-4B35-8B82-8FF335FA38E9}" uniqueName="8" name="CO" queryTableFieldId="8" dataDxfId="44"/>
    <tableColumn id="9" xr3:uid="{CB02F35F-29CE-422A-BE68-50A6E024F494}" uniqueName="9" name="CT" queryTableFieldId="9" dataDxfId="43"/>
    <tableColumn id="10" xr3:uid="{794EF642-57AB-409F-BE35-E0ECA430EBFD}" uniqueName="10" name="DE" queryTableFieldId="10" dataDxfId="42"/>
    <tableColumn id="11" xr3:uid="{9CB8F380-3834-463D-BB44-714D513B9FCE}" uniqueName="11" name="DC" queryTableFieldId="11" dataDxfId="41"/>
    <tableColumn id="12" xr3:uid="{3D1DA83F-D2C1-412A-881C-43ED685DC822}" uniqueName="12" name="FL" queryTableFieldId="12" dataDxfId="40"/>
    <tableColumn id="13" xr3:uid="{F35F7A2E-BD86-4CF1-BD96-12A6BBD6D8A2}" uniqueName="13" name="GA" queryTableFieldId="13" dataDxfId="39"/>
    <tableColumn id="14" xr3:uid="{AAF0F50A-F153-4A6D-A421-53314CBEAA14}" uniqueName="14" name="HI" queryTableFieldId="14" dataDxfId="38"/>
    <tableColumn id="15" xr3:uid="{D22F94A7-9B7E-44A6-8B52-68D4A676426D}" uniqueName="15" name="ID" queryTableFieldId="15" dataDxfId="37"/>
    <tableColumn id="16" xr3:uid="{E300AC25-ECA4-47C6-8728-38BCE224FE88}" uniqueName="16" name="IL" queryTableFieldId="16" dataDxfId="36"/>
    <tableColumn id="17" xr3:uid="{3F63F75E-25E6-4C7A-A2C5-4C522765AD7D}" uniqueName="17" name="IN" queryTableFieldId="17" dataDxfId="35"/>
    <tableColumn id="18" xr3:uid="{2872F674-FCC1-4E55-908D-7FC2882C6A5A}" uniqueName="18" name="IA" queryTableFieldId="18" dataDxfId="34"/>
    <tableColumn id="19" xr3:uid="{957821E5-1508-466B-B0F4-2B45BC22032D}" uniqueName="19" name="KS" queryTableFieldId="19" dataDxfId="33"/>
    <tableColumn id="20" xr3:uid="{20EFB6F2-D4D0-4F6F-81A0-7F16EBF5A1C7}" uniqueName="20" name="KY" queryTableFieldId="20" dataDxfId="32"/>
    <tableColumn id="21" xr3:uid="{B69E9C23-7C9B-4852-8834-7BE7085203DE}" uniqueName="21" name="LA" queryTableFieldId="21" dataDxfId="31"/>
    <tableColumn id="22" xr3:uid="{CA876D80-61B5-4CE7-BAF3-8E0B9CDFF2F6}" uniqueName="22" name="ME" queryTableFieldId="22" dataDxfId="30"/>
    <tableColumn id="23" xr3:uid="{47342799-D235-422F-B1AC-3D07CA475D98}" uniqueName="23" name="MD" queryTableFieldId="23" dataDxfId="29"/>
    <tableColumn id="24" xr3:uid="{21CB67DC-874C-4055-890B-657883D37B53}" uniqueName="24" name="MA" queryTableFieldId="24" dataDxfId="28"/>
    <tableColumn id="25" xr3:uid="{C99A2566-ADBB-4A63-A92A-580EDBF167B7}" uniqueName="25" name="MI" queryTableFieldId="25" dataDxfId="27"/>
    <tableColumn id="26" xr3:uid="{93E1C95C-11A6-4598-A772-B0A85E936642}" uniqueName="26" name="MN" queryTableFieldId="26"/>
    <tableColumn id="27" xr3:uid="{AEB756AA-71BB-4D11-B2E6-4E31242A2DB9}" uniqueName="27" name="MS" queryTableFieldId="27" dataDxfId="26"/>
    <tableColumn id="28" xr3:uid="{8EEF3E57-CC8A-48ED-8436-92265AFC5E95}" uniqueName="28" name="MO" queryTableFieldId="28" dataDxfId="25"/>
    <tableColumn id="29" xr3:uid="{9840B1E2-EFF5-4BA0-8540-B99B3FE5AE81}" uniqueName="29" name="MT" queryTableFieldId="29" dataDxfId="24"/>
    <tableColumn id="30" xr3:uid="{C2E9DF81-C8DA-4976-A40D-FA6DF5018DE3}" uniqueName="30" name="NE" queryTableFieldId="30" dataDxfId="23"/>
    <tableColumn id="31" xr3:uid="{28C98A2B-BD40-4A4D-BCAD-FE0131B45094}" uniqueName="31" name="NV" queryTableFieldId="31" dataDxfId="22"/>
    <tableColumn id="32" xr3:uid="{6F51F6AA-0BC1-4795-901C-7E3CD91DE212}" uniqueName="32" name="NH" queryTableFieldId="32" dataDxfId="21"/>
    <tableColumn id="33" xr3:uid="{EEECA3F6-FFFD-447F-93A4-9F9DC9C2EB42}" uniqueName="33" name="NJ" queryTableFieldId="33" dataDxfId="20"/>
    <tableColumn id="34" xr3:uid="{E3976D5E-2331-4C48-85E9-734F19C19766}" uniqueName="34" name="NM" queryTableFieldId="34" dataDxfId="19"/>
    <tableColumn id="35" xr3:uid="{9E4ABE7C-1DC5-4437-B090-3F27600B9313}" uniqueName="35" name="NY" queryTableFieldId="35" dataDxfId="18"/>
    <tableColumn id="36" xr3:uid="{DBE0BD73-9C83-43C5-8D77-4AB14F2965EC}" uniqueName="36" name="NC" queryTableFieldId="36" dataDxfId="17"/>
    <tableColumn id="37" xr3:uid="{D7C9017F-70EB-4837-997C-3CCE9FA99129}" uniqueName="37" name="ND" queryTableFieldId="37" dataDxfId="16"/>
    <tableColumn id="38" xr3:uid="{959FDDD0-1146-46C9-A976-B27712840C02}" uniqueName="38" name="OH" queryTableFieldId="38" dataDxfId="15"/>
    <tableColumn id="39" xr3:uid="{4A1E46C8-6825-4FD4-8350-A20B74B3B0C6}" uniqueName="39" name="OK" queryTableFieldId="39" dataDxfId="14"/>
    <tableColumn id="40" xr3:uid="{480D5D70-B1DC-4DB6-8473-410D481C60F1}" uniqueName="40" name="OR" queryTableFieldId="40"/>
    <tableColumn id="41" xr3:uid="{6767CA64-037A-4EA6-B25B-98A315F73D3F}" uniqueName="41" name="PA" queryTableFieldId="41" dataDxfId="13"/>
    <tableColumn id="42" xr3:uid="{EBC51547-82AA-4947-BD10-F181BF7C6072}" uniqueName="42" name="RI" queryTableFieldId="42" dataDxfId="12"/>
    <tableColumn id="43" xr3:uid="{E1E1662F-ADB7-4483-8D05-45F37BCBD937}" uniqueName="43" name="SC" queryTableFieldId="43" dataDxfId="11"/>
    <tableColumn id="44" xr3:uid="{8A5012A2-3299-4489-A269-DEBD0F213A23}" uniqueName="44" name="SD" queryTableFieldId="44" dataDxfId="10"/>
    <tableColumn id="45" xr3:uid="{413EAC7F-A5B9-4337-8BEE-DFD9F33DFB9D}" uniqueName="45" name="TN" queryTableFieldId="45" dataDxfId="9"/>
    <tableColumn id="46" xr3:uid="{A241786A-441C-4E2F-95D3-F2B3C3318A27}" uniqueName="46" name="TX" queryTableFieldId="46" dataDxfId="8"/>
    <tableColumn id="47" xr3:uid="{412414D7-E84D-4023-867A-87A8CCACADC7}" uniqueName="47" name="UT" queryTableFieldId="47" dataDxfId="7"/>
    <tableColumn id="48" xr3:uid="{3FFCF6AD-94F2-4B9F-A548-CD3C1F861EA7}" uniqueName="48" name="VT" queryTableFieldId="48" dataDxfId="6"/>
    <tableColumn id="49" xr3:uid="{3DC98793-6F97-4231-B19D-8FD7302D418D}" uniqueName="49" name="VA" queryTableFieldId="49" dataDxfId="5"/>
    <tableColumn id="50" xr3:uid="{C4E8482B-15ED-4B29-950D-C8F577204539}" uniqueName="50" name="WA" queryTableFieldId="50" dataDxfId="4"/>
    <tableColumn id="51" xr3:uid="{7E03A4AF-5111-4B9D-BC93-723B51B3FFA1}" uniqueName="51" name="WV" queryTableFieldId="51" dataDxfId="3"/>
    <tableColumn id="52" xr3:uid="{5C9387C7-3227-44AA-8FC3-C71A6BC7BB47}" uniqueName="52" name="WI" queryTableFieldId="52"/>
    <tableColumn id="53" xr3:uid="{55F9704C-CBA6-4D13-964D-5AD06F876E6B}" uniqueName="53" name="WY" queryTableFieldId="5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2E23-E457-4391-A652-C66CBD88C5E8}">
  <sheetPr>
    <tabColor theme="2" tint="-9.9978637043366805E-2"/>
  </sheetPr>
  <dimension ref="A1:B5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402</v>
      </c>
    </row>
    <row r="3" spans="1:2" x14ac:dyDescent="0.25">
      <c r="A3" t="str">
        <f>TaxData[[#Headers],[AK]]</f>
        <v>AK</v>
      </c>
      <c r="B3" t="s">
        <v>403</v>
      </c>
    </row>
    <row r="4" spans="1:2" x14ac:dyDescent="0.25">
      <c r="A4" t="str">
        <f>TaxData[[#Headers],[AZ]]</f>
        <v>AZ</v>
      </c>
      <c r="B4" t="s">
        <v>404</v>
      </c>
    </row>
    <row r="5" spans="1:2" x14ac:dyDescent="0.25">
      <c r="A5" t="str">
        <f>TaxData[[#Headers],[AR]]</f>
        <v>AR</v>
      </c>
      <c r="B5" t="s">
        <v>405</v>
      </c>
    </row>
    <row r="6" spans="1:2" x14ac:dyDescent="0.25">
      <c r="A6" t="str">
        <f>TaxData[[#Headers],[CA]]</f>
        <v>CA</v>
      </c>
      <c r="B6" t="s">
        <v>406</v>
      </c>
    </row>
    <row r="7" spans="1:2" x14ac:dyDescent="0.25">
      <c r="A7" t="str">
        <f>TaxData[[#Headers],[CO]]</f>
        <v>CO</v>
      </c>
      <c r="B7" t="s">
        <v>145</v>
      </c>
    </row>
    <row r="8" spans="1:2" x14ac:dyDescent="0.25">
      <c r="A8" t="str">
        <f>TaxData[[#Headers],[CT]]</f>
        <v>CT</v>
      </c>
      <c r="B8" t="s">
        <v>407</v>
      </c>
    </row>
    <row r="9" spans="1:2" x14ac:dyDescent="0.25">
      <c r="A9" t="str">
        <f>TaxData[[#Headers],[DE]]</f>
        <v>DE</v>
      </c>
      <c r="B9" t="s">
        <v>408</v>
      </c>
    </row>
    <row r="10" spans="1:2" x14ac:dyDescent="0.25">
      <c r="A10" t="str">
        <f>TaxData[[#Headers],[DC]]</f>
        <v>DC</v>
      </c>
      <c r="B10" t="s">
        <v>409</v>
      </c>
    </row>
    <row r="11" spans="1:2" x14ac:dyDescent="0.25">
      <c r="A11" t="str">
        <f>TaxData[[#Headers],[FL]]</f>
        <v>FL</v>
      </c>
      <c r="B11" t="s">
        <v>410</v>
      </c>
    </row>
    <row r="12" spans="1:2" x14ac:dyDescent="0.25">
      <c r="A12" t="str">
        <f>TaxData[[#Headers],[GA]]</f>
        <v>GA</v>
      </c>
      <c r="B12" t="s">
        <v>411</v>
      </c>
    </row>
    <row r="13" spans="1:2" x14ac:dyDescent="0.25">
      <c r="A13" t="str">
        <f>TaxData[[#Headers],[HI]]</f>
        <v>HI</v>
      </c>
      <c r="B13" t="s">
        <v>412</v>
      </c>
    </row>
    <row r="14" spans="1:2" x14ac:dyDescent="0.25">
      <c r="A14" t="str">
        <f>TaxData[[#Headers],[ID]]</f>
        <v>ID</v>
      </c>
      <c r="B14" t="s">
        <v>413</v>
      </c>
    </row>
    <row r="15" spans="1:2" x14ac:dyDescent="0.25">
      <c r="A15" t="str">
        <f>TaxData[[#Headers],[IL]]</f>
        <v>IL</v>
      </c>
      <c r="B15" t="s">
        <v>414</v>
      </c>
    </row>
    <row r="16" spans="1:2" x14ac:dyDescent="0.25">
      <c r="A16" t="str">
        <f>TaxData[[#Headers],[IN]]</f>
        <v>IN</v>
      </c>
      <c r="B16" t="s">
        <v>415</v>
      </c>
    </row>
    <row r="17" spans="1:2" x14ac:dyDescent="0.25">
      <c r="A17" t="str">
        <f>TaxData[[#Headers],[IA]]</f>
        <v>IA</v>
      </c>
      <c r="B17" t="s">
        <v>416</v>
      </c>
    </row>
    <row r="18" spans="1:2" x14ac:dyDescent="0.25">
      <c r="A18" t="str">
        <f>TaxData[[#Headers],[KS]]</f>
        <v>KS</v>
      </c>
      <c r="B18" t="s">
        <v>417</v>
      </c>
    </row>
    <row r="19" spans="1:2" x14ac:dyDescent="0.25">
      <c r="A19" t="str">
        <f>TaxData[[#Headers],[KY]]</f>
        <v>KY</v>
      </c>
      <c r="B19" t="s">
        <v>418</v>
      </c>
    </row>
    <row r="20" spans="1:2" x14ac:dyDescent="0.25">
      <c r="A20" t="str">
        <f>TaxData[[#Headers],[LA]]</f>
        <v>LA</v>
      </c>
      <c r="B20" t="s">
        <v>419</v>
      </c>
    </row>
    <row r="21" spans="1:2" x14ac:dyDescent="0.25">
      <c r="A21" t="str">
        <f>TaxData[[#Headers],[ME]]</f>
        <v>ME</v>
      </c>
      <c r="B21" t="s">
        <v>420</v>
      </c>
    </row>
    <row r="22" spans="1:2" x14ac:dyDescent="0.25">
      <c r="A22" t="str">
        <f>TaxData[[#Headers],[MD]]</f>
        <v>MD</v>
      </c>
      <c r="B22" t="s">
        <v>421</v>
      </c>
    </row>
    <row r="23" spans="1:2" x14ac:dyDescent="0.25">
      <c r="A23" t="str">
        <f>TaxData[[#Headers],[MA]]</f>
        <v>MA</v>
      </c>
      <c r="B23" t="s">
        <v>422</v>
      </c>
    </row>
    <row r="24" spans="1:2" x14ac:dyDescent="0.25">
      <c r="A24" t="str">
        <f>TaxData[[#Headers],[MI]]</f>
        <v>MI</v>
      </c>
      <c r="B24" t="s">
        <v>423</v>
      </c>
    </row>
    <row r="25" spans="1:2" x14ac:dyDescent="0.25">
      <c r="A25" t="str">
        <f>TaxData[[#Headers],[MN]]</f>
        <v>MN</v>
      </c>
      <c r="B25">
        <v>626480</v>
      </c>
    </row>
    <row r="26" spans="1:2" x14ac:dyDescent="0.25">
      <c r="A26" t="str">
        <f>TaxData[[#Headers],[MS]]</f>
        <v>MS</v>
      </c>
      <c r="B26" t="s">
        <v>424</v>
      </c>
    </row>
    <row r="27" spans="1:2" x14ac:dyDescent="0.25">
      <c r="A27" t="str">
        <f>TaxData[[#Headers],[MO]]</f>
        <v>MO</v>
      </c>
      <c r="B27" t="s">
        <v>425</v>
      </c>
    </row>
    <row r="28" spans="1:2" x14ac:dyDescent="0.25">
      <c r="A28" t="str">
        <f>TaxData[[#Headers],[MT]]</f>
        <v>MT</v>
      </c>
      <c r="B28" t="s">
        <v>426</v>
      </c>
    </row>
    <row r="29" spans="1:2" x14ac:dyDescent="0.25">
      <c r="A29" t="str">
        <f>TaxData[[#Headers],[NE]]</f>
        <v>NE</v>
      </c>
      <c r="B29" t="s">
        <v>427</v>
      </c>
    </row>
    <row r="30" spans="1:2" x14ac:dyDescent="0.25">
      <c r="A30" t="str">
        <f>TaxData[[#Headers],[NV]]</f>
        <v>NV</v>
      </c>
      <c r="B30" t="s">
        <v>428</v>
      </c>
    </row>
    <row r="31" spans="1:2" x14ac:dyDescent="0.25">
      <c r="A31" t="str">
        <f>TaxData[[#Headers],[NH]]</f>
        <v>NH</v>
      </c>
      <c r="B31" t="s">
        <v>429</v>
      </c>
    </row>
    <row r="32" spans="1:2" x14ac:dyDescent="0.25">
      <c r="A32" t="str">
        <f>TaxData[[#Headers],[NJ]]</f>
        <v>NJ</v>
      </c>
      <c r="B32" t="s">
        <v>430</v>
      </c>
    </row>
    <row r="33" spans="1:2" x14ac:dyDescent="0.25">
      <c r="A33" t="str">
        <f>TaxData[[#Headers],[NM]]</f>
        <v>NM</v>
      </c>
      <c r="B33" t="s">
        <v>431</v>
      </c>
    </row>
    <row r="34" spans="1:2" x14ac:dyDescent="0.25">
      <c r="A34" t="str">
        <f>TaxData[[#Headers],[NY]]</f>
        <v>NY</v>
      </c>
      <c r="B34" t="s">
        <v>432</v>
      </c>
    </row>
    <row r="35" spans="1:2" x14ac:dyDescent="0.25">
      <c r="A35" t="str">
        <f>TaxData[[#Headers],[NC]]</f>
        <v>NC</v>
      </c>
      <c r="B35" t="s">
        <v>433</v>
      </c>
    </row>
    <row r="36" spans="1:2" x14ac:dyDescent="0.25">
      <c r="A36" t="str">
        <f>TaxData[[#Headers],[ND]]</f>
        <v>ND</v>
      </c>
      <c r="B36" t="s">
        <v>434</v>
      </c>
    </row>
    <row r="37" spans="1:2" x14ac:dyDescent="0.25">
      <c r="A37" t="str">
        <f>TaxData[[#Headers],[OH]]</f>
        <v>OH</v>
      </c>
      <c r="B37" t="s">
        <v>435</v>
      </c>
    </row>
    <row r="38" spans="1:2" x14ac:dyDescent="0.25">
      <c r="A38" t="str">
        <f>TaxData[[#Headers],[OK]]</f>
        <v>OK</v>
      </c>
      <c r="B38" t="s">
        <v>436</v>
      </c>
    </row>
    <row r="39" spans="1:2" x14ac:dyDescent="0.25">
      <c r="A39" t="str">
        <f>TaxData[[#Headers],[OR]]</f>
        <v>OR</v>
      </c>
      <c r="B39">
        <v>377921</v>
      </c>
    </row>
    <row r="40" spans="1:2" x14ac:dyDescent="0.25">
      <c r="A40" t="str">
        <f>TaxData[[#Headers],[PA]]</f>
        <v>PA</v>
      </c>
      <c r="B40" t="s">
        <v>437</v>
      </c>
    </row>
    <row r="41" spans="1:2" x14ac:dyDescent="0.25">
      <c r="A41" t="str">
        <f>TaxData[[#Headers],[RI]]</f>
        <v>RI</v>
      </c>
      <c r="B41" t="s">
        <v>438</v>
      </c>
    </row>
    <row r="42" spans="1:2" x14ac:dyDescent="0.25">
      <c r="A42" t="str">
        <f>TaxData[[#Headers],[SC]]</f>
        <v>SC</v>
      </c>
      <c r="B42" t="s">
        <v>439</v>
      </c>
    </row>
    <row r="43" spans="1:2" x14ac:dyDescent="0.25">
      <c r="A43" t="str">
        <f>TaxData[[#Headers],[SD]]</f>
        <v>SD</v>
      </c>
      <c r="B43" t="s">
        <v>440</v>
      </c>
    </row>
    <row r="44" spans="1:2" x14ac:dyDescent="0.25">
      <c r="A44" t="str">
        <f>TaxData[[#Headers],[TN]]</f>
        <v>TN</v>
      </c>
      <c r="B44" t="s">
        <v>441</v>
      </c>
    </row>
    <row r="45" spans="1:2" x14ac:dyDescent="0.25">
      <c r="A45" t="str">
        <f>TaxData[[#Headers],[TX]]</f>
        <v>TX</v>
      </c>
      <c r="B45" t="s">
        <v>442</v>
      </c>
    </row>
    <row r="46" spans="1:2" x14ac:dyDescent="0.25">
      <c r="A46" t="str">
        <f>TaxData[[#Headers],[UT]]</f>
        <v>UT</v>
      </c>
      <c r="B46" t="s">
        <v>443</v>
      </c>
    </row>
    <row r="47" spans="1:2" x14ac:dyDescent="0.25">
      <c r="A47" t="str">
        <f>TaxData[[#Headers],[VT]]</f>
        <v>VT</v>
      </c>
      <c r="B47" t="s">
        <v>444</v>
      </c>
    </row>
    <row r="48" spans="1:2" x14ac:dyDescent="0.25">
      <c r="A48" t="str">
        <f>TaxData[[#Headers],[VA]]</f>
        <v>VA</v>
      </c>
      <c r="B48" t="s">
        <v>445</v>
      </c>
    </row>
    <row r="49" spans="1:2" x14ac:dyDescent="0.25">
      <c r="A49" t="str">
        <f>TaxData[[#Headers],[WA]]</f>
        <v>WA</v>
      </c>
      <c r="B49" t="s">
        <v>446</v>
      </c>
    </row>
    <row r="50" spans="1:2" x14ac:dyDescent="0.25">
      <c r="A50" t="str">
        <f>TaxData[[#Headers],[WV]]</f>
        <v>WV</v>
      </c>
      <c r="B50" t="s">
        <v>447</v>
      </c>
    </row>
    <row r="51" spans="1:2" x14ac:dyDescent="0.25">
      <c r="A51" t="str">
        <f>TaxData[[#Headers],[WI]]</f>
        <v>WI</v>
      </c>
      <c r="B51">
        <v>604097</v>
      </c>
    </row>
    <row r="52" spans="1:2" x14ac:dyDescent="0.25">
      <c r="A52" t="str">
        <f>TaxData[[#Headers],[WY]]</f>
        <v>WY</v>
      </c>
      <c r="B52" t="s">
        <v>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4119-D3B8-4E91-BB61-60768B36DF06}">
  <sheetPr>
    <tabColor theme="9"/>
  </sheetPr>
  <dimension ref="A1:B27"/>
  <sheetViews>
    <sheetView workbookViewId="0">
      <selection activeCell="G55" sqref="G55"/>
    </sheetView>
  </sheetViews>
  <sheetFormatPr defaultRowHeight="15" x14ac:dyDescent="0.25"/>
  <cols>
    <col min="1" max="1" width="12.42578125" bestFit="1" customWidth="1"/>
    <col min="2" max="2" width="53.28515625" bestFit="1" customWidth="1"/>
  </cols>
  <sheetData>
    <row r="1" spans="1:2" x14ac:dyDescent="0.25">
      <c r="A1" t="s">
        <v>1096</v>
      </c>
      <c r="B1" t="s">
        <v>1097</v>
      </c>
    </row>
    <row r="2" spans="1:2" x14ac:dyDescent="0.25">
      <c r="A2" t="s">
        <v>53</v>
      </c>
      <c r="B2" t="s">
        <v>1098</v>
      </c>
    </row>
    <row r="3" spans="1:2" x14ac:dyDescent="0.25">
      <c r="A3" t="s">
        <v>89</v>
      </c>
      <c r="B3" t="s">
        <v>1099</v>
      </c>
    </row>
    <row r="4" spans="1:2" x14ac:dyDescent="0.25">
      <c r="A4" t="s">
        <v>134</v>
      </c>
      <c r="B4" t="s">
        <v>1100</v>
      </c>
    </row>
    <row r="5" spans="1:2" x14ac:dyDescent="0.25">
      <c r="A5" t="s">
        <v>183</v>
      </c>
      <c r="B5" t="s">
        <v>1101</v>
      </c>
    </row>
    <row r="6" spans="1:2" x14ac:dyDescent="0.25">
      <c r="A6" t="s">
        <v>225</v>
      </c>
      <c r="B6" t="s">
        <v>1102</v>
      </c>
    </row>
    <row r="7" spans="1:2" x14ac:dyDescent="0.25">
      <c r="A7" t="s">
        <v>274</v>
      </c>
      <c r="B7" t="s">
        <v>1103</v>
      </c>
    </row>
    <row r="8" spans="1:2" x14ac:dyDescent="0.25">
      <c r="A8" t="s">
        <v>323</v>
      </c>
      <c r="B8" t="s">
        <v>1104</v>
      </c>
    </row>
    <row r="9" spans="1:2" x14ac:dyDescent="0.25">
      <c r="A9" t="s">
        <v>357</v>
      </c>
      <c r="B9" t="s">
        <v>1105</v>
      </c>
    </row>
    <row r="10" spans="1:2" x14ac:dyDescent="0.25">
      <c r="A10" t="s">
        <v>401</v>
      </c>
      <c r="B10" t="s">
        <v>1106</v>
      </c>
    </row>
    <row r="11" spans="1:2" x14ac:dyDescent="0.25">
      <c r="A11" t="s">
        <v>1107</v>
      </c>
      <c r="B11" t="s">
        <v>1108</v>
      </c>
    </row>
    <row r="12" spans="1:2" x14ac:dyDescent="0.25">
      <c r="A12" t="s">
        <v>449</v>
      </c>
      <c r="B12" t="s">
        <v>1109</v>
      </c>
    </row>
    <row r="13" spans="1:2" x14ac:dyDescent="0.25">
      <c r="A13" t="s">
        <v>498</v>
      </c>
      <c r="B13" t="s">
        <v>1110</v>
      </c>
    </row>
    <row r="14" spans="1:2" x14ac:dyDescent="0.25">
      <c r="A14" t="s">
        <v>541</v>
      </c>
      <c r="B14" t="s">
        <v>1111</v>
      </c>
    </row>
    <row r="15" spans="1:2" x14ac:dyDescent="0.25">
      <c r="A15" t="s">
        <v>580</v>
      </c>
      <c r="B15" t="s">
        <v>1112</v>
      </c>
    </row>
    <row r="16" spans="1:2" x14ac:dyDescent="0.25">
      <c r="A16" t="s">
        <v>626</v>
      </c>
      <c r="B16" t="s">
        <v>1113</v>
      </c>
    </row>
    <row r="17" spans="1:2" x14ac:dyDescent="0.25">
      <c r="A17" t="s">
        <v>675</v>
      </c>
      <c r="B17" t="s">
        <v>1114</v>
      </c>
    </row>
    <row r="18" spans="1:2" x14ac:dyDescent="0.25">
      <c r="A18" t="s">
        <v>724</v>
      </c>
      <c r="B18" t="s">
        <v>1115</v>
      </c>
    </row>
    <row r="19" spans="1:2" x14ac:dyDescent="0.25">
      <c r="A19" t="s">
        <v>772</v>
      </c>
      <c r="B19" t="s">
        <v>1116</v>
      </c>
    </row>
    <row r="20" spans="1:2" x14ac:dyDescent="0.25">
      <c r="A20" t="s">
        <v>806</v>
      </c>
      <c r="B20" t="s">
        <v>1117</v>
      </c>
    </row>
    <row r="21" spans="1:2" x14ac:dyDescent="0.25">
      <c r="A21" t="s">
        <v>855</v>
      </c>
      <c r="B21" t="s">
        <v>1118</v>
      </c>
    </row>
    <row r="22" spans="1:2" x14ac:dyDescent="0.25">
      <c r="A22" t="s">
        <v>900</v>
      </c>
      <c r="B22" t="s">
        <v>1119</v>
      </c>
    </row>
    <row r="23" spans="1:2" x14ac:dyDescent="0.25">
      <c r="A23" t="s">
        <v>942</v>
      </c>
      <c r="B23" t="s">
        <v>1120</v>
      </c>
    </row>
    <row r="24" spans="1:2" x14ac:dyDescent="0.25">
      <c r="A24" t="s">
        <v>987</v>
      </c>
      <c r="B24" t="s">
        <v>1121</v>
      </c>
    </row>
    <row r="25" spans="1:2" x14ac:dyDescent="0.25">
      <c r="A25" t="s">
        <v>1010</v>
      </c>
      <c r="B25" t="s">
        <v>1122</v>
      </c>
    </row>
    <row r="26" spans="1:2" x14ac:dyDescent="0.25">
      <c r="A26" t="s">
        <v>1042</v>
      </c>
      <c r="B26" t="s">
        <v>1123</v>
      </c>
    </row>
    <row r="27" spans="1:2" x14ac:dyDescent="0.25">
      <c r="A27" t="s">
        <v>1072</v>
      </c>
      <c r="B27" t="s">
        <v>1124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5930-EF8B-4551-BD6A-5E35C48E9948}">
  <sheetPr>
    <tabColor theme="5" tint="-0.499984740745262"/>
  </sheetPr>
  <dimension ref="A1:BA26"/>
  <sheetViews>
    <sheetView topLeftCell="S1" workbookViewId="0">
      <selection activeCell="AL59" sqref="AL59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8" bestFit="1" customWidth="1"/>
    <col min="4" max="4" width="7" bestFit="1" customWidth="1"/>
    <col min="5" max="6" width="8" bestFit="1" customWidth="1"/>
    <col min="7" max="7" width="10" bestFit="1" customWidth="1"/>
    <col min="8" max="9" width="9" bestFit="1" customWidth="1"/>
    <col min="10" max="11" width="8" bestFit="1" customWidth="1"/>
    <col min="12" max="13" width="9" bestFit="1" customWidth="1"/>
    <col min="14" max="15" width="8" bestFit="1" customWidth="1"/>
    <col min="16" max="17" width="9" bestFit="1" customWidth="1"/>
    <col min="18" max="22" width="8" bestFit="1" customWidth="1"/>
    <col min="23" max="26" width="9" bestFit="1" customWidth="1"/>
    <col min="27" max="32" width="8" bestFit="1" customWidth="1"/>
    <col min="33" max="33" width="9" bestFit="1" customWidth="1"/>
    <col min="34" max="34" width="8" bestFit="1" customWidth="1"/>
    <col min="35" max="36" width="9" bestFit="1" customWidth="1"/>
    <col min="37" max="37" width="8" bestFit="1" customWidth="1"/>
    <col min="38" max="38" width="9" bestFit="1" customWidth="1"/>
    <col min="39" max="39" width="8" bestFit="1" customWidth="1"/>
    <col min="40" max="41" width="9" bestFit="1" customWidth="1"/>
    <col min="42" max="44" width="8" bestFit="1" customWidth="1"/>
    <col min="45" max="46" width="9" bestFit="1" customWidth="1"/>
    <col min="47" max="48" width="8" bestFit="1" customWidth="1"/>
    <col min="49" max="50" width="9" bestFit="1" customWidth="1"/>
    <col min="51" max="52" width="8" bestFit="1" customWidth="1"/>
    <col min="53" max="53" width="7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>
        <v>23357063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59</v>
      </c>
      <c r="J2" t="s">
        <v>59</v>
      </c>
      <c r="K2" t="s">
        <v>60</v>
      </c>
      <c r="L2" t="s">
        <v>59</v>
      </c>
      <c r="M2" t="s">
        <v>61</v>
      </c>
      <c r="N2" t="s">
        <v>59</v>
      </c>
      <c r="O2" t="s">
        <v>59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>
        <v>809160</v>
      </c>
      <c r="AA2" t="s">
        <v>72</v>
      </c>
      <c r="AB2" t="s">
        <v>73</v>
      </c>
      <c r="AC2" t="s">
        <v>74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59</v>
      </c>
      <c r="AJ2" t="s">
        <v>59</v>
      </c>
      <c r="AK2" t="s">
        <v>80</v>
      </c>
      <c r="AL2" t="s">
        <v>59</v>
      </c>
      <c r="AM2" t="s">
        <v>59</v>
      </c>
      <c r="AN2">
        <v>25127</v>
      </c>
      <c r="AO2" t="s">
        <v>81</v>
      </c>
      <c r="AP2" t="s">
        <v>82</v>
      </c>
      <c r="AQ2" t="s">
        <v>83</v>
      </c>
      <c r="AR2" t="s">
        <v>59</v>
      </c>
      <c r="AS2" t="s">
        <v>59</v>
      </c>
      <c r="AT2" t="s">
        <v>59</v>
      </c>
      <c r="AU2" t="s">
        <v>59</v>
      </c>
      <c r="AV2" t="s">
        <v>84</v>
      </c>
      <c r="AW2" t="s">
        <v>85</v>
      </c>
      <c r="AX2" t="s">
        <v>86</v>
      </c>
      <c r="AY2" t="s">
        <v>87</v>
      </c>
      <c r="AZ2">
        <v>95757</v>
      </c>
      <c r="BA2" t="s">
        <v>88</v>
      </c>
    </row>
    <row r="3" spans="1:53" x14ac:dyDescent="0.25">
      <c r="A3" t="s">
        <v>89</v>
      </c>
      <c r="B3">
        <v>372721092</v>
      </c>
      <c r="C3" t="s">
        <v>90</v>
      </c>
      <c r="D3" t="s">
        <v>59</v>
      </c>
      <c r="E3" t="s">
        <v>91</v>
      </c>
      <c r="F3" t="s">
        <v>92</v>
      </c>
      <c r="G3" t="s">
        <v>93</v>
      </c>
      <c r="H3" t="s">
        <v>94</v>
      </c>
      <c r="I3" t="s">
        <v>95</v>
      </c>
      <c r="J3" t="s">
        <v>59</v>
      </c>
      <c r="K3" t="s">
        <v>96</v>
      </c>
      <c r="L3" t="s">
        <v>97</v>
      </c>
      <c r="M3" t="s">
        <v>98</v>
      </c>
      <c r="N3" t="s">
        <v>99</v>
      </c>
      <c r="O3" t="s">
        <v>100</v>
      </c>
      <c r="P3" t="s">
        <v>101</v>
      </c>
      <c r="Q3" t="s">
        <v>102</v>
      </c>
      <c r="R3" t="s">
        <v>103</v>
      </c>
      <c r="S3" t="s">
        <v>104</v>
      </c>
      <c r="T3" t="s">
        <v>105</v>
      </c>
      <c r="U3" t="s">
        <v>106</v>
      </c>
      <c r="V3" t="s">
        <v>107</v>
      </c>
      <c r="W3" t="s">
        <v>108</v>
      </c>
      <c r="X3" t="s">
        <v>109</v>
      </c>
      <c r="Y3" t="s">
        <v>110</v>
      </c>
      <c r="Z3">
        <v>6698560</v>
      </c>
      <c r="AA3" t="s">
        <v>111</v>
      </c>
      <c r="AB3" t="s">
        <v>112</v>
      </c>
      <c r="AC3" t="s">
        <v>59</v>
      </c>
      <c r="AD3" t="s">
        <v>113</v>
      </c>
      <c r="AE3" t="s">
        <v>114</v>
      </c>
      <c r="AF3" t="s">
        <v>59</v>
      </c>
      <c r="AG3" t="s">
        <v>115</v>
      </c>
      <c r="AH3" t="s">
        <v>116</v>
      </c>
      <c r="AI3" t="s">
        <v>117</v>
      </c>
      <c r="AJ3" t="s">
        <v>118</v>
      </c>
      <c r="AK3" t="s">
        <v>119</v>
      </c>
      <c r="AL3" t="s">
        <v>120</v>
      </c>
      <c r="AM3" t="s">
        <v>121</v>
      </c>
      <c r="AN3">
        <v>1148387</v>
      </c>
      <c r="AO3" t="s">
        <v>122</v>
      </c>
      <c r="AP3" t="s">
        <v>123</v>
      </c>
      <c r="AQ3" t="s">
        <v>124</v>
      </c>
      <c r="AR3" t="s">
        <v>125</v>
      </c>
      <c r="AS3" t="s">
        <v>126</v>
      </c>
      <c r="AT3" t="s">
        <v>127</v>
      </c>
      <c r="AU3" t="s">
        <v>128</v>
      </c>
      <c r="AV3" t="s">
        <v>129</v>
      </c>
      <c r="AW3" t="s">
        <v>130</v>
      </c>
      <c r="AX3" t="s">
        <v>131</v>
      </c>
      <c r="AY3" t="s">
        <v>132</v>
      </c>
      <c r="AZ3">
        <v>6373483</v>
      </c>
      <c r="BA3" t="s">
        <v>133</v>
      </c>
    </row>
    <row r="4" spans="1:53" x14ac:dyDescent="0.25">
      <c r="A4" t="s">
        <v>134</v>
      </c>
      <c r="B4">
        <v>7623657</v>
      </c>
      <c r="C4" t="s">
        <v>135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152</v>
      </c>
      <c r="U4" t="s">
        <v>153</v>
      </c>
      <c r="V4" t="s">
        <v>154</v>
      </c>
      <c r="W4" t="s">
        <v>155</v>
      </c>
      <c r="X4" t="s">
        <v>156</v>
      </c>
      <c r="Y4" t="s">
        <v>157</v>
      </c>
      <c r="Z4">
        <v>101472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>
        <v>18086</v>
      </c>
      <c r="AO4" t="s">
        <v>171</v>
      </c>
      <c r="AP4" t="s">
        <v>172</v>
      </c>
      <c r="AQ4" t="s">
        <v>173</v>
      </c>
      <c r="AR4" t="s">
        <v>174</v>
      </c>
      <c r="AS4" t="s">
        <v>175</v>
      </c>
      <c r="AT4" t="s">
        <v>176</v>
      </c>
      <c r="AU4" t="s">
        <v>177</v>
      </c>
      <c r="AV4" t="s">
        <v>178</v>
      </c>
      <c r="AW4" t="s">
        <v>179</v>
      </c>
      <c r="AX4" t="s">
        <v>180</v>
      </c>
      <c r="AY4" t="s">
        <v>181</v>
      </c>
      <c r="AZ4">
        <v>73778</v>
      </c>
      <c r="BA4" t="s">
        <v>182</v>
      </c>
    </row>
    <row r="5" spans="1:53" x14ac:dyDescent="0.25">
      <c r="A5" t="s">
        <v>183</v>
      </c>
      <c r="B5">
        <v>8695263</v>
      </c>
      <c r="C5" t="s">
        <v>184</v>
      </c>
      <c r="D5" t="s">
        <v>185</v>
      </c>
      <c r="E5" t="s">
        <v>186</v>
      </c>
      <c r="F5" t="s">
        <v>187</v>
      </c>
      <c r="G5" t="s">
        <v>59</v>
      </c>
      <c r="H5" t="s">
        <v>188</v>
      </c>
      <c r="I5" t="s">
        <v>189</v>
      </c>
      <c r="J5" t="s">
        <v>59</v>
      </c>
      <c r="K5" t="s">
        <v>190</v>
      </c>
      <c r="L5" t="s">
        <v>191</v>
      </c>
      <c r="M5" t="s">
        <v>59</v>
      </c>
      <c r="N5" t="s">
        <v>59</v>
      </c>
      <c r="O5" t="s">
        <v>59</v>
      </c>
      <c r="P5" t="s">
        <v>192</v>
      </c>
      <c r="Q5" t="s">
        <v>193</v>
      </c>
      <c r="R5" t="s">
        <v>194</v>
      </c>
      <c r="S5" t="s">
        <v>195</v>
      </c>
      <c r="T5" t="s">
        <v>196</v>
      </c>
      <c r="U5" t="s">
        <v>197</v>
      </c>
      <c r="V5" t="s">
        <v>198</v>
      </c>
      <c r="W5" t="s">
        <v>199</v>
      </c>
      <c r="X5" t="s">
        <v>200</v>
      </c>
      <c r="Y5" t="s">
        <v>201</v>
      </c>
      <c r="Z5">
        <v>132221</v>
      </c>
      <c r="AA5" t="s">
        <v>202</v>
      </c>
      <c r="AB5" t="s">
        <v>203</v>
      </c>
      <c r="AC5" t="s">
        <v>204</v>
      </c>
      <c r="AD5" t="s">
        <v>205</v>
      </c>
      <c r="AE5" t="s">
        <v>206</v>
      </c>
      <c r="AF5" t="s">
        <v>207</v>
      </c>
      <c r="AG5" t="s">
        <v>208</v>
      </c>
      <c r="AH5" t="s">
        <v>209</v>
      </c>
      <c r="AI5" t="s">
        <v>210</v>
      </c>
      <c r="AJ5" t="s">
        <v>211</v>
      </c>
      <c r="AK5" t="s">
        <v>212</v>
      </c>
      <c r="AL5" t="s">
        <v>213</v>
      </c>
      <c r="AM5" t="s">
        <v>214</v>
      </c>
      <c r="AN5">
        <v>6332</v>
      </c>
      <c r="AO5" t="s">
        <v>215</v>
      </c>
      <c r="AP5" t="s">
        <v>216</v>
      </c>
      <c r="AQ5" t="s">
        <v>217</v>
      </c>
      <c r="AR5" t="s">
        <v>218</v>
      </c>
      <c r="AS5" t="s">
        <v>219</v>
      </c>
      <c r="AT5" t="s">
        <v>220</v>
      </c>
      <c r="AU5" t="s">
        <v>59</v>
      </c>
      <c r="AV5" t="s">
        <v>59</v>
      </c>
      <c r="AW5" t="s">
        <v>221</v>
      </c>
      <c r="AX5" t="s">
        <v>222</v>
      </c>
      <c r="AY5" t="s">
        <v>223</v>
      </c>
      <c r="AZ5">
        <v>47</v>
      </c>
      <c r="BA5" t="s">
        <v>224</v>
      </c>
    </row>
    <row r="6" spans="1:53" x14ac:dyDescent="0.25">
      <c r="A6" t="s">
        <v>225</v>
      </c>
      <c r="B6">
        <v>26216435</v>
      </c>
      <c r="C6" t="s">
        <v>226</v>
      </c>
      <c r="D6" t="s">
        <v>227</v>
      </c>
      <c r="E6" t="s">
        <v>228</v>
      </c>
      <c r="F6" t="s">
        <v>229</v>
      </c>
      <c r="G6" t="s">
        <v>230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 t="s">
        <v>236</v>
      </c>
      <c r="N6" t="s">
        <v>237</v>
      </c>
      <c r="O6" t="s">
        <v>238</v>
      </c>
      <c r="P6" t="s">
        <v>239</v>
      </c>
      <c r="Q6" t="s">
        <v>240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>
        <v>650137</v>
      </c>
      <c r="AA6" t="s">
        <v>249</v>
      </c>
      <c r="AB6" t="s">
        <v>250</v>
      </c>
      <c r="AC6" t="s">
        <v>251</v>
      </c>
      <c r="AD6" t="s">
        <v>252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>
        <v>49633</v>
      </c>
      <c r="AO6" t="s">
        <v>262</v>
      </c>
      <c r="AP6" t="s">
        <v>263</v>
      </c>
      <c r="AQ6" t="s">
        <v>264</v>
      </c>
      <c r="AR6" t="s">
        <v>265</v>
      </c>
      <c r="AS6" t="s">
        <v>266</v>
      </c>
      <c r="AT6" t="s">
        <v>267</v>
      </c>
      <c r="AU6" t="s">
        <v>268</v>
      </c>
      <c r="AV6" t="s">
        <v>269</v>
      </c>
      <c r="AW6" t="s">
        <v>270</v>
      </c>
      <c r="AX6" t="s">
        <v>271</v>
      </c>
      <c r="AY6" t="s">
        <v>272</v>
      </c>
      <c r="AZ6">
        <v>226531</v>
      </c>
      <c r="BA6" t="s">
        <v>273</v>
      </c>
    </row>
    <row r="7" spans="1:53" x14ac:dyDescent="0.25">
      <c r="A7" t="s">
        <v>274</v>
      </c>
      <c r="B7">
        <v>51478536</v>
      </c>
      <c r="C7" t="s">
        <v>275</v>
      </c>
      <c r="D7" t="s">
        <v>276</v>
      </c>
      <c r="E7" t="s">
        <v>277</v>
      </c>
      <c r="F7" t="s">
        <v>278</v>
      </c>
      <c r="G7" t="s">
        <v>279</v>
      </c>
      <c r="H7" t="s">
        <v>280</v>
      </c>
      <c r="I7" t="s">
        <v>281</v>
      </c>
      <c r="J7" t="s">
        <v>282</v>
      </c>
      <c r="K7" t="s">
        <v>283</v>
      </c>
      <c r="L7" t="s">
        <v>284</v>
      </c>
      <c r="M7" t="s">
        <v>285</v>
      </c>
      <c r="N7" t="s">
        <v>286</v>
      </c>
      <c r="O7" t="s">
        <v>287</v>
      </c>
      <c r="P7" t="s">
        <v>288</v>
      </c>
      <c r="Q7" t="s">
        <v>289</v>
      </c>
      <c r="R7" t="s">
        <v>290</v>
      </c>
      <c r="S7" t="s">
        <v>291</v>
      </c>
      <c r="T7" t="s">
        <v>292</v>
      </c>
      <c r="U7" t="s">
        <v>293</v>
      </c>
      <c r="V7" t="s">
        <v>294</v>
      </c>
      <c r="W7" t="s">
        <v>295</v>
      </c>
      <c r="X7" t="s">
        <v>296</v>
      </c>
      <c r="Y7" t="s">
        <v>297</v>
      </c>
      <c r="Z7">
        <v>844730</v>
      </c>
      <c r="AA7" t="s">
        <v>298</v>
      </c>
      <c r="AB7" t="s">
        <v>299</v>
      </c>
      <c r="AC7" t="s">
        <v>300</v>
      </c>
      <c r="AD7" t="s">
        <v>301</v>
      </c>
      <c r="AE7" t="s">
        <v>302</v>
      </c>
      <c r="AF7" t="s">
        <v>303</v>
      </c>
      <c r="AG7" t="s">
        <v>304</v>
      </c>
      <c r="AH7" t="s">
        <v>305</v>
      </c>
      <c r="AI7" t="s">
        <v>306</v>
      </c>
      <c r="AJ7" t="s">
        <v>307</v>
      </c>
      <c r="AK7" t="s">
        <v>308</v>
      </c>
      <c r="AL7" t="s">
        <v>309</v>
      </c>
      <c r="AM7" t="s">
        <v>310</v>
      </c>
      <c r="AN7">
        <v>619333</v>
      </c>
      <c r="AO7" t="s">
        <v>311</v>
      </c>
      <c r="AP7" t="s">
        <v>312</v>
      </c>
      <c r="AQ7" t="s">
        <v>313</v>
      </c>
      <c r="AR7" t="s">
        <v>314</v>
      </c>
      <c r="AS7" t="s">
        <v>315</v>
      </c>
      <c r="AT7" t="s">
        <v>316</v>
      </c>
      <c r="AU7" t="s">
        <v>317</v>
      </c>
      <c r="AV7" t="s">
        <v>318</v>
      </c>
      <c r="AW7" t="s">
        <v>319</v>
      </c>
      <c r="AX7" t="s">
        <v>320</v>
      </c>
      <c r="AY7" t="s">
        <v>321</v>
      </c>
      <c r="AZ7">
        <v>1123970</v>
      </c>
      <c r="BA7" t="s">
        <v>322</v>
      </c>
    </row>
    <row r="8" spans="1:53" x14ac:dyDescent="0.25">
      <c r="A8" t="s">
        <v>323</v>
      </c>
      <c r="B8">
        <v>154943</v>
      </c>
      <c r="C8" t="s">
        <v>324</v>
      </c>
      <c r="D8" t="s">
        <v>59</v>
      </c>
      <c r="E8" t="s">
        <v>325</v>
      </c>
      <c r="F8" t="s">
        <v>326</v>
      </c>
      <c r="G8" t="s">
        <v>327</v>
      </c>
      <c r="H8" t="s">
        <v>328</v>
      </c>
      <c r="I8" t="s">
        <v>329</v>
      </c>
      <c r="J8" t="s">
        <v>330</v>
      </c>
      <c r="K8" t="s">
        <v>59</v>
      </c>
      <c r="L8" t="s">
        <v>331</v>
      </c>
      <c r="M8" t="s">
        <v>59</v>
      </c>
      <c r="N8" t="s">
        <v>59</v>
      </c>
      <c r="O8" t="s">
        <v>332</v>
      </c>
      <c r="P8" t="s">
        <v>333</v>
      </c>
      <c r="Q8" t="s">
        <v>334</v>
      </c>
      <c r="R8" t="s">
        <v>335</v>
      </c>
      <c r="S8" t="s">
        <v>59</v>
      </c>
      <c r="T8" t="s">
        <v>336</v>
      </c>
      <c r="U8" t="s">
        <v>337</v>
      </c>
      <c r="V8" t="s">
        <v>338</v>
      </c>
      <c r="W8" t="s">
        <v>339</v>
      </c>
      <c r="X8" t="s">
        <v>340</v>
      </c>
      <c r="Y8" t="s">
        <v>341</v>
      </c>
      <c r="Z8">
        <v>2463</v>
      </c>
      <c r="AA8" t="s">
        <v>59</v>
      </c>
      <c r="AB8" t="s">
        <v>59</v>
      </c>
      <c r="AC8" t="s">
        <v>342</v>
      </c>
      <c r="AD8" t="s">
        <v>343</v>
      </c>
      <c r="AE8" t="s">
        <v>184</v>
      </c>
      <c r="AF8" t="s">
        <v>344</v>
      </c>
      <c r="AG8" t="s">
        <v>59</v>
      </c>
      <c r="AH8" t="s">
        <v>345</v>
      </c>
      <c r="AI8" t="s">
        <v>346</v>
      </c>
      <c r="AJ8" t="s">
        <v>59</v>
      </c>
      <c r="AK8" t="s">
        <v>347</v>
      </c>
      <c r="AL8" t="s">
        <v>348</v>
      </c>
      <c r="AM8" t="s">
        <v>349</v>
      </c>
      <c r="AN8">
        <v>2336</v>
      </c>
      <c r="AO8" t="s">
        <v>350</v>
      </c>
      <c r="AP8" t="s">
        <v>351</v>
      </c>
      <c r="AQ8" t="s">
        <v>59</v>
      </c>
      <c r="AR8" t="s">
        <v>352</v>
      </c>
      <c r="AS8" t="s">
        <v>59</v>
      </c>
      <c r="AT8" t="s">
        <v>353</v>
      </c>
      <c r="AU8" t="s">
        <v>59</v>
      </c>
      <c r="AV8" t="s">
        <v>59</v>
      </c>
      <c r="AW8" t="s">
        <v>59</v>
      </c>
      <c r="AX8" t="s">
        <v>354</v>
      </c>
      <c r="AY8" t="s">
        <v>355</v>
      </c>
      <c r="AZ8">
        <v>0</v>
      </c>
      <c r="BA8" t="s">
        <v>356</v>
      </c>
    </row>
    <row r="9" spans="1:53" x14ac:dyDescent="0.25">
      <c r="A9" t="s">
        <v>357</v>
      </c>
      <c r="B9">
        <v>12163068</v>
      </c>
      <c r="C9" t="s">
        <v>358</v>
      </c>
      <c r="D9" t="s">
        <v>359</v>
      </c>
      <c r="E9" t="s">
        <v>360</v>
      </c>
      <c r="F9" t="s">
        <v>59</v>
      </c>
      <c r="G9" t="s">
        <v>361</v>
      </c>
      <c r="H9" t="s">
        <v>59</v>
      </c>
      <c r="I9" t="s">
        <v>362</v>
      </c>
      <c r="J9" t="s">
        <v>363</v>
      </c>
      <c r="K9" t="s">
        <v>364</v>
      </c>
      <c r="L9" t="s">
        <v>365</v>
      </c>
      <c r="M9" t="s">
        <v>59</v>
      </c>
      <c r="N9" t="s">
        <v>366</v>
      </c>
      <c r="O9" t="s">
        <v>367</v>
      </c>
      <c r="P9" t="s">
        <v>368</v>
      </c>
      <c r="Q9" t="s">
        <v>369</v>
      </c>
      <c r="R9" t="s">
        <v>370</v>
      </c>
      <c r="S9" t="s">
        <v>371</v>
      </c>
      <c r="T9" t="s">
        <v>372</v>
      </c>
      <c r="U9" t="s">
        <v>373</v>
      </c>
      <c r="V9" t="s">
        <v>374</v>
      </c>
      <c r="W9" t="s">
        <v>375</v>
      </c>
      <c r="X9" t="s">
        <v>59</v>
      </c>
      <c r="Y9" t="s">
        <v>376</v>
      </c>
      <c r="Z9">
        <v>95402</v>
      </c>
      <c r="AA9" t="s">
        <v>377</v>
      </c>
      <c r="AB9" t="s">
        <v>59</v>
      </c>
      <c r="AC9" t="s">
        <v>378</v>
      </c>
      <c r="AD9" t="s">
        <v>379</v>
      </c>
      <c r="AE9" t="s">
        <v>380</v>
      </c>
      <c r="AF9" t="s">
        <v>381</v>
      </c>
      <c r="AG9" t="s">
        <v>382</v>
      </c>
      <c r="AH9" t="s">
        <v>383</v>
      </c>
      <c r="AI9" t="s">
        <v>384</v>
      </c>
      <c r="AJ9" t="s">
        <v>385</v>
      </c>
      <c r="AK9" t="s">
        <v>386</v>
      </c>
      <c r="AL9" t="s">
        <v>387</v>
      </c>
      <c r="AM9" t="s">
        <v>388</v>
      </c>
      <c r="AN9">
        <v>18564</v>
      </c>
      <c r="AO9" t="s">
        <v>389</v>
      </c>
      <c r="AP9" t="s">
        <v>390</v>
      </c>
      <c r="AQ9" t="s">
        <v>391</v>
      </c>
      <c r="AR9" t="s">
        <v>392</v>
      </c>
      <c r="AS9" t="s">
        <v>393</v>
      </c>
      <c r="AT9" t="s">
        <v>394</v>
      </c>
      <c r="AU9" t="s">
        <v>395</v>
      </c>
      <c r="AV9" t="s">
        <v>396</v>
      </c>
      <c r="AW9" t="s">
        <v>397</v>
      </c>
      <c r="AX9" t="s">
        <v>398</v>
      </c>
      <c r="AY9" t="s">
        <v>399</v>
      </c>
      <c r="AZ9">
        <v>354279</v>
      </c>
      <c r="BA9" t="s">
        <v>400</v>
      </c>
    </row>
    <row r="10" spans="1:53" x14ac:dyDescent="0.25">
      <c r="A10" t="s">
        <v>401</v>
      </c>
      <c r="B10">
        <v>19245041</v>
      </c>
      <c r="C10" t="s">
        <v>402</v>
      </c>
      <c r="D10" t="s">
        <v>403</v>
      </c>
      <c r="E10" t="s">
        <v>404</v>
      </c>
      <c r="F10" t="s">
        <v>405</v>
      </c>
      <c r="G10" t="s">
        <v>406</v>
      </c>
      <c r="H10" t="s">
        <v>145</v>
      </c>
      <c r="I10" t="s">
        <v>407</v>
      </c>
      <c r="J10" t="s">
        <v>408</v>
      </c>
      <c r="K10" t="s">
        <v>409</v>
      </c>
      <c r="L10" t="s">
        <v>410</v>
      </c>
      <c r="M10" t="s">
        <v>411</v>
      </c>
      <c r="N10" t="s">
        <v>412</v>
      </c>
      <c r="O10" t="s">
        <v>413</v>
      </c>
      <c r="P10" t="s">
        <v>414</v>
      </c>
      <c r="Q10" t="s">
        <v>415</v>
      </c>
      <c r="R10" t="s">
        <v>416</v>
      </c>
      <c r="S10" t="s">
        <v>417</v>
      </c>
      <c r="T10" t="s">
        <v>418</v>
      </c>
      <c r="U10" t="s">
        <v>419</v>
      </c>
      <c r="V10" t="s">
        <v>420</v>
      </c>
      <c r="W10" t="s">
        <v>421</v>
      </c>
      <c r="X10" t="s">
        <v>422</v>
      </c>
      <c r="Y10" t="s">
        <v>423</v>
      </c>
      <c r="Z10">
        <v>626480</v>
      </c>
      <c r="AA10" t="s">
        <v>424</v>
      </c>
      <c r="AB10" t="s">
        <v>425</v>
      </c>
      <c r="AC10" t="s">
        <v>426</v>
      </c>
      <c r="AD10" t="s">
        <v>427</v>
      </c>
      <c r="AE10" t="s">
        <v>428</v>
      </c>
      <c r="AF10" t="s">
        <v>429</v>
      </c>
      <c r="AG10" t="s">
        <v>430</v>
      </c>
      <c r="AH10" t="s">
        <v>431</v>
      </c>
      <c r="AI10" t="s">
        <v>432</v>
      </c>
      <c r="AJ10" t="s">
        <v>433</v>
      </c>
      <c r="AK10" t="s">
        <v>434</v>
      </c>
      <c r="AL10" t="s">
        <v>435</v>
      </c>
      <c r="AM10" t="s">
        <v>436</v>
      </c>
      <c r="AN10">
        <v>377921</v>
      </c>
      <c r="AO10" t="s">
        <v>437</v>
      </c>
      <c r="AP10" t="s">
        <v>438</v>
      </c>
      <c r="AQ10" t="s">
        <v>439</v>
      </c>
      <c r="AR10" t="s">
        <v>440</v>
      </c>
      <c r="AS10" t="s">
        <v>441</v>
      </c>
      <c r="AT10" t="s">
        <v>442</v>
      </c>
      <c r="AU10" t="s">
        <v>443</v>
      </c>
      <c r="AV10" t="s">
        <v>444</v>
      </c>
      <c r="AW10" t="s">
        <v>445</v>
      </c>
      <c r="AX10" t="s">
        <v>446</v>
      </c>
      <c r="AY10" t="s">
        <v>447</v>
      </c>
      <c r="AZ10">
        <v>604097</v>
      </c>
      <c r="BA10" t="s">
        <v>448</v>
      </c>
    </row>
    <row r="11" spans="1:53" x14ac:dyDescent="0.25">
      <c r="A11" t="s">
        <v>449</v>
      </c>
      <c r="B11">
        <v>54566828</v>
      </c>
      <c r="C11" t="s">
        <v>450</v>
      </c>
      <c r="D11" t="s">
        <v>451</v>
      </c>
      <c r="E11" t="s">
        <v>452</v>
      </c>
      <c r="F11" t="s">
        <v>453</v>
      </c>
      <c r="G11" t="s">
        <v>454</v>
      </c>
      <c r="H11" t="s">
        <v>455</v>
      </c>
      <c r="I11" t="s">
        <v>456</v>
      </c>
      <c r="J11" t="s">
        <v>457</v>
      </c>
      <c r="K11" t="s">
        <v>458</v>
      </c>
      <c r="L11" t="s">
        <v>459</v>
      </c>
      <c r="M11" t="s">
        <v>460</v>
      </c>
      <c r="N11" t="s">
        <v>461</v>
      </c>
      <c r="O11" t="s">
        <v>462</v>
      </c>
      <c r="P11" t="s">
        <v>463</v>
      </c>
      <c r="Q11" t="s">
        <v>464</v>
      </c>
      <c r="R11" t="s">
        <v>465</v>
      </c>
      <c r="S11" t="s">
        <v>466</v>
      </c>
      <c r="T11" t="s">
        <v>467</v>
      </c>
      <c r="U11" t="s">
        <v>468</v>
      </c>
      <c r="V11" t="s">
        <v>469</v>
      </c>
      <c r="W11" t="s">
        <v>470</v>
      </c>
      <c r="X11" t="s">
        <v>471</v>
      </c>
      <c r="Y11" t="s">
        <v>472</v>
      </c>
      <c r="Z11">
        <v>2052993</v>
      </c>
      <c r="AA11" t="s">
        <v>473</v>
      </c>
      <c r="AB11" t="s">
        <v>474</v>
      </c>
      <c r="AC11" t="s">
        <v>475</v>
      </c>
      <c r="AD11" t="s">
        <v>476</v>
      </c>
      <c r="AE11" t="s">
        <v>477</v>
      </c>
      <c r="AF11" t="s">
        <v>478</v>
      </c>
      <c r="AG11" t="s">
        <v>479</v>
      </c>
      <c r="AH11" t="s">
        <v>480</v>
      </c>
      <c r="AI11" t="s">
        <v>481</v>
      </c>
      <c r="AJ11" t="s">
        <v>482</v>
      </c>
      <c r="AK11" t="s">
        <v>483</v>
      </c>
      <c r="AL11" t="s">
        <v>484</v>
      </c>
      <c r="AM11" t="s">
        <v>485</v>
      </c>
      <c r="AN11">
        <v>1273625</v>
      </c>
      <c r="AO11" t="s">
        <v>486</v>
      </c>
      <c r="AP11" t="s">
        <v>487</v>
      </c>
      <c r="AQ11" t="s">
        <v>488</v>
      </c>
      <c r="AR11" t="s">
        <v>489</v>
      </c>
      <c r="AS11" t="s">
        <v>490</v>
      </c>
      <c r="AT11" t="s">
        <v>491</v>
      </c>
      <c r="AU11" t="s">
        <v>492</v>
      </c>
      <c r="AV11" t="s">
        <v>493</v>
      </c>
      <c r="AW11" t="s">
        <v>494</v>
      </c>
      <c r="AX11" t="s">
        <v>495</v>
      </c>
      <c r="AY11" t="s">
        <v>496</v>
      </c>
      <c r="AZ11">
        <v>428437</v>
      </c>
      <c r="BA11" t="s">
        <v>497</v>
      </c>
    </row>
    <row r="12" spans="1:53" x14ac:dyDescent="0.25">
      <c r="A12" t="s">
        <v>498</v>
      </c>
      <c r="B12">
        <v>754547</v>
      </c>
      <c r="C12" t="s">
        <v>499</v>
      </c>
      <c r="D12" t="s">
        <v>500</v>
      </c>
      <c r="E12" t="s">
        <v>501</v>
      </c>
      <c r="F12" t="s">
        <v>502</v>
      </c>
      <c r="G12" t="s">
        <v>503</v>
      </c>
      <c r="H12" t="s">
        <v>504</v>
      </c>
      <c r="I12" t="s">
        <v>505</v>
      </c>
      <c r="J12" t="s">
        <v>506</v>
      </c>
      <c r="K12" t="s">
        <v>507</v>
      </c>
      <c r="L12" t="s">
        <v>508</v>
      </c>
      <c r="M12" t="s">
        <v>509</v>
      </c>
      <c r="N12" t="s">
        <v>59</v>
      </c>
      <c r="O12" t="s">
        <v>510</v>
      </c>
      <c r="P12" t="s">
        <v>511</v>
      </c>
      <c r="Q12" t="s">
        <v>512</v>
      </c>
      <c r="R12" t="s">
        <v>513</v>
      </c>
      <c r="S12" t="s">
        <v>514</v>
      </c>
      <c r="T12" t="s">
        <v>515</v>
      </c>
      <c r="U12" t="s">
        <v>184</v>
      </c>
      <c r="V12" t="s">
        <v>516</v>
      </c>
      <c r="W12" t="s">
        <v>517</v>
      </c>
      <c r="X12" t="s">
        <v>518</v>
      </c>
      <c r="Y12" t="s">
        <v>519</v>
      </c>
      <c r="Z12">
        <v>3070</v>
      </c>
      <c r="AA12" t="s">
        <v>520</v>
      </c>
      <c r="AB12" t="s">
        <v>521</v>
      </c>
      <c r="AC12" t="s">
        <v>522</v>
      </c>
      <c r="AD12" t="s">
        <v>523</v>
      </c>
      <c r="AE12" t="s">
        <v>59</v>
      </c>
      <c r="AF12" t="s">
        <v>524</v>
      </c>
      <c r="AG12" t="s">
        <v>525</v>
      </c>
      <c r="AH12" t="s">
        <v>184</v>
      </c>
      <c r="AI12" t="s">
        <v>526</v>
      </c>
      <c r="AJ12" t="s">
        <v>527</v>
      </c>
      <c r="AK12" t="s">
        <v>528</v>
      </c>
      <c r="AL12" t="s">
        <v>529</v>
      </c>
      <c r="AM12" t="s">
        <v>530</v>
      </c>
      <c r="AN12">
        <v>4937</v>
      </c>
      <c r="AO12" t="s">
        <v>531</v>
      </c>
      <c r="AP12" t="s">
        <v>532</v>
      </c>
      <c r="AQ12" t="s">
        <v>533</v>
      </c>
      <c r="AR12" t="s">
        <v>534</v>
      </c>
      <c r="AS12" t="s">
        <v>535</v>
      </c>
      <c r="AT12" t="s">
        <v>536</v>
      </c>
      <c r="AU12" t="s">
        <v>184</v>
      </c>
      <c r="AV12" t="s">
        <v>537</v>
      </c>
      <c r="AW12" t="s">
        <v>538</v>
      </c>
      <c r="AX12" t="s">
        <v>539</v>
      </c>
      <c r="AY12" t="s">
        <v>540</v>
      </c>
      <c r="AZ12">
        <v>2327</v>
      </c>
      <c r="BA12" t="s">
        <v>59</v>
      </c>
    </row>
    <row r="13" spans="1:53" x14ac:dyDescent="0.25">
      <c r="A13" t="s">
        <v>541</v>
      </c>
      <c r="B13">
        <v>624339</v>
      </c>
      <c r="C13" t="s">
        <v>59</v>
      </c>
      <c r="D13" t="s">
        <v>59</v>
      </c>
      <c r="E13" t="s">
        <v>184</v>
      </c>
      <c r="F13" t="s">
        <v>542</v>
      </c>
      <c r="G13" t="s">
        <v>543</v>
      </c>
      <c r="H13" t="s">
        <v>544</v>
      </c>
      <c r="I13" t="s">
        <v>545</v>
      </c>
      <c r="J13" t="s">
        <v>546</v>
      </c>
      <c r="K13" t="s">
        <v>547</v>
      </c>
      <c r="L13" t="s">
        <v>548</v>
      </c>
      <c r="M13" t="s">
        <v>59</v>
      </c>
      <c r="N13" t="s">
        <v>59</v>
      </c>
      <c r="O13" t="s">
        <v>549</v>
      </c>
      <c r="P13" t="s">
        <v>550</v>
      </c>
      <c r="Q13" t="s">
        <v>551</v>
      </c>
      <c r="R13" t="s">
        <v>552</v>
      </c>
      <c r="S13" t="s">
        <v>553</v>
      </c>
      <c r="T13" t="s">
        <v>554</v>
      </c>
      <c r="U13" t="s">
        <v>59</v>
      </c>
      <c r="V13" t="s">
        <v>555</v>
      </c>
      <c r="W13" t="s">
        <v>556</v>
      </c>
      <c r="X13" t="s">
        <v>557</v>
      </c>
      <c r="Y13" t="s">
        <v>59</v>
      </c>
      <c r="Z13">
        <v>5575</v>
      </c>
      <c r="AA13" t="s">
        <v>558</v>
      </c>
      <c r="AB13" t="s">
        <v>559</v>
      </c>
      <c r="AC13" t="s">
        <v>560</v>
      </c>
      <c r="AD13" t="s">
        <v>561</v>
      </c>
      <c r="AE13" t="s">
        <v>562</v>
      </c>
      <c r="AF13" t="s">
        <v>563</v>
      </c>
      <c r="AG13" t="s">
        <v>564</v>
      </c>
      <c r="AH13" t="s">
        <v>565</v>
      </c>
      <c r="AI13" t="s">
        <v>59</v>
      </c>
      <c r="AJ13" t="s">
        <v>566</v>
      </c>
      <c r="AK13" t="s">
        <v>567</v>
      </c>
      <c r="AL13" t="s">
        <v>568</v>
      </c>
      <c r="AM13" t="s">
        <v>569</v>
      </c>
      <c r="AN13">
        <v>1758</v>
      </c>
      <c r="AO13" t="s">
        <v>570</v>
      </c>
      <c r="AP13" t="s">
        <v>571</v>
      </c>
      <c r="AQ13" t="s">
        <v>572</v>
      </c>
      <c r="AR13" t="s">
        <v>573</v>
      </c>
      <c r="AS13" t="s">
        <v>574</v>
      </c>
      <c r="AT13" t="s">
        <v>575</v>
      </c>
      <c r="AU13" t="s">
        <v>59</v>
      </c>
      <c r="AV13" t="s">
        <v>576</v>
      </c>
      <c r="AW13" t="s">
        <v>577</v>
      </c>
      <c r="AX13" t="s">
        <v>578</v>
      </c>
      <c r="AY13" t="s">
        <v>579</v>
      </c>
      <c r="AZ13">
        <v>36</v>
      </c>
      <c r="BA13" t="s">
        <v>184</v>
      </c>
    </row>
    <row r="14" spans="1:53" x14ac:dyDescent="0.25">
      <c r="A14" t="s">
        <v>580</v>
      </c>
      <c r="B14">
        <v>8272286</v>
      </c>
      <c r="C14" t="s">
        <v>581</v>
      </c>
      <c r="D14" t="s">
        <v>59</v>
      </c>
      <c r="E14" t="s">
        <v>582</v>
      </c>
      <c r="F14" t="s">
        <v>583</v>
      </c>
      <c r="G14" t="s">
        <v>584</v>
      </c>
      <c r="H14" t="s">
        <v>585</v>
      </c>
      <c r="I14" t="s">
        <v>586</v>
      </c>
      <c r="J14" t="s">
        <v>587</v>
      </c>
      <c r="K14" t="s">
        <v>588</v>
      </c>
      <c r="L14" t="s">
        <v>589</v>
      </c>
      <c r="M14" t="s">
        <v>590</v>
      </c>
      <c r="N14" t="s">
        <v>591</v>
      </c>
      <c r="O14" t="s">
        <v>592</v>
      </c>
      <c r="P14" t="s">
        <v>593</v>
      </c>
      <c r="Q14" t="s">
        <v>594</v>
      </c>
      <c r="R14" t="s">
        <v>595</v>
      </c>
      <c r="S14" t="s">
        <v>596</v>
      </c>
      <c r="T14" t="s">
        <v>597</v>
      </c>
      <c r="U14" t="s">
        <v>598</v>
      </c>
      <c r="V14" t="s">
        <v>599</v>
      </c>
      <c r="W14" t="s">
        <v>600</v>
      </c>
      <c r="X14" t="s">
        <v>601</v>
      </c>
      <c r="Y14" t="s">
        <v>602</v>
      </c>
      <c r="Z14">
        <v>16055</v>
      </c>
      <c r="AA14" t="s">
        <v>603</v>
      </c>
      <c r="AB14" t="s">
        <v>184</v>
      </c>
      <c r="AC14" t="s">
        <v>604</v>
      </c>
      <c r="AD14" t="s">
        <v>605</v>
      </c>
      <c r="AE14" t="s">
        <v>606</v>
      </c>
      <c r="AF14" t="s">
        <v>607</v>
      </c>
      <c r="AG14" t="s">
        <v>608</v>
      </c>
      <c r="AH14" t="s">
        <v>609</v>
      </c>
      <c r="AI14" t="s">
        <v>610</v>
      </c>
      <c r="AJ14" t="s">
        <v>611</v>
      </c>
      <c r="AK14" t="s">
        <v>59</v>
      </c>
      <c r="AL14" t="s">
        <v>612</v>
      </c>
      <c r="AM14" t="s">
        <v>613</v>
      </c>
      <c r="AN14">
        <v>42766</v>
      </c>
      <c r="AO14" t="s">
        <v>614</v>
      </c>
      <c r="AP14" t="s">
        <v>615</v>
      </c>
      <c r="AQ14" t="s">
        <v>616</v>
      </c>
      <c r="AR14" t="s">
        <v>617</v>
      </c>
      <c r="AS14" t="s">
        <v>618</v>
      </c>
      <c r="AT14" t="s">
        <v>619</v>
      </c>
      <c r="AU14" t="s">
        <v>620</v>
      </c>
      <c r="AV14" t="s">
        <v>621</v>
      </c>
      <c r="AW14" t="s">
        <v>622</v>
      </c>
      <c r="AX14" t="s">
        <v>623</v>
      </c>
      <c r="AY14" t="s">
        <v>624</v>
      </c>
      <c r="AZ14">
        <v>29288</v>
      </c>
      <c r="BA14" t="s">
        <v>625</v>
      </c>
    </row>
    <row r="15" spans="1:53" x14ac:dyDescent="0.25">
      <c r="A15" t="s">
        <v>626</v>
      </c>
      <c r="B15">
        <v>1906608</v>
      </c>
      <c r="C15" t="s">
        <v>627</v>
      </c>
      <c r="D15" t="s">
        <v>628</v>
      </c>
      <c r="E15" t="s">
        <v>629</v>
      </c>
      <c r="F15" t="s">
        <v>630</v>
      </c>
      <c r="G15" t="s">
        <v>631</v>
      </c>
      <c r="H15" t="s">
        <v>632</v>
      </c>
      <c r="I15" t="s">
        <v>633</v>
      </c>
      <c r="J15" t="s">
        <v>634</v>
      </c>
      <c r="K15" t="s">
        <v>635</v>
      </c>
      <c r="L15" t="s">
        <v>636</v>
      </c>
      <c r="M15" t="s">
        <v>637</v>
      </c>
      <c r="N15" t="s">
        <v>638</v>
      </c>
      <c r="O15" t="s">
        <v>639</v>
      </c>
      <c r="P15" t="s">
        <v>640</v>
      </c>
      <c r="Q15" t="s">
        <v>641</v>
      </c>
      <c r="R15" t="s">
        <v>642</v>
      </c>
      <c r="S15" t="s">
        <v>643</v>
      </c>
      <c r="T15" t="s">
        <v>644</v>
      </c>
      <c r="U15" t="s">
        <v>645</v>
      </c>
      <c r="V15" t="s">
        <v>646</v>
      </c>
      <c r="W15" t="s">
        <v>647</v>
      </c>
      <c r="X15" t="s">
        <v>648</v>
      </c>
      <c r="Y15" t="s">
        <v>649</v>
      </c>
      <c r="Z15">
        <v>110681</v>
      </c>
      <c r="AA15" t="s">
        <v>650</v>
      </c>
      <c r="AB15" t="s">
        <v>651</v>
      </c>
      <c r="AC15" t="s">
        <v>652</v>
      </c>
      <c r="AD15" t="s">
        <v>653</v>
      </c>
      <c r="AE15" t="s">
        <v>654</v>
      </c>
      <c r="AF15" t="s">
        <v>655</v>
      </c>
      <c r="AG15" t="s">
        <v>656</v>
      </c>
      <c r="AH15" t="s">
        <v>657</v>
      </c>
      <c r="AI15" t="s">
        <v>658</v>
      </c>
      <c r="AJ15" t="s">
        <v>659</v>
      </c>
      <c r="AK15" t="s">
        <v>660</v>
      </c>
      <c r="AL15" t="s">
        <v>661</v>
      </c>
      <c r="AM15" t="s">
        <v>662</v>
      </c>
      <c r="AN15">
        <v>64021</v>
      </c>
      <c r="AO15" t="s">
        <v>663</v>
      </c>
      <c r="AP15" t="s">
        <v>664</v>
      </c>
      <c r="AQ15" t="s">
        <v>665</v>
      </c>
      <c r="AR15" t="s">
        <v>666</v>
      </c>
      <c r="AS15" t="s">
        <v>667</v>
      </c>
      <c r="AT15" t="s">
        <v>668</v>
      </c>
      <c r="AU15" t="s">
        <v>669</v>
      </c>
      <c r="AV15" t="s">
        <v>670</v>
      </c>
      <c r="AW15" t="s">
        <v>671</v>
      </c>
      <c r="AX15" t="s">
        <v>672</v>
      </c>
      <c r="AY15" t="s">
        <v>673</v>
      </c>
      <c r="AZ15">
        <v>73772</v>
      </c>
      <c r="BA15" t="s">
        <v>674</v>
      </c>
    </row>
    <row r="16" spans="1:53" x14ac:dyDescent="0.25">
      <c r="A16" t="s">
        <v>675</v>
      </c>
      <c r="B16">
        <v>32736210</v>
      </c>
      <c r="C16" t="s">
        <v>676</v>
      </c>
      <c r="D16" t="s">
        <v>677</v>
      </c>
      <c r="E16" t="s">
        <v>678</v>
      </c>
      <c r="F16" t="s">
        <v>679</v>
      </c>
      <c r="G16" t="s">
        <v>680</v>
      </c>
      <c r="H16" t="s">
        <v>681</v>
      </c>
      <c r="I16" t="s">
        <v>682</v>
      </c>
      <c r="J16" t="s">
        <v>683</v>
      </c>
      <c r="K16" t="s">
        <v>684</v>
      </c>
      <c r="L16" t="s">
        <v>685</v>
      </c>
      <c r="M16" t="s">
        <v>686</v>
      </c>
      <c r="N16" t="s">
        <v>687</v>
      </c>
      <c r="O16" t="s">
        <v>688</v>
      </c>
      <c r="P16" t="s">
        <v>689</v>
      </c>
      <c r="Q16" t="s">
        <v>690</v>
      </c>
      <c r="R16" t="s">
        <v>691</v>
      </c>
      <c r="S16" t="s">
        <v>692</v>
      </c>
      <c r="T16" t="s">
        <v>693</v>
      </c>
      <c r="U16" t="s">
        <v>694</v>
      </c>
      <c r="V16" t="s">
        <v>695</v>
      </c>
      <c r="W16" t="s">
        <v>696</v>
      </c>
      <c r="X16" t="s">
        <v>697</v>
      </c>
      <c r="Y16" t="s">
        <v>698</v>
      </c>
      <c r="Z16">
        <v>945653</v>
      </c>
      <c r="AA16" t="s">
        <v>699</v>
      </c>
      <c r="AB16" t="s">
        <v>700</v>
      </c>
      <c r="AC16" t="s">
        <v>701</v>
      </c>
      <c r="AD16" t="s">
        <v>702</v>
      </c>
      <c r="AE16" t="s">
        <v>703</v>
      </c>
      <c r="AF16" t="s">
        <v>704</v>
      </c>
      <c r="AG16" t="s">
        <v>705</v>
      </c>
      <c r="AH16" t="s">
        <v>706</v>
      </c>
      <c r="AI16" t="s">
        <v>707</v>
      </c>
      <c r="AJ16" t="s">
        <v>708</v>
      </c>
      <c r="AK16" t="s">
        <v>709</v>
      </c>
      <c r="AL16" t="s">
        <v>710</v>
      </c>
      <c r="AM16" t="s">
        <v>711</v>
      </c>
      <c r="AN16">
        <v>795820</v>
      </c>
      <c r="AO16" t="s">
        <v>712</v>
      </c>
      <c r="AP16" t="s">
        <v>713</v>
      </c>
      <c r="AQ16" t="s">
        <v>714</v>
      </c>
      <c r="AR16" t="s">
        <v>715</v>
      </c>
      <c r="AS16" t="s">
        <v>716</v>
      </c>
      <c r="AT16" t="s">
        <v>717</v>
      </c>
      <c r="AU16" t="s">
        <v>718</v>
      </c>
      <c r="AV16" t="s">
        <v>719</v>
      </c>
      <c r="AW16" t="s">
        <v>720</v>
      </c>
      <c r="AX16" t="s">
        <v>721</v>
      </c>
      <c r="AY16" t="s">
        <v>722</v>
      </c>
      <c r="AZ16">
        <v>719005</v>
      </c>
      <c r="BA16" t="s">
        <v>723</v>
      </c>
    </row>
    <row r="17" spans="1:53" x14ac:dyDescent="0.25">
      <c r="A17" t="s">
        <v>724</v>
      </c>
      <c r="B17">
        <v>3163589</v>
      </c>
      <c r="C17" t="s">
        <v>725</v>
      </c>
      <c r="D17" t="s">
        <v>59</v>
      </c>
      <c r="E17" t="s">
        <v>726</v>
      </c>
      <c r="F17" t="s">
        <v>727</v>
      </c>
      <c r="G17" t="s">
        <v>728</v>
      </c>
      <c r="H17" t="s">
        <v>729</v>
      </c>
      <c r="I17" t="s">
        <v>730</v>
      </c>
      <c r="J17" t="s">
        <v>731</v>
      </c>
      <c r="K17" t="s">
        <v>732</v>
      </c>
      <c r="L17" t="s">
        <v>733</v>
      </c>
      <c r="M17" t="s">
        <v>734</v>
      </c>
      <c r="N17" t="s">
        <v>735</v>
      </c>
      <c r="O17" t="s">
        <v>736</v>
      </c>
      <c r="P17" t="s">
        <v>737</v>
      </c>
      <c r="Q17" t="s">
        <v>738</v>
      </c>
      <c r="R17" t="s">
        <v>739</v>
      </c>
      <c r="S17" t="s">
        <v>740</v>
      </c>
      <c r="T17" t="s">
        <v>741</v>
      </c>
      <c r="U17" t="s">
        <v>742</v>
      </c>
      <c r="V17" t="s">
        <v>743</v>
      </c>
      <c r="W17" t="s">
        <v>744</v>
      </c>
      <c r="X17" t="s">
        <v>745</v>
      </c>
      <c r="Y17" t="s">
        <v>746</v>
      </c>
      <c r="Z17">
        <v>59219</v>
      </c>
      <c r="AA17" t="s">
        <v>747</v>
      </c>
      <c r="AB17" t="s">
        <v>748</v>
      </c>
      <c r="AC17" t="s">
        <v>749</v>
      </c>
      <c r="AD17" t="s">
        <v>750</v>
      </c>
      <c r="AE17" t="s">
        <v>751</v>
      </c>
      <c r="AF17" t="s">
        <v>752</v>
      </c>
      <c r="AG17" t="s">
        <v>753</v>
      </c>
      <c r="AH17" t="s">
        <v>754</v>
      </c>
      <c r="AI17" t="s">
        <v>755</v>
      </c>
      <c r="AJ17" t="s">
        <v>756</v>
      </c>
      <c r="AK17" t="s">
        <v>757</v>
      </c>
      <c r="AL17" t="s">
        <v>758</v>
      </c>
      <c r="AM17" t="s">
        <v>759</v>
      </c>
      <c r="AN17">
        <v>48734</v>
      </c>
      <c r="AO17" t="s">
        <v>760</v>
      </c>
      <c r="AP17" t="s">
        <v>761</v>
      </c>
      <c r="AQ17" t="s">
        <v>762</v>
      </c>
      <c r="AR17" t="s">
        <v>763</v>
      </c>
      <c r="AS17" t="s">
        <v>764</v>
      </c>
      <c r="AT17" t="s">
        <v>765</v>
      </c>
      <c r="AU17" t="s">
        <v>766</v>
      </c>
      <c r="AV17" t="s">
        <v>767</v>
      </c>
      <c r="AW17" t="s">
        <v>768</v>
      </c>
      <c r="AX17" t="s">
        <v>769</v>
      </c>
      <c r="AY17" t="s">
        <v>770</v>
      </c>
      <c r="AZ17">
        <v>41167</v>
      </c>
      <c r="BA17" t="s">
        <v>771</v>
      </c>
    </row>
    <row r="18" spans="1:53" x14ac:dyDescent="0.25">
      <c r="A18" t="s">
        <v>772</v>
      </c>
      <c r="B18">
        <v>1089014</v>
      </c>
      <c r="C18" t="s">
        <v>773</v>
      </c>
      <c r="D18" t="s">
        <v>774</v>
      </c>
      <c r="E18" t="s">
        <v>775</v>
      </c>
      <c r="F18" t="s">
        <v>776</v>
      </c>
      <c r="G18" t="s">
        <v>777</v>
      </c>
      <c r="H18" t="s">
        <v>778</v>
      </c>
      <c r="I18" t="s">
        <v>59</v>
      </c>
      <c r="J18" t="s">
        <v>779</v>
      </c>
      <c r="K18" t="s">
        <v>59</v>
      </c>
      <c r="L18" t="s">
        <v>780</v>
      </c>
      <c r="M18" t="s">
        <v>59</v>
      </c>
      <c r="N18" t="s">
        <v>781</v>
      </c>
      <c r="O18" t="s">
        <v>782</v>
      </c>
      <c r="P18" t="s">
        <v>783</v>
      </c>
      <c r="Q18" t="s">
        <v>59</v>
      </c>
      <c r="R18" t="s">
        <v>784</v>
      </c>
      <c r="S18" t="s">
        <v>785</v>
      </c>
      <c r="T18" t="s">
        <v>59</v>
      </c>
      <c r="U18" t="s">
        <v>786</v>
      </c>
      <c r="V18" t="s">
        <v>59</v>
      </c>
      <c r="W18" t="s">
        <v>59</v>
      </c>
      <c r="X18" t="s">
        <v>59</v>
      </c>
      <c r="Y18" t="s">
        <v>787</v>
      </c>
      <c r="Z18">
        <v>7570</v>
      </c>
      <c r="AA18" t="s">
        <v>788</v>
      </c>
      <c r="AB18" t="s">
        <v>789</v>
      </c>
      <c r="AC18" t="s">
        <v>790</v>
      </c>
      <c r="AD18" t="s">
        <v>59</v>
      </c>
      <c r="AE18" t="s">
        <v>59</v>
      </c>
      <c r="AF18" t="s">
        <v>791</v>
      </c>
      <c r="AG18" t="s">
        <v>641</v>
      </c>
      <c r="AH18" t="s">
        <v>792</v>
      </c>
      <c r="AI18" t="s">
        <v>793</v>
      </c>
      <c r="AJ18" t="s">
        <v>794</v>
      </c>
      <c r="AK18" t="s">
        <v>795</v>
      </c>
      <c r="AL18" t="s">
        <v>796</v>
      </c>
      <c r="AM18" t="s">
        <v>797</v>
      </c>
      <c r="AN18">
        <v>16902</v>
      </c>
      <c r="AO18" t="s">
        <v>798</v>
      </c>
      <c r="AP18" t="s">
        <v>799</v>
      </c>
      <c r="AQ18" t="s">
        <v>800</v>
      </c>
      <c r="AR18" t="s">
        <v>59</v>
      </c>
      <c r="AS18" t="s">
        <v>801</v>
      </c>
      <c r="AT18" t="s">
        <v>802</v>
      </c>
      <c r="AU18" t="s">
        <v>59</v>
      </c>
      <c r="AV18" t="s">
        <v>59</v>
      </c>
      <c r="AW18" t="s">
        <v>803</v>
      </c>
      <c r="AX18" t="s">
        <v>804</v>
      </c>
      <c r="AY18" t="s">
        <v>805</v>
      </c>
      <c r="AZ18">
        <v>62868</v>
      </c>
      <c r="BA18" t="s">
        <v>59</v>
      </c>
    </row>
    <row r="19" spans="1:53" x14ac:dyDescent="0.25">
      <c r="A19" t="s">
        <v>806</v>
      </c>
      <c r="B19">
        <v>15820481</v>
      </c>
      <c r="C19" t="s">
        <v>807</v>
      </c>
      <c r="D19" t="s">
        <v>808</v>
      </c>
      <c r="E19" t="s">
        <v>809</v>
      </c>
      <c r="F19" t="s">
        <v>810</v>
      </c>
      <c r="G19" t="s">
        <v>811</v>
      </c>
      <c r="H19" t="s">
        <v>812</v>
      </c>
      <c r="I19" t="s">
        <v>813</v>
      </c>
      <c r="J19" t="s">
        <v>814</v>
      </c>
      <c r="K19" t="s">
        <v>815</v>
      </c>
      <c r="L19" t="s">
        <v>816</v>
      </c>
      <c r="M19" t="s">
        <v>817</v>
      </c>
      <c r="N19" t="s">
        <v>818</v>
      </c>
      <c r="O19" t="s">
        <v>819</v>
      </c>
      <c r="P19" t="s">
        <v>820</v>
      </c>
      <c r="Q19" t="s">
        <v>821</v>
      </c>
      <c r="R19" t="s">
        <v>822</v>
      </c>
      <c r="S19" t="s">
        <v>823</v>
      </c>
      <c r="T19" t="s">
        <v>824</v>
      </c>
      <c r="U19" t="s">
        <v>825</v>
      </c>
      <c r="V19" t="s">
        <v>826</v>
      </c>
      <c r="W19" t="s">
        <v>827</v>
      </c>
      <c r="X19" t="s">
        <v>828</v>
      </c>
      <c r="Y19" t="s">
        <v>829</v>
      </c>
      <c r="Z19">
        <v>271262</v>
      </c>
      <c r="AA19" t="s">
        <v>830</v>
      </c>
      <c r="AB19" t="s">
        <v>831</v>
      </c>
      <c r="AC19" t="s">
        <v>832</v>
      </c>
      <c r="AD19" t="s">
        <v>833</v>
      </c>
      <c r="AE19" t="s">
        <v>834</v>
      </c>
      <c r="AF19" t="s">
        <v>835</v>
      </c>
      <c r="AG19" t="s">
        <v>836</v>
      </c>
      <c r="AH19" t="s">
        <v>837</v>
      </c>
      <c r="AI19" t="s">
        <v>838</v>
      </c>
      <c r="AJ19" t="s">
        <v>839</v>
      </c>
      <c r="AK19" t="s">
        <v>840</v>
      </c>
      <c r="AL19" t="s">
        <v>841</v>
      </c>
      <c r="AM19" t="s">
        <v>842</v>
      </c>
      <c r="AN19">
        <v>306162</v>
      </c>
      <c r="AO19" t="s">
        <v>843</v>
      </c>
      <c r="AP19" t="s">
        <v>844</v>
      </c>
      <c r="AQ19" t="s">
        <v>845</v>
      </c>
      <c r="AR19" t="s">
        <v>846</v>
      </c>
      <c r="AS19" t="s">
        <v>847</v>
      </c>
      <c r="AT19" t="s">
        <v>848</v>
      </c>
      <c r="AU19" t="s">
        <v>849</v>
      </c>
      <c r="AV19" t="s">
        <v>850</v>
      </c>
      <c r="AW19" t="s">
        <v>851</v>
      </c>
      <c r="AX19" t="s">
        <v>852</v>
      </c>
      <c r="AY19" t="s">
        <v>853</v>
      </c>
      <c r="AZ19">
        <v>349380</v>
      </c>
      <c r="BA19" t="s">
        <v>854</v>
      </c>
    </row>
    <row r="20" spans="1:53" x14ac:dyDescent="0.25">
      <c r="A20" t="s">
        <v>855</v>
      </c>
      <c r="B20">
        <v>1926608</v>
      </c>
      <c r="C20" t="s">
        <v>856</v>
      </c>
      <c r="D20" t="s">
        <v>184</v>
      </c>
      <c r="E20" t="s">
        <v>857</v>
      </c>
      <c r="F20" t="s">
        <v>858</v>
      </c>
      <c r="G20" t="s">
        <v>859</v>
      </c>
      <c r="H20" t="s">
        <v>860</v>
      </c>
      <c r="I20" t="s">
        <v>861</v>
      </c>
      <c r="J20" t="s">
        <v>862</v>
      </c>
      <c r="K20" t="s">
        <v>863</v>
      </c>
      <c r="L20" t="s">
        <v>864</v>
      </c>
      <c r="M20" t="s">
        <v>865</v>
      </c>
      <c r="N20" t="s">
        <v>866</v>
      </c>
      <c r="O20" t="s">
        <v>867</v>
      </c>
      <c r="P20" t="s">
        <v>868</v>
      </c>
      <c r="Q20" t="s">
        <v>869</v>
      </c>
      <c r="R20" t="s">
        <v>870</v>
      </c>
      <c r="S20" t="s">
        <v>871</v>
      </c>
      <c r="T20" t="s">
        <v>872</v>
      </c>
      <c r="U20" t="s">
        <v>873</v>
      </c>
      <c r="V20" t="s">
        <v>874</v>
      </c>
      <c r="W20" t="s">
        <v>875</v>
      </c>
      <c r="X20" t="s">
        <v>876</v>
      </c>
      <c r="Y20" t="s">
        <v>877</v>
      </c>
      <c r="Z20">
        <v>86585</v>
      </c>
      <c r="AA20" t="s">
        <v>878</v>
      </c>
      <c r="AB20" t="s">
        <v>879</v>
      </c>
      <c r="AC20" t="s">
        <v>880</v>
      </c>
      <c r="AD20" t="s">
        <v>881</v>
      </c>
      <c r="AE20" t="s">
        <v>882</v>
      </c>
      <c r="AF20" t="s">
        <v>883</v>
      </c>
      <c r="AG20" t="s">
        <v>884</v>
      </c>
      <c r="AH20" t="s">
        <v>184</v>
      </c>
      <c r="AI20" t="s">
        <v>885</v>
      </c>
      <c r="AJ20" t="s">
        <v>886</v>
      </c>
      <c r="AK20" t="s">
        <v>184</v>
      </c>
      <c r="AL20" t="s">
        <v>887</v>
      </c>
      <c r="AM20" t="s">
        <v>888</v>
      </c>
      <c r="AN20">
        <v>12500</v>
      </c>
      <c r="AO20" t="s">
        <v>889</v>
      </c>
      <c r="AP20" t="s">
        <v>890</v>
      </c>
      <c r="AQ20" t="s">
        <v>891</v>
      </c>
      <c r="AR20" t="s">
        <v>892</v>
      </c>
      <c r="AS20" t="s">
        <v>893</v>
      </c>
      <c r="AT20" t="s">
        <v>894</v>
      </c>
      <c r="AU20" t="s">
        <v>895</v>
      </c>
      <c r="AV20" t="s">
        <v>896</v>
      </c>
      <c r="AW20" t="s">
        <v>897</v>
      </c>
      <c r="AX20" t="s">
        <v>898</v>
      </c>
      <c r="AY20" t="s">
        <v>899</v>
      </c>
      <c r="AZ20">
        <v>62868</v>
      </c>
      <c r="BA20" t="s">
        <v>184</v>
      </c>
    </row>
    <row r="21" spans="1:53" x14ac:dyDescent="0.25">
      <c r="A21" t="s">
        <v>900</v>
      </c>
      <c r="B21">
        <v>505777536</v>
      </c>
      <c r="C21" t="s">
        <v>901</v>
      </c>
      <c r="D21" t="s">
        <v>59</v>
      </c>
      <c r="E21" t="s">
        <v>902</v>
      </c>
      <c r="F21" t="s">
        <v>903</v>
      </c>
      <c r="G21" t="s">
        <v>904</v>
      </c>
      <c r="H21" t="s">
        <v>905</v>
      </c>
      <c r="I21" t="s">
        <v>906</v>
      </c>
      <c r="J21" t="s">
        <v>907</v>
      </c>
      <c r="K21" t="s">
        <v>908</v>
      </c>
      <c r="L21" t="s">
        <v>59</v>
      </c>
      <c r="M21" t="s">
        <v>909</v>
      </c>
      <c r="N21" t="s">
        <v>910</v>
      </c>
      <c r="O21" t="s">
        <v>911</v>
      </c>
      <c r="P21" t="s">
        <v>912</v>
      </c>
      <c r="Q21" t="s">
        <v>913</v>
      </c>
      <c r="R21" t="s">
        <v>914</v>
      </c>
      <c r="S21" t="s">
        <v>915</v>
      </c>
      <c r="T21" t="s">
        <v>916</v>
      </c>
      <c r="U21" t="s">
        <v>917</v>
      </c>
      <c r="V21" t="s">
        <v>918</v>
      </c>
      <c r="W21" t="s">
        <v>919</v>
      </c>
      <c r="X21" t="s">
        <v>920</v>
      </c>
      <c r="Y21" t="s">
        <v>921</v>
      </c>
      <c r="Z21">
        <v>15170613</v>
      </c>
      <c r="AA21" t="s">
        <v>922</v>
      </c>
      <c r="AB21" t="s">
        <v>923</v>
      </c>
      <c r="AC21" t="s">
        <v>924</v>
      </c>
      <c r="AD21" t="s">
        <v>925</v>
      </c>
      <c r="AE21" t="s">
        <v>59</v>
      </c>
      <c r="AF21" t="s">
        <v>926</v>
      </c>
      <c r="AG21" t="s">
        <v>927</v>
      </c>
      <c r="AH21" t="s">
        <v>928</v>
      </c>
      <c r="AI21" t="s">
        <v>929</v>
      </c>
      <c r="AJ21" t="s">
        <v>930</v>
      </c>
      <c r="AK21" t="s">
        <v>931</v>
      </c>
      <c r="AL21" t="s">
        <v>932</v>
      </c>
      <c r="AM21" t="s">
        <v>933</v>
      </c>
      <c r="AN21">
        <v>11256904</v>
      </c>
      <c r="AO21" t="s">
        <v>934</v>
      </c>
      <c r="AP21" t="s">
        <v>935</v>
      </c>
      <c r="AQ21" t="s">
        <v>936</v>
      </c>
      <c r="AR21" t="s">
        <v>59</v>
      </c>
      <c r="AS21" t="s">
        <v>937</v>
      </c>
      <c r="AT21" t="s">
        <v>59</v>
      </c>
      <c r="AU21" t="s">
        <v>938</v>
      </c>
      <c r="AV21" t="s">
        <v>939</v>
      </c>
      <c r="AW21" t="s">
        <v>940</v>
      </c>
      <c r="AX21" t="s">
        <v>59</v>
      </c>
      <c r="AY21" t="s">
        <v>941</v>
      </c>
      <c r="AZ21">
        <v>9035988</v>
      </c>
      <c r="BA21" t="s">
        <v>59</v>
      </c>
    </row>
    <row r="22" spans="1:53" x14ac:dyDescent="0.25">
      <c r="A22" t="s">
        <v>942</v>
      </c>
      <c r="B22">
        <v>90335161</v>
      </c>
      <c r="C22" t="s">
        <v>943</v>
      </c>
      <c r="D22" t="s">
        <v>944</v>
      </c>
      <c r="E22" t="s">
        <v>945</v>
      </c>
      <c r="F22" t="s">
        <v>946</v>
      </c>
      <c r="G22" t="s">
        <v>947</v>
      </c>
      <c r="H22" t="s">
        <v>948</v>
      </c>
      <c r="I22" t="s">
        <v>949</v>
      </c>
      <c r="J22" t="s">
        <v>950</v>
      </c>
      <c r="K22" t="s">
        <v>951</v>
      </c>
      <c r="L22" t="s">
        <v>952</v>
      </c>
      <c r="M22" t="s">
        <v>953</v>
      </c>
      <c r="N22" t="s">
        <v>954</v>
      </c>
      <c r="O22" t="s">
        <v>955</v>
      </c>
      <c r="P22" t="s">
        <v>956</v>
      </c>
      <c r="Q22" t="s">
        <v>957</v>
      </c>
      <c r="R22" t="s">
        <v>958</v>
      </c>
      <c r="S22" t="s">
        <v>959</v>
      </c>
      <c r="T22" t="s">
        <v>960</v>
      </c>
      <c r="U22" t="s">
        <v>961</v>
      </c>
      <c r="V22" t="s">
        <v>962</v>
      </c>
      <c r="W22" t="s">
        <v>963</v>
      </c>
      <c r="X22" t="s">
        <v>964</v>
      </c>
      <c r="Y22" t="s">
        <v>965</v>
      </c>
      <c r="Z22">
        <v>2423383</v>
      </c>
      <c r="AA22" t="s">
        <v>966</v>
      </c>
      <c r="AB22" t="s">
        <v>967</v>
      </c>
      <c r="AC22" t="s">
        <v>968</v>
      </c>
      <c r="AD22" t="s">
        <v>969</v>
      </c>
      <c r="AE22" t="s">
        <v>59</v>
      </c>
      <c r="AF22" t="s">
        <v>970</v>
      </c>
      <c r="AG22" t="s">
        <v>971</v>
      </c>
      <c r="AH22" t="s">
        <v>972</v>
      </c>
      <c r="AI22" t="s">
        <v>973</v>
      </c>
      <c r="AJ22" t="s">
        <v>974</v>
      </c>
      <c r="AK22" t="s">
        <v>975</v>
      </c>
      <c r="AL22" t="s">
        <v>976</v>
      </c>
      <c r="AM22" t="s">
        <v>977</v>
      </c>
      <c r="AN22">
        <v>1223523</v>
      </c>
      <c r="AO22" t="s">
        <v>978</v>
      </c>
      <c r="AP22" t="s">
        <v>979</v>
      </c>
      <c r="AQ22" t="s">
        <v>980</v>
      </c>
      <c r="AR22" t="s">
        <v>981</v>
      </c>
      <c r="AS22" t="s">
        <v>982</v>
      </c>
      <c r="AT22" t="s">
        <v>59</v>
      </c>
      <c r="AU22" t="s">
        <v>983</v>
      </c>
      <c r="AV22" t="s">
        <v>984</v>
      </c>
      <c r="AW22" t="s">
        <v>985</v>
      </c>
      <c r="AX22" t="s">
        <v>59</v>
      </c>
      <c r="AY22" t="s">
        <v>986</v>
      </c>
      <c r="AZ22">
        <v>2517169</v>
      </c>
      <c r="BA22" t="s">
        <v>59</v>
      </c>
    </row>
    <row r="23" spans="1:53" x14ac:dyDescent="0.25">
      <c r="A23" t="s">
        <v>987</v>
      </c>
      <c r="B23">
        <v>6434923</v>
      </c>
      <c r="C23" t="s">
        <v>59</v>
      </c>
      <c r="D23" t="s">
        <v>59</v>
      </c>
      <c r="E23" t="s">
        <v>184</v>
      </c>
      <c r="F23" t="s">
        <v>184</v>
      </c>
      <c r="G23" t="s">
        <v>988</v>
      </c>
      <c r="H23" t="s">
        <v>59</v>
      </c>
      <c r="I23" t="s">
        <v>989</v>
      </c>
      <c r="J23" t="s">
        <v>990</v>
      </c>
      <c r="K23" t="s">
        <v>991</v>
      </c>
      <c r="L23" t="s">
        <v>59</v>
      </c>
      <c r="M23" t="s">
        <v>184</v>
      </c>
      <c r="N23" t="s">
        <v>992</v>
      </c>
      <c r="O23" t="s">
        <v>59</v>
      </c>
      <c r="P23" t="s">
        <v>993</v>
      </c>
      <c r="Q23" t="s">
        <v>994</v>
      </c>
      <c r="R23" t="s">
        <v>995</v>
      </c>
      <c r="S23" t="s">
        <v>59</v>
      </c>
      <c r="T23" t="s">
        <v>996</v>
      </c>
      <c r="U23" t="s">
        <v>184</v>
      </c>
      <c r="V23" t="s">
        <v>997</v>
      </c>
      <c r="W23" t="s">
        <v>998</v>
      </c>
      <c r="X23" t="s">
        <v>999</v>
      </c>
      <c r="Y23" t="s">
        <v>184</v>
      </c>
      <c r="Z23">
        <v>204646</v>
      </c>
      <c r="AA23" t="s">
        <v>59</v>
      </c>
      <c r="AB23" t="s">
        <v>190</v>
      </c>
      <c r="AC23" t="s">
        <v>59</v>
      </c>
      <c r="AD23" t="s">
        <v>59</v>
      </c>
      <c r="AE23" t="s">
        <v>59</v>
      </c>
      <c r="AF23" t="s">
        <v>59</v>
      </c>
      <c r="AG23" t="s">
        <v>1000</v>
      </c>
      <c r="AH23" t="s">
        <v>59</v>
      </c>
      <c r="AI23" t="s">
        <v>1001</v>
      </c>
      <c r="AJ23" t="s">
        <v>1002</v>
      </c>
      <c r="AK23" t="s">
        <v>59</v>
      </c>
      <c r="AL23" t="s">
        <v>1003</v>
      </c>
      <c r="AM23" t="s">
        <v>1004</v>
      </c>
      <c r="AN23">
        <v>410270</v>
      </c>
      <c r="AO23" t="s">
        <v>1005</v>
      </c>
      <c r="AP23" t="s">
        <v>1006</v>
      </c>
      <c r="AQ23" t="s">
        <v>59</v>
      </c>
      <c r="AR23" t="s">
        <v>59</v>
      </c>
      <c r="AS23" t="s">
        <v>1007</v>
      </c>
      <c r="AT23" t="s">
        <v>59</v>
      </c>
      <c r="AU23" t="s">
        <v>59</v>
      </c>
      <c r="AV23" t="s">
        <v>1008</v>
      </c>
      <c r="AW23" t="s">
        <v>59</v>
      </c>
      <c r="AX23" t="s">
        <v>1009</v>
      </c>
      <c r="AY23" t="s">
        <v>59</v>
      </c>
      <c r="AZ23">
        <v>1</v>
      </c>
      <c r="BA23" t="s">
        <v>184</v>
      </c>
    </row>
    <row r="24" spans="1:53" x14ac:dyDescent="0.25">
      <c r="A24" t="s">
        <v>1010</v>
      </c>
      <c r="B24">
        <v>14382990</v>
      </c>
      <c r="C24" t="s">
        <v>1011</v>
      </c>
      <c r="D24" t="s">
        <v>59</v>
      </c>
      <c r="E24" t="s">
        <v>59</v>
      </c>
      <c r="F24" t="s">
        <v>1012</v>
      </c>
      <c r="G24" t="s">
        <v>59</v>
      </c>
      <c r="H24" t="s">
        <v>59</v>
      </c>
      <c r="I24" t="s">
        <v>1013</v>
      </c>
      <c r="J24" t="s">
        <v>1014</v>
      </c>
      <c r="K24" t="s">
        <v>1015</v>
      </c>
      <c r="L24" t="s">
        <v>1016</v>
      </c>
      <c r="M24" t="s">
        <v>184</v>
      </c>
      <c r="N24" t="s">
        <v>1017</v>
      </c>
      <c r="O24" t="s">
        <v>59</v>
      </c>
      <c r="P24" t="s">
        <v>1018</v>
      </c>
      <c r="Q24" t="s">
        <v>59</v>
      </c>
      <c r="R24" t="s">
        <v>1019</v>
      </c>
      <c r="S24" t="s">
        <v>59</v>
      </c>
      <c r="T24" t="s">
        <v>1020</v>
      </c>
      <c r="U24" t="s">
        <v>59</v>
      </c>
      <c r="V24" t="s">
        <v>1021</v>
      </c>
      <c r="W24" t="s">
        <v>1022</v>
      </c>
      <c r="X24" t="s">
        <v>1023</v>
      </c>
      <c r="Y24" t="s">
        <v>1024</v>
      </c>
      <c r="Z24">
        <v>410830</v>
      </c>
      <c r="AA24" t="s">
        <v>59</v>
      </c>
      <c r="AB24" t="s">
        <v>1025</v>
      </c>
      <c r="AC24" t="s">
        <v>59</v>
      </c>
      <c r="AD24" t="s">
        <v>1026</v>
      </c>
      <c r="AE24" t="s">
        <v>1027</v>
      </c>
      <c r="AF24" t="s">
        <v>1028</v>
      </c>
      <c r="AG24" t="s">
        <v>1029</v>
      </c>
      <c r="AH24" t="s">
        <v>59</v>
      </c>
      <c r="AI24" t="s">
        <v>1030</v>
      </c>
      <c r="AJ24" t="s">
        <v>1031</v>
      </c>
      <c r="AK24" t="s">
        <v>59</v>
      </c>
      <c r="AL24" t="s">
        <v>59</v>
      </c>
      <c r="AM24" t="s">
        <v>1032</v>
      </c>
      <c r="AN24">
        <v>2779</v>
      </c>
      <c r="AO24" t="s">
        <v>1033</v>
      </c>
      <c r="AP24" t="s">
        <v>1034</v>
      </c>
      <c r="AQ24" t="s">
        <v>1035</v>
      </c>
      <c r="AR24" t="s">
        <v>1036</v>
      </c>
      <c r="AS24" t="s">
        <v>1037</v>
      </c>
      <c r="AT24" t="s">
        <v>59</v>
      </c>
      <c r="AU24" t="s">
        <v>59</v>
      </c>
      <c r="AV24" t="s">
        <v>1038</v>
      </c>
      <c r="AW24" t="s">
        <v>1039</v>
      </c>
      <c r="AX24" t="s">
        <v>1040</v>
      </c>
      <c r="AY24" t="s">
        <v>1041</v>
      </c>
      <c r="AZ24">
        <v>106098</v>
      </c>
      <c r="BA24" t="s">
        <v>59</v>
      </c>
    </row>
    <row r="25" spans="1:53" x14ac:dyDescent="0.25">
      <c r="A25" t="s">
        <v>1042</v>
      </c>
      <c r="B25">
        <v>11804214</v>
      </c>
      <c r="C25" t="s">
        <v>1043</v>
      </c>
      <c r="D25" t="s">
        <v>1044</v>
      </c>
      <c r="E25" t="s">
        <v>1045</v>
      </c>
      <c r="F25" t="s">
        <v>1046</v>
      </c>
      <c r="G25" t="s">
        <v>1047</v>
      </c>
      <c r="H25" t="s">
        <v>184</v>
      </c>
      <c r="I25" t="s">
        <v>59</v>
      </c>
      <c r="J25" t="s">
        <v>59</v>
      </c>
      <c r="K25" t="s">
        <v>59</v>
      </c>
      <c r="L25" t="s">
        <v>1048</v>
      </c>
      <c r="M25" t="s">
        <v>59</v>
      </c>
      <c r="N25" t="s">
        <v>59</v>
      </c>
      <c r="O25" t="s">
        <v>1049</v>
      </c>
      <c r="P25" t="s">
        <v>59</v>
      </c>
      <c r="Q25" t="s">
        <v>1050</v>
      </c>
      <c r="R25" t="s">
        <v>59</v>
      </c>
      <c r="S25" t="s">
        <v>1051</v>
      </c>
      <c r="T25" t="s">
        <v>1052</v>
      </c>
      <c r="U25" t="s">
        <v>1053</v>
      </c>
      <c r="V25" t="s">
        <v>59</v>
      </c>
      <c r="W25" t="s">
        <v>59</v>
      </c>
      <c r="X25" t="s">
        <v>59</v>
      </c>
      <c r="Y25" t="s">
        <v>1054</v>
      </c>
      <c r="Z25">
        <v>64652</v>
      </c>
      <c r="AA25" t="s">
        <v>1055</v>
      </c>
      <c r="AB25" t="s">
        <v>184</v>
      </c>
      <c r="AC25" t="s">
        <v>1056</v>
      </c>
      <c r="AD25" t="s">
        <v>1057</v>
      </c>
      <c r="AE25" t="s">
        <v>1058</v>
      </c>
      <c r="AF25" t="s">
        <v>59</v>
      </c>
      <c r="AG25" t="s">
        <v>59</v>
      </c>
      <c r="AH25" t="s">
        <v>1059</v>
      </c>
      <c r="AI25" t="s">
        <v>59</v>
      </c>
      <c r="AJ25" t="s">
        <v>1060</v>
      </c>
      <c r="AK25" t="s">
        <v>1061</v>
      </c>
      <c r="AL25" t="s">
        <v>1062</v>
      </c>
      <c r="AM25" t="s">
        <v>1063</v>
      </c>
      <c r="AN25">
        <v>15482</v>
      </c>
      <c r="AO25" t="s">
        <v>59</v>
      </c>
      <c r="AP25" t="s">
        <v>59</v>
      </c>
      <c r="AQ25" t="s">
        <v>59</v>
      </c>
      <c r="AR25" t="s">
        <v>1064</v>
      </c>
      <c r="AS25" t="s">
        <v>1065</v>
      </c>
      <c r="AT25" t="s">
        <v>1066</v>
      </c>
      <c r="AU25" t="s">
        <v>1067</v>
      </c>
      <c r="AV25" t="s">
        <v>59</v>
      </c>
      <c r="AW25" t="s">
        <v>1068</v>
      </c>
      <c r="AX25" t="s">
        <v>1069</v>
      </c>
      <c r="AY25" t="s">
        <v>1070</v>
      </c>
      <c r="AZ25">
        <v>3991</v>
      </c>
      <c r="BA25" t="s">
        <v>1071</v>
      </c>
    </row>
    <row r="26" spans="1:53" x14ac:dyDescent="0.25">
      <c r="A26" t="s">
        <v>1072</v>
      </c>
      <c r="B26">
        <v>4500513</v>
      </c>
      <c r="C26" t="s">
        <v>184</v>
      </c>
      <c r="D26" t="s">
        <v>59</v>
      </c>
      <c r="E26" t="s">
        <v>1073</v>
      </c>
      <c r="F26" t="s">
        <v>1074</v>
      </c>
      <c r="G26" t="s">
        <v>1075</v>
      </c>
      <c r="H26" t="s">
        <v>184</v>
      </c>
      <c r="I26" t="s">
        <v>1076</v>
      </c>
      <c r="J26" t="s">
        <v>1077</v>
      </c>
      <c r="K26" t="s">
        <v>1078</v>
      </c>
      <c r="L26" t="s">
        <v>184</v>
      </c>
      <c r="M26" t="s">
        <v>1079</v>
      </c>
      <c r="N26" t="s">
        <v>184</v>
      </c>
      <c r="O26" t="s">
        <v>1080</v>
      </c>
      <c r="P26" t="s">
        <v>184</v>
      </c>
      <c r="Q26" t="s">
        <v>184</v>
      </c>
      <c r="R26" t="s">
        <v>184</v>
      </c>
      <c r="S26" t="s">
        <v>59</v>
      </c>
      <c r="T26" t="s">
        <v>184</v>
      </c>
      <c r="U26" t="s">
        <v>59</v>
      </c>
      <c r="V26" t="s">
        <v>184</v>
      </c>
      <c r="W26" t="s">
        <v>1081</v>
      </c>
      <c r="X26" t="s">
        <v>184</v>
      </c>
      <c r="Y26" t="s">
        <v>184</v>
      </c>
      <c r="Z26">
        <v>0</v>
      </c>
      <c r="AA26" t="s">
        <v>184</v>
      </c>
      <c r="AB26" t="s">
        <v>530</v>
      </c>
      <c r="AC26" t="s">
        <v>1082</v>
      </c>
      <c r="AD26" t="s">
        <v>184</v>
      </c>
      <c r="AE26" t="s">
        <v>1083</v>
      </c>
      <c r="AF26" t="s">
        <v>184</v>
      </c>
      <c r="AG26" t="s">
        <v>184</v>
      </c>
      <c r="AH26" t="s">
        <v>1084</v>
      </c>
      <c r="AI26" t="s">
        <v>1085</v>
      </c>
      <c r="AJ26" t="s">
        <v>184</v>
      </c>
      <c r="AK26" t="s">
        <v>59</v>
      </c>
      <c r="AL26" t="s">
        <v>184</v>
      </c>
      <c r="AM26" t="s">
        <v>1086</v>
      </c>
      <c r="AN26">
        <v>0</v>
      </c>
      <c r="AO26" t="s">
        <v>1087</v>
      </c>
      <c r="AP26" t="s">
        <v>184</v>
      </c>
      <c r="AQ26" t="s">
        <v>184</v>
      </c>
      <c r="AR26" t="s">
        <v>1088</v>
      </c>
      <c r="AS26" t="s">
        <v>1089</v>
      </c>
      <c r="AT26" t="s">
        <v>184</v>
      </c>
      <c r="AU26" t="s">
        <v>1090</v>
      </c>
      <c r="AV26" t="s">
        <v>1091</v>
      </c>
      <c r="AW26" t="s">
        <v>1092</v>
      </c>
      <c r="AX26" t="s">
        <v>1093</v>
      </c>
      <c r="AY26" t="s">
        <v>1094</v>
      </c>
      <c r="AZ26">
        <v>16513</v>
      </c>
      <c r="BA26" t="s">
        <v>1095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10E5-EE1F-48DF-AC72-CE16A5D48967}">
  <sheetPr>
    <tabColor theme="2" tint="-9.9978637043366805E-2"/>
  </sheetPr>
  <dimension ref="A1:B5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275</v>
      </c>
    </row>
    <row r="3" spans="1:2" x14ac:dyDescent="0.25">
      <c r="A3" t="str">
        <f>TaxData[[#Headers],[AK]]</f>
        <v>AK</v>
      </c>
      <c r="B3" t="s">
        <v>276</v>
      </c>
    </row>
    <row r="4" spans="1:2" x14ac:dyDescent="0.25">
      <c r="A4" t="str">
        <f>TaxData[[#Headers],[AZ]]</f>
        <v>AZ</v>
      </c>
      <c r="B4" t="s">
        <v>277</v>
      </c>
    </row>
    <row r="5" spans="1:2" x14ac:dyDescent="0.25">
      <c r="A5" t="str">
        <f>TaxData[[#Headers],[AR]]</f>
        <v>AR</v>
      </c>
      <c r="B5" t="s">
        <v>278</v>
      </c>
    </row>
    <row r="6" spans="1:2" x14ac:dyDescent="0.25">
      <c r="A6" t="str">
        <f>TaxData[[#Headers],[CA]]</f>
        <v>CA</v>
      </c>
      <c r="B6" t="s">
        <v>279</v>
      </c>
    </row>
    <row r="7" spans="1:2" x14ac:dyDescent="0.25">
      <c r="A7" t="str">
        <f>TaxData[[#Headers],[CO]]</f>
        <v>CO</v>
      </c>
      <c r="B7" t="s">
        <v>280</v>
      </c>
    </row>
    <row r="8" spans="1:2" x14ac:dyDescent="0.25">
      <c r="A8" t="str">
        <f>TaxData[[#Headers],[CT]]</f>
        <v>CT</v>
      </c>
      <c r="B8" t="s">
        <v>281</v>
      </c>
    </row>
    <row r="9" spans="1:2" x14ac:dyDescent="0.25">
      <c r="A9" t="str">
        <f>TaxData[[#Headers],[DE]]</f>
        <v>DE</v>
      </c>
      <c r="B9" t="s">
        <v>282</v>
      </c>
    </row>
    <row r="10" spans="1:2" x14ac:dyDescent="0.25">
      <c r="A10" t="str">
        <f>TaxData[[#Headers],[DC]]</f>
        <v>DC</v>
      </c>
      <c r="B10" t="s">
        <v>283</v>
      </c>
    </row>
    <row r="11" spans="1:2" x14ac:dyDescent="0.25">
      <c r="A11" t="str">
        <f>TaxData[[#Headers],[FL]]</f>
        <v>FL</v>
      </c>
      <c r="B11" t="s">
        <v>284</v>
      </c>
    </row>
    <row r="12" spans="1:2" x14ac:dyDescent="0.25">
      <c r="A12" t="str">
        <f>TaxData[[#Headers],[GA]]</f>
        <v>GA</v>
      </c>
      <c r="B12" t="s">
        <v>285</v>
      </c>
    </row>
    <row r="13" spans="1:2" x14ac:dyDescent="0.25">
      <c r="A13" t="str">
        <f>TaxData[[#Headers],[HI]]</f>
        <v>HI</v>
      </c>
      <c r="B13" t="s">
        <v>286</v>
      </c>
    </row>
    <row r="14" spans="1:2" x14ac:dyDescent="0.25">
      <c r="A14" t="str">
        <f>TaxData[[#Headers],[ID]]</f>
        <v>ID</v>
      </c>
      <c r="B14" t="s">
        <v>287</v>
      </c>
    </row>
    <row r="15" spans="1:2" x14ac:dyDescent="0.25">
      <c r="A15" t="str">
        <f>TaxData[[#Headers],[IL]]</f>
        <v>IL</v>
      </c>
      <c r="B15" t="s">
        <v>288</v>
      </c>
    </row>
    <row r="16" spans="1:2" x14ac:dyDescent="0.25">
      <c r="A16" t="str">
        <f>TaxData[[#Headers],[IN]]</f>
        <v>IN</v>
      </c>
      <c r="B16" t="s">
        <v>289</v>
      </c>
    </row>
    <row r="17" spans="1:2" x14ac:dyDescent="0.25">
      <c r="A17" t="str">
        <f>TaxData[[#Headers],[IA]]</f>
        <v>IA</v>
      </c>
      <c r="B17" t="s">
        <v>290</v>
      </c>
    </row>
    <row r="18" spans="1:2" x14ac:dyDescent="0.25">
      <c r="A18" t="str">
        <f>TaxData[[#Headers],[KS]]</f>
        <v>KS</v>
      </c>
      <c r="B18" t="s">
        <v>291</v>
      </c>
    </row>
    <row r="19" spans="1:2" x14ac:dyDescent="0.25">
      <c r="A19" t="str">
        <f>TaxData[[#Headers],[KY]]</f>
        <v>KY</v>
      </c>
      <c r="B19" t="s">
        <v>292</v>
      </c>
    </row>
    <row r="20" spans="1:2" x14ac:dyDescent="0.25">
      <c r="A20" t="str">
        <f>TaxData[[#Headers],[LA]]</f>
        <v>LA</v>
      </c>
      <c r="B20" t="s">
        <v>293</v>
      </c>
    </row>
    <row r="21" spans="1:2" x14ac:dyDescent="0.25">
      <c r="A21" t="str">
        <f>TaxData[[#Headers],[ME]]</f>
        <v>ME</v>
      </c>
      <c r="B21" t="s">
        <v>294</v>
      </c>
    </row>
    <row r="22" spans="1:2" x14ac:dyDescent="0.25">
      <c r="A22" t="str">
        <f>TaxData[[#Headers],[MD]]</f>
        <v>MD</v>
      </c>
      <c r="B22" t="s">
        <v>295</v>
      </c>
    </row>
    <row r="23" spans="1:2" x14ac:dyDescent="0.25">
      <c r="A23" t="str">
        <f>TaxData[[#Headers],[MA]]</f>
        <v>MA</v>
      </c>
      <c r="B23" t="s">
        <v>296</v>
      </c>
    </row>
    <row r="24" spans="1:2" x14ac:dyDescent="0.25">
      <c r="A24" t="str">
        <f>TaxData[[#Headers],[MI]]</f>
        <v>MI</v>
      </c>
      <c r="B24" t="s">
        <v>297</v>
      </c>
    </row>
    <row r="25" spans="1:2" x14ac:dyDescent="0.25">
      <c r="A25" t="str">
        <f>TaxData[[#Headers],[MN]]</f>
        <v>MN</v>
      </c>
      <c r="B25">
        <v>844730</v>
      </c>
    </row>
    <row r="26" spans="1:2" x14ac:dyDescent="0.25">
      <c r="A26" t="str">
        <f>TaxData[[#Headers],[MS]]</f>
        <v>MS</v>
      </c>
      <c r="B26" t="s">
        <v>298</v>
      </c>
    </row>
    <row r="27" spans="1:2" x14ac:dyDescent="0.25">
      <c r="A27" t="str">
        <f>TaxData[[#Headers],[MO]]</f>
        <v>MO</v>
      </c>
      <c r="B27" t="s">
        <v>299</v>
      </c>
    </row>
    <row r="28" spans="1:2" x14ac:dyDescent="0.25">
      <c r="A28" t="str">
        <f>TaxData[[#Headers],[MT]]</f>
        <v>MT</v>
      </c>
      <c r="B28" t="s">
        <v>300</v>
      </c>
    </row>
    <row r="29" spans="1:2" x14ac:dyDescent="0.25">
      <c r="A29" t="str">
        <f>TaxData[[#Headers],[NE]]</f>
        <v>NE</v>
      </c>
      <c r="B29" t="s">
        <v>301</v>
      </c>
    </row>
    <row r="30" spans="1:2" x14ac:dyDescent="0.25">
      <c r="A30" t="str">
        <f>TaxData[[#Headers],[NV]]</f>
        <v>NV</v>
      </c>
      <c r="B30" t="s">
        <v>302</v>
      </c>
    </row>
    <row r="31" spans="1:2" x14ac:dyDescent="0.25">
      <c r="A31" t="str">
        <f>TaxData[[#Headers],[NH]]</f>
        <v>NH</v>
      </c>
      <c r="B31" t="s">
        <v>303</v>
      </c>
    </row>
    <row r="32" spans="1:2" x14ac:dyDescent="0.25">
      <c r="A32" t="str">
        <f>TaxData[[#Headers],[NJ]]</f>
        <v>NJ</v>
      </c>
      <c r="B32" t="s">
        <v>304</v>
      </c>
    </row>
    <row r="33" spans="1:2" x14ac:dyDescent="0.25">
      <c r="A33" t="str">
        <f>TaxData[[#Headers],[NM]]</f>
        <v>NM</v>
      </c>
      <c r="B33" t="s">
        <v>305</v>
      </c>
    </row>
    <row r="34" spans="1:2" x14ac:dyDescent="0.25">
      <c r="A34" t="str">
        <f>TaxData[[#Headers],[NY]]</f>
        <v>NY</v>
      </c>
      <c r="B34" t="s">
        <v>306</v>
      </c>
    </row>
    <row r="35" spans="1:2" x14ac:dyDescent="0.25">
      <c r="A35" t="str">
        <f>TaxData[[#Headers],[NC]]</f>
        <v>NC</v>
      </c>
      <c r="B35" t="s">
        <v>307</v>
      </c>
    </row>
    <row r="36" spans="1:2" x14ac:dyDescent="0.25">
      <c r="A36" t="str">
        <f>TaxData[[#Headers],[ND]]</f>
        <v>ND</v>
      </c>
      <c r="B36" t="s">
        <v>308</v>
      </c>
    </row>
    <row r="37" spans="1:2" x14ac:dyDescent="0.25">
      <c r="A37" t="str">
        <f>TaxData[[#Headers],[OH]]</f>
        <v>OH</v>
      </c>
      <c r="B37" t="s">
        <v>309</v>
      </c>
    </row>
    <row r="38" spans="1:2" x14ac:dyDescent="0.25">
      <c r="A38" t="str">
        <f>TaxData[[#Headers],[OK]]</f>
        <v>OK</v>
      </c>
      <c r="B38" t="s">
        <v>310</v>
      </c>
    </row>
    <row r="39" spans="1:2" x14ac:dyDescent="0.25">
      <c r="A39" t="str">
        <f>TaxData[[#Headers],[OR]]</f>
        <v>OR</v>
      </c>
      <c r="B39">
        <v>619333</v>
      </c>
    </row>
    <row r="40" spans="1:2" x14ac:dyDescent="0.25">
      <c r="A40" t="str">
        <f>TaxData[[#Headers],[PA]]</f>
        <v>PA</v>
      </c>
      <c r="B40" t="s">
        <v>311</v>
      </c>
    </row>
    <row r="41" spans="1:2" x14ac:dyDescent="0.25">
      <c r="A41" t="str">
        <f>TaxData[[#Headers],[RI]]</f>
        <v>RI</v>
      </c>
      <c r="B41" t="s">
        <v>312</v>
      </c>
    </row>
    <row r="42" spans="1:2" x14ac:dyDescent="0.25">
      <c r="A42" t="str">
        <f>TaxData[[#Headers],[SC]]</f>
        <v>SC</v>
      </c>
      <c r="B42" t="s">
        <v>313</v>
      </c>
    </row>
    <row r="43" spans="1:2" x14ac:dyDescent="0.25">
      <c r="A43" t="str">
        <f>TaxData[[#Headers],[SD]]</f>
        <v>SD</v>
      </c>
      <c r="B43" t="s">
        <v>314</v>
      </c>
    </row>
    <row r="44" spans="1:2" x14ac:dyDescent="0.25">
      <c r="A44" t="str">
        <f>TaxData[[#Headers],[TN]]</f>
        <v>TN</v>
      </c>
      <c r="B44" t="s">
        <v>315</v>
      </c>
    </row>
    <row r="45" spans="1:2" x14ac:dyDescent="0.25">
      <c r="A45" t="str">
        <f>TaxData[[#Headers],[TX]]</f>
        <v>TX</v>
      </c>
      <c r="B45" t="s">
        <v>316</v>
      </c>
    </row>
    <row r="46" spans="1:2" x14ac:dyDescent="0.25">
      <c r="A46" t="str">
        <f>TaxData[[#Headers],[UT]]</f>
        <v>UT</v>
      </c>
      <c r="B46" t="s">
        <v>317</v>
      </c>
    </row>
    <row r="47" spans="1:2" x14ac:dyDescent="0.25">
      <c r="A47" t="str">
        <f>TaxData[[#Headers],[VT]]</f>
        <v>VT</v>
      </c>
      <c r="B47" t="s">
        <v>318</v>
      </c>
    </row>
    <row r="48" spans="1:2" x14ac:dyDescent="0.25">
      <c r="A48" t="str">
        <f>TaxData[[#Headers],[VA]]</f>
        <v>VA</v>
      </c>
      <c r="B48" t="s">
        <v>319</v>
      </c>
    </row>
    <row r="49" spans="1:2" x14ac:dyDescent="0.25">
      <c r="A49" t="str">
        <f>TaxData[[#Headers],[WA]]</f>
        <v>WA</v>
      </c>
      <c r="B49" t="s">
        <v>320</v>
      </c>
    </row>
    <row r="50" spans="1:2" x14ac:dyDescent="0.25">
      <c r="A50" t="str">
        <f>TaxData[[#Headers],[WV]]</f>
        <v>WV</v>
      </c>
      <c r="B50" t="s">
        <v>321</v>
      </c>
    </row>
    <row r="51" spans="1:2" x14ac:dyDescent="0.25">
      <c r="A51" t="str">
        <f>TaxData[[#Headers],[WI]]</f>
        <v>WI</v>
      </c>
      <c r="B51">
        <v>1123970</v>
      </c>
    </row>
    <row r="52" spans="1:2" x14ac:dyDescent="0.25">
      <c r="A52" t="str">
        <f>TaxData[[#Headers],[WY]]</f>
        <v>WY</v>
      </c>
      <c r="B52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E4F6-BA46-457D-9516-E9476DA1AEBC}">
  <sheetPr>
    <tabColor theme="3" tint="0.79998168889431442"/>
  </sheetPr>
  <dimension ref="A1:B5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184</v>
      </c>
    </row>
    <row r="3" spans="1:2" x14ac:dyDescent="0.25">
      <c r="A3" t="str">
        <f>TaxData[[#Headers],[AK]]</f>
        <v>AK</v>
      </c>
      <c r="B3" t="s">
        <v>185</v>
      </c>
    </row>
    <row r="4" spans="1:2" x14ac:dyDescent="0.25">
      <c r="A4" t="str">
        <f>TaxData[[#Headers],[AZ]]</f>
        <v>AZ</v>
      </c>
      <c r="B4" t="s">
        <v>186</v>
      </c>
    </row>
    <row r="5" spans="1:2" x14ac:dyDescent="0.25">
      <c r="A5" t="str">
        <f>TaxData[[#Headers],[AR]]</f>
        <v>AR</v>
      </c>
      <c r="B5" t="s">
        <v>187</v>
      </c>
    </row>
    <row r="6" spans="1:2" x14ac:dyDescent="0.25">
      <c r="A6" t="str">
        <f>TaxData[[#Headers],[CA]]</f>
        <v>CA</v>
      </c>
      <c r="B6">
        <v>12600</v>
      </c>
    </row>
    <row r="7" spans="1:2" x14ac:dyDescent="0.25">
      <c r="A7" t="str">
        <f>TaxData[[#Headers],[CO]]</f>
        <v>CO</v>
      </c>
      <c r="B7" t="s">
        <v>188</v>
      </c>
    </row>
    <row r="8" spans="1:2" x14ac:dyDescent="0.25">
      <c r="A8" t="str">
        <f>TaxData[[#Headers],[CT]]</f>
        <v>CT</v>
      </c>
      <c r="B8" t="s">
        <v>189</v>
      </c>
    </row>
    <row r="9" spans="1:2" x14ac:dyDescent="0.25">
      <c r="A9" t="str">
        <f>TaxData[[#Headers],[DE]]</f>
        <v>DE</v>
      </c>
      <c r="B9">
        <v>12600</v>
      </c>
    </row>
    <row r="10" spans="1:2" x14ac:dyDescent="0.25">
      <c r="A10" t="str">
        <f>TaxData[[#Headers],[DC]]</f>
        <v>DC</v>
      </c>
      <c r="B10" t="s">
        <v>190</v>
      </c>
    </row>
    <row r="11" spans="1:2" x14ac:dyDescent="0.25">
      <c r="A11" t="str">
        <f>TaxData[[#Headers],[FL]]</f>
        <v>FL</v>
      </c>
      <c r="B11" t="s">
        <v>191</v>
      </c>
    </row>
    <row r="12" spans="1:2" x14ac:dyDescent="0.25">
      <c r="A12" t="str">
        <f>TaxData[[#Headers],[GA]]</f>
        <v>GA</v>
      </c>
      <c r="B12">
        <v>12600</v>
      </c>
    </row>
    <row r="13" spans="1:2" x14ac:dyDescent="0.25">
      <c r="A13" t="str">
        <f>TaxData[[#Headers],[HI]]</f>
        <v>HI</v>
      </c>
      <c r="B13">
        <v>12600</v>
      </c>
    </row>
    <row r="14" spans="1:2" x14ac:dyDescent="0.25">
      <c r="A14" t="str">
        <f>TaxData[[#Headers],[ID]]</f>
        <v>ID</v>
      </c>
      <c r="B14">
        <v>12600</v>
      </c>
    </row>
    <row r="15" spans="1:2" x14ac:dyDescent="0.25">
      <c r="A15" t="str">
        <f>TaxData[[#Headers],[IL]]</f>
        <v>IL</v>
      </c>
      <c r="B15" t="s">
        <v>192</v>
      </c>
    </row>
    <row r="16" spans="1:2" x14ac:dyDescent="0.25">
      <c r="A16" t="str">
        <f>TaxData[[#Headers],[IN]]</f>
        <v>IN</v>
      </c>
      <c r="B16" t="s">
        <v>193</v>
      </c>
    </row>
    <row r="17" spans="1:2" x14ac:dyDescent="0.25">
      <c r="A17" t="str">
        <f>TaxData[[#Headers],[IA]]</f>
        <v>IA</v>
      </c>
      <c r="B17" t="s">
        <v>194</v>
      </c>
    </row>
    <row r="18" spans="1:2" x14ac:dyDescent="0.25">
      <c r="A18" t="str">
        <f>TaxData[[#Headers],[KS]]</f>
        <v>KS</v>
      </c>
      <c r="B18" t="s">
        <v>195</v>
      </c>
    </row>
    <row r="19" spans="1:2" x14ac:dyDescent="0.25">
      <c r="A19" t="str">
        <f>TaxData[[#Headers],[KY]]</f>
        <v>KY</v>
      </c>
      <c r="B19" t="s">
        <v>196</v>
      </c>
    </row>
    <row r="20" spans="1:2" x14ac:dyDescent="0.25">
      <c r="A20" t="str">
        <f>TaxData[[#Headers],[LA]]</f>
        <v>LA</v>
      </c>
      <c r="B20" t="s">
        <v>197</v>
      </c>
    </row>
    <row r="21" spans="1:2" x14ac:dyDescent="0.25">
      <c r="A21" t="str">
        <f>TaxData[[#Headers],[ME]]</f>
        <v>ME</v>
      </c>
      <c r="B21" t="s">
        <v>198</v>
      </c>
    </row>
    <row r="22" spans="1:2" x14ac:dyDescent="0.25">
      <c r="A22" t="str">
        <f>TaxData[[#Headers],[MD]]</f>
        <v>MD</v>
      </c>
      <c r="B22" t="s">
        <v>199</v>
      </c>
    </row>
    <row r="23" spans="1:2" x14ac:dyDescent="0.25">
      <c r="A23" t="str">
        <f>TaxData[[#Headers],[MA]]</f>
        <v>MA</v>
      </c>
      <c r="B23" t="s">
        <v>200</v>
      </c>
    </row>
    <row r="24" spans="1:2" x14ac:dyDescent="0.25">
      <c r="A24" t="str">
        <f>TaxData[[#Headers],[MI]]</f>
        <v>MI</v>
      </c>
      <c r="B24" t="s">
        <v>201</v>
      </c>
    </row>
    <row r="25" spans="1:2" x14ac:dyDescent="0.25">
      <c r="A25" t="str">
        <f>TaxData[[#Headers],[MN]]</f>
        <v>MN</v>
      </c>
      <c r="B25">
        <v>132221</v>
      </c>
    </row>
    <row r="26" spans="1:2" x14ac:dyDescent="0.25">
      <c r="A26" t="str">
        <f>TaxData[[#Headers],[MS]]</f>
        <v>MS</v>
      </c>
      <c r="B26" t="s">
        <v>202</v>
      </c>
    </row>
    <row r="27" spans="1:2" x14ac:dyDescent="0.25">
      <c r="A27" t="str">
        <f>TaxData[[#Headers],[MO]]</f>
        <v>MO</v>
      </c>
      <c r="B27" t="s">
        <v>203</v>
      </c>
    </row>
    <row r="28" spans="1:2" x14ac:dyDescent="0.25">
      <c r="A28" t="str">
        <f>TaxData[[#Headers],[MT]]</f>
        <v>MT</v>
      </c>
      <c r="B28" t="s">
        <v>204</v>
      </c>
    </row>
    <row r="29" spans="1:2" x14ac:dyDescent="0.25">
      <c r="A29" t="str">
        <f>TaxData[[#Headers],[NE]]</f>
        <v>NE</v>
      </c>
      <c r="B29" t="s">
        <v>205</v>
      </c>
    </row>
    <row r="30" spans="1:2" x14ac:dyDescent="0.25">
      <c r="A30" t="str">
        <f>TaxData[[#Headers],[NV]]</f>
        <v>NV</v>
      </c>
      <c r="B30" t="s">
        <v>206</v>
      </c>
    </row>
    <row r="31" spans="1:2" x14ac:dyDescent="0.25">
      <c r="A31" t="str">
        <f>TaxData[[#Headers],[NH]]</f>
        <v>NH</v>
      </c>
      <c r="B31" t="s">
        <v>207</v>
      </c>
    </row>
    <row r="32" spans="1:2" x14ac:dyDescent="0.25">
      <c r="A32" t="str">
        <f>TaxData[[#Headers],[NJ]]</f>
        <v>NJ</v>
      </c>
      <c r="B32" t="s">
        <v>208</v>
      </c>
    </row>
    <row r="33" spans="1:2" x14ac:dyDescent="0.25">
      <c r="A33" t="str">
        <f>TaxData[[#Headers],[NM]]</f>
        <v>NM</v>
      </c>
      <c r="B33" t="s">
        <v>209</v>
      </c>
    </row>
    <row r="34" spans="1:2" x14ac:dyDescent="0.25">
      <c r="A34" t="str">
        <f>TaxData[[#Headers],[NY]]</f>
        <v>NY</v>
      </c>
      <c r="B34" t="s">
        <v>210</v>
      </c>
    </row>
    <row r="35" spans="1:2" x14ac:dyDescent="0.25">
      <c r="A35" t="str">
        <f>TaxData[[#Headers],[NC]]</f>
        <v>NC</v>
      </c>
      <c r="B35" t="s">
        <v>211</v>
      </c>
    </row>
    <row r="36" spans="1:2" x14ac:dyDescent="0.25">
      <c r="A36" t="str">
        <f>TaxData[[#Headers],[ND]]</f>
        <v>ND</v>
      </c>
      <c r="B36" t="s">
        <v>212</v>
      </c>
    </row>
    <row r="37" spans="1:2" x14ac:dyDescent="0.25">
      <c r="A37" t="str">
        <f>TaxData[[#Headers],[OH]]</f>
        <v>OH</v>
      </c>
      <c r="B37" t="s">
        <v>213</v>
      </c>
    </row>
    <row r="38" spans="1:2" x14ac:dyDescent="0.25">
      <c r="A38" t="str">
        <f>TaxData[[#Headers],[OK]]</f>
        <v>OK</v>
      </c>
      <c r="B38" t="s">
        <v>214</v>
      </c>
    </row>
    <row r="39" spans="1:2" x14ac:dyDescent="0.25">
      <c r="A39" t="str">
        <f>TaxData[[#Headers],[OR]]</f>
        <v>OR</v>
      </c>
      <c r="B39">
        <v>6332</v>
      </c>
    </row>
    <row r="40" spans="1:2" x14ac:dyDescent="0.25">
      <c r="A40" t="str">
        <f>TaxData[[#Headers],[PA]]</f>
        <v>PA</v>
      </c>
      <c r="B40" t="s">
        <v>215</v>
      </c>
    </row>
    <row r="41" spans="1:2" x14ac:dyDescent="0.25">
      <c r="A41" t="str">
        <f>TaxData[[#Headers],[RI]]</f>
        <v>RI</v>
      </c>
      <c r="B41" t="s">
        <v>216</v>
      </c>
    </row>
    <row r="42" spans="1:2" x14ac:dyDescent="0.25">
      <c r="A42" t="str">
        <f>TaxData[[#Headers],[SC]]</f>
        <v>SC</v>
      </c>
      <c r="B42" t="s">
        <v>217</v>
      </c>
    </row>
    <row r="43" spans="1:2" x14ac:dyDescent="0.25">
      <c r="A43" t="str">
        <f>TaxData[[#Headers],[SD]]</f>
        <v>SD</v>
      </c>
      <c r="B43" t="s">
        <v>218</v>
      </c>
    </row>
    <row r="44" spans="1:2" x14ac:dyDescent="0.25">
      <c r="A44" t="str">
        <f>TaxData[[#Headers],[TN]]</f>
        <v>TN</v>
      </c>
      <c r="B44" t="s">
        <v>219</v>
      </c>
    </row>
    <row r="45" spans="1:2" x14ac:dyDescent="0.25">
      <c r="A45" t="str">
        <f>TaxData[[#Headers],[TX]]</f>
        <v>TX</v>
      </c>
      <c r="B45" t="s">
        <v>220</v>
      </c>
    </row>
    <row r="46" spans="1:2" x14ac:dyDescent="0.25">
      <c r="A46" t="str">
        <f>TaxData[[#Headers],[UT]]</f>
        <v>UT</v>
      </c>
      <c r="B46">
        <v>12600</v>
      </c>
    </row>
    <row r="47" spans="1:2" x14ac:dyDescent="0.25">
      <c r="A47" t="str">
        <f>TaxData[[#Headers],[VT]]</f>
        <v>VT</v>
      </c>
      <c r="B47">
        <v>12600</v>
      </c>
    </row>
    <row r="48" spans="1:2" x14ac:dyDescent="0.25">
      <c r="A48" t="str">
        <f>TaxData[[#Headers],[VA]]</f>
        <v>VA</v>
      </c>
      <c r="B48" t="s">
        <v>221</v>
      </c>
    </row>
    <row r="49" spans="1:2" x14ac:dyDescent="0.25">
      <c r="A49" t="str">
        <f>TaxData[[#Headers],[WA]]</f>
        <v>WA</v>
      </c>
      <c r="B49" t="s">
        <v>222</v>
      </c>
    </row>
    <row r="50" spans="1:2" x14ac:dyDescent="0.25">
      <c r="A50" t="str">
        <f>TaxData[[#Headers],[WV]]</f>
        <v>WV</v>
      </c>
      <c r="B50" t="s">
        <v>223</v>
      </c>
    </row>
    <row r="51" spans="1:2" x14ac:dyDescent="0.25">
      <c r="A51" t="str">
        <f>TaxData[[#Headers],[WI]]</f>
        <v>WI</v>
      </c>
      <c r="B51">
        <v>47</v>
      </c>
    </row>
    <row r="52" spans="1:2" x14ac:dyDescent="0.25">
      <c r="A52" t="str">
        <f>TaxData[[#Headers],[WY]]</f>
        <v>WY</v>
      </c>
      <c r="B52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FD54-1C63-45B5-85F6-8AB0D4FA6326}">
  <sheetPr>
    <tabColor theme="3" tint="0.79998168889431442"/>
  </sheetPr>
  <dimension ref="A1:B5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135</v>
      </c>
    </row>
    <row r="3" spans="1:2" x14ac:dyDescent="0.25">
      <c r="A3" t="str">
        <f>TaxData[[#Headers],[AK]]</f>
        <v>AK</v>
      </c>
      <c r="B3" t="s">
        <v>136</v>
      </c>
    </row>
    <row r="4" spans="1:2" x14ac:dyDescent="0.25">
      <c r="A4" t="str">
        <f>TaxData[[#Headers],[AZ]]</f>
        <v>AZ</v>
      </c>
      <c r="B4" t="s">
        <v>137</v>
      </c>
    </row>
    <row r="5" spans="1:2" x14ac:dyDescent="0.25">
      <c r="A5" t="str">
        <f>TaxData[[#Headers],[AR]]</f>
        <v>AR</v>
      </c>
      <c r="B5" t="s">
        <v>138</v>
      </c>
    </row>
    <row r="6" spans="1:2" x14ac:dyDescent="0.25">
      <c r="A6" t="str">
        <f>TaxData[[#Headers],[CA]]</f>
        <v>CA</v>
      </c>
      <c r="B6" t="s">
        <v>139</v>
      </c>
    </row>
    <row r="7" spans="1:2" x14ac:dyDescent="0.25">
      <c r="A7" t="str">
        <f>TaxData[[#Headers],[CO]]</f>
        <v>CO</v>
      </c>
      <c r="B7" t="s">
        <v>140</v>
      </c>
    </row>
    <row r="8" spans="1:2" x14ac:dyDescent="0.25">
      <c r="A8" t="str">
        <f>TaxData[[#Headers],[CT]]</f>
        <v>CT</v>
      </c>
      <c r="B8" t="s">
        <v>141</v>
      </c>
    </row>
    <row r="9" spans="1:2" x14ac:dyDescent="0.25">
      <c r="A9" t="str">
        <f>TaxData[[#Headers],[DE]]</f>
        <v>DE</v>
      </c>
      <c r="B9" t="s">
        <v>142</v>
      </c>
    </row>
    <row r="10" spans="1:2" x14ac:dyDescent="0.25">
      <c r="A10" t="str">
        <f>TaxData[[#Headers],[DC]]</f>
        <v>DC</v>
      </c>
      <c r="B10" t="s">
        <v>143</v>
      </c>
    </row>
    <row r="11" spans="1:2" x14ac:dyDescent="0.25">
      <c r="A11" t="str">
        <f>TaxData[[#Headers],[FL]]</f>
        <v>FL</v>
      </c>
      <c r="B11" t="s">
        <v>144</v>
      </c>
    </row>
    <row r="12" spans="1:2" x14ac:dyDescent="0.25">
      <c r="A12" t="str">
        <f>TaxData[[#Headers],[GA]]</f>
        <v>GA</v>
      </c>
      <c r="B12" t="s">
        <v>145</v>
      </c>
    </row>
    <row r="13" spans="1:2" x14ac:dyDescent="0.25">
      <c r="A13" t="str">
        <f>TaxData[[#Headers],[HI]]</f>
        <v>HI</v>
      </c>
      <c r="B13" t="s">
        <v>146</v>
      </c>
    </row>
    <row r="14" spans="1:2" x14ac:dyDescent="0.25">
      <c r="A14" t="str">
        <f>TaxData[[#Headers],[ID]]</f>
        <v>ID</v>
      </c>
      <c r="B14" t="s">
        <v>147</v>
      </c>
    </row>
    <row r="15" spans="1:2" x14ac:dyDescent="0.25">
      <c r="A15" t="str">
        <f>TaxData[[#Headers],[IL]]</f>
        <v>IL</v>
      </c>
      <c r="B15" t="s">
        <v>148</v>
      </c>
    </row>
    <row r="16" spans="1:2" x14ac:dyDescent="0.25">
      <c r="A16" t="str">
        <f>TaxData[[#Headers],[IN]]</f>
        <v>IN</v>
      </c>
      <c r="B16" t="s">
        <v>149</v>
      </c>
    </row>
    <row r="17" spans="1:2" x14ac:dyDescent="0.25">
      <c r="A17" t="str">
        <f>TaxData[[#Headers],[IA]]</f>
        <v>IA</v>
      </c>
      <c r="B17" t="s">
        <v>150</v>
      </c>
    </row>
    <row r="18" spans="1:2" x14ac:dyDescent="0.25">
      <c r="A18" t="str">
        <f>TaxData[[#Headers],[KS]]</f>
        <v>KS</v>
      </c>
      <c r="B18" t="s">
        <v>151</v>
      </c>
    </row>
    <row r="19" spans="1:2" x14ac:dyDescent="0.25">
      <c r="A19" t="str">
        <f>TaxData[[#Headers],[KY]]</f>
        <v>KY</v>
      </c>
      <c r="B19" t="s">
        <v>152</v>
      </c>
    </row>
    <row r="20" spans="1:2" x14ac:dyDescent="0.25">
      <c r="A20" t="str">
        <f>TaxData[[#Headers],[LA]]</f>
        <v>LA</v>
      </c>
      <c r="B20" t="s">
        <v>153</v>
      </c>
    </row>
    <row r="21" spans="1:2" x14ac:dyDescent="0.25">
      <c r="A21" t="str">
        <f>TaxData[[#Headers],[ME]]</f>
        <v>ME</v>
      </c>
      <c r="B21" t="s">
        <v>154</v>
      </c>
    </row>
    <row r="22" spans="1:2" x14ac:dyDescent="0.25">
      <c r="A22" t="str">
        <f>TaxData[[#Headers],[MD]]</f>
        <v>MD</v>
      </c>
      <c r="B22" t="s">
        <v>155</v>
      </c>
    </row>
    <row r="23" spans="1:2" x14ac:dyDescent="0.25">
      <c r="A23" t="str">
        <f>TaxData[[#Headers],[MA]]</f>
        <v>MA</v>
      </c>
      <c r="B23" t="s">
        <v>156</v>
      </c>
    </row>
    <row r="24" spans="1:2" x14ac:dyDescent="0.25">
      <c r="A24" t="str">
        <f>TaxData[[#Headers],[MI]]</f>
        <v>MI</v>
      </c>
      <c r="B24" t="s">
        <v>157</v>
      </c>
    </row>
    <row r="25" spans="1:2" x14ac:dyDescent="0.25">
      <c r="A25" t="str">
        <f>TaxData[[#Headers],[MN]]</f>
        <v>MN</v>
      </c>
      <c r="B25">
        <v>101472</v>
      </c>
    </row>
    <row r="26" spans="1:2" x14ac:dyDescent="0.25">
      <c r="A26" t="str">
        <f>TaxData[[#Headers],[MS]]</f>
        <v>MS</v>
      </c>
      <c r="B26" t="s">
        <v>158</v>
      </c>
    </row>
    <row r="27" spans="1:2" x14ac:dyDescent="0.25">
      <c r="A27" t="str">
        <f>TaxData[[#Headers],[MO]]</f>
        <v>MO</v>
      </c>
      <c r="B27" t="s">
        <v>159</v>
      </c>
    </row>
    <row r="28" spans="1:2" x14ac:dyDescent="0.25">
      <c r="A28" t="str">
        <f>TaxData[[#Headers],[MT]]</f>
        <v>MT</v>
      </c>
      <c r="B28" t="s">
        <v>160</v>
      </c>
    </row>
    <row r="29" spans="1:2" x14ac:dyDescent="0.25">
      <c r="A29" t="str">
        <f>TaxData[[#Headers],[NE]]</f>
        <v>NE</v>
      </c>
      <c r="B29" t="s">
        <v>161</v>
      </c>
    </row>
    <row r="30" spans="1:2" x14ac:dyDescent="0.25">
      <c r="A30" t="str">
        <f>TaxData[[#Headers],[NV]]</f>
        <v>NV</v>
      </c>
      <c r="B30" t="s">
        <v>162</v>
      </c>
    </row>
    <row r="31" spans="1:2" x14ac:dyDescent="0.25">
      <c r="A31" t="str">
        <f>TaxData[[#Headers],[NH]]</f>
        <v>NH</v>
      </c>
      <c r="B31" t="s">
        <v>163</v>
      </c>
    </row>
    <row r="32" spans="1:2" x14ac:dyDescent="0.25">
      <c r="A32" t="str">
        <f>TaxData[[#Headers],[NJ]]</f>
        <v>NJ</v>
      </c>
      <c r="B32" t="s">
        <v>164</v>
      </c>
    </row>
    <row r="33" spans="1:2" x14ac:dyDescent="0.25">
      <c r="A33" t="str">
        <f>TaxData[[#Headers],[NM]]</f>
        <v>NM</v>
      </c>
      <c r="B33" t="s">
        <v>165</v>
      </c>
    </row>
    <row r="34" spans="1:2" x14ac:dyDescent="0.25">
      <c r="A34" t="str">
        <f>TaxData[[#Headers],[NY]]</f>
        <v>NY</v>
      </c>
      <c r="B34" t="s">
        <v>166</v>
      </c>
    </row>
    <row r="35" spans="1:2" x14ac:dyDescent="0.25">
      <c r="A35" t="str">
        <f>TaxData[[#Headers],[NC]]</f>
        <v>NC</v>
      </c>
      <c r="B35" t="s">
        <v>167</v>
      </c>
    </row>
    <row r="36" spans="1:2" x14ac:dyDescent="0.25">
      <c r="A36" t="str">
        <f>TaxData[[#Headers],[ND]]</f>
        <v>ND</v>
      </c>
      <c r="B36" t="s">
        <v>168</v>
      </c>
    </row>
    <row r="37" spans="1:2" x14ac:dyDescent="0.25">
      <c r="A37" t="str">
        <f>TaxData[[#Headers],[OH]]</f>
        <v>OH</v>
      </c>
      <c r="B37" t="s">
        <v>169</v>
      </c>
    </row>
    <row r="38" spans="1:2" x14ac:dyDescent="0.25">
      <c r="A38" t="str">
        <f>TaxData[[#Headers],[OK]]</f>
        <v>OK</v>
      </c>
      <c r="B38" t="s">
        <v>170</v>
      </c>
    </row>
    <row r="39" spans="1:2" x14ac:dyDescent="0.25">
      <c r="A39" t="str">
        <f>TaxData[[#Headers],[OR]]</f>
        <v>OR</v>
      </c>
      <c r="B39">
        <v>18086</v>
      </c>
    </row>
    <row r="40" spans="1:2" x14ac:dyDescent="0.25">
      <c r="A40" t="str">
        <f>TaxData[[#Headers],[PA]]</f>
        <v>PA</v>
      </c>
      <c r="B40" t="s">
        <v>171</v>
      </c>
    </row>
    <row r="41" spans="1:2" x14ac:dyDescent="0.25">
      <c r="A41" t="str">
        <f>TaxData[[#Headers],[RI]]</f>
        <v>RI</v>
      </c>
      <c r="B41" t="s">
        <v>172</v>
      </c>
    </row>
    <row r="42" spans="1:2" x14ac:dyDescent="0.25">
      <c r="A42" t="str">
        <f>TaxData[[#Headers],[SC]]</f>
        <v>SC</v>
      </c>
      <c r="B42" t="s">
        <v>173</v>
      </c>
    </row>
    <row r="43" spans="1:2" x14ac:dyDescent="0.25">
      <c r="A43" t="str">
        <f>TaxData[[#Headers],[SD]]</f>
        <v>SD</v>
      </c>
      <c r="B43" t="s">
        <v>174</v>
      </c>
    </row>
    <row r="44" spans="1:2" x14ac:dyDescent="0.25">
      <c r="A44" t="str">
        <f>TaxData[[#Headers],[TN]]</f>
        <v>TN</v>
      </c>
      <c r="B44" t="s">
        <v>175</v>
      </c>
    </row>
    <row r="45" spans="1:2" x14ac:dyDescent="0.25">
      <c r="A45" t="str">
        <f>TaxData[[#Headers],[TX]]</f>
        <v>TX</v>
      </c>
      <c r="B45" t="s">
        <v>176</v>
      </c>
    </row>
    <row r="46" spans="1:2" x14ac:dyDescent="0.25">
      <c r="A46" t="str">
        <f>TaxData[[#Headers],[UT]]</f>
        <v>UT</v>
      </c>
      <c r="B46" t="s">
        <v>177</v>
      </c>
    </row>
    <row r="47" spans="1:2" x14ac:dyDescent="0.25">
      <c r="A47" t="str">
        <f>TaxData[[#Headers],[VT]]</f>
        <v>VT</v>
      </c>
      <c r="B47" t="s">
        <v>178</v>
      </c>
    </row>
    <row r="48" spans="1:2" x14ac:dyDescent="0.25">
      <c r="A48" t="str">
        <f>TaxData[[#Headers],[VA]]</f>
        <v>VA</v>
      </c>
      <c r="B48" t="s">
        <v>179</v>
      </c>
    </row>
    <row r="49" spans="1:2" x14ac:dyDescent="0.25">
      <c r="A49" t="str">
        <f>TaxData[[#Headers],[WA]]</f>
        <v>WA</v>
      </c>
      <c r="B49" t="s">
        <v>180</v>
      </c>
    </row>
    <row r="50" spans="1:2" x14ac:dyDescent="0.25">
      <c r="A50" t="str">
        <f>TaxData[[#Headers],[WV]]</f>
        <v>WV</v>
      </c>
      <c r="B50" t="s">
        <v>181</v>
      </c>
    </row>
    <row r="51" spans="1:2" x14ac:dyDescent="0.25">
      <c r="A51" t="str">
        <f>TaxData[[#Headers],[WI]]</f>
        <v>WI</v>
      </c>
      <c r="B51">
        <v>73778</v>
      </c>
    </row>
    <row r="52" spans="1:2" x14ac:dyDescent="0.25">
      <c r="A52" t="str">
        <f>TaxData[[#Headers],[WY]]</f>
        <v>WY</v>
      </c>
      <c r="B52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AEB-8F68-4F7A-B295-92F43016E7F6}">
  <sheetPr>
    <tabColor theme="8"/>
  </sheetPr>
  <dimension ref="A1:BD28"/>
  <sheetViews>
    <sheetView topLeftCell="O1" workbookViewId="0">
      <selection activeCell="C10" sqref="C10:BA10"/>
    </sheetView>
  </sheetViews>
  <sheetFormatPr defaultRowHeight="15" x14ac:dyDescent="0.25"/>
  <cols>
    <col min="2" max="2" width="10" bestFit="1" customWidth="1"/>
    <col min="55" max="55" width="10" bestFit="1" customWidth="1"/>
  </cols>
  <sheetData>
    <row r="1" spans="1:56" x14ac:dyDescent="0.25">
      <c r="A1" t="str">
        <f>TaxData[[#Headers],[ITEM]]</f>
        <v>ITEM</v>
      </c>
      <c r="B1" t="str">
        <f>TaxData[[#Headers],[US]]</f>
        <v>US</v>
      </c>
      <c r="C1" t="str">
        <f>TaxData[[#Headers],[AL]]</f>
        <v>AL</v>
      </c>
      <c r="D1" t="str">
        <f>TaxData[[#Headers],[AK]]</f>
        <v>AK</v>
      </c>
      <c r="E1" t="str">
        <f>TaxData[[#Headers],[AZ]]</f>
        <v>AZ</v>
      </c>
      <c r="F1" t="str">
        <f>TaxData[[#Headers],[AR]]</f>
        <v>AR</v>
      </c>
      <c r="G1" t="str">
        <f>TaxData[[#Headers],[CA]]</f>
        <v>CA</v>
      </c>
      <c r="H1" t="str">
        <f>TaxData[[#Headers],[CO]]</f>
        <v>CO</v>
      </c>
      <c r="I1" t="str">
        <f>TaxData[[#Headers],[CT]]</f>
        <v>CT</v>
      </c>
      <c r="J1" t="str">
        <f>TaxData[[#Headers],[DE]]</f>
        <v>DE</v>
      </c>
      <c r="K1" t="str">
        <f>TaxData[[#Headers],[DC]]</f>
        <v>DC</v>
      </c>
      <c r="L1" t="str">
        <f>TaxData[[#Headers],[FL]]</f>
        <v>FL</v>
      </c>
      <c r="M1" t="str">
        <f>TaxData[[#Headers],[GA]]</f>
        <v>GA</v>
      </c>
      <c r="N1" t="str">
        <f>TaxData[[#Headers],[HI]]</f>
        <v>HI</v>
      </c>
      <c r="O1" t="str">
        <f>TaxData[[#Headers],[ID]]</f>
        <v>ID</v>
      </c>
      <c r="P1" t="str">
        <f>TaxData[[#Headers],[IL]]</f>
        <v>IL</v>
      </c>
      <c r="Q1" t="str">
        <f>TaxData[[#Headers],[IN]]</f>
        <v>IN</v>
      </c>
      <c r="R1" t="str">
        <f>TaxData[[#Headers],[IA]]</f>
        <v>IA</v>
      </c>
      <c r="S1" t="str">
        <f>TaxData[[#Headers],[KS]]</f>
        <v>KS</v>
      </c>
      <c r="T1" t="str">
        <f>TaxData[[#Headers],[KY]]</f>
        <v>KY</v>
      </c>
      <c r="U1" t="str">
        <f>TaxData[[#Headers],[LA]]</f>
        <v>LA</v>
      </c>
      <c r="V1" t="str">
        <f>TaxData[[#Headers],[ME]]</f>
        <v>ME</v>
      </c>
      <c r="W1" t="str">
        <f>TaxData[[#Headers],[MD]]</f>
        <v>MD</v>
      </c>
      <c r="X1" t="str">
        <f>TaxData[[#Headers],[MA]]</f>
        <v>MA</v>
      </c>
      <c r="Y1" t="str">
        <f>TaxData[[#Headers],[MI]]</f>
        <v>MI</v>
      </c>
      <c r="Z1" t="str">
        <f>TaxData[[#Headers],[MN]]</f>
        <v>MN</v>
      </c>
      <c r="AA1" t="str">
        <f>TaxData[[#Headers],[MS]]</f>
        <v>MS</v>
      </c>
      <c r="AB1" t="str">
        <f>TaxData[[#Headers],[MO]]</f>
        <v>MO</v>
      </c>
      <c r="AC1" t="str">
        <f>TaxData[[#Headers],[MT]]</f>
        <v>MT</v>
      </c>
      <c r="AD1" t="str">
        <f>TaxData[[#Headers],[NE]]</f>
        <v>NE</v>
      </c>
      <c r="AE1" t="str">
        <f>TaxData[[#Headers],[NV]]</f>
        <v>NV</v>
      </c>
      <c r="AF1" t="str">
        <f>TaxData[[#Headers],[NH]]</f>
        <v>NH</v>
      </c>
      <c r="AG1" t="str">
        <f>TaxData[[#Headers],[NJ]]</f>
        <v>NJ</v>
      </c>
      <c r="AH1" t="str">
        <f>TaxData[[#Headers],[NM]]</f>
        <v>NM</v>
      </c>
      <c r="AI1" t="str">
        <f>TaxData[[#Headers],[NY]]</f>
        <v>NY</v>
      </c>
      <c r="AJ1" t="str">
        <f>TaxData[[#Headers],[NC]]</f>
        <v>NC</v>
      </c>
      <c r="AK1" t="str">
        <f>TaxData[[#Headers],[ND]]</f>
        <v>ND</v>
      </c>
      <c r="AL1" t="str">
        <f>TaxData[[#Headers],[OH]]</f>
        <v>OH</v>
      </c>
      <c r="AM1" t="str">
        <f>TaxData[[#Headers],[OK]]</f>
        <v>OK</v>
      </c>
      <c r="AN1" t="str">
        <f>TaxData[[#Headers],[OR]]</f>
        <v>OR</v>
      </c>
      <c r="AO1" t="str">
        <f>TaxData[[#Headers],[PA]]</f>
        <v>PA</v>
      </c>
      <c r="AP1" t="str">
        <f>TaxData[[#Headers],[RI]]</f>
        <v>RI</v>
      </c>
      <c r="AQ1" t="str">
        <f>TaxData[[#Headers],[SC]]</f>
        <v>SC</v>
      </c>
      <c r="AR1" t="str">
        <f>TaxData[[#Headers],[SD]]</f>
        <v>SD</v>
      </c>
      <c r="AS1" t="str">
        <f>TaxData[[#Headers],[TN]]</f>
        <v>TN</v>
      </c>
      <c r="AT1" t="str">
        <f>TaxData[[#Headers],[TX]]</f>
        <v>TX</v>
      </c>
      <c r="AU1" t="str">
        <f>TaxData[[#Headers],[UT]]</f>
        <v>UT</v>
      </c>
      <c r="AV1" t="str">
        <f>TaxData[[#Headers],[VT]]</f>
        <v>VT</v>
      </c>
      <c r="AW1" t="str">
        <f>TaxData[[#Headers],[VA]]</f>
        <v>VA</v>
      </c>
      <c r="AX1" t="str">
        <f>TaxData[[#Headers],[WA]]</f>
        <v>WA</v>
      </c>
      <c r="AY1" t="str">
        <f>TaxData[[#Headers],[WV]]</f>
        <v>WV</v>
      </c>
      <c r="AZ1" t="str">
        <f>TaxData[[#Headers],[WI]]</f>
        <v>WI</v>
      </c>
      <c r="BA1" t="str">
        <f>TaxData[[#Headers],[WY]]</f>
        <v>WY</v>
      </c>
      <c r="BB1" s="1"/>
      <c r="BC1" t="s">
        <v>1126</v>
      </c>
      <c r="BD1" t="s">
        <v>1127</v>
      </c>
    </row>
    <row r="2" spans="1:56" x14ac:dyDescent="0.25">
      <c r="A2" t="str">
        <f>TaxData[[#This Row],[ITEM]]</f>
        <v>T01</v>
      </c>
      <c r="B2">
        <f>IF(VLOOKUP($A$2,TaxData!$A:B,B28,0)="X",$BD$2,VLOOKUP($A$2,TaxData!$A:B,B28,0))</f>
        <v>23357063</v>
      </c>
      <c r="C2" t="str">
        <f>IF(VLOOKUP($A$2,TaxData!$A:C,C28,0)="X",$BD$2,VLOOKUP($A$2,TaxData!$A:C,C28,0))</f>
        <v>468015</v>
      </c>
      <c r="D2" t="str">
        <f>IF(VLOOKUP($A$2,TaxData!$A:D,D28,0)="X",$BD$2,VLOOKUP($A$2,TaxData!$A:D,D28,0))</f>
        <v>120028</v>
      </c>
      <c r="E2" t="str">
        <f>IF(VLOOKUP($A$2,TaxData!$A:E,E28,0)="X",$BD$2,VLOOKUP($A$2,TaxData!$A:E,E28,0))</f>
        <v>1266990</v>
      </c>
      <c r="F2" t="str">
        <f>IF(VLOOKUP($A$2,TaxData!$A:F,F28,0)="X",$BD$2,VLOOKUP($A$2,TaxData!$A:F,F28,0))</f>
        <v>1308040</v>
      </c>
      <c r="G2" t="str">
        <f>IF(VLOOKUP($A$2,TaxData!$A:G,G28,0)="X",$BD$2,VLOOKUP($A$2,TaxData!$A:G,G28,0))</f>
        <v>3151488</v>
      </c>
      <c r="H2">
        <f>IF(VLOOKUP($A$2,TaxData!$A:H,H28,0)="X",$BD$2,VLOOKUP($A$2,TaxData!$A:H,H28,0))</f>
        <v>51669.111111111109</v>
      </c>
      <c r="I2">
        <f>IF(VLOOKUP($A$2,TaxData!$A:I,I28,0)="X",$BD$2,VLOOKUP($A$2,TaxData!$A:I,I28,0))</f>
        <v>51669.111111111109</v>
      </c>
      <c r="J2">
        <f>IF(VLOOKUP($A$2,TaxData!$A:J,J28,0)="X",$BD$2,VLOOKUP($A$2,TaxData!$A:J,J28,0))</f>
        <v>51669.111111111109</v>
      </c>
      <c r="K2" t="str">
        <f>IF(VLOOKUP($A$2,TaxData!$A:K,K28,0)="X",$BD$2,VLOOKUP($A$2,TaxData!$A:K,K28,0))</f>
        <v>2994580</v>
      </c>
      <c r="L2">
        <f>IF(VLOOKUP($A$2,TaxData!$A:L,L28,0)="X",$BD$2,VLOOKUP($A$2,TaxData!$A:L,L28,0))</f>
        <v>51669.111111111109</v>
      </c>
      <c r="M2" t="str">
        <f>IF(VLOOKUP($A$2,TaxData!$A:M,M28,0)="X",$BD$2,VLOOKUP($A$2,TaxData!$A:M,M28,0))</f>
        <v>732325</v>
      </c>
      <c r="N2">
        <f>IF(VLOOKUP($A$2,TaxData!$A:N,N28,0)="X",$BD$2,VLOOKUP($A$2,TaxData!$A:N,N28,0))</f>
        <v>51669.111111111109</v>
      </c>
      <c r="O2">
        <f>IF(VLOOKUP($A$2,TaxData!$A:O,O28,0)="X",$BD$2,VLOOKUP($A$2,TaxData!$A:O,O28,0))</f>
        <v>51669.111111111109</v>
      </c>
      <c r="P2" t="str">
        <f>IF(VLOOKUP($A$2,TaxData!$A:P,P28,0)="X",$BD$2,VLOOKUP($A$2,TaxData!$A:P,P28,0))</f>
        <v>59589</v>
      </c>
      <c r="Q2" t="str">
        <f>IF(VLOOKUP($A$2,TaxData!$A:Q,Q28,0)="X",$BD$2,VLOOKUP($A$2,TaxData!$A:Q,Q28,0))</f>
        <v>13876</v>
      </c>
      <c r="R2" t="str">
        <f>IF(VLOOKUP($A$2,TaxData!$A:R,R28,0)="X",$BD$2,VLOOKUP($A$2,TaxData!$A:R,R28,0))</f>
        <v>2024</v>
      </c>
      <c r="S2" t="str">
        <f>IF(VLOOKUP($A$2,TaxData!$A:S,S28,0)="X",$BD$2,VLOOKUP($A$2,TaxData!$A:S,S28,0))</f>
        <v>815701</v>
      </c>
      <c r="T2" t="str">
        <f>IF(VLOOKUP($A$2,TaxData!$A:T,T28,0)="X",$BD$2,VLOOKUP($A$2,TaxData!$A:T,T28,0))</f>
        <v>707461</v>
      </c>
      <c r="U2" t="str">
        <f>IF(VLOOKUP($A$2,TaxData!$A:U,U28,0)="X",$BD$2,VLOOKUP($A$2,TaxData!$A:U,U28,0))</f>
        <v>103750</v>
      </c>
      <c r="V2" t="str">
        <f>IF(VLOOKUP($A$2,TaxData!$A:V,V28,0)="X",$BD$2,VLOOKUP($A$2,TaxData!$A:V,V28,0))</f>
        <v>44636</v>
      </c>
      <c r="W2" t="str">
        <f>IF(VLOOKUP($A$2,TaxData!$A:W,W28,0)="X",$BD$2,VLOOKUP($A$2,TaxData!$A:W,W28,0))</f>
        <v>893215</v>
      </c>
      <c r="X2" t="str">
        <f>IF(VLOOKUP($A$2,TaxData!$A:X,X28,0)="X",$BD$2,VLOOKUP($A$2,TaxData!$A:X,X28,0))</f>
        <v>10368</v>
      </c>
      <c r="Y2" t="str">
        <f>IF(VLOOKUP($A$2,TaxData!$A:Y,Y28,0)="X",$BD$2,VLOOKUP($A$2,TaxData!$A:Y,Y28,0))</f>
        <v>2396416</v>
      </c>
      <c r="Z2">
        <f>IF(VLOOKUP($A$2,TaxData!$A:Z,Z28,0)="X",$BD$2,VLOOKUP($A$2,TaxData!$A:Z,Z28,0))</f>
        <v>809160</v>
      </c>
      <c r="AA2" t="str">
        <f>IF(VLOOKUP($A$2,TaxData!$A:AA,AA28,0)="X",$BD$2,VLOOKUP($A$2,TaxData!$A:AA,AA28,0))</f>
        <v>29885</v>
      </c>
      <c r="AB2" t="str">
        <f>IF(VLOOKUP($A$2,TaxData!$A:AB,AB28,0)="X",$BD$2,VLOOKUP($A$2,TaxData!$A:AB,AB28,0))</f>
        <v>37418</v>
      </c>
      <c r="AC2" t="str">
        <f>IF(VLOOKUP($A$2,TaxData!$A:AC,AC28,0)="X",$BD$2,VLOOKUP($A$2,TaxData!$A:AC,AC28,0))</f>
        <v>334759</v>
      </c>
      <c r="AD2" t="str">
        <f>IF(VLOOKUP($A$2,TaxData!$A:AD,AD28,0)="X",$BD$2,VLOOKUP($A$2,TaxData!$A:AD,AD28,0))</f>
        <v>123</v>
      </c>
      <c r="AE2" t="str">
        <f>IF(VLOOKUP($A$2,TaxData!$A:AE,AE28,0)="X",$BD$2,VLOOKUP($A$2,TaxData!$A:AE,AE28,0))</f>
        <v>386450</v>
      </c>
      <c r="AF2" t="str">
        <f>IF(VLOOKUP($A$2,TaxData!$A:AF,AF28,0)="X",$BD$2,VLOOKUP($A$2,TaxData!$A:AF,AF28,0))</f>
        <v>401407</v>
      </c>
      <c r="AG2" t="str">
        <f>IF(VLOOKUP($A$2,TaxData!$A:AG,AG28,0)="X",$BD$2,VLOOKUP($A$2,TaxData!$A:AG,AG28,0))</f>
        <v>5166</v>
      </c>
      <c r="AH2" t="str">
        <f>IF(VLOOKUP($A$2,TaxData!$A:AH,AH28,0)="X",$BD$2,VLOOKUP($A$2,TaxData!$A:AH,AH28,0))</f>
        <v>114185</v>
      </c>
      <c r="AI2">
        <f>IF(VLOOKUP($A$2,TaxData!$A:AI,AI28,0)="X",$BD$2,VLOOKUP($A$2,TaxData!$A:AI,AI28,0))</f>
        <v>51669.111111111109</v>
      </c>
      <c r="AJ2">
        <f>IF(VLOOKUP($A$2,TaxData!$A:AJ,AJ28,0)="X",$BD$2,VLOOKUP($A$2,TaxData!$A:AJ,AJ28,0))</f>
        <v>51669.111111111109</v>
      </c>
      <c r="AK2" t="str">
        <f>IF(VLOOKUP($A$2,TaxData!$A:AK,AK28,0)="X",$BD$2,VLOOKUP($A$2,TaxData!$A:AK,AK28,0))</f>
        <v>5207</v>
      </c>
      <c r="AL2">
        <f>IF(VLOOKUP($A$2,TaxData!$A:AL,AL28,0)="X",$BD$2,VLOOKUP($A$2,TaxData!$A:AL,AL28,0))</f>
        <v>51669.111111111109</v>
      </c>
      <c r="AM2">
        <f>IF(VLOOKUP($A$2,TaxData!$A:AM,AM28,0)="X",$BD$2,VLOOKUP($A$2,TaxData!$A:AM,AM28,0))</f>
        <v>51669.111111111109</v>
      </c>
      <c r="AN2">
        <f>IF(VLOOKUP($A$2,TaxData!$A:AN,AN28,0)="X",$BD$2,VLOOKUP($A$2,TaxData!$A:AN,AN28,0))</f>
        <v>25127</v>
      </c>
      <c r="AO2" t="str">
        <f>IF(VLOOKUP($A$2,TaxData!$A:AO,AO28,0)="X",$BD$2,VLOOKUP($A$2,TaxData!$A:AO,AO28,0))</f>
        <v>40395</v>
      </c>
      <c r="AP2" t="str">
        <f>IF(VLOOKUP($A$2,TaxData!$A:AP,AP28,0)="X",$BD$2,VLOOKUP($A$2,TaxData!$A:AP,AP28,0))</f>
        <v>3864</v>
      </c>
      <c r="AQ2" t="str">
        <f>IF(VLOOKUP($A$2,TaxData!$A:AQ,AQ28,0)="X",$BD$2,VLOOKUP($A$2,TaxData!$A:AQ,AQ28,0))</f>
        <v>78975</v>
      </c>
      <c r="AR2">
        <f>IF(VLOOKUP($A$2,TaxData!$A:AR,AR28,0)="X",$BD$2,VLOOKUP($A$2,TaxData!$A:AR,AR28,0))</f>
        <v>51669.111111111109</v>
      </c>
      <c r="AS2">
        <f>IF(VLOOKUP($A$2,TaxData!$A:AS,AS28,0)="X",$BD$2,VLOOKUP($A$2,TaxData!$A:AS,AS28,0))</f>
        <v>51669.111111111109</v>
      </c>
      <c r="AT2">
        <f>IF(VLOOKUP($A$2,TaxData!$A:AT,AT28,0)="X",$BD$2,VLOOKUP($A$2,TaxData!$A:AT,AT28,0))</f>
        <v>51669.111111111109</v>
      </c>
      <c r="AU2">
        <f>IF(VLOOKUP($A$2,TaxData!$A:AU,AU28,0)="X",$BD$2,VLOOKUP($A$2,TaxData!$A:AU,AU28,0))</f>
        <v>51669.111111111109</v>
      </c>
      <c r="AV2" t="str">
        <f>IF(VLOOKUP($A$2,TaxData!$A:AV,AV28,0)="X",$BD$2,VLOOKUP($A$2,TaxData!$A:AV,AV28,0))</f>
        <v>1203059</v>
      </c>
      <c r="AW2" t="str">
        <f>IF(VLOOKUP($A$2,TaxData!$A:AW,AW28,0)="X",$BD$2,VLOOKUP($A$2,TaxData!$A:AW,AW28,0))</f>
        <v>43332</v>
      </c>
      <c r="AX2" t="str">
        <f>IF(VLOOKUP($A$2,TaxData!$A:AX,AX28,0)="X",$BD$2,VLOOKUP($A$2,TaxData!$A:AX,AX28,0))</f>
        <v>4350245</v>
      </c>
      <c r="AY2" t="str">
        <f>IF(VLOOKUP($A$2,TaxData!$A:AY,AY28,0)="X",$BD$2,VLOOKUP($A$2,TaxData!$A:AY,AY28,0))</f>
        <v>8122</v>
      </c>
      <c r="AZ2">
        <f>IF(VLOOKUP($A$2,TaxData!$A:AZ,AZ28,0)="X",$BD$2,VLOOKUP($A$2,TaxData!$A:AZ,AZ28,0))</f>
        <v>95757</v>
      </c>
      <c r="BA2" t="str">
        <f>IF(VLOOKUP($A$2,TaxData!$A:BA,BA28,0)="X",$BD$2,VLOOKUP($A$2,TaxData!$A:BA,BA28,0))</f>
        <v>295925</v>
      </c>
      <c r="BB2" s="1"/>
      <c r="BC2">
        <f>SUM(TaxData[[#This Row],[AL]:[WY]])/COUNT(B2:BA2)</f>
        <v>51669.111111111109</v>
      </c>
      <c r="BD2">
        <v>51669.111111111109</v>
      </c>
    </row>
    <row r="3" spans="1:56" x14ac:dyDescent="0.25">
      <c r="A3" t="str">
        <f>TaxData[[#This Row],[ITEM]]</f>
        <v>T09</v>
      </c>
      <c r="B3">
        <f>IF(VLOOKUP($A$3,TaxData!$A:B,B28,0)="X",$BD$3,VLOOKUP($A$3,TaxData!$A:B,B28,0))</f>
        <v>372721092</v>
      </c>
      <c r="C3" t="str">
        <f>IF(VLOOKUP($A$3,TaxData!$A:C,C28,0)="X",$BD$3,VLOOKUP($A$3,TaxData!$A:C,C28,0))</f>
        <v>3912037</v>
      </c>
      <c r="D3">
        <f>IF(VLOOKUP($A$3,TaxData!$A:D,D28,0)="X",$BD$3,VLOOKUP($A$3,TaxData!$A:D,D28,0))</f>
        <v>1777553.75</v>
      </c>
      <c r="E3" t="str">
        <f>IF(VLOOKUP($A$3,TaxData!$A:E,E28,0)="X",$BD$3,VLOOKUP($A$3,TaxData!$A:E,E28,0))</f>
        <v>9176685</v>
      </c>
      <c r="F3" t="str">
        <f>IF(VLOOKUP($A$3,TaxData!$A:F,F28,0)="X",$BD$3,VLOOKUP($A$3,TaxData!$A:F,F28,0))</f>
        <v>4187473</v>
      </c>
      <c r="G3" t="str">
        <f>IF(VLOOKUP($A$3,TaxData!$A:G,G28,0)="X",$BD$3,VLOOKUP($A$3,TaxData!$A:G,G28,0))</f>
        <v>45149150</v>
      </c>
      <c r="H3" t="str">
        <f>IF(VLOOKUP($A$3,TaxData!$A:H,H28,0)="X",$BD$3,VLOOKUP($A$3,TaxData!$A:H,H28,0))</f>
        <v>3660590</v>
      </c>
      <c r="I3" t="str">
        <f>IF(VLOOKUP($A$3,TaxData!$A:I,I28,0)="X",$BD$3,VLOOKUP($A$3,TaxData!$A:I,I28,0))</f>
        <v>5252683</v>
      </c>
      <c r="J3">
        <f>IF(VLOOKUP($A$3,TaxData!$A:J,J28,0)="X",$BD$3,VLOOKUP($A$3,TaxData!$A:J,J28,0))</f>
        <v>1777553.75</v>
      </c>
      <c r="K3" t="str">
        <f>IF(VLOOKUP($A$3,TaxData!$A:K,K28,0)="X",$BD$3,VLOOKUP($A$3,TaxData!$A:K,K28,0))</f>
        <v>1201346</v>
      </c>
      <c r="L3" t="str">
        <f>IF(VLOOKUP($A$3,TaxData!$A:L,L28,0)="X",$BD$3,VLOOKUP($A$3,TaxData!$A:L,L28,0))</f>
        <v>29873668</v>
      </c>
      <c r="M3" t="str">
        <f>IF(VLOOKUP($A$3,TaxData!$A:M,M28,0)="X",$BD$3,VLOOKUP($A$3,TaxData!$A:M,M28,0))</f>
        <v>6948296</v>
      </c>
      <c r="N3" t="str">
        <f>IF(VLOOKUP($A$3,TaxData!$A:N,N28,0)="X",$BD$3,VLOOKUP($A$3,TaxData!$A:N,N28,0))</f>
        <v>3296268</v>
      </c>
      <c r="O3" t="str">
        <f>IF(VLOOKUP($A$3,TaxData!$A:O,O28,0)="X",$BD$3,VLOOKUP($A$3,TaxData!$A:O,O28,0))</f>
        <v>2516997</v>
      </c>
      <c r="P3" t="str">
        <f>IF(VLOOKUP($A$3,TaxData!$A:P,P28,0)="X",$BD$3,VLOOKUP($A$3,TaxData!$A:P,P28,0))</f>
        <v>13429355</v>
      </c>
      <c r="Q3" t="str">
        <f>IF(VLOOKUP($A$3,TaxData!$A:Q,Q28,0)="X",$BD$3,VLOOKUP($A$3,TaxData!$A:Q,Q28,0))</f>
        <v>9282907</v>
      </c>
      <c r="R3" t="str">
        <f>IF(VLOOKUP($A$3,TaxData!$A:R,R28,0)="X",$BD$3,VLOOKUP($A$3,TaxData!$A:R,R28,0))</f>
        <v>4002493</v>
      </c>
      <c r="S3" t="str">
        <f>IF(VLOOKUP($A$3,TaxData!$A:S,S28,0)="X",$BD$3,VLOOKUP($A$3,TaxData!$A:S,S28,0))</f>
        <v>3767434</v>
      </c>
      <c r="T3" t="str">
        <f>IF(VLOOKUP($A$3,TaxData!$A:T,T28,0)="X",$BD$3,VLOOKUP($A$3,TaxData!$A:T,T28,0))</f>
        <v>4558439</v>
      </c>
      <c r="U3" t="str">
        <f>IF(VLOOKUP($A$3,TaxData!$A:U,U28,0)="X",$BD$3,VLOOKUP($A$3,TaxData!$A:U,U28,0))</f>
        <v>4048616</v>
      </c>
      <c r="V3" t="str">
        <f>IF(VLOOKUP($A$3,TaxData!$A:V,V28,0)="X",$BD$3,VLOOKUP($A$3,TaxData!$A:V,V28,0))</f>
        <v>1909696</v>
      </c>
      <c r="W3" t="str">
        <f>IF(VLOOKUP($A$3,TaxData!$A:W,W28,0)="X",$BD$3,VLOOKUP($A$3,TaxData!$A:W,W28,0))</f>
        <v>5458909</v>
      </c>
      <c r="X3" t="str">
        <f>IF(VLOOKUP($A$3,TaxData!$A:X,X28,0)="X",$BD$3,VLOOKUP($A$3,TaxData!$A:X,X28,0))</f>
        <v>7785108</v>
      </c>
      <c r="Y3" t="str">
        <f>IF(VLOOKUP($A$3,TaxData!$A:Y,Y28,0)="X",$BD$3,VLOOKUP($A$3,TaxData!$A:Y,Y28,0))</f>
        <v>11190298</v>
      </c>
      <c r="Z3">
        <f>IF(VLOOKUP($A$3,TaxData!$A:Z,Z28,0)="X",$BD$3,VLOOKUP($A$3,TaxData!$A:Z,Z28,0))</f>
        <v>6698560</v>
      </c>
      <c r="AA3" t="str">
        <f>IF(VLOOKUP($A$3,TaxData!$A:AA,AA28,0)="X",$BD$3,VLOOKUP($A$3,TaxData!$A:AA,AA28,0))</f>
        <v>4230391</v>
      </c>
      <c r="AB3" t="str">
        <f>IF(VLOOKUP($A$3,TaxData!$A:AB,AB28,0)="X",$BD$3,VLOOKUP($A$3,TaxData!$A:AB,AB28,0))</f>
        <v>4119671</v>
      </c>
      <c r="AC3">
        <f>IF(VLOOKUP($A$3,TaxData!$A:AC,AC28,0)="X",$BD$3,VLOOKUP($A$3,TaxData!$A:AC,AC28,0))</f>
        <v>1777553.75</v>
      </c>
      <c r="AD3" t="str">
        <f>IF(VLOOKUP($A$3,TaxData!$A:AD,AD28,0)="X",$BD$3,VLOOKUP($A$3,TaxData!$A:AD,AD28,0))</f>
        <v>2382381</v>
      </c>
      <c r="AE3" t="str">
        <f>IF(VLOOKUP($A$3,TaxData!$A:AE,AE28,0)="X",$BD$3,VLOOKUP($A$3,TaxData!$A:AE,AE28,0))</f>
        <v>4742692</v>
      </c>
      <c r="AF3">
        <f>IF(VLOOKUP($A$3,TaxData!$A:AF,AF28,0)="X",$BD$3,VLOOKUP($A$3,TaxData!$A:AF,AF28,0))</f>
        <v>1777553.75</v>
      </c>
      <c r="AG3" t="str">
        <f>IF(VLOOKUP($A$3,TaxData!$A:AG,AG28,0)="X",$BD$3,VLOOKUP($A$3,TaxData!$A:AG,AG28,0))</f>
        <v>12803267</v>
      </c>
      <c r="AH3" t="str">
        <f>IF(VLOOKUP($A$3,TaxData!$A:AH,AH28,0)="X",$BD$3,VLOOKUP($A$3,TaxData!$A:AH,AH28,0))</f>
        <v>2971970</v>
      </c>
      <c r="AI3" t="str">
        <f>IF(VLOOKUP($A$3,TaxData!$A:AI,AI28,0)="X",$BD$3,VLOOKUP($A$3,TaxData!$A:AI,AI28,0))</f>
        <v>14548170</v>
      </c>
      <c r="AJ3" t="str">
        <f>IF(VLOOKUP($A$3,TaxData!$A:AJ,AJ28,0)="X",$BD$3,VLOOKUP($A$3,TaxData!$A:AJ,AJ28,0))</f>
        <v>9717598</v>
      </c>
      <c r="AK3" t="str">
        <f>IF(VLOOKUP($A$3,TaxData!$A:AK,AK28,0)="X",$BD$3,VLOOKUP($A$3,TaxData!$A:AK,AK28,0))</f>
        <v>919915</v>
      </c>
      <c r="AL3" t="str">
        <f>IF(VLOOKUP($A$3,TaxData!$A:AL,AL28,0)="X",$BD$3,VLOOKUP($A$3,TaxData!$A:AL,AL28,0))</f>
        <v>14393197</v>
      </c>
      <c r="AM3" t="str">
        <f>IF(VLOOKUP($A$3,TaxData!$A:AM,AM28,0)="X",$BD$3,VLOOKUP($A$3,TaxData!$A:AM,AM28,0))</f>
        <v>3116195</v>
      </c>
      <c r="AN3">
        <f>IF(VLOOKUP($A$3,TaxData!$A:AN,AN28,0)="X",$BD$3,VLOOKUP($A$3,TaxData!$A:AN,AN28,0))</f>
        <v>1148387</v>
      </c>
      <c r="AO3" t="str">
        <f>IF(VLOOKUP($A$3,TaxData!$A:AO,AO28,0)="X",$BD$3,VLOOKUP($A$3,TaxData!$A:AO,AO28,0))</f>
        <v>13717681</v>
      </c>
      <c r="AP3" t="str">
        <f>IF(VLOOKUP($A$3,TaxData!$A:AP,AP28,0)="X",$BD$3,VLOOKUP($A$3,TaxData!$A:AP,AP28,0))</f>
        <v>1334931</v>
      </c>
      <c r="AQ3" t="str">
        <f>IF(VLOOKUP($A$3,TaxData!$A:AQ,AQ28,0)="X",$BD$3,VLOOKUP($A$3,TaxData!$A:AQ,AQ28,0))</f>
        <v>4154363</v>
      </c>
      <c r="AR3" t="str">
        <f>IF(VLOOKUP($A$3,TaxData!$A:AR,AR28,0)="X",$BD$3,VLOOKUP($A$3,TaxData!$A:AR,AR28,0))</f>
        <v>1273575</v>
      </c>
      <c r="AS3" t="str">
        <f>IF(VLOOKUP($A$3,TaxData!$A:AS,AS28,0)="X",$BD$3,VLOOKUP($A$3,TaxData!$A:AS,AS28,0))</f>
        <v>11060457</v>
      </c>
      <c r="AT3" t="str">
        <f>IF(VLOOKUP($A$3,TaxData!$A:AT,AT28,0)="X",$BD$3,VLOOKUP($A$3,TaxData!$A:AT,AT28,0))</f>
        <v>40413873</v>
      </c>
      <c r="AU3" t="str">
        <f>IF(VLOOKUP($A$3,TaxData!$A:AU,AU28,0)="X",$BD$3,VLOOKUP($A$3,TaxData!$A:AU,AU28,0))</f>
        <v>3628512</v>
      </c>
      <c r="AV3" t="str">
        <f>IF(VLOOKUP($A$3,TaxData!$A:AV,AV28,0)="X",$BD$3,VLOOKUP($A$3,TaxData!$A:AV,AV28,0))</f>
        <v>507259</v>
      </c>
      <c r="AW3" t="str">
        <f>IF(VLOOKUP($A$3,TaxData!$A:AW,AW28,0)="X",$BD$3,VLOOKUP($A$3,TaxData!$A:AW,AW28,0))</f>
        <v>6527477</v>
      </c>
      <c r="AX3" t="str">
        <f>IF(VLOOKUP($A$3,TaxData!$A:AX,AX28,0)="X",$BD$3,VLOOKUP($A$3,TaxData!$A:AX,AX28,0))</f>
        <v>19056609</v>
      </c>
      <c r="AY3" t="str">
        <f>IF(VLOOKUP($A$3,TaxData!$A:AY,AY28,0)="X",$BD$3,VLOOKUP($A$3,TaxData!$A:AY,AY28,0))</f>
        <v>1537245</v>
      </c>
      <c r="AZ3">
        <f>IF(VLOOKUP($A$3,TaxData!$A:AZ,AZ28,0)="X",$BD$3,VLOOKUP($A$3,TaxData!$A:AZ,AZ28,0))</f>
        <v>6373483</v>
      </c>
      <c r="BA3" t="str">
        <f>IF(VLOOKUP($A$3,TaxData!$A:BA,BA28,0)="X",$BD$3,VLOOKUP($A$3,TaxData!$A:BA,BA28,0))</f>
        <v>734785</v>
      </c>
      <c r="BB3" s="1"/>
      <c r="BC3">
        <f>SUM(TaxData[[#This Row],[AL]:[WY]])/COUNT(B3:BA3)</f>
        <v>1777553.75</v>
      </c>
      <c r="BD3">
        <v>1777553.75</v>
      </c>
    </row>
    <row r="4" spans="1:56" x14ac:dyDescent="0.25">
      <c r="A4" t="str">
        <f>TaxData[[#This Row],[ITEM]]</f>
        <v>T10</v>
      </c>
      <c r="B4">
        <f>IF(VLOOKUP($A$4,TaxData!$A:B,B28,0)="X",$BD$4,VLOOKUP($A$4,TaxData!$A:B,B28,0))</f>
        <v>7623657</v>
      </c>
      <c r="C4" t="str">
        <f>IF(VLOOKUP($A$4,TaxData!$A:C,C28,0)="X",$BD$4,VLOOKUP($A$4,TaxData!$A:C,C28,0))</f>
        <v>272021</v>
      </c>
      <c r="D4" t="str">
        <f>IF(VLOOKUP($A$4,TaxData!$A:D,D28,0)="X",$BD$4,VLOOKUP($A$4,TaxData!$A:D,D28,0))</f>
        <v>41126</v>
      </c>
      <c r="E4" t="str">
        <f>IF(VLOOKUP($A$4,TaxData!$A:E,E28,0)="X",$BD$4,VLOOKUP($A$4,TaxData!$A:E,E28,0))</f>
        <v>89138</v>
      </c>
      <c r="F4" t="str">
        <f>IF(VLOOKUP($A$4,TaxData!$A:F,F28,0)="X",$BD$4,VLOOKUP($A$4,TaxData!$A:F,F28,0))</f>
        <v>68024</v>
      </c>
      <c r="G4" t="str">
        <f>IF(VLOOKUP($A$4,TaxData!$A:G,G28,0)="X",$BD$4,VLOOKUP($A$4,TaxData!$A:G,G28,0))</f>
        <v>411969</v>
      </c>
      <c r="H4" t="str">
        <f>IF(VLOOKUP($A$4,TaxData!$A:H,H28,0)="X",$BD$4,VLOOKUP($A$4,TaxData!$A:H,H28,0))</f>
        <v>53433</v>
      </c>
      <c r="I4" t="str">
        <f>IF(VLOOKUP($A$4,TaxData!$A:I,I28,0)="X",$BD$4,VLOOKUP($A$4,TaxData!$A:I,I28,0))</f>
        <v>79109</v>
      </c>
      <c r="J4" t="str">
        <f>IF(VLOOKUP($A$4,TaxData!$A:J,J28,0)="X",$BD$4,VLOOKUP($A$4,TaxData!$A:J,J28,0))</f>
        <v>32719</v>
      </c>
      <c r="K4" t="str">
        <f>IF(VLOOKUP($A$4,TaxData!$A:K,K28,0)="X",$BD$4,VLOOKUP($A$4,TaxData!$A:K,K28,0))</f>
        <v>6197</v>
      </c>
      <c r="L4" t="str">
        <f>IF(VLOOKUP($A$4,TaxData!$A:L,L28,0)="X",$BD$4,VLOOKUP($A$4,TaxData!$A:L,L28,0))</f>
        <v>338642</v>
      </c>
      <c r="M4" t="str">
        <f>IF(VLOOKUP($A$4,TaxData!$A:M,M28,0)="X",$BD$4,VLOOKUP($A$4,TaxData!$A:M,M28,0))</f>
        <v>227872</v>
      </c>
      <c r="N4" t="str">
        <f>IF(VLOOKUP($A$4,TaxData!$A:N,N28,0)="X",$BD$4,VLOOKUP($A$4,TaxData!$A:N,N28,0))</f>
        <v>45178</v>
      </c>
      <c r="O4" t="str">
        <f>IF(VLOOKUP($A$4,TaxData!$A:O,O28,0)="X",$BD$4,VLOOKUP($A$4,TaxData!$A:O,O28,0))</f>
        <v>10980</v>
      </c>
      <c r="P4" t="str">
        <f>IF(VLOOKUP($A$4,TaxData!$A:P,P28,0)="X",$BD$4,VLOOKUP($A$4,TaxData!$A:P,P28,0))</f>
        <v>312101</v>
      </c>
      <c r="Q4" t="str">
        <f>IF(VLOOKUP($A$4,TaxData!$A:Q,Q28,0)="X",$BD$4,VLOOKUP($A$4,TaxData!$A:Q,Q28,0))</f>
        <v>58542</v>
      </c>
      <c r="R4" t="str">
        <f>IF(VLOOKUP($A$4,TaxData!$A:R,R28,0)="X",$BD$4,VLOOKUP($A$4,TaxData!$A:R,R28,0))</f>
        <v>29798</v>
      </c>
      <c r="S4" t="str">
        <f>IF(VLOOKUP($A$4,TaxData!$A:S,S28,0)="X",$BD$4,VLOOKUP($A$4,TaxData!$A:S,S28,0))</f>
        <v>148735</v>
      </c>
      <c r="T4" t="str">
        <f>IF(VLOOKUP($A$4,TaxData!$A:T,T28,0)="X",$BD$4,VLOOKUP($A$4,TaxData!$A:T,T28,0))</f>
        <v>174267</v>
      </c>
      <c r="U4" t="str">
        <f>IF(VLOOKUP($A$4,TaxData!$A:U,U28,0)="X",$BD$4,VLOOKUP($A$4,TaxData!$A:U,U28,0))</f>
        <v>79279</v>
      </c>
      <c r="V4" t="str">
        <f>IF(VLOOKUP($A$4,TaxData!$A:V,V28,0)="X",$BD$4,VLOOKUP($A$4,TaxData!$A:V,V28,0))</f>
        <v>18461</v>
      </c>
      <c r="W4" t="str">
        <f>IF(VLOOKUP($A$4,TaxData!$A:W,W28,0)="X",$BD$4,VLOOKUP($A$4,TaxData!$A:W,W28,0))</f>
        <v>38941</v>
      </c>
      <c r="X4" t="str">
        <f>IF(VLOOKUP($A$4,TaxData!$A:X,X28,0)="X",$BD$4,VLOOKUP($A$4,TaxData!$A:X,X28,0))</f>
        <v>93206</v>
      </c>
      <c r="Y4" t="str">
        <f>IF(VLOOKUP($A$4,TaxData!$A:Y,Y28,0)="X",$BD$4,VLOOKUP($A$4,TaxData!$A:Y,Y28,0))</f>
        <v>235383</v>
      </c>
      <c r="Z4">
        <f>IF(VLOOKUP($A$4,TaxData!$A:Z,Z28,0)="X",$BD$4,VLOOKUP($A$4,TaxData!$A:Z,Z28,0))</f>
        <v>101472</v>
      </c>
      <c r="AA4" t="str">
        <f>IF(VLOOKUP($A$4,TaxData!$A:AA,AA28,0)="X",$BD$4,VLOOKUP($A$4,TaxData!$A:AA,AA28,0))</f>
        <v>45761</v>
      </c>
      <c r="AB4" t="str">
        <f>IF(VLOOKUP($A$4,TaxData!$A:AB,AB28,0)="X",$BD$4,VLOOKUP($A$4,TaxData!$A:AB,AB28,0))</f>
        <v>46316</v>
      </c>
      <c r="AC4" t="str">
        <f>IF(VLOOKUP($A$4,TaxData!$A:AC,AC28,0)="X",$BD$4,VLOOKUP($A$4,TaxData!$A:AC,AC28,0))</f>
        <v>46484</v>
      </c>
      <c r="AD4" t="str">
        <f>IF(VLOOKUP($A$4,TaxData!$A:AD,AD28,0)="X",$BD$4,VLOOKUP($A$4,TaxData!$A:AD,AD28,0))</f>
        <v>35338</v>
      </c>
      <c r="AE4" t="str">
        <f>IF(VLOOKUP($A$4,TaxData!$A:AE,AE28,0)="X",$BD$4,VLOOKUP($A$4,TaxData!$A:AE,AE28,0))</f>
        <v>44690</v>
      </c>
      <c r="AF4" t="str">
        <f>IF(VLOOKUP($A$4,TaxData!$A:AF,AF28,0)="X",$BD$4,VLOOKUP($A$4,TaxData!$A:AF,AF28,0))</f>
        <v>13701</v>
      </c>
      <c r="AG4" t="str">
        <f>IF(VLOOKUP($A$4,TaxData!$A:AG,AG28,0)="X",$BD$4,VLOOKUP($A$4,TaxData!$A:AG,AG28,0))</f>
        <v>174692</v>
      </c>
      <c r="AH4" t="str">
        <f>IF(VLOOKUP($A$4,TaxData!$A:AH,AH28,0)="X",$BD$4,VLOOKUP($A$4,TaxData!$A:AH,AH28,0))</f>
        <v>24359</v>
      </c>
      <c r="AI4" t="str">
        <f>IF(VLOOKUP($A$4,TaxData!$A:AI,AI28,0)="X",$BD$4,VLOOKUP($A$4,TaxData!$A:AI,AI28,0))</f>
        <v>333045</v>
      </c>
      <c r="AJ4" t="str">
        <f>IF(VLOOKUP($A$4,TaxData!$A:AJ,AJ28,0)="X",$BD$4,VLOOKUP($A$4,TaxData!$A:AJ,AJ28,0))</f>
        <v>533809</v>
      </c>
      <c r="AK4" t="str">
        <f>IF(VLOOKUP($A$4,TaxData!$A:AK,AK28,0)="X",$BD$4,VLOOKUP($A$4,TaxData!$A:AK,AK28,0))</f>
        <v>9612</v>
      </c>
      <c r="AL4" t="str">
        <f>IF(VLOOKUP($A$4,TaxData!$A:AL,AL28,0)="X",$BD$4,VLOOKUP($A$4,TaxData!$A:AL,AL28,0))</f>
        <v>118746</v>
      </c>
      <c r="AM4" t="str">
        <f>IF(VLOOKUP($A$4,TaxData!$A:AM,AM28,0)="X",$BD$4,VLOOKUP($A$4,TaxData!$A:AM,AM28,0))</f>
        <v>146821</v>
      </c>
      <c r="AN4">
        <f>IF(VLOOKUP($A$4,TaxData!$A:AN,AN28,0)="X",$BD$4,VLOOKUP($A$4,TaxData!$A:AN,AN28,0))</f>
        <v>18086</v>
      </c>
      <c r="AO4" t="str">
        <f>IF(VLOOKUP($A$4,TaxData!$A:AO,AO28,0)="X",$BD$4,VLOOKUP($A$4,TaxData!$A:AO,AO28,0))</f>
        <v>445401</v>
      </c>
      <c r="AP4" t="str">
        <f>IF(VLOOKUP($A$4,TaxData!$A:AP,AP28,0)="X",$BD$4,VLOOKUP($A$4,TaxData!$A:AP,AP28,0))</f>
        <v>22112</v>
      </c>
      <c r="AQ4" t="str">
        <f>IF(VLOOKUP($A$4,TaxData!$A:AQ,AQ28,0)="X",$BD$4,VLOOKUP($A$4,TaxData!$A:AQ,AQ28,0))</f>
        <v>208490</v>
      </c>
      <c r="AR4" t="str">
        <f>IF(VLOOKUP($A$4,TaxData!$A:AR,AR28,0)="X",$BD$4,VLOOKUP($A$4,TaxData!$A:AR,AR28,0))</f>
        <v>20021</v>
      </c>
      <c r="AS4" t="str">
        <f>IF(VLOOKUP($A$4,TaxData!$A:AS,AS28,0)="X",$BD$4,VLOOKUP($A$4,TaxData!$A:AS,AS28,0))</f>
        <v>210708</v>
      </c>
      <c r="AT4" t="str">
        <f>IF(VLOOKUP($A$4,TaxData!$A:AT,AT28,0)="X",$BD$4,VLOOKUP($A$4,TaxData!$A:AT,AT28,0))</f>
        <v>1267217</v>
      </c>
      <c r="AU4" t="str">
        <f>IF(VLOOKUP($A$4,TaxData!$A:AU,AU28,0)="X",$BD$4,VLOOKUP($A$4,TaxData!$A:AU,AU28,0))</f>
        <v>17880</v>
      </c>
      <c r="AV4" t="str">
        <f>IF(VLOOKUP($A$4,TaxData!$A:AV,AV28,0)="X",$BD$4,VLOOKUP($A$4,TaxData!$A:AV,AV28,0))</f>
        <v>12035</v>
      </c>
      <c r="AW4" t="str">
        <f>IF(VLOOKUP($A$4,TaxData!$A:AW,AW28,0)="X",$BD$4,VLOOKUP($A$4,TaxData!$A:AW,AW28,0))</f>
        <v>295471</v>
      </c>
      <c r="AX4" t="str">
        <f>IF(VLOOKUP($A$4,TaxData!$A:AX,AX28,0)="X",$BD$4,VLOOKUP($A$4,TaxData!$A:AX,AX28,0))</f>
        <v>472949</v>
      </c>
      <c r="AY4" t="str">
        <f>IF(VLOOKUP($A$4,TaxData!$A:AY,AY28,0)="X",$BD$4,VLOOKUP($A$4,TaxData!$A:AY,AY28,0))</f>
        <v>17304</v>
      </c>
      <c r="AZ4">
        <f>IF(VLOOKUP($A$4,TaxData!$A:AZ,AZ28,0)="X",$BD$4,VLOOKUP($A$4,TaxData!$A:AZ,AZ28,0))</f>
        <v>73778</v>
      </c>
      <c r="BA4" t="str">
        <f>IF(VLOOKUP($A$4,TaxData!$A:BA,BA28,0)="X",$BD$4,VLOOKUP($A$4,TaxData!$A:BA,BA28,0))</f>
        <v>2238</v>
      </c>
      <c r="BB4" s="1"/>
      <c r="BC4">
        <f>SUM(TaxData[[#This Row],[AL]:[WY]])/COUNT(B4:BA4)</f>
        <v>48334</v>
      </c>
      <c r="BD4">
        <v>48334</v>
      </c>
    </row>
    <row r="5" spans="1:56" x14ac:dyDescent="0.25">
      <c r="A5" t="str">
        <f>TaxData[[#This Row],[ITEM]]</f>
        <v>T11</v>
      </c>
      <c r="B5">
        <f>IF(VLOOKUP($A$5,TaxData!$A:B,B28,0)="X",$BD$5,VLOOKUP($A$5,TaxData!$A:B,B28,0))</f>
        <v>8695263</v>
      </c>
      <c r="C5" t="str">
        <f>IF(VLOOKUP($A$5,TaxData!$A:C,C28,0)="X",$BD$5,VLOOKUP($A$5,TaxData!$A:C,C28,0))</f>
        <v>0</v>
      </c>
      <c r="D5" t="str">
        <f>IF(VLOOKUP($A$5,TaxData!$A:D,D28,0)="X",$BD$5,VLOOKUP($A$5,TaxData!$A:D,D28,0))</f>
        <v>15480</v>
      </c>
      <c r="E5" t="str">
        <f>IF(VLOOKUP($A$5,TaxData!$A:E,E28,0)="X",$BD$5,VLOOKUP($A$5,TaxData!$A:E,E28,0))</f>
        <v>258</v>
      </c>
      <c r="F5" t="str">
        <f>IF(VLOOKUP($A$5,TaxData!$A:F,F28,0)="X",$BD$5,VLOOKUP($A$5,TaxData!$A:F,F28,0))</f>
        <v>70993</v>
      </c>
      <c r="G5">
        <f>IF(VLOOKUP($A$5,TaxData!$A:G,G28,0)="X",$BD$5,VLOOKUP($A$5,TaxData!$A:G,G28,0))</f>
        <v>12600</v>
      </c>
      <c r="H5" t="str">
        <f>IF(VLOOKUP($A$5,TaxData!$A:H,H28,0)="X",$BD$5,VLOOKUP($A$5,TaxData!$A:H,H28,0))</f>
        <v>115624</v>
      </c>
      <c r="I5" t="str">
        <f>IF(VLOOKUP($A$5,TaxData!$A:I,I28,0)="X",$BD$5,VLOOKUP($A$5,TaxData!$A:I,I28,0))</f>
        <v>222943</v>
      </c>
      <c r="J5">
        <f>IF(VLOOKUP($A$5,TaxData!$A:J,J28,0)="X",$BD$5,VLOOKUP($A$5,TaxData!$A:J,J28,0))</f>
        <v>12600</v>
      </c>
      <c r="K5" t="str">
        <f>IF(VLOOKUP($A$5,TaxData!$A:K,K28,0)="X",$BD$5,VLOOKUP($A$5,TaxData!$A:K,K28,0))</f>
        <v>3</v>
      </c>
      <c r="L5" t="str">
        <f>IF(VLOOKUP($A$5,TaxData!$A:L,L28,0)="X",$BD$5,VLOOKUP($A$5,TaxData!$A:L,L28,0))</f>
        <v>168200</v>
      </c>
      <c r="M5">
        <f>IF(VLOOKUP($A$5,TaxData!$A:M,M28,0)="X",$BD$5,VLOOKUP($A$5,TaxData!$A:M,M28,0))</f>
        <v>12600</v>
      </c>
      <c r="N5">
        <f>IF(VLOOKUP($A$5,TaxData!$A:N,N28,0)="X",$BD$5,VLOOKUP($A$5,TaxData!$A:N,N28,0))</f>
        <v>12600</v>
      </c>
      <c r="O5">
        <f>IF(VLOOKUP($A$5,TaxData!$A:O,O28,0)="X",$BD$5,VLOOKUP($A$5,TaxData!$A:O,O28,0))</f>
        <v>12600</v>
      </c>
      <c r="P5" t="str">
        <f>IF(VLOOKUP($A$5,TaxData!$A:P,P28,0)="X",$BD$5,VLOOKUP($A$5,TaxData!$A:P,P28,0))</f>
        <v>881505</v>
      </c>
      <c r="Q5" t="str">
        <f>IF(VLOOKUP($A$5,TaxData!$A:Q,Q28,0)="X",$BD$5,VLOOKUP($A$5,TaxData!$A:Q,Q28,0))</f>
        <v>608043</v>
      </c>
      <c r="R5" t="str">
        <f>IF(VLOOKUP($A$5,TaxData!$A:R,R28,0)="X",$BD$5,VLOOKUP($A$5,TaxData!$A:R,R28,0))</f>
        <v>339345</v>
      </c>
      <c r="S5" t="str">
        <f>IF(VLOOKUP($A$5,TaxData!$A:S,S28,0)="X",$BD$5,VLOOKUP($A$5,TaxData!$A:S,S28,0))</f>
        <v>256</v>
      </c>
      <c r="T5" t="str">
        <f>IF(VLOOKUP($A$5,TaxData!$A:T,T28,0)="X",$BD$5,VLOOKUP($A$5,TaxData!$A:T,T28,0))</f>
        <v>22</v>
      </c>
      <c r="U5" t="str">
        <f>IF(VLOOKUP($A$5,TaxData!$A:U,U28,0)="X",$BD$5,VLOOKUP($A$5,TaxData!$A:U,U28,0))</f>
        <v>686865</v>
      </c>
      <c r="V5" t="str">
        <f>IF(VLOOKUP($A$5,TaxData!$A:V,V28,0)="X",$BD$5,VLOOKUP($A$5,TaxData!$A:V,V28,0))</f>
        <v>43368</v>
      </c>
      <c r="W5" t="str">
        <f>IF(VLOOKUP($A$5,TaxData!$A:W,W28,0)="X",$BD$5,VLOOKUP($A$5,TaxData!$A:W,W28,0))</f>
        <v>1034508</v>
      </c>
      <c r="X5" t="str">
        <f>IF(VLOOKUP($A$5,TaxData!$A:X,X28,0)="X",$BD$5,VLOOKUP($A$5,TaxData!$A:X,X28,0))</f>
        <v>224641</v>
      </c>
      <c r="Y5" t="str">
        <f>IF(VLOOKUP($A$5,TaxData!$A:Y,Y28,0)="X",$BD$5,VLOOKUP($A$5,TaxData!$A:Y,Y28,0))</f>
        <v>157621</v>
      </c>
      <c r="Z5">
        <f>IF(VLOOKUP($A$5,TaxData!$A:Z,Z28,0)="X",$BD$5,VLOOKUP($A$5,TaxData!$A:Z,Z28,0))</f>
        <v>132221</v>
      </c>
      <c r="AA5" t="str">
        <f>IF(VLOOKUP($A$5,TaxData!$A:AA,AA28,0)="X",$BD$5,VLOOKUP($A$5,TaxData!$A:AA,AA28,0))</f>
        <v>189725</v>
      </c>
      <c r="AB5" t="str">
        <f>IF(VLOOKUP($A$5,TaxData!$A:AB,AB28,0)="X",$BD$5,VLOOKUP($A$5,TaxData!$A:AB,AB28,0))</f>
        <v>354428</v>
      </c>
      <c r="AC5" t="str">
        <f>IF(VLOOKUP($A$5,TaxData!$A:AC,AC28,0)="X",$BD$5,VLOOKUP($A$5,TaxData!$A:AC,AC28,0))</f>
        <v>116507</v>
      </c>
      <c r="AD5" t="str">
        <f>IF(VLOOKUP($A$5,TaxData!$A:AD,AD28,0)="X",$BD$5,VLOOKUP($A$5,TaxData!$A:AD,AD28,0))</f>
        <v>6180</v>
      </c>
      <c r="AE5" t="str">
        <f>IF(VLOOKUP($A$5,TaxData!$A:AE,AE28,0)="X",$BD$5,VLOOKUP($A$5,TaxData!$A:AE,AE28,0))</f>
        <v>764287</v>
      </c>
      <c r="AF5" t="str">
        <f>IF(VLOOKUP($A$5,TaxData!$A:AF,AF28,0)="X",$BD$5,VLOOKUP($A$5,TaxData!$A:AF,AF28,0))</f>
        <v>17977</v>
      </c>
      <c r="AG5" t="str">
        <f>IF(VLOOKUP($A$5,TaxData!$A:AG,AG28,0)="X",$BD$5,VLOOKUP($A$5,TaxData!$A:AG,AG28,0))</f>
        <v>308883</v>
      </c>
      <c r="AH5" t="str">
        <f>IF(VLOOKUP($A$5,TaxData!$A:AH,AH28,0)="X",$BD$5,VLOOKUP($A$5,TaxData!$A:AH,AH28,0))</f>
        <v>68021</v>
      </c>
      <c r="AI5" t="str">
        <f>IF(VLOOKUP($A$5,TaxData!$A:AI,AI28,0)="X",$BD$5,VLOOKUP($A$5,TaxData!$A:AI,AI28,0))</f>
        <v>76</v>
      </c>
      <c r="AJ5" t="str">
        <f>IF(VLOOKUP($A$5,TaxData!$A:AJ,AJ28,0)="X",$BD$5,VLOOKUP($A$5,TaxData!$A:AJ,AJ28,0))</f>
        <v>16</v>
      </c>
      <c r="AK5" t="str">
        <f>IF(VLOOKUP($A$5,TaxData!$A:AK,AK28,0)="X",$BD$5,VLOOKUP($A$5,TaxData!$A:AK,AK28,0))</f>
        <v>19616</v>
      </c>
      <c r="AL5" t="str">
        <f>IF(VLOOKUP($A$5,TaxData!$A:AL,AL28,0)="X",$BD$5,VLOOKUP($A$5,TaxData!$A:AL,AL28,0))</f>
        <v>219979</v>
      </c>
      <c r="AM5" t="str">
        <f>IF(VLOOKUP($A$5,TaxData!$A:AM,AM28,0)="X",$BD$5,VLOOKUP($A$5,TaxData!$A:AM,AM28,0))</f>
        <v>22652</v>
      </c>
      <c r="AN5">
        <f>IF(VLOOKUP($A$5,TaxData!$A:AN,AN28,0)="X",$BD$5,VLOOKUP($A$5,TaxData!$A:AN,AN28,0))</f>
        <v>6332</v>
      </c>
      <c r="AO5" t="str">
        <f>IF(VLOOKUP($A$5,TaxData!$A:AO,AO28,0)="X",$BD$5,VLOOKUP($A$5,TaxData!$A:AO,AO28,0))</f>
        <v>1754340</v>
      </c>
      <c r="AP5" t="str">
        <f>IF(VLOOKUP($A$5,TaxData!$A:AP,AP28,0)="X",$BD$5,VLOOKUP($A$5,TaxData!$A:AP,AP28,0))</f>
        <v>16586</v>
      </c>
      <c r="AQ5" t="str">
        <f>IF(VLOOKUP($A$5,TaxData!$A:AQ,AQ28,0)="X",$BD$5,VLOOKUP($A$5,TaxData!$A:AQ,AQ28,0))</f>
        <v>36213</v>
      </c>
      <c r="AR5" t="str">
        <f>IF(VLOOKUP($A$5,TaxData!$A:AR,AR28,0)="X",$BD$5,VLOOKUP($A$5,TaxData!$A:AR,AR28,0))</f>
        <v>11045</v>
      </c>
      <c r="AS5" t="str">
        <f>IF(VLOOKUP($A$5,TaxData!$A:AS,AS28,0)="X",$BD$5,VLOOKUP($A$5,TaxData!$A:AS,AS28,0))</f>
        <v>24503</v>
      </c>
      <c r="AT5" t="str">
        <f>IF(VLOOKUP($A$5,TaxData!$A:AT,AT28,0)="X",$BD$5,VLOOKUP($A$5,TaxData!$A:AT,AT28,0))</f>
        <v>17514</v>
      </c>
      <c r="AU5">
        <f>IF(VLOOKUP($A$5,TaxData!$A:AU,AU28,0)="X",$BD$5,VLOOKUP($A$5,TaxData!$A:AU,AU28,0))</f>
        <v>12600</v>
      </c>
      <c r="AV5">
        <f>IF(VLOOKUP($A$5,TaxData!$A:AV,AV28,0)="X",$BD$5,VLOOKUP($A$5,TaxData!$A:AV,AV28,0))</f>
        <v>12600</v>
      </c>
      <c r="AW5" t="str">
        <f>IF(VLOOKUP($A$5,TaxData!$A:AW,AW28,0)="X",$BD$5,VLOOKUP($A$5,TaxData!$A:AW,AW28,0))</f>
        <v>5557</v>
      </c>
      <c r="AX5" t="str">
        <f>IF(VLOOKUP($A$5,TaxData!$A:AX,AX28,0)="X",$BD$5,VLOOKUP($A$5,TaxData!$A:AX,AX28,0))</f>
        <v>281</v>
      </c>
      <c r="AY5" t="str">
        <f>IF(VLOOKUP($A$5,TaxData!$A:AY,AY28,0)="X",$BD$5,VLOOKUP($A$5,TaxData!$A:AY,AY28,0))</f>
        <v>27584</v>
      </c>
      <c r="AZ5">
        <f>IF(VLOOKUP($A$5,TaxData!$A:AZ,AZ28,0)="X",$BD$5,VLOOKUP($A$5,TaxData!$A:AZ,AZ28,0))</f>
        <v>47</v>
      </c>
      <c r="BA5" t="str">
        <f>IF(VLOOKUP($A$5,TaxData!$A:BA,BA28,0)="X",$BD$5,VLOOKUP($A$5,TaxData!$A:BA,BA28,0))</f>
        <v>5018</v>
      </c>
      <c r="BB5" s="1"/>
      <c r="BC5">
        <f>SUM(TaxData[[#This Row],[AL]:[WY]])/COUNT(B5:BA5)</f>
        <v>12600</v>
      </c>
      <c r="BD5">
        <v>12600</v>
      </c>
    </row>
    <row r="6" spans="1:56" x14ac:dyDescent="0.25">
      <c r="A6" t="str">
        <f>TaxData[[#This Row],[ITEM]]</f>
        <v>T12</v>
      </c>
      <c r="B6">
        <f>IF(VLOOKUP($A$6,TaxData!$A:B,B28,0)="X",$BD$6,VLOOKUP($A$6,TaxData!$A:B,B28,0))</f>
        <v>26216435</v>
      </c>
      <c r="C6" t="str">
        <f>IF(VLOOKUP($A$6,TaxData!$A:C,C28,0)="X",$BD$6,VLOOKUP($A$6,TaxData!$A:C,C28,0))</f>
        <v>468162</v>
      </c>
      <c r="D6" t="str">
        <f>IF(VLOOKUP($A$6,TaxData!$A:D,D28,0)="X",$BD$6,VLOOKUP($A$6,TaxData!$A:D,D28,0))</f>
        <v>61558</v>
      </c>
      <c r="E6" t="str">
        <f>IF(VLOOKUP($A$6,TaxData!$A:E,E28,0)="X",$BD$6,VLOOKUP($A$6,TaxData!$A:E,E28,0))</f>
        <v>680245</v>
      </c>
      <c r="F6" t="str">
        <f>IF(VLOOKUP($A$6,TaxData!$A:F,F28,0)="X",$BD$6,VLOOKUP($A$6,TaxData!$A:F,F28,0))</f>
        <v>310009</v>
      </c>
      <c r="G6" t="str">
        <f>IF(VLOOKUP($A$6,TaxData!$A:G,G28,0)="X",$BD$6,VLOOKUP($A$6,TaxData!$A:G,G28,0))</f>
        <v>3116772</v>
      </c>
      <c r="H6" t="str">
        <f>IF(VLOOKUP($A$6,TaxData!$A:H,H28,0)="X",$BD$6,VLOOKUP($A$6,TaxData!$A:H,H28,0))</f>
        <v>347690</v>
      </c>
      <c r="I6" t="str">
        <f>IF(VLOOKUP($A$6,TaxData!$A:I,I28,0)="X",$BD$6,VLOOKUP($A$6,TaxData!$A:I,I28,0))</f>
        <v>181373</v>
      </c>
      <c r="J6" t="str">
        <f>IF(VLOOKUP($A$6,TaxData!$A:J,J28,0)="X",$BD$6,VLOOKUP($A$6,TaxData!$A:J,J28,0))</f>
        <v>123324</v>
      </c>
      <c r="K6" t="str">
        <f>IF(VLOOKUP($A$6,TaxData!$A:K,K28,0)="X",$BD$6,VLOOKUP($A$6,TaxData!$A:K,K28,0))</f>
        <v>133546</v>
      </c>
      <c r="L6" t="str">
        <f>IF(VLOOKUP($A$6,TaxData!$A:L,L28,0)="X",$BD$6,VLOOKUP($A$6,TaxData!$A:L,L28,0))</f>
        <v>1491831</v>
      </c>
      <c r="M6" t="str">
        <f>IF(VLOOKUP($A$6,TaxData!$A:M,M28,0)="X",$BD$6,VLOOKUP($A$6,TaxData!$A:M,M28,0))</f>
        <v>538106</v>
      </c>
      <c r="N6" t="str">
        <f>IF(VLOOKUP($A$6,TaxData!$A:N,N28,0)="X",$BD$6,VLOOKUP($A$6,TaxData!$A:N,N28,0))</f>
        <v>191516</v>
      </c>
      <c r="O6" t="str">
        <f>IF(VLOOKUP($A$6,TaxData!$A:O,O28,0)="X",$BD$6,VLOOKUP($A$6,TaxData!$A:O,O28,0))</f>
        <v>118439</v>
      </c>
      <c r="P6" t="str">
        <f>IF(VLOOKUP($A$6,TaxData!$A:P,P28,0)="X",$BD$6,VLOOKUP($A$6,TaxData!$A:P,P28,0))</f>
        <v>513239</v>
      </c>
      <c r="Q6" t="str">
        <f>IF(VLOOKUP($A$6,TaxData!$A:Q,Q28,0)="X",$BD$6,VLOOKUP($A$6,TaxData!$A:Q,Q28,0))</f>
        <v>234753</v>
      </c>
      <c r="R6" t="str">
        <f>IF(VLOOKUP($A$6,TaxData!$A:R,R28,0)="X",$BD$6,VLOOKUP($A$6,TaxData!$A:R,R28,0))</f>
        <v>143752</v>
      </c>
      <c r="S6" t="str">
        <f>IF(VLOOKUP($A$6,TaxData!$A:S,S28,0)="X",$BD$6,VLOOKUP($A$6,TaxData!$A:S,S28,0))</f>
        <v>450742</v>
      </c>
      <c r="T6" t="str">
        <f>IF(VLOOKUP($A$6,TaxData!$A:T,T28,0)="X",$BD$6,VLOOKUP($A$6,TaxData!$A:T,T28,0))</f>
        <v>187041</v>
      </c>
      <c r="U6" t="str">
        <f>IF(VLOOKUP($A$6,TaxData!$A:U,U28,0)="X",$BD$6,VLOOKUP($A$6,TaxData!$A:U,U28,0))</f>
        <v>1004261</v>
      </c>
      <c r="V6" t="str">
        <f>IF(VLOOKUP($A$6,TaxData!$A:V,V28,0)="X",$BD$6,VLOOKUP($A$6,TaxData!$A:V,V28,0))</f>
        <v>101947</v>
      </c>
      <c r="W6" t="str">
        <f>IF(VLOOKUP($A$6,TaxData!$A:W,W28,0)="X",$BD$6,VLOOKUP($A$6,TaxData!$A:W,W28,0))</f>
        <v>757839</v>
      </c>
      <c r="X6" t="str">
        <f>IF(VLOOKUP($A$6,TaxData!$A:X,X28,0)="X",$BD$6,VLOOKUP($A$6,TaxData!$A:X,X28,0))</f>
        <v>537405</v>
      </c>
      <c r="Y6" t="str">
        <f>IF(VLOOKUP($A$6,TaxData!$A:Y,Y28,0)="X",$BD$6,VLOOKUP($A$6,TaxData!$A:Y,Y28,0))</f>
        <v>349170</v>
      </c>
      <c r="Z6">
        <f>IF(VLOOKUP($A$6,TaxData!$A:Z,Z28,0)="X",$BD$6,VLOOKUP($A$6,TaxData!$A:Z,Z28,0))</f>
        <v>650137</v>
      </c>
      <c r="AA6" t="str">
        <f>IF(VLOOKUP($A$6,TaxData!$A:AA,AA28,0)="X",$BD$6,VLOOKUP($A$6,TaxData!$A:AA,AA28,0))</f>
        <v>397786</v>
      </c>
      <c r="AB6" t="str">
        <f>IF(VLOOKUP($A$6,TaxData!$A:AB,AB28,0)="X",$BD$6,VLOOKUP($A$6,TaxData!$A:AB,AB28,0))</f>
        <v>447949</v>
      </c>
      <c r="AC6" t="str">
        <f>IF(VLOOKUP($A$6,TaxData!$A:AC,AC28,0)="X",$BD$6,VLOOKUP($A$6,TaxData!$A:AC,AC28,0))</f>
        <v>138905</v>
      </c>
      <c r="AD6" t="str">
        <f>IF(VLOOKUP($A$6,TaxData!$A:AD,AD28,0)="X",$BD$6,VLOOKUP($A$6,TaxData!$A:AD,AD28,0))</f>
        <v>69558</v>
      </c>
      <c r="AE6" t="str">
        <f>IF(VLOOKUP($A$6,TaxData!$A:AE,AE28,0)="X",$BD$6,VLOOKUP($A$6,TaxData!$A:AE,AE28,0))</f>
        <v>489269</v>
      </c>
      <c r="AF6" t="str">
        <f>IF(VLOOKUP($A$6,TaxData!$A:AF,AF28,0)="X",$BD$6,VLOOKUP($A$6,TaxData!$A:AF,AF28,0))</f>
        <v>123525</v>
      </c>
      <c r="AG6" t="str">
        <f>IF(VLOOKUP($A$6,TaxData!$A:AG,AG28,0)="X",$BD$6,VLOOKUP($A$6,TaxData!$A:AG,AG28,0))</f>
        <v>639103</v>
      </c>
      <c r="AH6" t="str">
        <f>IF(VLOOKUP($A$6,TaxData!$A:AH,AH28,0)="X",$BD$6,VLOOKUP($A$6,TaxData!$A:AH,AH28,0))</f>
        <v>235054</v>
      </c>
      <c r="AI6" t="str">
        <f>IF(VLOOKUP($A$6,TaxData!$A:AI,AI28,0)="X",$BD$6,VLOOKUP($A$6,TaxData!$A:AI,AI28,0))</f>
        <v>2017340</v>
      </c>
      <c r="AJ6" t="str">
        <f>IF(VLOOKUP($A$6,TaxData!$A:AJ,AJ28,0)="X",$BD$6,VLOOKUP($A$6,TaxData!$A:AJ,AJ28,0))</f>
        <v>725207</v>
      </c>
      <c r="AK6" t="str">
        <f>IF(VLOOKUP($A$6,TaxData!$A:AK,AK28,0)="X",$BD$6,VLOOKUP($A$6,TaxData!$A:AK,AK28,0))</f>
        <v>59178</v>
      </c>
      <c r="AL6" t="str">
        <f>IF(VLOOKUP($A$6,TaxData!$A:AL,AL28,0)="X",$BD$6,VLOOKUP($A$6,TaxData!$A:AL,AL28,0))</f>
        <v>666671</v>
      </c>
      <c r="AM6" t="str">
        <f>IF(VLOOKUP($A$6,TaxData!$A:AM,AM28,0)="X",$BD$6,VLOOKUP($A$6,TaxData!$A:AM,AM28,0))</f>
        <v>448883</v>
      </c>
      <c r="AN6">
        <f>IF(VLOOKUP($A$6,TaxData!$A:AN,AN28,0)="X",$BD$6,VLOOKUP($A$6,TaxData!$A:AN,AN28,0))</f>
        <v>49633</v>
      </c>
      <c r="AO6" t="str">
        <f>IF(VLOOKUP($A$6,TaxData!$A:AO,AO28,0)="X",$BD$6,VLOOKUP($A$6,TaxData!$A:AO,AO28,0))</f>
        <v>852301</v>
      </c>
      <c r="AP6" t="str">
        <f>IF(VLOOKUP($A$6,TaxData!$A:AP,AP28,0)="X",$BD$6,VLOOKUP($A$6,TaxData!$A:AP,AP28,0))</f>
        <v>146288</v>
      </c>
      <c r="AQ6" t="str">
        <f>IF(VLOOKUP($A$6,TaxData!$A:AQ,AQ28,0)="X",$BD$6,VLOOKUP($A$6,TaxData!$A:AQ,AQ28,0))</f>
        <v>273744</v>
      </c>
      <c r="AR6" t="str">
        <f>IF(VLOOKUP($A$6,TaxData!$A:AR,AR28,0)="X",$BD$6,VLOOKUP($A$6,TaxData!$A:AR,AR28,0))</f>
        <v>90063</v>
      </c>
      <c r="AS6" t="str">
        <f>IF(VLOOKUP($A$6,TaxData!$A:AS,AS28,0)="X",$BD$6,VLOOKUP($A$6,TaxData!$A:AS,AS28,0))</f>
        <v>1108673</v>
      </c>
      <c r="AT6" t="str">
        <f>IF(VLOOKUP($A$6,TaxData!$A:AT,AT28,0)="X",$BD$6,VLOOKUP($A$6,TaxData!$A:AT,AT28,0))</f>
        <v>2699643</v>
      </c>
      <c r="AU6" t="str">
        <f>IF(VLOOKUP($A$6,TaxData!$A:AU,AU28,0)="X",$BD$6,VLOOKUP($A$6,TaxData!$A:AU,AU28,0))</f>
        <v>165995</v>
      </c>
      <c r="AV6" t="str">
        <f>IF(VLOOKUP($A$6,TaxData!$A:AV,AV28,0)="X",$BD$6,VLOOKUP($A$6,TaxData!$A:AV,AV28,0))</f>
        <v>63343</v>
      </c>
      <c r="AW6" t="str">
        <f>IF(VLOOKUP($A$6,TaxData!$A:AW,AW28,0)="X",$BD$6,VLOOKUP($A$6,TaxData!$A:AW,AW28,0))</f>
        <v>551005</v>
      </c>
      <c r="AX6" t="str">
        <f>IF(VLOOKUP($A$6,TaxData!$A:AX,AX28,0)="X",$BD$6,VLOOKUP($A$6,TaxData!$A:AX,AX28,0))</f>
        <v>683639</v>
      </c>
      <c r="AY6" t="str">
        <f>IF(VLOOKUP($A$6,TaxData!$A:AY,AY28,0)="X",$BD$6,VLOOKUP($A$6,TaxData!$A:AY,AY28,0))</f>
        <v>118061</v>
      </c>
      <c r="AZ6">
        <f>IF(VLOOKUP($A$6,TaxData!$A:AZ,AZ28,0)="X",$BD$6,VLOOKUP($A$6,TaxData!$A:AZ,AZ28,0))</f>
        <v>226531</v>
      </c>
      <c r="BA6" t="str">
        <f>IF(VLOOKUP($A$6,TaxData!$A:BA,BA28,0)="X",$BD$6,VLOOKUP($A$6,TaxData!$A:BA,BA28,0))</f>
        <v>36231</v>
      </c>
      <c r="BB6" s="1"/>
      <c r="BC6">
        <f>SUM(TaxData[[#This Row],[AL]:[WY]])/COUNT(B6:BA6)</f>
        <v>231575.25</v>
      </c>
      <c r="BD6">
        <v>231575.25</v>
      </c>
    </row>
    <row r="7" spans="1:56" x14ac:dyDescent="0.25">
      <c r="A7" t="str">
        <f>TaxData[[#This Row],[ITEM]]</f>
        <v>T13</v>
      </c>
      <c r="B7">
        <f>IF(VLOOKUP($A$7,TaxData!$A:B,B28,0)="X",$BD$7,VLOOKUP($A$7,TaxData!$A:B,B28,0))</f>
        <v>51478536</v>
      </c>
      <c r="C7" t="str">
        <f>IF(VLOOKUP($A$7,TaxData!$A:C,C28,0)="X",$BD$7,VLOOKUP($A$7,TaxData!$A:C,C28,0))</f>
        <v>878038</v>
      </c>
      <c r="D7" t="str">
        <f>IF(VLOOKUP($A$7,TaxData!$A:D,D28,0)="X",$BD$7,VLOOKUP($A$7,TaxData!$A:D,D28,0))</f>
        <v>44754</v>
      </c>
      <c r="E7" t="str">
        <f>IF(VLOOKUP($A$7,TaxData!$A:E,E28,0)="X",$BD$7,VLOOKUP($A$7,TaxData!$A:E,E28,0))</f>
        <v>844828</v>
      </c>
      <c r="F7" t="str">
        <f>IF(VLOOKUP($A$7,TaxData!$A:F,F28,0)="X",$BD$7,VLOOKUP($A$7,TaxData!$A:F,F28,0))</f>
        <v>588223</v>
      </c>
      <c r="G7" t="str">
        <f>IF(VLOOKUP($A$7,TaxData!$A:G,G28,0)="X",$BD$7,VLOOKUP($A$7,TaxData!$A:G,G28,0))</f>
        <v>7659320</v>
      </c>
      <c r="H7" t="str">
        <f>IF(VLOOKUP($A$7,TaxData!$A:H,H28,0)="X",$BD$7,VLOOKUP($A$7,TaxData!$A:H,H28,0))</f>
        <v>618724</v>
      </c>
      <c r="I7" t="str">
        <f>IF(VLOOKUP($A$7,TaxData!$A:I,I28,0)="X",$BD$7,VLOOKUP($A$7,TaxData!$A:I,I28,0))</f>
        <v>469851</v>
      </c>
      <c r="J7" t="str">
        <f>IF(VLOOKUP($A$7,TaxData!$A:J,J28,0)="X",$BD$7,VLOOKUP($A$7,TaxData!$A:J,J28,0))</f>
        <v>124842</v>
      </c>
      <c r="K7" t="str">
        <f>IF(VLOOKUP($A$7,TaxData!$A:K,K28,0)="X",$BD$7,VLOOKUP($A$7,TaxData!$A:K,K28,0))</f>
        <v>23638</v>
      </c>
      <c r="L7" t="str">
        <f>IF(VLOOKUP($A$7,TaxData!$A:L,L28,0)="X",$BD$7,VLOOKUP($A$7,TaxData!$A:L,L28,0))</f>
        <v>2873845</v>
      </c>
      <c r="M7" t="str">
        <f>IF(VLOOKUP($A$7,TaxData!$A:M,M28,0)="X",$BD$7,VLOOKUP($A$7,TaxData!$A:M,M28,0))</f>
        <v>1781682</v>
      </c>
      <c r="N7" t="str">
        <f>IF(VLOOKUP($A$7,TaxData!$A:N,N28,0)="X",$BD$7,VLOOKUP($A$7,TaxData!$A:N,N28,0))</f>
        <v>70796</v>
      </c>
      <c r="O7" t="str">
        <f>IF(VLOOKUP($A$7,TaxData!$A:O,O28,0)="X",$BD$7,VLOOKUP($A$7,TaxData!$A:O,O28,0))</f>
        <v>405050</v>
      </c>
      <c r="P7" t="str">
        <f>IF(VLOOKUP($A$7,TaxData!$A:P,P28,0)="X",$BD$7,VLOOKUP($A$7,TaxData!$A:P,P28,0))</f>
        <v>2383666</v>
      </c>
      <c r="Q7" t="str">
        <f>IF(VLOOKUP($A$7,TaxData!$A:Q,Q28,0)="X",$BD$7,VLOOKUP($A$7,TaxData!$A:Q,Q28,0))</f>
        <v>1545597</v>
      </c>
      <c r="R7" t="str">
        <f>IF(VLOOKUP($A$7,TaxData!$A:R,R28,0)="X",$BD$7,VLOOKUP($A$7,TaxData!$A:R,R28,0))</f>
        <v>673571</v>
      </c>
      <c r="S7" t="str">
        <f>IF(VLOOKUP($A$7,TaxData!$A:S,S28,0)="X",$BD$7,VLOOKUP($A$7,TaxData!$A:S,S28,0))</f>
        <v>445472</v>
      </c>
      <c r="T7" t="str">
        <f>IF(VLOOKUP($A$7,TaxData!$A:T,T28,0)="X",$BD$7,VLOOKUP($A$7,TaxData!$A:T,T28,0))</f>
        <v>699875</v>
      </c>
      <c r="U7" t="str">
        <f>IF(VLOOKUP($A$7,TaxData!$A:U,U28,0)="X",$BD$7,VLOOKUP($A$7,TaxData!$A:U,U28,0))</f>
        <v>639727</v>
      </c>
      <c r="V7" t="str">
        <f>IF(VLOOKUP($A$7,TaxData!$A:V,V28,0)="X",$BD$7,VLOOKUP($A$7,TaxData!$A:V,V28,0))</f>
        <v>231938</v>
      </c>
      <c r="W7" t="str">
        <f>IF(VLOOKUP($A$7,TaxData!$A:W,W28,0)="X",$BD$7,VLOOKUP($A$7,TaxData!$A:W,W28,0))</f>
        <v>1025338</v>
      </c>
      <c r="X7" t="str">
        <f>IF(VLOOKUP($A$7,TaxData!$A:X,X28,0)="X",$BD$7,VLOOKUP($A$7,TaxData!$A:X,X28,0))</f>
        <v>662932</v>
      </c>
      <c r="Y7" t="str">
        <f>IF(VLOOKUP($A$7,TaxData!$A:Y,Y28,0)="X",$BD$7,VLOOKUP($A$7,TaxData!$A:Y,Y28,0))</f>
        <v>1336795</v>
      </c>
      <c r="Z7">
        <f>IF(VLOOKUP($A$7,TaxData!$A:Z,Z28,0)="X",$BD$7,VLOOKUP($A$7,TaxData!$A:Z,Z28,0))</f>
        <v>844730</v>
      </c>
      <c r="AA7" t="str">
        <f>IF(VLOOKUP($A$7,TaxData!$A:AA,AA28,0)="X",$BD$7,VLOOKUP($A$7,TaxData!$A:AA,AA28,0))</f>
        <v>449814</v>
      </c>
      <c r="AB7" t="str">
        <f>IF(VLOOKUP($A$7,TaxData!$A:AB,AB28,0)="X",$BD$7,VLOOKUP($A$7,TaxData!$A:AB,AB28,0))</f>
        <v>696002</v>
      </c>
      <c r="AC7" t="str">
        <f>IF(VLOOKUP($A$7,TaxData!$A:AC,AC28,0)="X",$BD$7,VLOOKUP($A$7,TaxData!$A:AC,AC28,0))</f>
        <v>274353</v>
      </c>
      <c r="AD7" t="str">
        <f>IF(VLOOKUP($A$7,TaxData!$A:AD,AD28,0)="X",$BD$7,VLOOKUP($A$7,TaxData!$A:AD,AD28,0))</f>
        <v>415141</v>
      </c>
      <c r="AE7" t="str">
        <f>IF(VLOOKUP($A$7,TaxData!$A:AE,AE28,0)="X",$BD$7,VLOOKUP($A$7,TaxData!$A:AE,AE28,0))</f>
        <v>351627</v>
      </c>
      <c r="AF7" t="str">
        <f>IF(VLOOKUP($A$7,TaxData!$A:AF,AF28,0)="X",$BD$7,VLOOKUP($A$7,TaxData!$A:AF,AF28,0))</f>
        <v>171513</v>
      </c>
      <c r="AG7" t="str">
        <f>IF(VLOOKUP($A$7,TaxData!$A:AG,AG28,0)="X",$BD$7,VLOOKUP($A$7,TaxData!$A:AG,AG28,0))</f>
        <v>386173</v>
      </c>
      <c r="AH7" t="str">
        <f>IF(VLOOKUP($A$7,TaxData!$A:AH,AH28,0)="X",$BD$7,VLOOKUP($A$7,TaxData!$A:AH,AH28,0))</f>
        <v>255868</v>
      </c>
      <c r="AI7" t="str">
        <f>IF(VLOOKUP($A$7,TaxData!$A:AI,AI28,0)="X",$BD$7,VLOOKUP($A$7,TaxData!$A:AI,AI28,0))</f>
        <v>1369379</v>
      </c>
      <c r="AJ7" t="str">
        <f>IF(VLOOKUP($A$7,TaxData!$A:AJ,AJ28,0)="X",$BD$7,VLOOKUP($A$7,TaxData!$A:AJ,AJ28,0))</f>
        <v>2130696</v>
      </c>
      <c r="AK7" t="str">
        <f>IF(VLOOKUP($A$7,TaxData!$A:AK,AK28,0)="X",$BD$7,VLOOKUP($A$7,TaxData!$A:AK,AK28,0))</f>
        <v>173157</v>
      </c>
      <c r="AL7" t="str">
        <f>IF(VLOOKUP($A$7,TaxData!$A:AL,AL28,0)="X",$BD$7,VLOOKUP($A$7,TaxData!$A:AL,AL28,0))</f>
        <v>2524431</v>
      </c>
      <c r="AM7" t="str">
        <f>IF(VLOOKUP($A$7,TaxData!$A:AM,AM28,0)="X",$BD$7,VLOOKUP($A$7,TaxData!$A:AM,AM28,0))</f>
        <v>571408</v>
      </c>
      <c r="AN7">
        <f>IF(VLOOKUP($A$7,TaxData!$A:AN,AN28,0)="X",$BD$7,VLOOKUP($A$7,TaxData!$A:AN,AN28,0))</f>
        <v>619333</v>
      </c>
      <c r="AO7" t="str">
        <f>IF(VLOOKUP($A$7,TaxData!$A:AO,AO28,0)="X",$BD$7,VLOOKUP($A$7,TaxData!$A:AO,AO28,0))</f>
        <v>3031113</v>
      </c>
      <c r="AP7" t="str">
        <f>IF(VLOOKUP($A$7,TaxData!$A:AP,AP28,0)="X",$BD$7,VLOOKUP($A$7,TaxData!$A:AP,AP28,0))</f>
        <v>130104</v>
      </c>
      <c r="AQ7" t="str">
        <f>IF(VLOOKUP($A$7,TaxData!$A:AQ,AQ28,0)="X",$BD$7,VLOOKUP($A$7,TaxData!$A:AQ,AQ28,0))</f>
        <v>838264</v>
      </c>
      <c r="AR7" t="str">
        <f>IF(VLOOKUP($A$7,TaxData!$A:AR,AR28,0)="X",$BD$7,VLOOKUP($A$7,TaxData!$A:AR,AR28,0))</f>
        <v>189881</v>
      </c>
      <c r="AS7" t="str">
        <f>IF(VLOOKUP($A$7,TaxData!$A:AS,AS28,0)="X",$BD$7,VLOOKUP($A$7,TaxData!$A:AS,AS28,0))</f>
        <v>1210808</v>
      </c>
      <c r="AT7" t="str">
        <f>IF(VLOOKUP($A$7,TaxData!$A:AT,AT28,0)="X",$BD$7,VLOOKUP($A$7,TaxData!$A:AT,AT28,0))</f>
        <v>3596892</v>
      </c>
      <c r="AU7" t="str">
        <f>IF(VLOOKUP($A$7,TaxData!$A:AU,AU28,0)="X",$BD$7,VLOOKUP($A$7,TaxData!$A:AU,AU28,0))</f>
        <v>534738</v>
      </c>
      <c r="AV7" t="str">
        <f>IF(VLOOKUP($A$7,TaxData!$A:AV,AV28,0)="X",$BD$7,VLOOKUP($A$7,TaxData!$A:AV,AV28,0))</f>
        <v>109548</v>
      </c>
      <c r="AW7" t="str">
        <f>IF(VLOOKUP($A$7,TaxData!$A:AW,AW28,0)="X",$BD$7,VLOOKUP($A$7,TaxData!$A:AW,AW28,0))</f>
        <v>1421963</v>
      </c>
      <c r="AX7" t="str">
        <f>IF(VLOOKUP($A$7,TaxData!$A:AX,AX28,0)="X",$BD$7,VLOOKUP($A$7,TaxData!$A:AX,AX28,0))</f>
        <v>1518342</v>
      </c>
      <c r="AY7" t="str">
        <f>IF(VLOOKUP($A$7,TaxData!$A:AY,AY28,0)="X",$BD$7,VLOOKUP($A$7,TaxData!$A:AY,AY28,0))</f>
        <v>399542</v>
      </c>
      <c r="AZ7">
        <f>IF(VLOOKUP($A$7,TaxData!$A:AZ,AZ28,0)="X",$BD$7,VLOOKUP($A$7,TaxData!$A:AZ,AZ28,0))</f>
        <v>1123970</v>
      </c>
      <c r="BA7" t="str">
        <f>IF(VLOOKUP($A$7,TaxData!$A:BA,BA28,0)="X",$BD$7,VLOOKUP($A$7,TaxData!$A:BA,BA28,0))</f>
        <v>111244</v>
      </c>
      <c r="BB7" s="1"/>
      <c r="BC7">
        <f>SUM(TaxData[[#This Row],[AL]:[WY]])/COUNT(B7:BA7)</f>
        <v>647008.25</v>
      </c>
      <c r="BD7">
        <v>647008.25</v>
      </c>
    </row>
    <row r="8" spans="1:56" x14ac:dyDescent="0.25">
      <c r="A8" t="str">
        <f>TaxData[[#This Row],[ITEM]]</f>
        <v>T14</v>
      </c>
      <c r="B8">
        <f>IF(VLOOKUP($A$8,TaxData!$A:B,B28,0)="X",$BD$8,VLOOKUP($A$8,TaxData!$A:B,B28,0))</f>
        <v>154943</v>
      </c>
      <c r="C8" t="str">
        <f>IF(VLOOKUP($A$8,TaxData!$A:C,C28,0)="X",$BD$8,VLOOKUP($A$8,TaxData!$A:C,C28,0))</f>
        <v>4112</v>
      </c>
      <c r="D8">
        <f>IF(VLOOKUP($A$8,TaxData!$A:D,D28,0)="X",$BD$8,VLOOKUP($A$8,TaxData!$A:D,D28,0))</f>
        <v>266.61111111111109</v>
      </c>
      <c r="E8" t="str">
        <f>IF(VLOOKUP($A$8,TaxData!$A:E,E28,0)="X",$BD$8,VLOOKUP($A$8,TaxData!$A:E,E28,0))</f>
        <v>109</v>
      </c>
      <c r="F8" t="str">
        <f>IF(VLOOKUP($A$8,TaxData!$A:F,F28,0)="X",$BD$8,VLOOKUP($A$8,TaxData!$A:F,F28,0))</f>
        <v>1670</v>
      </c>
      <c r="G8" t="str">
        <f>IF(VLOOKUP($A$8,TaxData!$A:G,G28,0)="X",$BD$8,VLOOKUP($A$8,TaxData!$A:G,G28,0))</f>
        <v>18974</v>
      </c>
      <c r="H8" t="str">
        <f>IF(VLOOKUP($A$8,TaxData!$A:H,H28,0)="X",$BD$8,VLOOKUP($A$8,TaxData!$A:H,H28,0))</f>
        <v>306</v>
      </c>
      <c r="I8" t="str">
        <f>IF(VLOOKUP($A$8,TaxData!$A:I,I28,0)="X",$BD$8,VLOOKUP($A$8,TaxData!$A:I,I28,0))</f>
        <v>11738</v>
      </c>
      <c r="J8" t="str">
        <f>IF(VLOOKUP($A$8,TaxData!$A:J,J28,0)="X",$BD$8,VLOOKUP($A$8,TaxData!$A:J,J28,0))</f>
        <v>39</v>
      </c>
      <c r="K8">
        <f>IF(VLOOKUP($A$8,TaxData!$A:K,K28,0)="X",$BD$8,VLOOKUP($A$8,TaxData!$A:K,K28,0))</f>
        <v>266.61111111111109</v>
      </c>
      <c r="L8" t="str">
        <f>IF(VLOOKUP($A$8,TaxData!$A:L,L28,0)="X",$BD$8,VLOOKUP($A$8,TaxData!$A:L,L28,0))</f>
        <v>7184</v>
      </c>
      <c r="M8">
        <f>IF(VLOOKUP($A$8,TaxData!$A:M,M28,0)="X",$BD$8,VLOOKUP($A$8,TaxData!$A:M,M28,0))</f>
        <v>266.61111111111109</v>
      </c>
      <c r="N8">
        <f>IF(VLOOKUP($A$8,TaxData!$A:N,N28,0)="X",$BD$8,VLOOKUP($A$8,TaxData!$A:N,N28,0))</f>
        <v>266.61111111111109</v>
      </c>
      <c r="O8" t="str">
        <f>IF(VLOOKUP($A$8,TaxData!$A:O,O28,0)="X",$BD$8,VLOOKUP($A$8,TaxData!$A:O,O28,0))</f>
        <v>1524</v>
      </c>
      <c r="P8" t="str">
        <f>IF(VLOOKUP($A$8,TaxData!$A:P,P28,0)="X",$BD$8,VLOOKUP($A$8,TaxData!$A:P,P28,0))</f>
        <v>7811</v>
      </c>
      <c r="Q8" t="str">
        <f>IF(VLOOKUP($A$8,TaxData!$A:Q,Q28,0)="X",$BD$8,VLOOKUP($A$8,TaxData!$A:Q,Q28,0))</f>
        <v>1589</v>
      </c>
      <c r="R8" t="str">
        <f>IF(VLOOKUP($A$8,TaxData!$A:R,R28,0)="X",$BD$8,VLOOKUP($A$8,TaxData!$A:R,R28,0))</f>
        <v>3870</v>
      </c>
      <c r="S8">
        <f>IF(VLOOKUP($A$8,TaxData!$A:S,S28,0)="X",$BD$8,VLOOKUP($A$8,TaxData!$A:S,S28,0))</f>
        <v>266.61111111111109</v>
      </c>
      <c r="T8" t="str">
        <f>IF(VLOOKUP($A$8,TaxData!$A:T,T28,0)="X",$BD$8,VLOOKUP($A$8,TaxData!$A:T,T28,0))</f>
        <v>31596</v>
      </c>
      <c r="U8" t="str">
        <f>IF(VLOOKUP($A$8,TaxData!$A:U,U28,0)="X",$BD$8,VLOOKUP($A$8,TaxData!$A:U,U28,0))</f>
        <v>5535</v>
      </c>
      <c r="V8" t="str">
        <f>IF(VLOOKUP($A$8,TaxData!$A:V,V28,0)="X",$BD$8,VLOOKUP($A$8,TaxData!$A:V,V28,0))</f>
        <v>1141</v>
      </c>
      <c r="W8" t="str">
        <f>IF(VLOOKUP($A$8,TaxData!$A:W,W28,0)="X",$BD$8,VLOOKUP($A$8,TaxData!$A:W,W28,0))</f>
        <v>1119</v>
      </c>
      <c r="X8" t="str">
        <f>IF(VLOOKUP($A$8,TaxData!$A:X,X28,0)="X",$BD$8,VLOOKUP($A$8,TaxData!$A:X,X28,0))</f>
        <v>1117</v>
      </c>
      <c r="Y8" t="str">
        <f>IF(VLOOKUP($A$8,TaxData!$A:Y,Y28,0)="X",$BD$8,VLOOKUP($A$8,TaxData!$A:Y,Y28,0))</f>
        <v>2656</v>
      </c>
      <c r="Z8">
        <f>IF(VLOOKUP($A$8,TaxData!$A:Z,Z28,0)="X",$BD$8,VLOOKUP($A$8,TaxData!$A:Z,Z28,0))</f>
        <v>2463</v>
      </c>
      <c r="AA8">
        <f>IF(VLOOKUP($A$8,TaxData!$A:AA,AA28,0)="X",$BD$8,VLOOKUP($A$8,TaxData!$A:AA,AA28,0))</f>
        <v>266.61111111111109</v>
      </c>
      <c r="AB8">
        <f>IF(VLOOKUP($A$8,TaxData!$A:AB,AB28,0)="X",$BD$8,VLOOKUP($A$8,TaxData!$A:AB,AB28,0))</f>
        <v>266.61111111111109</v>
      </c>
      <c r="AC8" t="str">
        <f>IF(VLOOKUP($A$8,TaxData!$A:AC,AC28,0)="X",$BD$8,VLOOKUP($A$8,TaxData!$A:AC,AC28,0))</f>
        <v>104</v>
      </c>
      <c r="AD8" t="str">
        <f>IF(VLOOKUP($A$8,TaxData!$A:AD,AD28,0)="X",$BD$8,VLOOKUP($A$8,TaxData!$A:AD,AD28,0))</f>
        <v>180</v>
      </c>
      <c r="AE8" t="str">
        <f>IF(VLOOKUP($A$8,TaxData!$A:AE,AE28,0)="X",$BD$8,VLOOKUP($A$8,TaxData!$A:AE,AE28,0))</f>
        <v>0</v>
      </c>
      <c r="AF8" t="str">
        <f>IF(VLOOKUP($A$8,TaxData!$A:AF,AF28,0)="X",$BD$8,VLOOKUP($A$8,TaxData!$A:AF,AF28,0))</f>
        <v>525</v>
      </c>
      <c r="AG8">
        <f>IF(VLOOKUP($A$8,TaxData!$A:AG,AG28,0)="X",$BD$8,VLOOKUP($A$8,TaxData!$A:AG,AG28,0))</f>
        <v>266.61111111111109</v>
      </c>
      <c r="AH8" t="str">
        <f>IF(VLOOKUP($A$8,TaxData!$A:AH,AH28,0)="X",$BD$8,VLOOKUP($A$8,TaxData!$A:AH,AH28,0))</f>
        <v>1104</v>
      </c>
      <c r="AI8" t="str">
        <f>IF(VLOOKUP($A$8,TaxData!$A:AI,AI28,0)="X",$BD$8,VLOOKUP($A$8,TaxData!$A:AI,AI28,0))</f>
        <v>12051</v>
      </c>
      <c r="AJ8">
        <f>IF(VLOOKUP($A$8,TaxData!$A:AJ,AJ28,0)="X",$BD$8,VLOOKUP($A$8,TaxData!$A:AJ,AJ28,0))</f>
        <v>266.61111111111109</v>
      </c>
      <c r="AK8" t="str">
        <f>IF(VLOOKUP($A$8,TaxData!$A:AK,AK28,0)="X",$BD$8,VLOOKUP($A$8,TaxData!$A:AK,AK28,0))</f>
        <v>1663</v>
      </c>
      <c r="AL8" t="str">
        <f>IF(VLOOKUP($A$8,TaxData!$A:AL,AL28,0)="X",$BD$8,VLOOKUP($A$8,TaxData!$A:AL,AL28,0))</f>
        <v>3690</v>
      </c>
      <c r="AM8" t="str">
        <f>IF(VLOOKUP($A$8,TaxData!$A:AM,AM28,0)="X",$BD$8,VLOOKUP($A$8,TaxData!$A:AM,AM28,0))</f>
        <v>1088</v>
      </c>
      <c r="AN8">
        <f>IF(VLOOKUP($A$8,TaxData!$A:AN,AN28,0)="X",$BD$8,VLOOKUP($A$8,TaxData!$A:AN,AN28,0))</f>
        <v>2336</v>
      </c>
      <c r="AO8" t="str">
        <f>IF(VLOOKUP($A$8,TaxData!$A:AO,AO28,0)="X",$BD$8,VLOOKUP($A$8,TaxData!$A:AO,AO28,0))</f>
        <v>10367</v>
      </c>
      <c r="AP8" t="str">
        <f>IF(VLOOKUP($A$8,TaxData!$A:AP,AP28,0)="X",$BD$8,VLOOKUP($A$8,TaxData!$A:AP,AP28,0))</f>
        <v>393</v>
      </c>
      <c r="AQ8">
        <f>IF(VLOOKUP($A$8,TaxData!$A:AQ,AQ28,0)="X",$BD$8,VLOOKUP($A$8,TaxData!$A:AQ,AQ28,0))</f>
        <v>266.61111111111109</v>
      </c>
      <c r="AR8" t="str">
        <f>IF(VLOOKUP($A$8,TaxData!$A:AR,AR28,0)="X",$BD$8,VLOOKUP($A$8,TaxData!$A:AR,AR28,0))</f>
        <v>120</v>
      </c>
      <c r="AS8">
        <f>IF(VLOOKUP($A$8,TaxData!$A:AS,AS28,0)="X",$BD$8,VLOOKUP($A$8,TaxData!$A:AS,AS28,0))</f>
        <v>266.61111111111109</v>
      </c>
      <c r="AT8" t="str">
        <f>IF(VLOOKUP($A$8,TaxData!$A:AT,AT28,0)="X",$BD$8,VLOOKUP($A$8,TaxData!$A:AT,AT28,0))</f>
        <v>4972</v>
      </c>
      <c r="AU8">
        <f>IF(VLOOKUP($A$8,TaxData!$A:AU,AU28,0)="X",$BD$8,VLOOKUP($A$8,TaxData!$A:AU,AU28,0))</f>
        <v>266.61111111111109</v>
      </c>
      <c r="AV8">
        <f>IF(VLOOKUP($A$8,TaxData!$A:AV,AV28,0)="X",$BD$8,VLOOKUP($A$8,TaxData!$A:AV,AV28,0))</f>
        <v>266.61111111111109</v>
      </c>
      <c r="AW8">
        <f>IF(VLOOKUP($A$8,TaxData!$A:AW,AW28,0)="X",$BD$8,VLOOKUP($A$8,TaxData!$A:AW,AW28,0))</f>
        <v>266.61111111111109</v>
      </c>
      <c r="AX8" t="str">
        <f>IF(VLOOKUP($A$8,TaxData!$A:AX,AX28,0)="X",$BD$8,VLOOKUP($A$8,TaxData!$A:AX,AX28,0))</f>
        <v>883</v>
      </c>
      <c r="AY8" t="str">
        <f>IF(VLOOKUP($A$8,TaxData!$A:AY,AY28,0)="X",$BD$8,VLOOKUP($A$8,TaxData!$A:AY,AY28,0))</f>
        <v>2850</v>
      </c>
      <c r="AZ8">
        <f>IF(VLOOKUP($A$8,TaxData!$A:AZ,AZ28,0)="X",$BD$8,VLOOKUP($A$8,TaxData!$A:AZ,AZ28,0))</f>
        <v>0</v>
      </c>
      <c r="BA8" t="str">
        <f>IF(VLOOKUP($A$8,TaxData!$A:BA,BA28,0)="X",$BD$8,VLOOKUP($A$8,TaxData!$A:BA,BA28,0))</f>
        <v>8064</v>
      </c>
      <c r="BB8" s="1"/>
      <c r="BC8">
        <f>SUM(TaxData[[#This Row],[AL]:[WY]])/COUNT(B8:BA8)</f>
        <v>266.61111111111109</v>
      </c>
      <c r="BD8">
        <v>266.61111111111109</v>
      </c>
    </row>
    <row r="9" spans="1:56" x14ac:dyDescent="0.25">
      <c r="A9" t="str">
        <f>TaxData[[#This Row],[ITEM]]</f>
        <v>T15</v>
      </c>
      <c r="B9">
        <f>IF(VLOOKUP($A$9,TaxData!$A:B,B28,0)="X",$BD$9,VLOOKUP($A$9,TaxData!$A:B,B28,0))</f>
        <v>12163068</v>
      </c>
      <c r="C9" t="str">
        <f>IF(VLOOKUP($A$9,TaxData!$A:C,C28,0)="X",$BD$9,VLOOKUP($A$9,TaxData!$A:C,C28,0))</f>
        <v>663891</v>
      </c>
      <c r="D9" t="str">
        <f>IF(VLOOKUP($A$9,TaxData!$A:D,D28,0)="X",$BD$9,VLOOKUP($A$9,TaxData!$A:D,D28,0))</f>
        <v>4361</v>
      </c>
      <c r="E9" t="str">
        <f>IF(VLOOKUP($A$9,TaxData!$A:E,E28,0)="X",$BD$9,VLOOKUP($A$9,TaxData!$A:E,E28,0))</f>
        <v>22226</v>
      </c>
      <c r="F9">
        <f>IF(VLOOKUP($A$9,TaxData!$A:F,F28,0)="X",$BD$9,VLOOKUP($A$9,TaxData!$A:F,F28,0))</f>
        <v>52027.222222222219</v>
      </c>
      <c r="G9" t="str">
        <f>IF(VLOOKUP($A$9,TaxData!$A:G,G28,0)="X",$BD$9,VLOOKUP($A$9,TaxData!$A:G,G28,0))</f>
        <v>652621</v>
      </c>
      <c r="H9">
        <f>IF(VLOOKUP($A$9,TaxData!$A:H,H28,0)="X",$BD$9,VLOOKUP($A$9,TaxData!$A:H,H28,0))</f>
        <v>52027.222222222219</v>
      </c>
      <c r="I9" t="str">
        <f>IF(VLOOKUP($A$9,TaxData!$A:I,I28,0)="X",$BD$9,VLOOKUP($A$9,TaxData!$A:I,I28,0))</f>
        <v>256751</v>
      </c>
      <c r="J9" t="str">
        <f>IF(VLOOKUP($A$9,TaxData!$A:J,J28,0)="X",$BD$9,VLOOKUP($A$9,TaxData!$A:J,J28,0))</f>
        <v>45518</v>
      </c>
      <c r="K9" t="str">
        <f>IF(VLOOKUP($A$9,TaxData!$A:K,K28,0)="X",$BD$9,VLOOKUP($A$9,TaxData!$A:K,K28,0))</f>
        <v>167152</v>
      </c>
      <c r="L9" t="str">
        <f>IF(VLOOKUP($A$9,TaxData!$A:L,L28,0)="X",$BD$9,VLOOKUP($A$9,TaxData!$A:L,L28,0))</f>
        <v>1682256</v>
      </c>
      <c r="M9">
        <f>IF(VLOOKUP($A$9,TaxData!$A:M,M28,0)="X",$BD$9,VLOOKUP($A$9,TaxData!$A:M,M28,0))</f>
        <v>52027.222222222219</v>
      </c>
      <c r="N9" t="str">
        <f>IF(VLOOKUP($A$9,TaxData!$A:N,N28,0)="X",$BD$9,VLOOKUP($A$9,TaxData!$A:N,N28,0))</f>
        <v>125221</v>
      </c>
      <c r="O9" t="str">
        <f>IF(VLOOKUP($A$9,TaxData!$A:O,O28,0)="X",$BD$9,VLOOKUP($A$9,TaxData!$A:O,O28,0))</f>
        <v>1961</v>
      </c>
      <c r="P9" t="str">
        <f>IF(VLOOKUP($A$9,TaxData!$A:P,P28,0)="X",$BD$9,VLOOKUP($A$9,TaxData!$A:P,P28,0))</f>
        <v>1276429</v>
      </c>
      <c r="Q9" t="str">
        <f>IF(VLOOKUP($A$9,TaxData!$A:Q,Q28,0)="X",$BD$9,VLOOKUP($A$9,TaxData!$A:Q,Q28,0))</f>
        <v>207932</v>
      </c>
      <c r="R9" t="str">
        <f>IF(VLOOKUP($A$9,TaxData!$A:R,R28,0)="X",$BD$9,VLOOKUP($A$9,TaxData!$A:R,R28,0))</f>
        <v>78826</v>
      </c>
      <c r="S9" t="str">
        <f>IF(VLOOKUP($A$9,TaxData!$A:S,S28,0)="X",$BD$9,VLOOKUP($A$9,TaxData!$A:S,S28,0))</f>
        <v>312</v>
      </c>
      <c r="T9" t="str">
        <f>IF(VLOOKUP($A$9,TaxData!$A:T,T28,0)="X",$BD$9,VLOOKUP($A$9,TaxData!$A:T,T28,0))</f>
        <v>81185</v>
      </c>
      <c r="U9" t="str">
        <f>IF(VLOOKUP($A$9,TaxData!$A:U,U28,0)="X",$BD$9,VLOOKUP($A$9,TaxData!$A:U,U28,0))</f>
        <v>9250</v>
      </c>
      <c r="V9" t="str">
        <f>IF(VLOOKUP($A$9,TaxData!$A:V,V28,0)="X",$BD$9,VLOOKUP($A$9,TaxData!$A:V,V28,0))</f>
        <v>21732</v>
      </c>
      <c r="W9" t="str">
        <f>IF(VLOOKUP($A$9,TaxData!$A:W,W28,0)="X",$BD$9,VLOOKUP($A$9,TaxData!$A:W,W28,0))</f>
        <v>144260</v>
      </c>
      <c r="X9">
        <f>IF(VLOOKUP($A$9,TaxData!$A:X,X28,0)="X",$BD$9,VLOOKUP($A$9,TaxData!$A:X,X28,0))</f>
        <v>52027.222222222219</v>
      </c>
      <c r="Y9" t="str">
        <f>IF(VLOOKUP($A$9,TaxData!$A:Y,Y28,0)="X",$BD$9,VLOOKUP($A$9,TaxData!$A:Y,Y28,0))</f>
        <v>38425</v>
      </c>
      <c r="Z9">
        <f>IF(VLOOKUP($A$9,TaxData!$A:Z,Z28,0)="X",$BD$9,VLOOKUP($A$9,TaxData!$A:Z,Z28,0))</f>
        <v>95402</v>
      </c>
      <c r="AA9" t="str">
        <f>IF(VLOOKUP($A$9,TaxData!$A:AA,AA28,0)="X",$BD$9,VLOOKUP($A$9,TaxData!$A:AA,AA28,0))</f>
        <v>1874</v>
      </c>
      <c r="AB9">
        <f>IF(VLOOKUP($A$9,TaxData!$A:AB,AB28,0)="X",$BD$9,VLOOKUP($A$9,TaxData!$A:AB,AB28,0))</f>
        <v>52027.222222222219</v>
      </c>
      <c r="AC9" t="str">
        <f>IF(VLOOKUP($A$9,TaxData!$A:AC,AC28,0)="X",$BD$9,VLOOKUP($A$9,TaxData!$A:AC,AC28,0))</f>
        <v>41015</v>
      </c>
      <c r="AD9" t="str">
        <f>IF(VLOOKUP($A$9,TaxData!$A:AD,AD28,0)="X",$BD$9,VLOOKUP($A$9,TaxData!$A:AD,AD28,0))</f>
        <v>53973</v>
      </c>
      <c r="AE9" t="str">
        <f>IF(VLOOKUP($A$9,TaxData!$A:AE,AE28,0)="X",$BD$9,VLOOKUP($A$9,TaxData!$A:AE,AE28,0))</f>
        <v>37518</v>
      </c>
      <c r="AF9" t="str">
        <f>IF(VLOOKUP($A$9,TaxData!$A:AF,AF28,0)="X",$BD$9,VLOOKUP($A$9,TaxData!$A:AF,AF28,0))</f>
        <v>40436</v>
      </c>
      <c r="AG9" t="str">
        <f>IF(VLOOKUP($A$9,TaxData!$A:AG,AG28,0)="X",$BD$9,VLOOKUP($A$9,TaxData!$A:AG,AG28,0))</f>
        <v>935252</v>
      </c>
      <c r="AH9" t="str">
        <f>IF(VLOOKUP($A$9,TaxData!$A:AH,AH28,0)="X",$BD$9,VLOOKUP($A$9,TaxData!$A:AH,AH28,0))</f>
        <v>34757</v>
      </c>
      <c r="AI9" t="str">
        <f>IF(VLOOKUP($A$9,TaxData!$A:AI,AI28,0)="X",$BD$9,VLOOKUP($A$9,TaxData!$A:AI,AI28,0))</f>
        <v>775099</v>
      </c>
      <c r="AJ9" t="str">
        <f>IF(VLOOKUP($A$9,TaxData!$A:AJ,AJ28,0)="X",$BD$9,VLOOKUP($A$9,TaxData!$A:AJ,AJ28,0))</f>
        <v>233</v>
      </c>
      <c r="AK9" t="str">
        <f>IF(VLOOKUP($A$9,TaxData!$A:AK,AK28,0)="X",$BD$9,VLOOKUP($A$9,TaxData!$A:AK,AK28,0))</f>
        <v>53465</v>
      </c>
      <c r="AL9" t="str">
        <f>IF(VLOOKUP($A$9,TaxData!$A:AL,AL28,0)="X",$BD$9,VLOOKUP($A$9,TaxData!$A:AL,AL28,0))</f>
        <v>1036909</v>
      </c>
      <c r="AM9" t="str">
        <f>IF(VLOOKUP($A$9,TaxData!$A:AM,AM28,0)="X",$BD$9,VLOOKUP($A$9,TaxData!$A:AM,AM28,0))</f>
        <v>47701</v>
      </c>
      <c r="AN9">
        <f>IF(VLOOKUP($A$9,TaxData!$A:AN,AN28,0)="X",$BD$9,VLOOKUP($A$9,TaxData!$A:AN,AN28,0))</f>
        <v>18564</v>
      </c>
      <c r="AO9" t="str">
        <f>IF(VLOOKUP($A$9,TaxData!$A:AO,AO28,0)="X",$BD$9,VLOOKUP($A$9,TaxData!$A:AO,AO28,0))</f>
        <v>994326</v>
      </c>
      <c r="AP9" t="str">
        <f>IF(VLOOKUP($A$9,TaxData!$A:AP,AP28,0)="X",$BD$9,VLOOKUP($A$9,TaxData!$A:AP,AP28,0))</f>
        <v>93449</v>
      </c>
      <c r="AQ9" t="str">
        <f>IF(VLOOKUP($A$9,TaxData!$A:AQ,AQ28,0)="X",$BD$9,VLOOKUP($A$9,TaxData!$A:AQ,AQ28,0))</f>
        <v>28258</v>
      </c>
      <c r="AR9" t="str">
        <f>IF(VLOOKUP($A$9,TaxData!$A:AR,AR28,0)="X",$BD$9,VLOOKUP($A$9,TaxData!$A:AR,AR28,0))</f>
        <v>3236</v>
      </c>
      <c r="AS9" t="str">
        <f>IF(VLOOKUP($A$9,TaxData!$A:AS,AS28,0)="X",$BD$9,VLOOKUP($A$9,TaxData!$A:AS,AS28,0))</f>
        <v>8894</v>
      </c>
      <c r="AT9" t="str">
        <f>IF(VLOOKUP($A$9,TaxData!$A:AT,AT28,0)="X",$BD$9,VLOOKUP($A$9,TaxData!$A:AT,AT28,0))</f>
        <v>725767</v>
      </c>
      <c r="AU9" t="str">
        <f>IF(VLOOKUP($A$9,TaxData!$A:AU,AU28,0)="X",$BD$9,VLOOKUP($A$9,TaxData!$A:AU,AU28,0))</f>
        <v>54890</v>
      </c>
      <c r="AV9" t="str">
        <f>IF(VLOOKUP($A$9,TaxData!$A:AV,AV28,0)="X",$BD$9,VLOOKUP($A$9,TaxData!$A:AV,AV28,0))</f>
        <v>9576</v>
      </c>
      <c r="AW9" t="str">
        <f>IF(VLOOKUP($A$9,TaxData!$A:AW,AW28,0)="X",$BD$9,VLOOKUP($A$9,TaxData!$A:AW,AW28,0))</f>
        <v>495749</v>
      </c>
      <c r="AX9" t="str">
        <f>IF(VLOOKUP($A$9,TaxData!$A:AX,AX28,0)="X",$BD$9,VLOOKUP($A$9,TaxData!$A:AX,AX28,0))</f>
        <v>611339</v>
      </c>
      <c r="AY9" t="str">
        <f>IF(VLOOKUP($A$9,TaxData!$A:AY,AY28,0)="X",$BD$9,VLOOKUP($A$9,TaxData!$A:AY,AY28,0))</f>
        <v>126206</v>
      </c>
      <c r="AZ9">
        <f>IF(VLOOKUP($A$9,TaxData!$A:AZ,AZ28,0)="X",$BD$9,VLOOKUP($A$9,TaxData!$A:AZ,AZ28,0))</f>
        <v>354279</v>
      </c>
      <c r="BA9" t="str">
        <f>IF(VLOOKUP($A$9,TaxData!$A:BA,BA28,0)="X",$BD$9,VLOOKUP($A$9,TaxData!$A:BA,BA28,0))</f>
        <v>4592</v>
      </c>
      <c r="BB9" s="1"/>
      <c r="BC9">
        <f>SUM(TaxData[[#This Row],[AL]:[WY]])/COUNT(B9:BA9)</f>
        <v>52027.222222222219</v>
      </c>
      <c r="BD9">
        <v>52027.222222222219</v>
      </c>
    </row>
    <row r="10" spans="1:56" x14ac:dyDescent="0.25">
      <c r="A10" t="str">
        <f>TaxData[[#This Row],[ITEM]]</f>
        <v>T16</v>
      </c>
      <c r="B10">
        <f>IF(VLOOKUP($A$10,TaxData!$A:B,B28,0)="X",$BD$10,VLOOKUP($A$10,TaxData!$A:B,B28,0))</f>
        <v>19245041</v>
      </c>
      <c r="C10" t="str">
        <f>IF(VLOOKUP($A$10,TaxData!$A:C,C28,0)="X",$BD$10,VLOOKUP($A$10,TaxData!$A:C,C28,0))</f>
        <v>170998</v>
      </c>
      <c r="D10" t="str">
        <f>IF(VLOOKUP($A$10,TaxData!$A:D,D28,0)="X",$BD$10,VLOOKUP($A$10,TaxData!$A:D,D28,0))</f>
        <v>61181</v>
      </c>
      <c r="E10" t="str">
        <f>IF(VLOOKUP($A$10,TaxData!$A:E,E28,0)="X",$BD$10,VLOOKUP($A$10,TaxData!$A:E,E28,0))</f>
        <v>294155</v>
      </c>
      <c r="F10" t="str">
        <f>IF(VLOOKUP($A$10,TaxData!$A:F,F28,0)="X",$BD$10,VLOOKUP($A$10,TaxData!$A:F,F28,0))</f>
        <v>233224</v>
      </c>
      <c r="G10" t="str">
        <f>IF(VLOOKUP($A$10,TaxData!$A:G,G28,0)="X",$BD$10,VLOOKUP($A$10,TaxData!$A:G,G28,0))</f>
        <v>1969795</v>
      </c>
      <c r="H10" t="str">
        <f>IF(VLOOKUP($A$10,TaxData!$A:H,H28,0)="X",$BD$10,VLOOKUP($A$10,TaxData!$A:H,H28,0))</f>
        <v>227872</v>
      </c>
      <c r="I10" t="str">
        <f>IF(VLOOKUP($A$10,TaxData!$A:I,I28,0)="X",$BD$10,VLOOKUP($A$10,TaxData!$A:I,I28,0))</f>
        <v>322806</v>
      </c>
      <c r="J10" t="str">
        <f>IF(VLOOKUP($A$10,TaxData!$A:J,J28,0)="X",$BD$10,VLOOKUP($A$10,TaxData!$A:J,J28,0))</f>
        <v>115700</v>
      </c>
      <c r="K10" t="str">
        <f>IF(VLOOKUP($A$10,TaxData!$A:K,K28,0)="X",$BD$10,VLOOKUP($A$10,TaxData!$A:K,K28,0))</f>
        <v>22185</v>
      </c>
      <c r="L10" t="str">
        <f>IF(VLOOKUP($A$10,TaxData!$A:L,L28,0)="X",$BD$10,VLOOKUP($A$10,TaxData!$A:L,L28,0))</f>
        <v>1100091</v>
      </c>
      <c r="M10" t="str">
        <f>IF(VLOOKUP($A$10,TaxData!$A:M,M28,0)="X",$BD$10,VLOOKUP($A$10,TaxData!$A:M,M28,0))</f>
        <v>242897</v>
      </c>
      <c r="N10" t="str">
        <f>IF(VLOOKUP($A$10,TaxData!$A:N,N28,0)="X",$BD$10,VLOOKUP($A$10,TaxData!$A:N,N28,0))</f>
        <v>108529</v>
      </c>
      <c r="O10" t="str">
        <f>IF(VLOOKUP($A$10,TaxData!$A:O,O28,0)="X",$BD$10,VLOOKUP($A$10,TaxData!$A:O,O28,0))</f>
        <v>48796</v>
      </c>
      <c r="P10" t="str">
        <f>IF(VLOOKUP($A$10,TaxData!$A:P,P28,0)="X",$BD$10,VLOOKUP($A$10,TaxData!$A:P,P28,0))</f>
        <v>917043</v>
      </c>
      <c r="Q10" t="str">
        <f>IF(VLOOKUP($A$10,TaxData!$A:Q,Q28,0)="X",$BD$10,VLOOKUP($A$10,TaxData!$A:Q,Q28,0))</f>
        <v>410363</v>
      </c>
      <c r="R10" t="str">
        <f>IF(VLOOKUP($A$10,TaxData!$A:R,R28,0)="X",$BD$10,VLOOKUP($A$10,TaxData!$A:R,R28,0))</f>
        <v>200579</v>
      </c>
      <c r="S10" t="str">
        <f>IF(VLOOKUP($A$10,TaxData!$A:S,S28,0)="X",$BD$10,VLOOKUP($A$10,TaxData!$A:S,S28,0))</f>
        <v>123410</v>
      </c>
      <c r="T10" t="str">
        <f>IF(VLOOKUP($A$10,TaxData!$A:T,T28,0)="X",$BD$10,VLOOKUP($A$10,TaxData!$A:T,T28,0))</f>
        <v>420634</v>
      </c>
      <c r="U10" t="str">
        <f>IF(VLOOKUP($A$10,TaxData!$A:U,U28,0)="X",$BD$10,VLOOKUP($A$10,TaxData!$A:U,U28,0))</f>
        <v>268752</v>
      </c>
      <c r="V10" t="str">
        <f>IF(VLOOKUP($A$10,TaxData!$A:V,V28,0)="X",$BD$10,VLOOKUP($A$10,TaxData!$A:V,V28,0))</f>
        <v>144593</v>
      </c>
      <c r="W10" t="str">
        <f>IF(VLOOKUP($A$10,TaxData!$A:W,W28,0)="X",$BD$10,VLOOKUP($A$10,TaxData!$A:W,W28,0))</f>
        <v>388243</v>
      </c>
      <c r="X10" t="str">
        <f>IF(VLOOKUP($A$10,TaxData!$A:X,X28,0)="X",$BD$10,VLOOKUP($A$10,TaxData!$A:X,X28,0))</f>
        <v>398214</v>
      </c>
      <c r="Y10" t="str">
        <f>IF(VLOOKUP($A$10,TaxData!$A:Y,Y28,0)="X",$BD$10,VLOOKUP($A$10,TaxData!$A:Y,Y28,0))</f>
        <v>886370</v>
      </c>
      <c r="Z10">
        <f>IF(VLOOKUP($A$10,TaxData!$A:Z,Z28,0)="X",$BD$10,VLOOKUP($A$10,TaxData!$A:Z,Z28,0))</f>
        <v>626480</v>
      </c>
      <c r="AA10" t="str">
        <f>IF(VLOOKUP($A$10,TaxData!$A:AA,AA28,0)="X",$BD$10,VLOOKUP($A$10,TaxData!$A:AA,AA28,0))</f>
        <v>140868</v>
      </c>
      <c r="AB10" t="str">
        <f>IF(VLOOKUP($A$10,TaxData!$A:AB,AB28,0)="X",$BD$10,VLOOKUP($A$10,TaxData!$A:AB,AB28,0))</f>
        <v>99418</v>
      </c>
      <c r="AC10" t="str">
        <f>IF(VLOOKUP($A$10,TaxData!$A:AC,AC28,0)="X",$BD$10,VLOOKUP($A$10,TaxData!$A:AC,AC28,0))</f>
        <v>73677</v>
      </c>
      <c r="AD10" t="str">
        <f>IF(VLOOKUP($A$10,TaxData!$A:AD,AD28,0)="X",$BD$10,VLOOKUP($A$10,TaxData!$A:AD,AD28,0))</f>
        <v>55790</v>
      </c>
      <c r="AE10" t="str">
        <f>IF(VLOOKUP($A$10,TaxData!$A:AE,AE28,0)="X",$BD$10,VLOOKUP($A$10,TaxData!$A:AE,AE28,0))</f>
        <v>185039</v>
      </c>
      <c r="AF10" t="str">
        <f>IF(VLOOKUP($A$10,TaxData!$A:AF,AF28,0)="X",$BD$10,VLOOKUP($A$10,TaxData!$A:AF,AF28,0))</f>
        <v>253579</v>
      </c>
      <c r="AG10" t="str">
        <f>IF(VLOOKUP($A$10,TaxData!$A:AG,AG28,0)="X",$BD$10,VLOOKUP($A$10,TaxData!$A:AG,AG28,0))</f>
        <v>601614</v>
      </c>
      <c r="AH10" t="str">
        <f>IF(VLOOKUP($A$10,TaxData!$A:AH,AH28,0)="X",$BD$10,VLOOKUP($A$10,TaxData!$A:AH,AH28,0))</f>
        <v>95230</v>
      </c>
      <c r="AI10" t="str">
        <f>IF(VLOOKUP($A$10,TaxData!$A:AI,AI28,0)="X",$BD$10,VLOOKUP($A$10,TaxData!$A:AI,AI28,0))</f>
        <v>1000481</v>
      </c>
      <c r="AJ10" t="str">
        <f>IF(VLOOKUP($A$10,TaxData!$A:AJ,AJ28,0)="X",$BD$10,VLOOKUP($A$10,TaxData!$A:AJ,AJ28,0))</f>
        <v>307357</v>
      </c>
      <c r="AK10" t="str">
        <f>IF(VLOOKUP($A$10,TaxData!$A:AK,AK28,0)="X",$BD$10,VLOOKUP($A$10,TaxData!$A:AK,AK28,0))</f>
        <v>26108</v>
      </c>
      <c r="AL10" t="str">
        <f>IF(VLOOKUP($A$10,TaxData!$A:AL,AL28,0)="X",$BD$10,VLOOKUP($A$10,TaxData!$A:AL,AL28,0))</f>
        <v>928292</v>
      </c>
      <c r="AM10" t="str">
        <f>IF(VLOOKUP($A$10,TaxData!$A:AM,AM28,0)="X",$BD$10,VLOOKUP($A$10,TaxData!$A:AM,AM28,0))</f>
        <v>463457</v>
      </c>
      <c r="AN10">
        <f>IF(VLOOKUP($A$10,TaxData!$A:AN,AN28,0)="X",$BD$10,VLOOKUP($A$10,TaxData!$A:AN,AN28,0))</f>
        <v>377921</v>
      </c>
      <c r="AO10" t="str">
        <f>IF(VLOOKUP($A$10,TaxData!$A:AO,AO28,0)="X",$BD$10,VLOOKUP($A$10,TaxData!$A:AO,AO28,0))</f>
        <v>1292064</v>
      </c>
      <c r="AP10" t="str">
        <f>IF(VLOOKUP($A$10,TaxData!$A:AP,AP28,0)="X",$BD$10,VLOOKUP($A$10,TaxData!$A:AP,AP28,0))</f>
        <v>158682</v>
      </c>
      <c r="AQ10" t="str">
        <f>IF(VLOOKUP($A$10,TaxData!$A:AQ,AQ28,0)="X",$BD$10,VLOOKUP($A$10,TaxData!$A:AQ,AQ28,0))</f>
        <v>134537</v>
      </c>
      <c r="AR10" t="str">
        <f>IF(VLOOKUP($A$10,TaxData!$A:AR,AR28,0)="X",$BD$10,VLOOKUP($A$10,TaxData!$A:AR,AR28,0))</f>
        <v>52328</v>
      </c>
      <c r="AS10" t="str">
        <f>IF(VLOOKUP($A$10,TaxData!$A:AS,AS28,0)="X",$BD$10,VLOOKUP($A$10,TaxData!$A:AS,AS28,0))</f>
        <v>242926</v>
      </c>
      <c r="AT10" t="str">
        <f>IF(VLOOKUP($A$10,TaxData!$A:AT,AT28,0)="X",$BD$10,VLOOKUP($A$10,TaxData!$A:AT,AT28,0))</f>
        <v>1397304</v>
      </c>
      <c r="AU10" t="str">
        <f>IF(VLOOKUP($A$10,TaxData!$A:AU,AU28,0)="X",$BD$10,VLOOKUP($A$10,TaxData!$A:AU,AU28,0))</f>
        <v>106633</v>
      </c>
      <c r="AV10" t="str">
        <f>IF(VLOOKUP($A$10,TaxData!$A:AV,AV28,0)="X",$BD$10,VLOOKUP($A$10,TaxData!$A:AV,AV28,0))</f>
        <v>77473</v>
      </c>
      <c r="AW10" t="str">
        <f>IF(VLOOKUP($A$10,TaxData!$A:AW,AW28,0)="X",$BD$10,VLOOKUP($A$10,TaxData!$A:AW,AW28,0))</f>
        <v>287856</v>
      </c>
      <c r="AX10" t="str">
        <f>IF(VLOOKUP($A$10,TaxData!$A:AX,AX28,0)="X",$BD$10,VLOOKUP($A$10,TaxData!$A:AX,AX28,0))</f>
        <v>386660</v>
      </c>
      <c r="AY10" t="str">
        <f>IF(VLOOKUP($A$10,TaxData!$A:AY,AY28,0)="X",$BD$10,VLOOKUP($A$10,TaxData!$A:AY,AY28,0))</f>
        <v>171187</v>
      </c>
      <c r="AZ10">
        <f>IF(VLOOKUP($A$10,TaxData!$A:AZ,AZ28,0)="X",$BD$10,VLOOKUP($A$10,TaxData!$A:AZ,AZ28,0))</f>
        <v>604097</v>
      </c>
      <c r="BA10" t="str">
        <f>IF(VLOOKUP($A$10,TaxData!$A:BA,BA28,0)="X",$BD$10,VLOOKUP($A$10,TaxData!$A:BA,BA28,0))</f>
        <v>21553</v>
      </c>
      <c r="BB10" s="1"/>
      <c r="BC10">
        <f>SUM(TaxData[[#This Row],[AL]:[WY]])/COUNT(B10:BA10)</f>
        <v>402124.5</v>
      </c>
      <c r="BD10">
        <v>402124.5</v>
      </c>
    </row>
    <row r="11" spans="1:56" x14ac:dyDescent="0.25">
      <c r="A11" t="str">
        <f>TaxData[[#This Row],[ITEM]]</f>
        <v>T19</v>
      </c>
      <c r="B11">
        <f>IF(VLOOKUP($A$11,TaxData!$A:B,B28,0)="X",$BD$11,VLOOKUP($A$11,TaxData!$A:B,B28,0))</f>
        <v>54566828</v>
      </c>
      <c r="C11" t="str">
        <f>IF(VLOOKUP($A$11,TaxData!$A:C,C28,0)="X",$BD$11,VLOOKUP($A$11,TaxData!$A:C,C28,0))</f>
        <v>645263</v>
      </c>
      <c r="D11" t="str">
        <f>IF(VLOOKUP($A$11,TaxData!$A:D,D28,0)="X",$BD$11,VLOOKUP($A$11,TaxData!$A:D,D28,0))</f>
        <v>39382</v>
      </c>
      <c r="E11" t="str">
        <f>IF(VLOOKUP($A$11,TaxData!$A:E,E28,0)="X",$BD$11,VLOOKUP($A$11,TaxData!$A:E,E28,0))</f>
        <v>142055</v>
      </c>
      <c r="F11" t="str">
        <f>IF(VLOOKUP($A$11,TaxData!$A:F,F28,0)="X",$BD$11,VLOOKUP($A$11,TaxData!$A:F,F28,0))</f>
        <v>293212</v>
      </c>
      <c r="G11" t="str">
        <f>IF(VLOOKUP($A$11,TaxData!$A:G,G28,0)="X",$BD$11,VLOOKUP($A$11,TaxData!$A:G,G28,0))</f>
        <v>5388443</v>
      </c>
      <c r="H11" t="str">
        <f>IF(VLOOKUP($A$11,TaxData!$A:H,H28,0)="X",$BD$11,VLOOKUP($A$11,TaxData!$A:H,H28,0))</f>
        <v>1970574</v>
      </c>
      <c r="I11" t="str">
        <f>IF(VLOOKUP($A$11,TaxData!$A:I,I28,0)="X",$BD$11,VLOOKUP($A$11,TaxData!$A:I,I28,0))</f>
        <v>1351016</v>
      </c>
      <c r="J11" t="str">
        <f>IF(VLOOKUP($A$11,TaxData!$A:J,J28,0)="X",$BD$11,VLOOKUP($A$11,TaxData!$A:J,J28,0))</f>
        <v>145781</v>
      </c>
      <c r="K11" t="str">
        <f>IF(VLOOKUP($A$11,TaxData!$A:K,K28,0)="X",$BD$11,VLOOKUP($A$11,TaxData!$A:K,K28,0))</f>
        <v>90467</v>
      </c>
      <c r="L11" t="str">
        <f>IF(VLOOKUP($A$11,TaxData!$A:L,L28,0)="X",$BD$11,VLOOKUP($A$11,TaxData!$A:L,L28,0))</f>
        <v>986396</v>
      </c>
      <c r="M11" t="str">
        <f>IF(VLOOKUP($A$11,TaxData!$A:M,M28,0)="X",$BD$11,VLOOKUP($A$11,TaxData!$A:M,M28,0))</f>
        <v>519077</v>
      </c>
      <c r="N11" t="str">
        <f>IF(VLOOKUP($A$11,TaxData!$A:N,N28,0)="X",$BD$11,VLOOKUP($A$11,TaxData!$A:N,N28,0))</f>
        <v>310116</v>
      </c>
      <c r="O11" t="str">
        <f>IF(VLOOKUP($A$11,TaxData!$A:O,O28,0)="X",$BD$11,VLOOKUP($A$11,TaxData!$A:O,O28,0))</f>
        <v>76479</v>
      </c>
      <c r="P11" t="str">
        <f>IF(VLOOKUP($A$11,TaxData!$A:P,P28,0)="X",$BD$11,VLOOKUP($A$11,TaxData!$A:P,P28,0))</f>
        <v>3765186</v>
      </c>
      <c r="Q11" t="str">
        <f>IF(VLOOKUP($A$11,TaxData!$A:Q,Q28,0)="X",$BD$11,VLOOKUP($A$11,TaxData!$A:Q,Q28,0))</f>
        <v>1497997</v>
      </c>
      <c r="R11" t="str">
        <f>IF(VLOOKUP($A$11,TaxData!$A:R,R28,0)="X",$BD$11,VLOOKUP($A$11,TaxData!$A:R,R28,0))</f>
        <v>49883</v>
      </c>
      <c r="S11" t="str">
        <f>IF(VLOOKUP($A$11,TaxData!$A:S,S28,0)="X",$BD$11,VLOOKUP($A$11,TaxData!$A:S,S28,0))</f>
        <v>33768</v>
      </c>
      <c r="T11" t="str">
        <f>IF(VLOOKUP($A$11,TaxData!$A:T,T28,0)="X",$BD$11,VLOOKUP($A$11,TaxData!$A:T,T28,0))</f>
        <v>935079</v>
      </c>
      <c r="U11" t="str">
        <f>IF(VLOOKUP($A$11,TaxData!$A:U,U28,0)="X",$BD$11,VLOOKUP($A$11,TaxData!$A:U,U28,0))</f>
        <v>111228</v>
      </c>
      <c r="V11" t="str">
        <f>IF(VLOOKUP($A$11,TaxData!$A:V,V28,0)="X",$BD$11,VLOOKUP($A$11,TaxData!$A:V,V28,0))</f>
        <v>156641</v>
      </c>
      <c r="W11" t="str">
        <f>IF(VLOOKUP($A$11,TaxData!$A:W,W28,0)="X",$BD$11,VLOOKUP($A$11,TaxData!$A:W,W28,0))</f>
        <v>1738046</v>
      </c>
      <c r="X11" t="str">
        <f>IF(VLOOKUP($A$11,TaxData!$A:X,X28,0)="X",$BD$11,VLOOKUP($A$11,TaxData!$A:X,X28,0))</f>
        <v>725248</v>
      </c>
      <c r="Y11" t="str">
        <f>IF(VLOOKUP($A$11,TaxData!$A:Y,Y28,0)="X",$BD$11,VLOOKUP($A$11,TaxData!$A:Y,Y28,0))</f>
        <v>1729045</v>
      </c>
      <c r="Z11">
        <f>IF(VLOOKUP($A$11,TaxData!$A:Z,Z28,0)="X",$BD$11,VLOOKUP($A$11,TaxData!$A:Z,Z28,0))</f>
        <v>2052993</v>
      </c>
      <c r="AA11" t="str">
        <f>IF(VLOOKUP($A$11,TaxData!$A:AA,AA28,0)="X",$BD$11,VLOOKUP($A$11,TaxData!$A:AA,AA28,0))</f>
        <v>276090</v>
      </c>
      <c r="AB11" t="str">
        <f>IF(VLOOKUP($A$11,TaxData!$A:AB,AB28,0)="X",$BD$11,VLOOKUP($A$11,TaxData!$A:AB,AB28,0))</f>
        <v>181509</v>
      </c>
      <c r="AC11" t="str">
        <f>IF(VLOOKUP($A$11,TaxData!$A:AC,AC28,0)="X",$BD$11,VLOOKUP($A$11,TaxData!$A:AC,AC28,0))</f>
        <v>77454</v>
      </c>
      <c r="AD11" t="str">
        <f>IF(VLOOKUP($A$11,TaxData!$A:AD,AD28,0)="X",$BD$11,VLOOKUP($A$11,TaxData!$A:AD,AD28,0))</f>
        <v>22081</v>
      </c>
      <c r="AE11" t="str">
        <f>IF(VLOOKUP($A$11,TaxData!$A:AE,AE28,0)="X",$BD$11,VLOOKUP($A$11,TaxData!$A:AE,AE28,0))</f>
        <v>340603</v>
      </c>
      <c r="AF11" t="str">
        <f>IF(VLOOKUP($A$11,TaxData!$A:AF,AF28,0)="X",$BD$11,VLOOKUP($A$11,TaxData!$A:AF,AF28,0))</f>
        <v>422686</v>
      </c>
      <c r="AG11" t="str">
        <f>IF(VLOOKUP($A$11,TaxData!$A:AG,AG28,0)="X",$BD$11,VLOOKUP($A$11,TaxData!$A:AG,AG28,0))</f>
        <v>2023002</v>
      </c>
      <c r="AH11" t="str">
        <f>IF(VLOOKUP($A$11,TaxData!$A:AH,AH28,0)="X",$BD$11,VLOOKUP($A$11,TaxData!$A:AH,AH28,0))</f>
        <v>162039</v>
      </c>
      <c r="AI11" t="str">
        <f>IF(VLOOKUP($A$11,TaxData!$A:AI,AI28,0)="X",$BD$11,VLOOKUP($A$11,TaxData!$A:AI,AI28,0))</f>
        <v>5963245</v>
      </c>
      <c r="AJ11" t="str">
        <f>IF(VLOOKUP($A$11,TaxData!$A:AJ,AJ28,0)="X",$BD$11,VLOOKUP($A$11,TaxData!$A:AJ,AJ28,0))</f>
        <v>1171212</v>
      </c>
      <c r="AK11" t="str">
        <f>IF(VLOOKUP($A$11,TaxData!$A:AK,AK28,0)="X",$BD$11,VLOOKUP($A$11,TaxData!$A:AK,AK28,0))</f>
        <v>164174</v>
      </c>
      <c r="AL11" t="str">
        <f>IF(VLOOKUP($A$11,TaxData!$A:AL,AL28,0)="X",$BD$11,VLOOKUP($A$11,TaxData!$A:AL,AL28,0))</f>
        <v>2256603</v>
      </c>
      <c r="AM11" t="str">
        <f>IF(VLOOKUP($A$11,TaxData!$A:AM,AM28,0)="X",$BD$11,VLOOKUP($A$11,TaxData!$A:AM,AM28,0))</f>
        <v>157465</v>
      </c>
      <c r="AN11">
        <f>IF(VLOOKUP($A$11,TaxData!$A:AN,AN28,0)="X",$BD$11,VLOOKUP($A$11,TaxData!$A:AN,AN28,0))</f>
        <v>1273625</v>
      </c>
      <c r="AO11" t="str">
        <f>IF(VLOOKUP($A$11,TaxData!$A:AO,AO28,0)="X",$BD$11,VLOOKUP($A$11,TaxData!$A:AO,AO28,0))</f>
        <v>2351272</v>
      </c>
      <c r="AP11" t="str">
        <f>IF(VLOOKUP($A$11,TaxData!$A:AP,AP28,0)="X",$BD$11,VLOOKUP($A$11,TaxData!$A:AP,AP28,0))</f>
        <v>229443</v>
      </c>
      <c r="AQ11" t="str">
        <f>IF(VLOOKUP($A$11,TaxData!$A:AQ,AQ28,0)="X",$BD$11,VLOOKUP($A$11,TaxData!$A:AQ,AQ28,0))</f>
        <v>552152</v>
      </c>
      <c r="AR11" t="str">
        <f>IF(VLOOKUP($A$11,TaxData!$A:AR,AR28,0)="X",$BD$11,VLOOKUP($A$11,TaxData!$A:AR,AR28,0))</f>
        <v>143713</v>
      </c>
      <c r="AS11" t="str">
        <f>IF(VLOOKUP($A$11,TaxData!$A:AS,AS28,0)="X",$BD$11,VLOOKUP($A$11,TaxData!$A:AS,AS28,0))</f>
        <v>625892</v>
      </c>
      <c r="AT11" t="str">
        <f>IF(VLOOKUP($A$11,TaxData!$A:AT,AT28,0)="X",$BD$11,VLOOKUP($A$11,TaxData!$A:AT,AT28,0))</f>
        <v>6522826</v>
      </c>
      <c r="AU11" t="str">
        <f>IF(VLOOKUP($A$11,TaxData!$A:AU,AU28,0)="X",$BD$11,VLOOKUP($A$11,TaxData!$A:AU,AU28,0))</f>
        <v>10740</v>
      </c>
      <c r="AV11" t="str">
        <f>IF(VLOOKUP($A$11,TaxData!$A:AV,AV28,0)="X",$BD$11,VLOOKUP($A$11,TaxData!$A:AV,AV28,0))</f>
        <v>468383</v>
      </c>
      <c r="AW11" t="str">
        <f>IF(VLOOKUP($A$11,TaxData!$A:AW,AW28,0)="X",$BD$11,VLOOKUP($A$11,TaxData!$A:AW,AW28,0))</f>
        <v>2134314</v>
      </c>
      <c r="AX11" t="str">
        <f>IF(VLOOKUP($A$11,TaxData!$A:AX,AX28,0)="X",$BD$11,VLOOKUP($A$11,TaxData!$A:AX,AX28,0))</f>
        <v>1282554</v>
      </c>
      <c r="AY11" t="str">
        <f>IF(VLOOKUP($A$11,TaxData!$A:AY,AY28,0)="X",$BD$11,VLOOKUP($A$11,TaxData!$A:AY,AY28,0))</f>
        <v>568575</v>
      </c>
      <c r="AZ11">
        <f>IF(VLOOKUP($A$11,TaxData!$A:AZ,AZ28,0)="X",$BD$11,VLOOKUP($A$11,TaxData!$A:AZ,AZ28,0))</f>
        <v>428437</v>
      </c>
      <c r="BA11" t="str">
        <f>IF(VLOOKUP($A$11,TaxData!$A:BA,BA28,0)="X",$BD$11,VLOOKUP($A$11,TaxData!$A:BA,BA28,0))</f>
        <v>3364</v>
      </c>
      <c r="BB11" s="1"/>
      <c r="BC11">
        <f>SUM(TaxData[[#This Row],[AL]:[WY]])/COUNT(B11:BA11)</f>
        <v>938763.75</v>
      </c>
      <c r="BD11">
        <v>938763.75</v>
      </c>
    </row>
    <row r="12" spans="1:56" x14ac:dyDescent="0.25">
      <c r="A12" t="str">
        <f>TaxData[[#This Row],[ITEM]]</f>
        <v>T20</v>
      </c>
      <c r="B12">
        <f>IF(VLOOKUP($A$12,TaxData!$A:B,B28,0)="X",$BD$12,VLOOKUP($A$12,TaxData!$A:B,B28,0))</f>
        <v>754547</v>
      </c>
      <c r="C12" t="str">
        <f>IF(VLOOKUP($A$12,TaxData!$A:C,C28,0)="X",$BD$12,VLOOKUP($A$12,TaxData!$A:C,C28,0))</f>
        <v>3667</v>
      </c>
      <c r="D12" t="str">
        <f>IF(VLOOKUP($A$12,TaxData!$A:D,D28,0)="X",$BD$12,VLOOKUP($A$12,TaxData!$A:D,D28,0))</f>
        <v>1279</v>
      </c>
      <c r="E12" t="str">
        <f>IF(VLOOKUP($A$12,TaxData!$A:E,E28,0)="X",$BD$12,VLOOKUP($A$12,TaxData!$A:E,E28,0))</f>
        <v>9679</v>
      </c>
      <c r="F12" t="str">
        <f>IF(VLOOKUP($A$12,TaxData!$A:F,F28,0)="X",$BD$12,VLOOKUP($A$12,TaxData!$A:F,F28,0))</f>
        <v>5858</v>
      </c>
      <c r="G12" t="str">
        <f>IF(VLOOKUP($A$12,TaxData!$A:G,G28,0)="X",$BD$12,VLOOKUP($A$12,TaxData!$A:G,G28,0))</f>
        <v>92549</v>
      </c>
      <c r="H12" t="str">
        <f>IF(VLOOKUP($A$12,TaxData!$A:H,H28,0)="X",$BD$12,VLOOKUP($A$12,TaxData!$A:H,H28,0))</f>
        <v>6138</v>
      </c>
      <c r="I12" t="str">
        <f>IF(VLOOKUP($A$12,TaxData!$A:I,I28,0)="X",$BD$12,VLOOKUP($A$12,TaxData!$A:I,I28,0))</f>
        <v>9091</v>
      </c>
      <c r="J12" t="str">
        <f>IF(VLOOKUP($A$12,TaxData!$A:J,J28,0)="X",$BD$12,VLOOKUP($A$12,TaxData!$A:J,J28,0))</f>
        <v>1693</v>
      </c>
      <c r="K12" t="str">
        <f>IF(VLOOKUP($A$12,TaxData!$A:K,K28,0)="X",$BD$12,VLOOKUP($A$12,TaxData!$A:K,K28,0))</f>
        <v>6186</v>
      </c>
      <c r="L12" t="str">
        <f>IF(VLOOKUP($A$12,TaxData!$A:L,L28,0)="X",$BD$12,VLOOKUP($A$12,TaxData!$A:L,L28,0))</f>
        <v>4346</v>
      </c>
      <c r="M12" t="str">
        <f>IF(VLOOKUP($A$12,TaxData!$A:M,M28,0)="X",$BD$12,VLOOKUP($A$12,TaxData!$A:M,M28,0))</f>
        <v>4363</v>
      </c>
      <c r="N12">
        <f>IF(VLOOKUP($A$12,TaxData!$A:N,N28,0)="X",$BD$12,VLOOKUP($A$12,TaxData!$A:N,N28,0))</f>
        <v>1476.2857142857142</v>
      </c>
      <c r="O12" t="str">
        <f>IF(VLOOKUP($A$12,TaxData!$A:O,O28,0)="X",$BD$12,VLOOKUP($A$12,TaxData!$A:O,O28,0))</f>
        <v>1766</v>
      </c>
      <c r="P12" t="str">
        <f>IF(VLOOKUP($A$12,TaxData!$A:P,P28,0)="X",$BD$12,VLOOKUP($A$12,TaxData!$A:P,P28,0))</f>
        <v>16706</v>
      </c>
      <c r="Q12" t="str">
        <f>IF(VLOOKUP($A$12,TaxData!$A:Q,Q28,0)="X",$BD$12,VLOOKUP($A$12,TaxData!$A:Q,Q28,0))</f>
        <v>16012</v>
      </c>
      <c r="R12" t="str">
        <f>IF(VLOOKUP($A$12,TaxData!$A:R,R28,0)="X",$BD$12,VLOOKUP($A$12,TaxData!$A:R,R28,0))</f>
        <v>18664</v>
      </c>
      <c r="S12" t="str">
        <f>IF(VLOOKUP($A$12,TaxData!$A:S,S28,0)="X",$BD$12,VLOOKUP($A$12,TaxData!$A:S,S28,0))</f>
        <v>3089</v>
      </c>
      <c r="T12" t="str">
        <f>IF(VLOOKUP($A$12,TaxData!$A:T,T28,0)="X",$BD$12,VLOOKUP($A$12,TaxData!$A:T,T28,0))</f>
        <v>4952</v>
      </c>
      <c r="U12" t="str">
        <f>IF(VLOOKUP($A$12,TaxData!$A:U,U28,0)="X",$BD$12,VLOOKUP($A$12,TaxData!$A:U,U28,0))</f>
        <v>0</v>
      </c>
      <c r="V12" t="str">
        <f>IF(VLOOKUP($A$12,TaxData!$A:V,V28,0)="X",$BD$12,VLOOKUP($A$12,TaxData!$A:V,V28,0))</f>
        <v>8499</v>
      </c>
      <c r="W12" t="str">
        <f>IF(VLOOKUP($A$12,TaxData!$A:W,W28,0)="X",$BD$12,VLOOKUP($A$12,TaxData!$A:W,W28,0))</f>
        <v>849</v>
      </c>
      <c r="X12" t="str">
        <f>IF(VLOOKUP($A$12,TaxData!$A:X,X28,0)="X",$BD$12,VLOOKUP($A$12,TaxData!$A:X,X28,0))</f>
        <v>4091</v>
      </c>
      <c r="Y12" t="str">
        <f>IF(VLOOKUP($A$12,TaxData!$A:Y,Y28,0)="X",$BD$12,VLOOKUP($A$12,TaxData!$A:Y,Y28,0))</f>
        <v>20572</v>
      </c>
      <c r="Z12">
        <f>IF(VLOOKUP($A$12,TaxData!$A:Z,Z28,0)="X",$BD$12,VLOOKUP($A$12,TaxData!$A:Z,Z28,0))</f>
        <v>3070</v>
      </c>
      <c r="AA12" t="str">
        <f>IF(VLOOKUP($A$12,TaxData!$A:AA,AA28,0)="X",$BD$12,VLOOKUP($A$12,TaxData!$A:AA,AA28,0))</f>
        <v>1347</v>
      </c>
      <c r="AB12" t="str">
        <f>IF(VLOOKUP($A$12,TaxData!$A:AB,AB28,0)="X",$BD$12,VLOOKUP($A$12,TaxData!$A:AB,AB28,0))</f>
        <v>6509</v>
      </c>
      <c r="AC12" t="str">
        <f>IF(VLOOKUP($A$12,TaxData!$A:AC,AC28,0)="X",$BD$12,VLOOKUP($A$12,TaxData!$A:AC,AC28,0))</f>
        <v>4235</v>
      </c>
      <c r="AD12" t="str">
        <f>IF(VLOOKUP($A$12,TaxData!$A:AD,AD28,0)="X",$BD$12,VLOOKUP($A$12,TaxData!$A:AD,AD28,0))</f>
        <v>1016</v>
      </c>
      <c r="AE12">
        <f>IF(VLOOKUP($A$12,TaxData!$A:AE,AE28,0)="X",$BD$12,VLOOKUP($A$12,TaxData!$A:AE,AE28,0))</f>
        <v>1476.2857142857142</v>
      </c>
      <c r="AF12" t="str">
        <f>IF(VLOOKUP($A$12,TaxData!$A:AF,AF28,0)="X",$BD$12,VLOOKUP($A$12,TaxData!$A:AF,AF28,0))</f>
        <v>19030</v>
      </c>
      <c r="AG12" t="str">
        <f>IF(VLOOKUP($A$12,TaxData!$A:AG,AG28,0)="X",$BD$12,VLOOKUP($A$12,TaxData!$A:AG,AG28,0))</f>
        <v>4662</v>
      </c>
      <c r="AH12" t="str">
        <f>IF(VLOOKUP($A$12,TaxData!$A:AH,AH28,0)="X",$BD$12,VLOOKUP($A$12,TaxData!$A:AH,AH28,0))</f>
        <v>0</v>
      </c>
      <c r="AI12" t="str">
        <f>IF(VLOOKUP($A$12,TaxData!$A:AI,AI28,0)="X",$BD$12,VLOOKUP($A$12,TaxData!$A:AI,AI28,0))</f>
        <v>55626</v>
      </c>
      <c r="AJ12" t="str">
        <f>IF(VLOOKUP($A$12,TaxData!$A:AJ,AJ28,0)="X",$BD$12,VLOOKUP($A$12,TaxData!$A:AJ,AJ28,0))</f>
        <v>5306</v>
      </c>
      <c r="AK12" t="str">
        <f>IF(VLOOKUP($A$12,TaxData!$A:AK,AK28,0)="X",$BD$12,VLOOKUP($A$12,TaxData!$A:AK,AK28,0))</f>
        <v>424</v>
      </c>
      <c r="AL12" t="str">
        <f>IF(VLOOKUP($A$12,TaxData!$A:AL,AL28,0)="X",$BD$12,VLOOKUP($A$12,TaxData!$A:AL,AL28,0))</f>
        <v>52218</v>
      </c>
      <c r="AM12" t="str">
        <f>IF(VLOOKUP($A$12,TaxData!$A:AM,AM28,0)="X",$BD$12,VLOOKUP($A$12,TaxData!$A:AM,AM28,0))</f>
        <v>46</v>
      </c>
      <c r="AN12">
        <f>IF(VLOOKUP($A$12,TaxData!$A:AN,AN28,0)="X",$BD$12,VLOOKUP($A$12,TaxData!$A:AN,AN28,0))</f>
        <v>4937</v>
      </c>
      <c r="AO12" t="str">
        <f>IF(VLOOKUP($A$12,TaxData!$A:AO,AO28,0)="X",$BD$12,VLOOKUP($A$12,TaxData!$A:AO,AO28,0))</f>
        <v>23511</v>
      </c>
      <c r="AP12" t="str">
        <f>IF(VLOOKUP($A$12,TaxData!$A:AP,AP28,0)="X",$BD$12,VLOOKUP($A$12,TaxData!$A:AP,AP28,0))</f>
        <v>1242</v>
      </c>
      <c r="AQ12" t="str">
        <f>IF(VLOOKUP($A$12,TaxData!$A:AQ,AQ28,0)="X",$BD$12,VLOOKUP($A$12,TaxData!$A:AQ,AQ28,0))</f>
        <v>15414</v>
      </c>
      <c r="AR12" t="str">
        <f>IF(VLOOKUP($A$12,TaxData!$A:AR,AR28,0)="X",$BD$12,VLOOKUP($A$12,TaxData!$A:AR,AR28,0))</f>
        <v>1409</v>
      </c>
      <c r="AS12" t="str">
        <f>IF(VLOOKUP($A$12,TaxData!$A:AS,AS28,0)="X",$BD$12,VLOOKUP($A$12,TaxData!$A:AS,AS28,0))</f>
        <v>1669</v>
      </c>
      <c r="AT12" t="str">
        <f>IF(VLOOKUP($A$12,TaxData!$A:AT,AT28,0)="X",$BD$12,VLOOKUP($A$12,TaxData!$A:AT,AT28,0))</f>
        <v>76947</v>
      </c>
      <c r="AU12" t="str">
        <f>IF(VLOOKUP($A$12,TaxData!$A:AU,AU28,0)="X",$BD$12,VLOOKUP($A$12,TaxData!$A:AU,AU28,0))</f>
        <v>0</v>
      </c>
      <c r="AV12" t="str">
        <f>IF(VLOOKUP($A$12,TaxData!$A:AV,AV28,0)="X",$BD$12,VLOOKUP($A$12,TaxData!$A:AV,AV28,0))</f>
        <v>503</v>
      </c>
      <c r="AW12" t="str">
        <f>IF(VLOOKUP($A$12,TaxData!$A:AW,AW28,0)="X",$BD$12,VLOOKUP($A$12,TaxData!$A:AW,AW28,0))</f>
        <v>16062</v>
      </c>
      <c r="AX12" t="str">
        <f>IF(VLOOKUP($A$12,TaxData!$A:AX,AX28,0)="X",$BD$12,VLOOKUP($A$12,TaxData!$A:AX,AX28,0))</f>
        <v>213953</v>
      </c>
      <c r="AY12" t="str">
        <f>IF(VLOOKUP($A$12,TaxData!$A:AY,AY28,0)="X",$BD$12,VLOOKUP($A$12,TaxData!$A:AY,AY28,0))</f>
        <v>3035</v>
      </c>
      <c r="AZ12">
        <f>IF(VLOOKUP($A$12,TaxData!$A:AZ,AZ28,0)="X",$BD$12,VLOOKUP($A$12,TaxData!$A:AZ,AZ28,0))</f>
        <v>2327</v>
      </c>
      <c r="BA12">
        <f>IF(VLOOKUP($A$12,TaxData!$A:BA,BA28,0)="X",$BD$12,VLOOKUP($A$12,TaxData!$A:BA,BA28,0))</f>
        <v>1476.2857142857142</v>
      </c>
      <c r="BB12" s="1"/>
      <c r="BC12">
        <f>SUM(TaxData[[#This Row],[AL]:[WY]])/COUNT(B12:BA12)</f>
        <v>1476.2857142857142</v>
      </c>
      <c r="BD12">
        <v>1476.2857142857142</v>
      </c>
    </row>
    <row r="13" spans="1:56" x14ac:dyDescent="0.25">
      <c r="A13" t="str">
        <f>TaxData[[#This Row],[ITEM]]</f>
        <v>T21</v>
      </c>
      <c r="B13">
        <f>IF(VLOOKUP($A$13,TaxData!$A:B,B28,0)="X",$BD$13,VLOOKUP($A$13,TaxData!$A:B,B28,0))</f>
        <v>624339</v>
      </c>
      <c r="C13">
        <f>IF(VLOOKUP($A$13,TaxData!$A:C,C28,0)="X",$BD$13,VLOOKUP($A$13,TaxData!$A:C,C28,0))</f>
        <v>614.08333333333337</v>
      </c>
      <c r="D13">
        <f>IF(VLOOKUP($A$13,TaxData!$A:D,D28,0)="X",$BD$13,VLOOKUP($A$13,TaxData!$A:D,D28,0))</f>
        <v>614.08333333333337</v>
      </c>
      <c r="E13" t="str">
        <f>IF(VLOOKUP($A$13,TaxData!$A:E,E28,0)="X",$BD$13,VLOOKUP($A$13,TaxData!$A:E,E28,0))</f>
        <v>0</v>
      </c>
      <c r="F13" t="str">
        <f>IF(VLOOKUP($A$13,TaxData!$A:F,F28,0)="X",$BD$13,VLOOKUP($A$13,TaxData!$A:F,F28,0))</f>
        <v>1131</v>
      </c>
      <c r="G13" t="str">
        <f>IF(VLOOKUP($A$13,TaxData!$A:G,G28,0)="X",$BD$13,VLOOKUP($A$13,TaxData!$A:G,G28,0))</f>
        <v>22219</v>
      </c>
      <c r="H13" t="str">
        <f>IF(VLOOKUP($A$13,TaxData!$A:H,H28,0)="X",$BD$13,VLOOKUP($A$13,TaxData!$A:H,H28,0))</f>
        <v>960</v>
      </c>
      <c r="I13" t="str">
        <f>IF(VLOOKUP($A$13,TaxData!$A:I,I28,0)="X",$BD$13,VLOOKUP($A$13,TaxData!$A:I,I28,0))</f>
        <v>229</v>
      </c>
      <c r="J13" t="str">
        <f>IF(VLOOKUP($A$13,TaxData!$A:J,J28,0)="X",$BD$13,VLOOKUP($A$13,TaxData!$A:J,J28,0))</f>
        <v>333</v>
      </c>
      <c r="K13" t="str">
        <f>IF(VLOOKUP($A$13,TaxData!$A:K,K28,0)="X",$BD$13,VLOOKUP($A$13,TaxData!$A:K,K28,0))</f>
        <v>1429</v>
      </c>
      <c r="L13" t="str">
        <f>IF(VLOOKUP($A$13,TaxData!$A:L,L28,0)="X",$BD$13,VLOOKUP($A$13,TaxData!$A:L,L28,0))</f>
        <v>6000</v>
      </c>
      <c r="M13">
        <f>IF(VLOOKUP($A$13,TaxData!$A:M,M28,0)="X",$BD$13,VLOOKUP($A$13,TaxData!$A:M,M28,0))</f>
        <v>614.08333333333337</v>
      </c>
      <c r="N13">
        <f>IF(VLOOKUP($A$13,TaxData!$A:N,N28,0)="X",$BD$13,VLOOKUP($A$13,TaxData!$A:N,N28,0))</f>
        <v>614.08333333333337</v>
      </c>
      <c r="O13" t="str">
        <f>IF(VLOOKUP($A$13,TaxData!$A:O,O28,0)="X",$BD$13,VLOOKUP($A$13,TaxData!$A:O,O28,0))</f>
        <v>241</v>
      </c>
      <c r="P13" t="str">
        <f>IF(VLOOKUP($A$13,TaxData!$A:P,P28,0)="X",$BD$13,VLOOKUP($A$13,TaxData!$A:P,P28,0))</f>
        <v>73270</v>
      </c>
      <c r="Q13" t="str">
        <f>IF(VLOOKUP($A$13,TaxData!$A:Q,Q28,0)="X",$BD$13,VLOOKUP($A$13,TaxData!$A:Q,Q28,0))</f>
        <v>5925</v>
      </c>
      <c r="R13" t="str">
        <f>IF(VLOOKUP($A$13,TaxData!$A:R,R28,0)="X",$BD$13,VLOOKUP($A$13,TaxData!$A:R,R28,0))</f>
        <v>27920</v>
      </c>
      <c r="S13" t="str">
        <f>IF(VLOOKUP($A$13,TaxData!$A:S,S28,0)="X",$BD$13,VLOOKUP($A$13,TaxData!$A:S,S28,0))</f>
        <v>9213</v>
      </c>
      <c r="T13" t="str">
        <f>IF(VLOOKUP($A$13,TaxData!$A:T,T28,0)="X",$BD$13,VLOOKUP($A$13,TaxData!$A:T,T28,0))</f>
        <v>243</v>
      </c>
      <c r="U13">
        <f>IF(VLOOKUP($A$13,TaxData!$A:U,U28,0)="X",$BD$13,VLOOKUP($A$13,TaxData!$A:U,U28,0))</f>
        <v>614.08333333333337</v>
      </c>
      <c r="V13" t="str">
        <f>IF(VLOOKUP($A$13,TaxData!$A:V,V28,0)="X",$BD$13,VLOOKUP($A$13,TaxData!$A:V,V28,0))</f>
        <v>404</v>
      </c>
      <c r="W13" t="str">
        <f>IF(VLOOKUP($A$13,TaxData!$A:W,W28,0)="X",$BD$13,VLOOKUP($A$13,TaxData!$A:W,W28,0))</f>
        <v>1342</v>
      </c>
      <c r="X13" t="str">
        <f>IF(VLOOKUP($A$13,TaxData!$A:X,X28,0)="X",$BD$13,VLOOKUP($A$13,TaxData!$A:X,X28,0))</f>
        <v>11396</v>
      </c>
      <c r="Y13">
        <f>IF(VLOOKUP($A$13,TaxData!$A:Y,Y28,0)="X",$BD$13,VLOOKUP($A$13,TaxData!$A:Y,Y28,0))</f>
        <v>614.08333333333337</v>
      </c>
      <c r="Z13">
        <f>IF(VLOOKUP($A$13,TaxData!$A:Z,Z28,0)="X",$BD$13,VLOOKUP($A$13,TaxData!$A:Z,Z28,0))</f>
        <v>5575</v>
      </c>
      <c r="AA13" t="str">
        <f>IF(VLOOKUP($A$13,TaxData!$A:AA,AA28,0)="X",$BD$13,VLOOKUP($A$13,TaxData!$A:AA,AA28,0))</f>
        <v>18108</v>
      </c>
      <c r="AB13" t="str">
        <f>IF(VLOOKUP($A$13,TaxData!$A:AB,AB28,0)="X",$BD$13,VLOOKUP($A$13,TaxData!$A:AB,AB28,0))</f>
        <v>20</v>
      </c>
      <c r="AC13" t="str">
        <f>IF(VLOOKUP($A$13,TaxData!$A:AC,AC28,0)="X",$BD$13,VLOOKUP($A$13,TaxData!$A:AC,AC28,0))</f>
        <v>4770</v>
      </c>
      <c r="AD13" t="str">
        <f>IF(VLOOKUP($A$13,TaxData!$A:AD,AD28,0)="X",$BD$13,VLOOKUP($A$13,TaxData!$A:AD,AD28,0))</f>
        <v>432</v>
      </c>
      <c r="AE13" t="str">
        <f>IF(VLOOKUP($A$13,TaxData!$A:AE,AE28,0)="X",$BD$13,VLOOKUP($A$13,TaxData!$A:AE,AE28,0))</f>
        <v>78536</v>
      </c>
      <c r="AF13" t="str">
        <f>IF(VLOOKUP($A$13,TaxData!$A:AF,AF28,0)="X",$BD$13,VLOOKUP($A$13,TaxData!$A:AF,AF28,0))</f>
        <v>376</v>
      </c>
      <c r="AG13" t="str">
        <f>IF(VLOOKUP($A$13,TaxData!$A:AG,AG28,0)="X",$BD$13,VLOOKUP($A$13,TaxData!$A:AG,AG28,0))</f>
        <v>60072</v>
      </c>
      <c r="AH13" t="str">
        <f>IF(VLOOKUP($A$13,TaxData!$A:AH,AH28,0)="X",$BD$13,VLOOKUP($A$13,TaxData!$A:AH,AH28,0))</f>
        <v>2364</v>
      </c>
      <c r="AI13">
        <f>IF(VLOOKUP($A$13,TaxData!$A:AI,AI28,0)="X",$BD$13,VLOOKUP($A$13,TaxData!$A:AI,AI28,0))</f>
        <v>614.08333333333337</v>
      </c>
      <c r="AJ13" t="str">
        <f>IF(VLOOKUP($A$13,TaxData!$A:AJ,AJ28,0)="X",$BD$13,VLOOKUP($A$13,TaxData!$A:AJ,AJ28,0))</f>
        <v>117</v>
      </c>
      <c r="AK13" t="str">
        <f>IF(VLOOKUP($A$13,TaxData!$A:AK,AK28,0)="X",$BD$13,VLOOKUP($A$13,TaxData!$A:AK,AK28,0))</f>
        <v>2195</v>
      </c>
      <c r="AL13" t="str">
        <f>IF(VLOOKUP($A$13,TaxData!$A:AL,AL28,0)="X",$BD$13,VLOOKUP($A$13,TaxData!$A:AL,AL28,0))</f>
        <v>29865</v>
      </c>
      <c r="AM13" t="str">
        <f>IF(VLOOKUP($A$13,TaxData!$A:AM,AM28,0)="X",$BD$13,VLOOKUP($A$13,TaxData!$A:AM,AM28,0))</f>
        <v>165847</v>
      </c>
      <c r="AN13">
        <f>IF(VLOOKUP($A$13,TaxData!$A:AN,AN28,0)="X",$BD$13,VLOOKUP($A$13,TaxData!$A:AN,AN28,0))</f>
        <v>1758</v>
      </c>
      <c r="AO13" t="str">
        <f>IF(VLOOKUP($A$13,TaxData!$A:AO,AO28,0)="X",$BD$13,VLOOKUP($A$13,TaxData!$A:AO,AO28,0))</f>
        <v>48133</v>
      </c>
      <c r="AP13" t="str">
        <f>IF(VLOOKUP($A$13,TaxData!$A:AP,AP28,0)="X",$BD$13,VLOOKUP($A$13,TaxData!$A:AP,AP28,0))</f>
        <v>182</v>
      </c>
      <c r="AQ13" t="str">
        <f>IF(VLOOKUP($A$13,TaxData!$A:AQ,AQ28,0)="X",$BD$13,VLOOKUP($A$13,TaxData!$A:AQ,AQ28,0))</f>
        <v>6925</v>
      </c>
      <c r="AR13" t="str">
        <f>IF(VLOOKUP($A$13,TaxData!$A:AR,AR28,0)="X",$BD$13,VLOOKUP($A$13,TaxData!$A:AR,AR28,0))</f>
        <v>5210</v>
      </c>
      <c r="AS13" t="str">
        <f>IF(VLOOKUP($A$13,TaxData!$A:AS,AS28,0)="X",$BD$13,VLOOKUP($A$13,TaxData!$A:AS,AS28,0))</f>
        <v>380</v>
      </c>
      <c r="AT13" t="str">
        <f>IF(VLOOKUP($A$13,TaxData!$A:AT,AT28,0)="X",$BD$13,VLOOKUP($A$13,TaxData!$A:AT,AT28,0))</f>
        <v>12865</v>
      </c>
      <c r="AU13">
        <f>IF(VLOOKUP($A$13,TaxData!$A:AU,AU28,0)="X",$BD$13,VLOOKUP($A$13,TaxData!$A:AU,AU28,0))</f>
        <v>614.08333333333337</v>
      </c>
      <c r="AV13" t="str">
        <f>IF(VLOOKUP($A$13,TaxData!$A:AV,AV28,0)="X",$BD$13,VLOOKUP($A$13,TaxData!$A:AV,AV28,0))</f>
        <v>17</v>
      </c>
      <c r="AW13" t="str">
        <f>IF(VLOOKUP($A$13,TaxData!$A:AW,AW28,0)="X",$BD$13,VLOOKUP($A$13,TaxData!$A:AW,AW28,0))</f>
        <v>116</v>
      </c>
      <c r="AX13" t="str">
        <f>IF(VLOOKUP($A$13,TaxData!$A:AX,AX28,0)="X",$BD$13,VLOOKUP($A$13,TaxData!$A:AX,AX28,0))</f>
        <v>13791</v>
      </c>
      <c r="AY13" t="str">
        <f>IF(VLOOKUP($A$13,TaxData!$A:AY,AY28,0)="X",$BD$13,VLOOKUP($A$13,TaxData!$A:AY,AY28,0))</f>
        <v>4394</v>
      </c>
      <c r="AZ13">
        <f>IF(VLOOKUP($A$13,TaxData!$A:AZ,AZ28,0)="X",$BD$13,VLOOKUP($A$13,TaxData!$A:AZ,AZ28,0))</f>
        <v>36</v>
      </c>
      <c r="BA13" t="str">
        <f>IF(VLOOKUP($A$13,TaxData!$A:BA,BA28,0)="X",$BD$13,VLOOKUP($A$13,TaxData!$A:BA,BA28,0))</f>
        <v>0</v>
      </c>
      <c r="BB13" s="1"/>
      <c r="BC13">
        <f>SUM(TaxData[[#This Row],[AL]:[WY]])/COUNT(B13:BA13)</f>
        <v>614.08333333333337</v>
      </c>
      <c r="BD13">
        <v>614.08333333333337</v>
      </c>
    </row>
    <row r="14" spans="1:56" x14ac:dyDescent="0.25">
      <c r="A14" t="str">
        <f>TaxData[[#This Row],[ITEM]]</f>
        <v>T22</v>
      </c>
      <c r="B14">
        <f>IF(VLOOKUP($A$14,TaxData!$A:B,B28,0)="X",$BD$14,VLOOKUP($A$14,TaxData!$A:B,B28,0))</f>
        <v>8272286</v>
      </c>
      <c r="C14" t="str">
        <f>IF(VLOOKUP($A$14,TaxData!$A:C,C28,0)="X",$BD$14,VLOOKUP($A$14,TaxData!$A:C,C28,0))</f>
        <v>187666</v>
      </c>
      <c r="D14">
        <f>IF(VLOOKUP($A$14,TaxData!$A:D,D28,0)="X",$BD$14,VLOOKUP($A$14,TaxData!$A:D,D28,0))</f>
        <v>14684.833333333334</v>
      </c>
      <c r="E14" t="str">
        <f>IF(VLOOKUP($A$14,TaxData!$A:E,E28,0)="X",$BD$14,VLOOKUP($A$14,TaxData!$A:E,E28,0))</f>
        <v>28484</v>
      </c>
      <c r="F14" t="str">
        <f>IF(VLOOKUP($A$14,TaxData!$A:F,F28,0)="X",$BD$14,VLOOKUP($A$14,TaxData!$A:F,F28,0))</f>
        <v>32373</v>
      </c>
      <c r="G14" t="str">
        <f>IF(VLOOKUP($A$14,TaxData!$A:G,G28,0)="X",$BD$14,VLOOKUP($A$14,TaxData!$A:G,G28,0))</f>
        <v>87904</v>
      </c>
      <c r="H14" t="str">
        <f>IF(VLOOKUP($A$14,TaxData!$A:H,H28,0)="X",$BD$14,VLOOKUP($A$14,TaxData!$A:H,H28,0))</f>
        <v>25975</v>
      </c>
      <c r="I14" t="str">
        <f>IF(VLOOKUP($A$14,TaxData!$A:I,I28,0)="X",$BD$14,VLOOKUP($A$14,TaxData!$A:I,I28,0))</f>
        <v>33456</v>
      </c>
      <c r="J14" t="str">
        <f>IF(VLOOKUP($A$14,TaxData!$A:J,J28,0)="X",$BD$14,VLOOKUP($A$14,TaxData!$A:J,J28,0))</f>
        <v>1822622</v>
      </c>
      <c r="K14" t="str">
        <f>IF(VLOOKUP($A$14,TaxData!$A:K,K28,0)="X",$BD$14,VLOOKUP($A$14,TaxData!$A:K,K28,0))</f>
        <v>37014</v>
      </c>
      <c r="L14" t="str">
        <f>IF(VLOOKUP($A$14,TaxData!$A:L,L28,0)="X",$BD$14,VLOOKUP($A$14,TaxData!$A:L,L28,0))</f>
        <v>535900</v>
      </c>
      <c r="M14" t="str">
        <f>IF(VLOOKUP($A$14,TaxData!$A:M,M28,0)="X",$BD$14,VLOOKUP($A$14,TaxData!$A:M,M28,0))</f>
        <v>66937</v>
      </c>
      <c r="N14" t="str">
        <f>IF(VLOOKUP($A$14,TaxData!$A:N,N28,0)="X",$BD$14,VLOOKUP($A$14,TaxData!$A:N,N28,0))</f>
        <v>2203</v>
      </c>
      <c r="O14" t="str">
        <f>IF(VLOOKUP($A$14,TaxData!$A:O,O28,0)="X",$BD$14,VLOOKUP($A$14,TaxData!$A:O,O28,0))</f>
        <v>5381</v>
      </c>
      <c r="P14" t="str">
        <f>IF(VLOOKUP($A$14,TaxData!$A:P,P28,0)="X",$BD$14,VLOOKUP($A$14,TaxData!$A:P,P28,0))</f>
        <v>401332</v>
      </c>
      <c r="Q14" t="str">
        <f>IF(VLOOKUP($A$14,TaxData!$A:Q,Q28,0)="X",$BD$14,VLOOKUP($A$14,TaxData!$A:Q,Q28,0))</f>
        <v>11810</v>
      </c>
      <c r="R14" t="str">
        <f>IF(VLOOKUP($A$14,TaxData!$A:R,R28,0)="X",$BD$14,VLOOKUP($A$14,TaxData!$A:R,R28,0))</f>
        <v>64639</v>
      </c>
      <c r="S14" t="str">
        <f>IF(VLOOKUP($A$14,TaxData!$A:S,S28,0)="X",$BD$14,VLOOKUP($A$14,TaxData!$A:S,S28,0))</f>
        <v>32099</v>
      </c>
      <c r="T14" t="str">
        <f>IF(VLOOKUP($A$14,TaxData!$A:T,T28,0)="X",$BD$14,VLOOKUP($A$14,TaxData!$A:T,T28,0))</f>
        <v>116242</v>
      </c>
      <c r="U14" t="str">
        <f>IF(VLOOKUP($A$14,TaxData!$A:U,U28,0)="X",$BD$14,VLOOKUP($A$14,TaxData!$A:U,U28,0))</f>
        <v>237606</v>
      </c>
      <c r="V14" t="str">
        <f>IF(VLOOKUP($A$14,TaxData!$A:V,V28,0)="X",$BD$14,VLOOKUP($A$14,TaxData!$A:V,V28,0))</f>
        <v>15039</v>
      </c>
      <c r="W14" t="str">
        <f>IF(VLOOKUP($A$14,TaxData!$A:W,W28,0)="X",$BD$14,VLOOKUP($A$14,TaxData!$A:W,W28,0))</f>
        <v>168085</v>
      </c>
      <c r="X14" t="str">
        <f>IF(VLOOKUP($A$14,TaxData!$A:X,X28,0)="X",$BD$14,VLOOKUP($A$14,TaxData!$A:X,X28,0))</f>
        <v>27548</v>
      </c>
      <c r="Y14" t="str">
        <f>IF(VLOOKUP($A$14,TaxData!$A:Y,Y28,0)="X",$BD$14,VLOOKUP($A$14,TaxData!$A:Y,Y28,0))</f>
        <v>33845</v>
      </c>
      <c r="Z14">
        <f>IF(VLOOKUP($A$14,TaxData!$A:Z,Z28,0)="X",$BD$14,VLOOKUP($A$14,TaxData!$A:Z,Z28,0))</f>
        <v>16055</v>
      </c>
      <c r="AA14" t="str">
        <f>IF(VLOOKUP($A$14,TaxData!$A:AA,AA28,0)="X",$BD$14,VLOOKUP($A$14,TaxData!$A:AA,AA28,0))</f>
        <v>213898</v>
      </c>
      <c r="AB14" t="str">
        <f>IF(VLOOKUP($A$14,TaxData!$A:AB,AB28,0)="X",$BD$14,VLOOKUP($A$14,TaxData!$A:AB,AB28,0))</f>
        <v>0</v>
      </c>
      <c r="AC14" t="str">
        <f>IF(VLOOKUP($A$14,TaxData!$A:AC,AC28,0)="X",$BD$14,VLOOKUP($A$14,TaxData!$A:AC,AC28,0))</f>
        <v>7279</v>
      </c>
      <c r="AD14" t="str">
        <f>IF(VLOOKUP($A$14,TaxData!$A:AD,AD28,0)="X",$BD$14,VLOOKUP($A$14,TaxData!$A:AD,AD28,0))</f>
        <v>6988</v>
      </c>
      <c r="AE14" t="str">
        <f>IF(VLOOKUP($A$14,TaxData!$A:AE,AE28,0)="X",$BD$14,VLOOKUP($A$14,TaxData!$A:AE,AE28,0))</f>
        <v>87976</v>
      </c>
      <c r="AF14" t="str">
        <f>IF(VLOOKUP($A$14,TaxData!$A:AF,AF28,0)="X",$BD$14,VLOOKUP($A$14,TaxData!$A:AF,AF28,0))</f>
        <v>80162</v>
      </c>
      <c r="AG14" t="str">
        <f>IF(VLOOKUP($A$14,TaxData!$A:AG,AG28,0)="X",$BD$14,VLOOKUP($A$14,TaxData!$A:AG,AG28,0))</f>
        <v>517923</v>
      </c>
      <c r="AH14" t="str">
        <f>IF(VLOOKUP($A$14,TaxData!$A:AH,AH28,0)="X",$BD$14,VLOOKUP($A$14,TaxData!$A:AH,AH28,0))</f>
        <v>2502</v>
      </c>
      <c r="AI14" t="str">
        <f>IF(VLOOKUP($A$14,TaxData!$A:AI,AI28,0)="X",$BD$14,VLOOKUP($A$14,TaxData!$A:AI,AI28,0))</f>
        <v>1164</v>
      </c>
      <c r="AJ14" t="str">
        <f>IF(VLOOKUP($A$14,TaxData!$A:AJ,AJ28,0)="X",$BD$14,VLOOKUP($A$14,TaxData!$A:AJ,AJ28,0))</f>
        <v>990614</v>
      </c>
      <c r="AK14">
        <f>IF(VLOOKUP($A$14,TaxData!$A:AK,AK28,0)="X",$BD$14,VLOOKUP($A$14,TaxData!$A:AK,AK28,0))</f>
        <v>14684.833333333334</v>
      </c>
      <c r="AL14" t="str">
        <f>IF(VLOOKUP($A$14,TaxData!$A:AL,AL28,0)="X",$BD$14,VLOOKUP($A$14,TaxData!$A:AL,AL28,0))</f>
        <v>277431</v>
      </c>
      <c r="AM14" t="str">
        <f>IF(VLOOKUP($A$14,TaxData!$A:AM,AM28,0)="X",$BD$14,VLOOKUP($A$14,TaxData!$A:AM,AM28,0))</f>
        <v>55849</v>
      </c>
      <c r="AN14">
        <f>IF(VLOOKUP($A$14,TaxData!$A:AN,AN28,0)="X",$BD$14,VLOOKUP($A$14,TaxData!$A:AN,AN28,0))</f>
        <v>42766</v>
      </c>
      <c r="AO14" t="str">
        <f>IF(VLOOKUP($A$14,TaxData!$A:AO,AO28,0)="X",$BD$14,VLOOKUP($A$14,TaxData!$A:AO,AO28,0))</f>
        <v>15125</v>
      </c>
      <c r="AP14" t="str">
        <f>IF(VLOOKUP($A$14,TaxData!$A:AP,AP28,0)="X",$BD$14,VLOOKUP($A$14,TaxData!$A:AP,AP28,0))</f>
        <v>7034</v>
      </c>
      <c r="AQ14" t="str">
        <f>IF(VLOOKUP($A$14,TaxData!$A:AQ,AQ28,0)="X",$BD$14,VLOOKUP($A$14,TaxData!$A:AQ,AQ28,0))</f>
        <v>148137</v>
      </c>
      <c r="AR14" t="str">
        <f>IF(VLOOKUP($A$14,TaxData!$A:AR,AR28,0)="X",$BD$14,VLOOKUP($A$14,TaxData!$A:AR,AR28,0))</f>
        <v>7398</v>
      </c>
      <c r="AS14" t="str">
        <f>IF(VLOOKUP($A$14,TaxData!$A:AS,AS28,0)="X",$BD$14,VLOOKUP($A$14,TaxData!$A:AS,AS28,0))</f>
        <v>1381686</v>
      </c>
      <c r="AT14" t="str">
        <f>IF(VLOOKUP($A$14,TaxData!$A:AT,AT28,0)="X",$BD$14,VLOOKUP($A$14,TaxData!$A:AT,AT28,0))</f>
        <v>259538</v>
      </c>
      <c r="AU14" t="str">
        <f>IF(VLOOKUP($A$14,TaxData!$A:AU,AU28,0)="X",$BD$14,VLOOKUP($A$14,TaxData!$A:AU,AU28,0))</f>
        <v>465</v>
      </c>
      <c r="AV14" t="str">
        <f>IF(VLOOKUP($A$14,TaxData!$A:AV,AV28,0)="X",$BD$14,VLOOKUP($A$14,TaxData!$A:AV,AV28,0))</f>
        <v>3185</v>
      </c>
      <c r="AW14" t="str">
        <f>IF(VLOOKUP($A$14,TaxData!$A:AW,AW28,0)="X",$BD$14,VLOOKUP($A$14,TaxData!$A:AW,AW28,0))</f>
        <v>76769</v>
      </c>
      <c r="AX14" t="str">
        <f>IF(VLOOKUP($A$14,TaxData!$A:AX,AX28,0)="X",$BD$14,VLOOKUP($A$14,TaxData!$A:AX,AX28,0))</f>
        <v>50387</v>
      </c>
      <c r="AY14" t="str">
        <f>IF(VLOOKUP($A$14,TaxData!$A:AY,AY28,0)="X",$BD$14,VLOOKUP($A$14,TaxData!$A:AY,AY28,0))</f>
        <v>756</v>
      </c>
      <c r="AZ14">
        <f>IF(VLOOKUP($A$14,TaxData!$A:AZ,AZ28,0)="X",$BD$14,VLOOKUP($A$14,TaxData!$A:AZ,AZ28,0))</f>
        <v>29288</v>
      </c>
      <c r="BA14" t="str">
        <f>IF(VLOOKUP($A$14,TaxData!$A:BA,BA28,0)="X",$BD$14,VLOOKUP($A$14,TaxData!$A:BA,BA28,0))</f>
        <v>17751</v>
      </c>
      <c r="BB14" s="1"/>
      <c r="BC14">
        <f>SUM(TaxData[[#This Row],[AL]:[WY]])/COUNT(B14:BA14)</f>
        <v>14684.833333333334</v>
      </c>
      <c r="BD14">
        <v>14684.833333333334</v>
      </c>
    </row>
    <row r="15" spans="1:56" x14ac:dyDescent="0.25">
      <c r="A15" t="str">
        <f>TaxData[[#This Row],[ITEM]]</f>
        <v>T23</v>
      </c>
      <c r="B15">
        <f>IF(VLOOKUP($A$15,TaxData!$A:B,B28,0)="X",$BD$15,VLOOKUP($A$15,TaxData!$A:B,B28,0))</f>
        <v>1906608</v>
      </c>
      <c r="C15" t="str">
        <f>IF(VLOOKUP($A$15,TaxData!$A:C,C28,0)="X",$BD$15,VLOOKUP($A$15,TaxData!$A:C,C28,0))</f>
        <v>21506</v>
      </c>
      <c r="D15" t="str">
        <f>IF(VLOOKUP($A$15,TaxData!$A:D,D28,0)="X",$BD$15,VLOOKUP($A$15,TaxData!$A:D,D28,0))</f>
        <v>32968</v>
      </c>
      <c r="E15" t="str">
        <f>IF(VLOOKUP($A$15,TaxData!$A:E,E28,0)="X",$BD$15,VLOOKUP($A$15,TaxData!$A:E,E28,0))</f>
        <v>42209</v>
      </c>
      <c r="F15" t="str">
        <f>IF(VLOOKUP($A$15,TaxData!$A:F,F28,0)="X",$BD$15,VLOOKUP($A$15,TaxData!$A:F,F28,0))</f>
        <v>30622</v>
      </c>
      <c r="G15" t="str">
        <f>IF(VLOOKUP($A$15,TaxData!$A:G,G28,0)="X",$BD$15,VLOOKUP($A$15,TaxData!$A:G,G28,0))</f>
        <v>119279</v>
      </c>
      <c r="H15" t="str">
        <f>IF(VLOOKUP($A$15,TaxData!$A:H,H28,0)="X",$BD$15,VLOOKUP($A$15,TaxData!$A:H,H28,0))</f>
        <v>115697</v>
      </c>
      <c r="I15" t="str">
        <f>IF(VLOOKUP($A$15,TaxData!$A:I,I28,0)="X",$BD$15,VLOOKUP($A$15,TaxData!$A:I,I28,0))</f>
        <v>6062</v>
      </c>
      <c r="J15" t="str">
        <f>IF(VLOOKUP($A$15,TaxData!$A:J,J28,0)="X",$BD$15,VLOOKUP($A$15,TaxData!$A:J,J28,0))</f>
        <v>4492</v>
      </c>
      <c r="K15" t="str">
        <f>IF(VLOOKUP($A$15,TaxData!$A:K,K28,0)="X",$BD$15,VLOOKUP($A$15,TaxData!$A:K,K28,0))</f>
        <v>87</v>
      </c>
      <c r="L15" t="str">
        <f>IF(VLOOKUP($A$15,TaxData!$A:L,L28,0)="X",$BD$15,VLOOKUP($A$15,TaxData!$A:L,L28,0))</f>
        <v>17083</v>
      </c>
      <c r="M15" t="str">
        <f>IF(VLOOKUP($A$15,TaxData!$A:M,M28,0)="X",$BD$15,VLOOKUP($A$15,TaxData!$A:M,M28,0))</f>
        <v>35899</v>
      </c>
      <c r="N15" t="str">
        <f>IF(VLOOKUP($A$15,TaxData!$A:N,N28,0)="X",$BD$15,VLOOKUP($A$15,TaxData!$A:N,N28,0))</f>
        <v>615</v>
      </c>
      <c r="O15" t="str">
        <f>IF(VLOOKUP($A$15,TaxData!$A:O,O28,0)="X",$BD$15,VLOOKUP($A$15,TaxData!$A:O,O28,0))</f>
        <v>59845</v>
      </c>
      <c r="P15" t="str">
        <f>IF(VLOOKUP($A$15,TaxData!$A:P,P28,0)="X",$BD$15,VLOOKUP($A$15,TaxData!$A:P,P28,0))</f>
        <v>39783</v>
      </c>
      <c r="Q15" t="str">
        <f>IF(VLOOKUP($A$15,TaxData!$A:Q,Q28,0)="X",$BD$15,VLOOKUP($A$15,TaxData!$A:Q,Q28,0))</f>
        <v>21565</v>
      </c>
      <c r="R15" t="str">
        <f>IF(VLOOKUP($A$15,TaxData!$A:R,R28,0)="X",$BD$15,VLOOKUP($A$15,TaxData!$A:R,R28,0))</f>
        <v>35549</v>
      </c>
      <c r="S15" t="str">
        <f>IF(VLOOKUP($A$15,TaxData!$A:S,S28,0)="X",$BD$15,VLOOKUP($A$15,TaxData!$A:S,S28,0))</f>
        <v>31951</v>
      </c>
      <c r="T15" t="str">
        <f>IF(VLOOKUP($A$15,TaxData!$A:T,T28,0)="X",$BD$15,VLOOKUP($A$15,TaxData!$A:T,T28,0))</f>
        <v>31326</v>
      </c>
      <c r="U15" t="str">
        <f>IF(VLOOKUP($A$15,TaxData!$A:U,U28,0)="X",$BD$15,VLOOKUP($A$15,TaxData!$A:U,U28,0))</f>
        <v>30818</v>
      </c>
      <c r="V15" t="str">
        <f>IF(VLOOKUP($A$15,TaxData!$A:V,V28,0)="X",$BD$15,VLOOKUP($A$15,TaxData!$A:V,V28,0))</f>
        <v>19749</v>
      </c>
      <c r="W15" t="str">
        <f>IF(VLOOKUP($A$15,TaxData!$A:W,W28,0)="X",$BD$15,VLOOKUP($A$15,TaxData!$A:W,W28,0))</f>
        <v>19157</v>
      </c>
      <c r="X15" t="str">
        <f>IF(VLOOKUP($A$15,TaxData!$A:X,X28,0)="X",$BD$15,VLOOKUP($A$15,TaxData!$A:X,X28,0))</f>
        <v>6337</v>
      </c>
      <c r="Y15" t="str">
        <f>IF(VLOOKUP($A$15,TaxData!$A:Y,Y28,0)="X",$BD$15,VLOOKUP($A$15,TaxData!$A:Y,Y28,0))</f>
        <v>76709</v>
      </c>
      <c r="Z15">
        <f>IF(VLOOKUP($A$15,TaxData!$A:Z,Z28,0)="X",$BD$15,VLOOKUP($A$15,TaxData!$A:Z,Z28,0))</f>
        <v>110681</v>
      </c>
      <c r="AA15" t="str">
        <f>IF(VLOOKUP($A$15,TaxData!$A:AA,AA28,0)="X",$BD$15,VLOOKUP($A$15,TaxData!$A:AA,AA28,0))</f>
        <v>3072</v>
      </c>
      <c r="AB15" t="str">
        <f>IF(VLOOKUP($A$15,TaxData!$A:AB,AB28,0)="X",$BD$15,VLOOKUP($A$15,TaxData!$A:AB,AB28,0))</f>
        <v>41203</v>
      </c>
      <c r="AC15" t="str">
        <f>IF(VLOOKUP($A$15,TaxData!$A:AC,AC28,0)="X",$BD$15,VLOOKUP($A$15,TaxData!$A:AC,AC28,0))</f>
        <v>76370</v>
      </c>
      <c r="AD15" t="str">
        <f>IF(VLOOKUP($A$15,TaxData!$A:AD,AD28,0)="X",$BD$15,VLOOKUP($A$15,TaxData!$A:AD,AD28,0))</f>
        <v>19575</v>
      </c>
      <c r="AE15" t="str">
        <f>IF(VLOOKUP($A$15,TaxData!$A:AE,AE28,0)="X",$BD$15,VLOOKUP($A$15,TaxData!$A:AE,AE28,0))</f>
        <v>14066</v>
      </c>
      <c r="AF15" t="str">
        <f>IF(VLOOKUP($A$15,TaxData!$A:AF,AF28,0)="X",$BD$15,VLOOKUP($A$15,TaxData!$A:AF,AF28,0))</f>
        <v>13732</v>
      </c>
      <c r="AG15" t="str">
        <f>IF(VLOOKUP($A$15,TaxData!$A:AG,AG28,0)="X",$BD$15,VLOOKUP($A$15,TaxData!$A:AG,AG28,0))</f>
        <v>15989</v>
      </c>
      <c r="AH15" t="str">
        <f>IF(VLOOKUP($A$15,TaxData!$A:AH,AH28,0)="X",$BD$15,VLOOKUP($A$15,TaxData!$A:AH,AH28,0))</f>
        <v>27382</v>
      </c>
      <c r="AI15" t="str">
        <f>IF(VLOOKUP($A$15,TaxData!$A:AI,AI28,0)="X",$BD$15,VLOOKUP($A$15,TaxData!$A:AI,AI28,0))</f>
        <v>40184</v>
      </c>
      <c r="AJ15" t="str">
        <f>IF(VLOOKUP($A$15,TaxData!$A:AJ,AJ28,0)="X",$BD$15,VLOOKUP($A$15,TaxData!$A:AJ,AJ28,0))</f>
        <v>42619</v>
      </c>
      <c r="AK15" t="str">
        <f>IF(VLOOKUP($A$15,TaxData!$A:AK,AK28,0)="X",$BD$15,VLOOKUP($A$15,TaxData!$A:AK,AK28,0))</f>
        <v>18508</v>
      </c>
      <c r="AL15" t="str">
        <f>IF(VLOOKUP($A$15,TaxData!$A:AL,AL28,0)="X",$BD$15,VLOOKUP($A$15,TaxData!$A:AL,AL28,0))</f>
        <v>48625</v>
      </c>
      <c r="AM15" t="str">
        <f>IF(VLOOKUP($A$15,TaxData!$A:AM,AM28,0)="X",$BD$15,VLOOKUP($A$15,TaxData!$A:AM,AM28,0))</f>
        <v>27249</v>
      </c>
      <c r="AN15">
        <f>IF(VLOOKUP($A$15,TaxData!$A:AN,AN28,0)="X",$BD$15,VLOOKUP($A$15,TaxData!$A:AN,AN28,0))</f>
        <v>64021</v>
      </c>
      <c r="AO15" t="str">
        <f>IF(VLOOKUP($A$15,TaxData!$A:AO,AO28,0)="X",$BD$15,VLOOKUP($A$15,TaxData!$A:AO,AO28,0))</f>
        <v>86559</v>
      </c>
      <c r="AP15" t="str">
        <f>IF(VLOOKUP($A$15,TaxData!$A:AP,AP28,0)="X",$BD$15,VLOOKUP($A$15,TaxData!$A:AP,AP28,0))</f>
        <v>2213</v>
      </c>
      <c r="AQ15" t="str">
        <f>IF(VLOOKUP($A$15,TaxData!$A:AQ,AQ28,0)="X",$BD$15,VLOOKUP($A$15,TaxData!$A:AQ,AQ28,0))</f>
        <v>21855</v>
      </c>
      <c r="AR15" t="str">
        <f>IF(VLOOKUP($A$15,TaxData!$A:AR,AR28,0)="X",$BD$15,VLOOKUP($A$15,TaxData!$A:AR,AR28,0))</f>
        <v>32117</v>
      </c>
      <c r="AS15" t="str">
        <f>IF(VLOOKUP($A$15,TaxData!$A:AS,AS28,0)="X",$BD$15,VLOOKUP($A$15,TaxData!$A:AS,AS28,0))</f>
        <v>44538</v>
      </c>
      <c r="AT15" t="str">
        <f>IF(VLOOKUP($A$15,TaxData!$A:AT,AT28,0)="X",$BD$15,VLOOKUP($A$15,TaxData!$A:AT,AT28,0))</f>
        <v>123464</v>
      </c>
      <c r="AU15" t="str">
        <f>IF(VLOOKUP($A$15,TaxData!$A:AU,AU28,0)="X",$BD$15,VLOOKUP($A$15,TaxData!$A:AU,AU28,0))</f>
        <v>32623</v>
      </c>
      <c r="AV15" t="str">
        <f>IF(VLOOKUP($A$15,TaxData!$A:AV,AV28,0)="X",$BD$15,VLOOKUP($A$15,TaxData!$A:AV,AV28,0))</f>
        <v>8533</v>
      </c>
      <c r="AW15" t="str">
        <f>IF(VLOOKUP($A$15,TaxData!$A:AW,AW28,0)="X",$BD$15,VLOOKUP($A$15,TaxData!$A:AW,AW28,0))</f>
        <v>27602</v>
      </c>
      <c r="AX15" t="str">
        <f>IF(VLOOKUP($A$15,TaxData!$A:AX,AX28,0)="X",$BD$15,VLOOKUP($A$15,TaxData!$A:AX,AX28,0))</f>
        <v>47739</v>
      </c>
      <c r="AY15" t="str">
        <f>IF(VLOOKUP($A$15,TaxData!$A:AY,AY28,0)="X",$BD$15,VLOOKUP($A$15,TaxData!$A:AY,AY28,0))</f>
        <v>34</v>
      </c>
      <c r="AZ15">
        <f>IF(VLOOKUP($A$15,TaxData!$A:AZ,AZ28,0)="X",$BD$15,VLOOKUP($A$15,TaxData!$A:AZ,AZ28,0))</f>
        <v>73772</v>
      </c>
      <c r="BA15" t="str">
        <f>IF(VLOOKUP($A$15,TaxData!$A:BA,BA28,0)="X",$BD$15,VLOOKUP($A$15,TaxData!$A:BA,BA28,0))</f>
        <v>42975</v>
      </c>
      <c r="BB15" s="1"/>
      <c r="BC15">
        <f>SUM(TaxData[[#This Row],[AL]:[WY]])/COUNT(B15:BA15)</f>
        <v>62118.5</v>
      </c>
      <c r="BD15">
        <v>62118.5</v>
      </c>
    </row>
    <row r="16" spans="1:56" x14ac:dyDescent="0.25">
      <c r="A16" t="str">
        <f>TaxData[[#This Row],[ITEM]]</f>
        <v>T24</v>
      </c>
      <c r="B16">
        <f>IF(VLOOKUP($A$16,TaxData!$A:B,B28,0)="X",$BD$16,VLOOKUP($A$16,TaxData!$A:B,B28,0))</f>
        <v>32736210</v>
      </c>
      <c r="C16" t="str">
        <f>IF(VLOOKUP($A$16,TaxData!$A:C,C28,0)="X",$BD$16,VLOOKUP($A$16,TaxData!$A:C,C28,0))</f>
        <v>260114</v>
      </c>
      <c r="D16" t="str">
        <f>IF(VLOOKUP($A$16,TaxData!$A:D,D28,0)="X",$BD$16,VLOOKUP($A$16,TaxData!$A:D,D28,0))</f>
        <v>36472</v>
      </c>
      <c r="E16" t="str">
        <f>IF(VLOOKUP($A$16,TaxData!$A:E,E28,0)="X",$BD$16,VLOOKUP($A$16,TaxData!$A:E,E28,0))</f>
        <v>293109</v>
      </c>
      <c r="F16" t="str">
        <f>IF(VLOOKUP($A$16,TaxData!$A:F,F28,0)="X",$BD$16,VLOOKUP($A$16,TaxData!$A:F,F28,0))</f>
        <v>178731</v>
      </c>
      <c r="G16" t="str">
        <f>IF(VLOOKUP($A$16,TaxData!$A:G,G28,0)="X",$BD$16,VLOOKUP($A$16,TaxData!$A:G,G28,0))</f>
        <v>7559980</v>
      </c>
      <c r="H16" t="str">
        <f>IF(VLOOKUP($A$16,TaxData!$A:H,H28,0)="X",$BD$16,VLOOKUP($A$16,TaxData!$A:H,H28,0))</f>
        <v>458464</v>
      </c>
      <c r="I16" t="str">
        <f>IF(VLOOKUP($A$16,TaxData!$A:I,I28,0)="X",$BD$16,VLOOKUP($A$16,TaxData!$A:I,I28,0))</f>
        <v>223255</v>
      </c>
      <c r="J16" t="str">
        <f>IF(VLOOKUP($A$16,TaxData!$A:J,J28,0)="X",$BD$16,VLOOKUP($A$16,TaxData!$A:J,J28,0))</f>
        <v>62180</v>
      </c>
      <c r="K16" t="str">
        <f>IF(VLOOKUP($A$16,TaxData!$A:K,K28,0)="X",$BD$16,VLOOKUP($A$16,TaxData!$A:K,K28,0))</f>
        <v>34843</v>
      </c>
      <c r="L16" t="str">
        <f>IF(VLOOKUP($A$16,TaxData!$A:L,L28,0)="X",$BD$16,VLOOKUP($A$16,TaxData!$A:L,L28,0))</f>
        <v>1523039</v>
      </c>
      <c r="M16" t="str">
        <f>IF(VLOOKUP($A$16,TaxData!$A:M,M28,0)="X",$BD$16,VLOOKUP($A$16,TaxData!$A:M,M28,0))</f>
        <v>406893</v>
      </c>
      <c r="N16" t="str">
        <f>IF(VLOOKUP($A$16,TaxData!$A:N,N28,0)="X",$BD$16,VLOOKUP($A$16,TaxData!$A:N,N28,0))</f>
        <v>177165</v>
      </c>
      <c r="O16" t="str">
        <f>IF(VLOOKUP($A$16,TaxData!$A:O,O28,0)="X",$BD$16,VLOOKUP($A$16,TaxData!$A:O,O28,0))</f>
        <v>232064</v>
      </c>
      <c r="P16" t="str">
        <f>IF(VLOOKUP($A$16,TaxData!$A:P,P28,0)="X",$BD$16,VLOOKUP($A$16,TaxData!$A:P,P28,0))</f>
        <v>2443924</v>
      </c>
      <c r="Q16" t="str">
        <f>IF(VLOOKUP($A$16,TaxData!$A:Q,Q28,0)="X",$BD$16,VLOOKUP($A$16,TaxData!$A:Q,Q28,0))</f>
        <v>351739</v>
      </c>
      <c r="R16" t="str">
        <f>IF(VLOOKUP($A$16,TaxData!$A:R,R28,0)="X",$BD$16,VLOOKUP($A$16,TaxData!$A:R,R28,0))</f>
        <v>760540</v>
      </c>
      <c r="S16" t="str">
        <f>IF(VLOOKUP($A$16,TaxData!$A:S,S28,0)="X",$BD$16,VLOOKUP($A$16,TaxData!$A:S,S28,0))</f>
        <v>243334</v>
      </c>
      <c r="T16" t="str">
        <f>IF(VLOOKUP($A$16,TaxData!$A:T,T28,0)="X",$BD$16,VLOOKUP($A$16,TaxData!$A:T,T28,0))</f>
        <v>223193</v>
      </c>
      <c r="U16" t="str">
        <f>IF(VLOOKUP($A$16,TaxData!$A:U,U28,0)="X",$BD$16,VLOOKUP($A$16,TaxData!$A:U,U28,0))</f>
        <v>85059</v>
      </c>
      <c r="V16" t="str">
        <f>IF(VLOOKUP($A$16,TaxData!$A:V,V28,0)="X",$BD$16,VLOOKUP($A$16,TaxData!$A:V,V28,0))</f>
        <v>126182</v>
      </c>
      <c r="W16" t="str">
        <f>IF(VLOOKUP($A$16,TaxData!$A:W,W28,0)="X",$BD$16,VLOOKUP($A$16,TaxData!$A:W,W28,0))</f>
        <v>520688</v>
      </c>
      <c r="X16" t="str">
        <f>IF(VLOOKUP($A$16,TaxData!$A:X,X28,0)="X",$BD$16,VLOOKUP($A$16,TaxData!$A:X,X28,0))</f>
        <v>472172</v>
      </c>
      <c r="Y16" t="str">
        <f>IF(VLOOKUP($A$16,TaxData!$A:Y,Y28,0)="X",$BD$16,VLOOKUP($A$16,TaxData!$A:Y,Y28,0))</f>
        <v>1455962</v>
      </c>
      <c r="Z16">
        <f>IF(VLOOKUP($A$16,TaxData!$A:Z,Z28,0)="X",$BD$16,VLOOKUP($A$16,TaxData!$A:Z,Z28,0))</f>
        <v>945653</v>
      </c>
      <c r="AA16" t="str">
        <f>IF(VLOOKUP($A$16,TaxData!$A:AA,AA28,0)="X",$BD$16,VLOOKUP($A$16,TaxData!$A:AA,AA28,0))</f>
        <v>169938</v>
      </c>
      <c r="AB16" t="str">
        <f>IF(VLOOKUP($A$16,TaxData!$A:AB,AB28,0)="X",$BD$16,VLOOKUP($A$16,TaxData!$A:AB,AB28,0))</f>
        <v>334238</v>
      </c>
      <c r="AC16" t="str">
        <f>IF(VLOOKUP($A$16,TaxData!$A:AC,AC28,0)="X",$BD$16,VLOOKUP($A$16,TaxData!$A:AC,AC28,0))</f>
        <v>188314</v>
      </c>
      <c r="AD16" t="str">
        <f>IF(VLOOKUP($A$16,TaxData!$A:AD,AD28,0)="X",$BD$16,VLOOKUP($A$16,TaxData!$A:AD,AD28,0))</f>
        <v>117972</v>
      </c>
      <c r="AE16" t="str">
        <f>IF(VLOOKUP($A$16,TaxData!$A:AE,AE28,0)="X",$BD$16,VLOOKUP($A$16,TaxData!$A:AE,AE28,0))</f>
        <v>209528</v>
      </c>
      <c r="AF16" t="str">
        <f>IF(VLOOKUP($A$16,TaxData!$A:AF,AF28,0)="X",$BD$16,VLOOKUP($A$16,TaxData!$A:AF,AF28,0))</f>
        <v>117980</v>
      </c>
      <c r="AG16" t="str">
        <f>IF(VLOOKUP($A$16,TaxData!$A:AG,AG28,0)="X",$BD$16,VLOOKUP($A$16,TaxData!$A:AG,AG28,0))</f>
        <v>681061</v>
      </c>
      <c r="AH16" t="str">
        <f>IF(VLOOKUP($A$16,TaxData!$A:AH,AH28,0)="X",$BD$16,VLOOKUP($A$16,TaxData!$A:AH,AH28,0))</f>
        <v>213998</v>
      </c>
      <c r="AI16" t="str">
        <f>IF(VLOOKUP($A$16,TaxData!$A:AI,AI28,0)="X",$BD$16,VLOOKUP($A$16,TaxData!$A:AI,AI28,0))</f>
        <v>1419382</v>
      </c>
      <c r="AJ16" t="str">
        <f>IF(VLOOKUP($A$16,TaxData!$A:AJ,AJ28,0)="X",$BD$16,VLOOKUP($A$16,TaxData!$A:AJ,AJ28,0))</f>
        <v>994556</v>
      </c>
      <c r="AK16" t="str">
        <f>IF(VLOOKUP($A$16,TaxData!$A:AK,AK28,0)="X",$BD$16,VLOOKUP($A$16,TaxData!$A:AK,AK28,0))</f>
        <v>117646</v>
      </c>
      <c r="AL16" t="str">
        <f>IF(VLOOKUP($A$16,TaxData!$A:AL,AL28,0)="X",$BD$16,VLOOKUP($A$16,TaxData!$A:AL,AL28,0))</f>
        <v>504197</v>
      </c>
      <c r="AM16" t="str">
        <f>IF(VLOOKUP($A$16,TaxData!$A:AM,AM28,0)="X",$BD$16,VLOOKUP($A$16,TaxData!$A:AM,AM28,0))</f>
        <v>812747</v>
      </c>
      <c r="AN16">
        <f>IF(VLOOKUP($A$16,TaxData!$A:AN,AN28,0)="X",$BD$16,VLOOKUP($A$16,TaxData!$A:AN,AN28,0))</f>
        <v>795820</v>
      </c>
      <c r="AO16" t="str">
        <f>IF(VLOOKUP($A$16,TaxData!$A:AO,AO28,0)="X",$BD$16,VLOOKUP($A$16,TaxData!$A:AO,AO28,0))</f>
        <v>1307236</v>
      </c>
      <c r="AP16" t="str">
        <f>IF(VLOOKUP($A$16,TaxData!$A:AP,AP28,0)="X",$BD$16,VLOOKUP($A$16,TaxData!$A:AP,AP28,0))</f>
        <v>28168</v>
      </c>
      <c r="AQ16" t="str">
        <f>IF(VLOOKUP($A$16,TaxData!$A:AQ,AQ28,0)="X",$BD$16,VLOOKUP($A$16,TaxData!$A:AQ,AQ28,0))</f>
        <v>302509</v>
      </c>
      <c r="AR16" t="str">
        <f>IF(VLOOKUP($A$16,TaxData!$A:AR,AR28,0)="X",$BD$16,VLOOKUP($A$16,TaxData!$A:AR,AR28,0))</f>
        <v>89194</v>
      </c>
      <c r="AS16" t="str">
        <f>IF(VLOOKUP($A$16,TaxData!$A:AS,AS28,0)="X",$BD$16,VLOOKUP($A$16,TaxData!$A:AS,AS28,0))</f>
        <v>387781</v>
      </c>
      <c r="AT16" t="str">
        <f>IF(VLOOKUP($A$16,TaxData!$A:AT,AT28,0)="X",$BD$16,VLOOKUP($A$16,TaxData!$A:AT,AT28,0))</f>
        <v>2222240</v>
      </c>
      <c r="AU16" t="str">
        <f>IF(VLOOKUP($A$16,TaxData!$A:AU,AU28,0)="X",$BD$16,VLOOKUP($A$16,TaxData!$A:AU,AU28,0))</f>
        <v>242790</v>
      </c>
      <c r="AV16" t="str">
        <f>IF(VLOOKUP($A$16,TaxData!$A:AV,AV28,0)="X",$BD$16,VLOOKUP($A$16,TaxData!$A:AV,AV28,0))</f>
        <v>75544</v>
      </c>
      <c r="AW16" t="str">
        <f>IF(VLOOKUP($A$16,TaxData!$A:AW,AW28,0)="X",$BD$16,VLOOKUP($A$16,TaxData!$A:AW,AW28,0))</f>
        <v>504374</v>
      </c>
      <c r="AX16" t="str">
        <f>IF(VLOOKUP($A$16,TaxData!$A:AX,AX28,0)="X",$BD$16,VLOOKUP($A$16,TaxData!$A:AX,AX28,0))</f>
        <v>998237</v>
      </c>
      <c r="AY16" t="str">
        <f>IF(VLOOKUP($A$16,TaxData!$A:AY,AY28,0)="X",$BD$16,VLOOKUP($A$16,TaxData!$A:AY,AY28,0))</f>
        <v>4562</v>
      </c>
      <c r="AZ16">
        <f>IF(VLOOKUP($A$16,TaxData!$A:AZ,AZ28,0)="X",$BD$16,VLOOKUP($A$16,TaxData!$A:AZ,AZ28,0))</f>
        <v>719005</v>
      </c>
      <c r="BA16" t="str">
        <f>IF(VLOOKUP($A$16,TaxData!$A:BA,BA28,0)="X",$BD$16,VLOOKUP($A$16,TaxData!$A:BA,BA28,0))</f>
        <v>102438</v>
      </c>
      <c r="BB16" s="1"/>
      <c r="BC16">
        <f>SUM(TaxData[[#This Row],[AL]:[WY]])/COUNT(B16:BA16)</f>
        <v>615119.5</v>
      </c>
      <c r="BD16">
        <v>615119.5</v>
      </c>
    </row>
    <row r="17" spans="1:56" x14ac:dyDescent="0.25">
      <c r="A17" t="str">
        <f>TaxData[[#This Row],[ITEM]]</f>
        <v>T25</v>
      </c>
      <c r="B17">
        <f>IF(VLOOKUP($A$17,TaxData!$A:B,B28,0)="X",$BD$17,VLOOKUP($A$17,TaxData!$A:B,B28,0))</f>
        <v>3163589</v>
      </c>
      <c r="C17" t="str">
        <f>IF(VLOOKUP($A$17,TaxData!$A:C,C28,0)="X",$BD$17,VLOOKUP($A$17,TaxData!$A:C,C28,0))</f>
        <v>43783</v>
      </c>
      <c r="D17">
        <f>IF(VLOOKUP($A$17,TaxData!$A:D,D28,0)="X",$BD$17,VLOOKUP($A$17,TaxData!$A:D,D28,0))</f>
        <v>29824</v>
      </c>
      <c r="E17" t="str">
        <f>IF(VLOOKUP($A$17,TaxData!$A:E,E28,0)="X",$BD$17,VLOOKUP($A$17,TaxData!$A:E,E28,0))</f>
        <v>35777</v>
      </c>
      <c r="F17" t="str">
        <f>IF(VLOOKUP($A$17,TaxData!$A:F,F28,0)="X",$BD$17,VLOOKUP($A$17,TaxData!$A:F,F28,0))</f>
        <v>19739</v>
      </c>
      <c r="G17" t="str">
        <f>IF(VLOOKUP($A$17,TaxData!$A:G,G28,0)="X",$BD$17,VLOOKUP($A$17,TaxData!$A:G,G28,0))</f>
        <v>385767</v>
      </c>
      <c r="H17" t="str">
        <f>IF(VLOOKUP($A$17,TaxData!$A:H,H28,0)="X",$BD$17,VLOOKUP($A$17,TaxData!$A:H,H28,0))</f>
        <v>44038</v>
      </c>
      <c r="I17" t="str">
        <f>IF(VLOOKUP($A$17,TaxData!$A:I,I28,0)="X",$BD$17,VLOOKUP($A$17,TaxData!$A:I,I28,0))</f>
        <v>51650</v>
      </c>
      <c r="J17" t="str">
        <f>IF(VLOOKUP($A$17,TaxData!$A:J,J28,0)="X",$BD$17,VLOOKUP($A$17,TaxData!$A:J,J28,0))</f>
        <v>8379</v>
      </c>
      <c r="K17" t="str">
        <f>IF(VLOOKUP($A$17,TaxData!$A:K,K28,0)="X",$BD$17,VLOOKUP($A$17,TaxData!$A:K,K28,0))</f>
        <v>5784</v>
      </c>
      <c r="L17" t="str">
        <f>IF(VLOOKUP($A$17,TaxData!$A:L,L28,0)="X",$BD$17,VLOOKUP($A$17,TaxData!$A:L,L28,0))</f>
        <v>218600</v>
      </c>
      <c r="M17" t="str">
        <f>IF(VLOOKUP($A$17,TaxData!$A:M,M28,0)="X",$BD$17,VLOOKUP($A$17,TaxData!$A:M,M28,0))</f>
        <v>117993</v>
      </c>
      <c r="N17" t="str">
        <f>IF(VLOOKUP($A$17,TaxData!$A:N,N28,0)="X",$BD$17,VLOOKUP($A$17,TaxData!$A:N,N28,0))</f>
        <v>327</v>
      </c>
      <c r="O17" t="str">
        <f>IF(VLOOKUP($A$17,TaxData!$A:O,O28,0)="X",$BD$17,VLOOKUP($A$17,TaxData!$A:O,O28,0))</f>
        <v>12261</v>
      </c>
      <c r="P17" t="str">
        <f>IF(VLOOKUP($A$17,TaxData!$A:P,P28,0)="X",$BD$17,VLOOKUP($A$17,TaxData!$A:P,P28,0))</f>
        <v>209309</v>
      </c>
      <c r="Q17" t="str">
        <f>IF(VLOOKUP($A$17,TaxData!$A:Q,Q28,0)="X",$BD$17,VLOOKUP($A$17,TaxData!$A:Q,Q28,0))</f>
        <v>278503</v>
      </c>
      <c r="R17" t="str">
        <f>IF(VLOOKUP($A$17,TaxData!$A:R,R28,0)="X",$BD$17,VLOOKUP($A$17,TaxData!$A:R,R28,0))</f>
        <v>21978</v>
      </c>
      <c r="S17" t="str">
        <f>IF(VLOOKUP($A$17,TaxData!$A:S,S28,0)="X",$BD$17,VLOOKUP($A$17,TaxData!$A:S,S28,0))</f>
        <v>28775</v>
      </c>
      <c r="T17" t="str">
        <f>IF(VLOOKUP($A$17,TaxData!$A:T,T28,0)="X",$BD$17,VLOOKUP($A$17,TaxData!$A:T,T28,0))</f>
        <v>23037</v>
      </c>
      <c r="U17" t="str">
        <f>IF(VLOOKUP($A$17,TaxData!$A:U,U28,0)="X",$BD$17,VLOOKUP($A$17,TaxData!$A:U,U28,0))</f>
        <v>5619</v>
      </c>
      <c r="V17" t="str">
        <f>IF(VLOOKUP($A$17,TaxData!$A:V,V28,0)="X",$BD$17,VLOOKUP($A$17,TaxData!$A:V,V28,0))</f>
        <v>13178</v>
      </c>
      <c r="W17" t="str">
        <f>IF(VLOOKUP($A$17,TaxData!$A:W,W28,0)="X",$BD$17,VLOOKUP($A$17,TaxData!$A:W,W28,0))</f>
        <v>23715</v>
      </c>
      <c r="X17" t="str">
        <f>IF(VLOOKUP($A$17,TaxData!$A:X,X28,0)="X",$BD$17,VLOOKUP($A$17,TaxData!$A:X,X28,0))</f>
        <v>86081</v>
      </c>
      <c r="Y17" t="str">
        <f>IF(VLOOKUP($A$17,TaxData!$A:Y,Y28,0)="X",$BD$17,VLOOKUP($A$17,TaxData!$A:Y,Y28,0))</f>
        <v>66802</v>
      </c>
      <c r="Z17">
        <f>IF(VLOOKUP($A$17,TaxData!$A:Z,Z28,0)="X",$BD$17,VLOOKUP($A$17,TaxData!$A:Z,Z28,0))</f>
        <v>59219</v>
      </c>
      <c r="AA17" t="str">
        <f>IF(VLOOKUP($A$17,TaxData!$A:AA,AA28,0)="X",$BD$17,VLOOKUP($A$17,TaxData!$A:AA,AA28,0))</f>
        <v>19466</v>
      </c>
      <c r="AB17" t="str">
        <f>IF(VLOOKUP($A$17,TaxData!$A:AB,AB28,0)="X",$BD$17,VLOOKUP($A$17,TaxData!$A:AB,AB28,0))</f>
        <v>17234</v>
      </c>
      <c r="AC17" t="str">
        <f>IF(VLOOKUP($A$17,TaxData!$A:AC,AC28,0)="X",$BD$17,VLOOKUP($A$17,TaxData!$A:AC,AC28,0))</f>
        <v>7947</v>
      </c>
      <c r="AD17" t="str">
        <f>IF(VLOOKUP($A$17,TaxData!$A:AD,AD28,0)="X",$BD$17,VLOOKUP($A$17,TaxData!$A:AD,AD28,0))</f>
        <v>11523</v>
      </c>
      <c r="AE17" t="str">
        <f>IF(VLOOKUP($A$17,TaxData!$A:AE,AE28,0)="X",$BD$17,VLOOKUP($A$17,TaxData!$A:AE,AE28,0))</f>
        <v>30163</v>
      </c>
      <c r="AF17" t="str">
        <f>IF(VLOOKUP($A$17,TaxData!$A:AF,AF28,0)="X",$BD$17,VLOOKUP($A$17,TaxData!$A:AF,AF28,0))</f>
        <v>10165</v>
      </c>
      <c r="AG17" t="str">
        <f>IF(VLOOKUP($A$17,TaxData!$A:AG,AG28,0)="X",$BD$17,VLOOKUP($A$17,TaxData!$A:AG,AG28,0))</f>
        <v>60487</v>
      </c>
      <c r="AH17" t="str">
        <f>IF(VLOOKUP($A$17,TaxData!$A:AH,AH28,0)="X",$BD$17,VLOOKUP($A$17,TaxData!$A:AH,AH28,0))</f>
        <v>13491</v>
      </c>
      <c r="AI17" t="str">
        <f>IF(VLOOKUP($A$17,TaxData!$A:AI,AI28,0)="X",$BD$17,VLOOKUP($A$17,TaxData!$A:AI,AI28,0))</f>
        <v>159897</v>
      </c>
      <c r="AJ17" t="str">
        <f>IF(VLOOKUP($A$17,TaxData!$A:AJ,AJ28,0)="X",$BD$17,VLOOKUP($A$17,TaxData!$A:AJ,AJ28,0))</f>
        <v>119437</v>
      </c>
      <c r="AK17" t="str">
        <f>IF(VLOOKUP($A$17,TaxData!$A:AK,AK28,0)="X",$BD$17,VLOOKUP($A$17,TaxData!$A:AK,AK28,0))</f>
        <v>5386</v>
      </c>
      <c r="AL17" t="str">
        <f>IF(VLOOKUP($A$17,TaxData!$A:AL,AL28,0)="X",$BD$17,VLOOKUP($A$17,TaxData!$A:AL,AL28,0))</f>
        <v>83059</v>
      </c>
      <c r="AM17" t="str">
        <f>IF(VLOOKUP($A$17,TaxData!$A:AM,AM28,0)="X",$BD$17,VLOOKUP($A$17,TaxData!$A:AM,AM28,0))</f>
        <v>21471</v>
      </c>
      <c r="AN17">
        <f>IF(VLOOKUP($A$17,TaxData!$A:AN,AN28,0)="X",$BD$17,VLOOKUP($A$17,TaxData!$A:AN,AN28,0))</f>
        <v>48734</v>
      </c>
      <c r="AO17" t="str">
        <f>IF(VLOOKUP($A$17,TaxData!$A:AO,AO28,0)="X",$BD$17,VLOOKUP($A$17,TaxData!$A:AO,AO28,0))</f>
        <v>94891</v>
      </c>
      <c r="AP17" t="str">
        <f>IF(VLOOKUP($A$17,TaxData!$A:AP,AP28,0)="X",$BD$17,VLOOKUP($A$17,TaxData!$A:AP,AP28,0))</f>
        <v>8049</v>
      </c>
      <c r="AQ17" t="str">
        <f>IF(VLOOKUP($A$17,TaxData!$A:AQ,AQ28,0)="X",$BD$17,VLOOKUP($A$17,TaxData!$A:AQ,AQ28,0))</f>
        <v>4915</v>
      </c>
      <c r="AR17" t="str">
        <f>IF(VLOOKUP($A$17,TaxData!$A:AR,AR28,0)="X",$BD$17,VLOOKUP($A$17,TaxData!$A:AR,AR28,0))</f>
        <v>5942</v>
      </c>
      <c r="AS17" t="str">
        <f>IF(VLOOKUP($A$17,TaxData!$A:AS,AS28,0)="X",$BD$17,VLOOKUP($A$17,TaxData!$A:AS,AS28,0))</f>
        <v>48880</v>
      </c>
      <c r="AT17" t="str">
        <f>IF(VLOOKUP($A$17,TaxData!$A:AT,AT28,0)="X",$BD$17,VLOOKUP($A$17,TaxData!$A:AT,AT28,0))</f>
        <v>187285</v>
      </c>
      <c r="AU17" t="str">
        <f>IF(VLOOKUP($A$17,TaxData!$A:AU,AU28,0)="X",$BD$17,VLOOKUP($A$17,TaxData!$A:AU,AU28,0))</f>
        <v>29576</v>
      </c>
      <c r="AV17" t="str">
        <f>IF(VLOOKUP($A$17,TaxData!$A:AV,AV28,0)="X",$BD$17,VLOOKUP($A$17,TaxData!$A:AV,AV28,0))</f>
        <v>14464</v>
      </c>
      <c r="AW17" t="str">
        <f>IF(VLOOKUP($A$17,TaxData!$A:AW,AW28,0)="X",$BD$17,VLOOKUP($A$17,TaxData!$A:AW,AW28,0))</f>
        <v>80230</v>
      </c>
      <c r="AX17" t="str">
        <f>IF(VLOOKUP($A$17,TaxData!$A:AX,AX28,0)="X",$BD$17,VLOOKUP($A$17,TaxData!$A:AX,AX28,0))</f>
        <v>125839</v>
      </c>
      <c r="AY17" t="str">
        <f>IF(VLOOKUP($A$17,TaxData!$A:AY,AY28,0)="X",$BD$17,VLOOKUP($A$17,TaxData!$A:AY,AY28,0))</f>
        <v>148902</v>
      </c>
      <c r="AZ17">
        <f>IF(VLOOKUP($A$17,TaxData!$A:AZ,AZ28,0)="X",$BD$17,VLOOKUP($A$17,TaxData!$A:AZ,AZ28,0))</f>
        <v>41167</v>
      </c>
      <c r="BA17" t="str">
        <f>IF(VLOOKUP($A$17,TaxData!$A:BA,BA28,0)="X",$BD$17,VLOOKUP($A$17,TaxData!$A:BA,BA28,0))</f>
        <v>4675</v>
      </c>
      <c r="BB17" s="1"/>
      <c r="BC17">
        <f>SUM(TaxData[[#This Row],[AL]:[WY]])/COUNT(B17:BA17)</f>
        <v>29824</v>
      </c>
      <c r="BD17">
        <v>29824</v>
      </c>
    </row>
    <row r="18" spans="1:56" x14ac:dyDescent="0.25">
      <c r="A18" t="str">
        <f>TaxData[[#This Row],[ITEM]]</f>
        <v>T27</v>
      </c>
      <c r="B18">
        <f>IF(VLOOKUP($A$18,TaxData!$A:B,B28,0)="X",$BD$18,VLOOKUP($A$18,TaxData!$A:B,B28,0))</f>
        <v>1089014</v>
      </c>
      <c r="C18" t="str">
        <f>IF(VLOOKUP($A$18,TaxData!$A:C,C28,0)="X",$BD$18,VLOOKUP($A$18,TaxData!$A:C,C28,0))</f>
        <v>19815</v>
      </c>
      <c r="D18" t="str">
        <f>IF(VLOOKUP($A$18,TaxData!$A:D,D28,0)="X",$BD$18,VLOOKUP($A$18,TaxData!$A:D,D28,0))</f>
        <v>7835</v>
      </c>
      <c r="E18" t="str">
        <f>IF(VLOOKUP($A$18,TaxData!$A:E,E28,0)="X",$BD$18,VLOOKUP($A$18,TaxData!$A:E,E28,0))</f>
        <v>30</v>
      </c>
      <c r="F18" t="str">
        <f>IF(VLOOKUP($A$18,TaxData!$A:F,F28,0)="X",$BD$18,VLOOKUP($A$18,TaxData!$A:F,F28,0))</f>
        <v>9135</v>
      </c>
      <c r="G18" t="str">
        <f>IF(VLOOKUP($A$18,TaxData!$A:G,G28,0)="X",$BD$18,VLOOKUP($A$18,TaxData!$A:G,G28,0))</f>
        <v>513607</v>
      </c>
      <c r="H18" t="str">
        <f>IF(VLOOKUP($A$18,TaxData!$A:H,H28,0)="X",$BD$18,VLOOKUP($A$18,TaxData!$A:H,H28,0))</f>
        <v>15084</v>
      </c>
      <c r="I18">
        <f>IF(VLOOKUP($A$18,TaxData!$A:I,I28,0)="X",$BD$18,VLOOKUP($A$18,TaxData!$A:I,I28,0))</f>
        <v>4852.2222222222226</v>
      </c>
      <c r="J18" t="str">
        <f>IF(VLOOKUP($A$18,TaxData!$A:J,J28,0)="X",$BD$18,VLOOKUP($A$18,TaxData!$A:J,J28,0))</f>
        <v>550</v>
      </c>
      <c r="K18">
        <f>IF(VLOOKUP($A$18,TaxData!$A:K,K28,0)="X",$BD$18,VLOOKUP($A$18,TaxData!$A:K,K28,0))</f>
        <v>4852.2222222222226</v>
      </c>
      <c r="L18" t="str">
        <f>IF(VLOOKUP($A$18,TaxData!$A:L,L28,0)="X",$BD$18,VLOOKUP($A$18,TaxData!$A:L,L28,0))</f>
        <v>38747</v>
      </c>
      <c r="M18">
        <f>IF(VLOOKUP($A$18,TaxData!$A:M,M28,0)="X",$BD$18,VLOOKUP($A$18,TaxData!$A:M,M28,0))</f>
        <v>4852.2222222222226</v>
      </c>
      <c r="N18" t="str">
        <f>IF(VLOOKUP($A$18,TaxData!$A:N,N28,0)="X",$BD$18,VLOOKUP($A$18,TaxData!$A:N,N28,0))</f>
        <v>17224</v>
      </c>
      <c r="O18" t="str">
        <f>IF(VLOOKUP($A$18,TaxData!$A:O,O28,0)="X",$BD$18,VLOOKUP($A$18,TaxData!$A:O,O28,0))</f>
        <v>63214</v>
      </c>
      <c r="P18" t="str">
        <f>IF(VLOOKUP($A$18,TaxData!$A:P,P28,0)="X",$BD$18,VLOOKUP($A$18,TaxData!$A:P,P28,0))</f>
        <v>12897</v>
      </c>
      <c r="Q18">
        <f>IF(VLOOKUP($A$18,TaxData!$A:Q,Q28,0)="X",$BD$18,VLOOKUP($A$18,TaxData!$A:Q,Q28,0))</f>
        <v>4852.2222222222226</v>
      </c>
      <c r="R18" t="str">
        <f>IF(VLOOKUP($A$18,TaxData!$A:R,R28,0)="X",$BD$18,VLOOKUP($A$18,TaxData!$A:R,R28,0))</f>
        <v>10791</v>
      </c>
      <c r="S18" t="str">
        <f>IF(VLOOKUP($A$18,TaxData!$A:S,S28,0)="X",$BD$18,VLOOKUP($A$18,TaxData!$A:S,S28,0))</f>
        <v>5313</v>
      </c>
      <c r="T18">
        <f>IF(VLOOKUP($A$18,TaxData!$A:T,T28,0)="X",$BD$18,VLOOKUP($A$18,TaxData!$A:T,T28,0))</f>
        <v>4852.2222222222226</v>
      </c>
      <c r="U18" t="str">
        <f>IF(VLOOKUP($A$18,TaxData!$A:U,U28,0)="X",$BD$18,VLOOKUP($A$18,TaxData!$A:U,U28,0))</f>
        <v>6119</v>
      </c>
      <c r="V18">
        <f>IF(VLOOKUP($A$18,TaxData!$A:V,V28,0)="X",$BD$18,VLOOKUP($A$18,TaxData!$A:V,V28,0))</f>
        <v>4852.2222222222226</v>
      </c>
      <c r="W18">
        <f>IF(VLOOKUP($A$18,TaxData!$A:W,W28,0)="X",$BD$18,VLOOKUP($A$18,TaxData!$A:W,W28,0))</f>
        <v>4852.2222222222226</v>
      </c>
      <c r="X18">
        <f>IF(VLOOKUP($A$18,TaxData!$A:X,X28,0)="X",$BD$18,VLOOKUP($A$18,TaxData!$A:X,X28,0))</f>
        <v>4852.2222222222226</v>
      </c>
      <c r="Y18" t="str">
        <f>IF(VLOOKUP($A$18,TaxData!$A:Y,Y28,0)="X",$BD$18,VLOOKUP($A$18,TaxData!$A:Y,Y28,0))</f>
        <v>37098</v>
      </c>
      <c r="Z18">
        <f>IF(VLOOKUP($A$18,TaxData!$A:Z,Z28,0)="X",$BD$18,VLOOKUP($A$18,TaxData!$A:Z,Z28,0))</f>
        <v>7570</v>
      </c>
      <c r="AA18" t="str">
        <f>IF(VLOOKUP($A$18,TaxData!$A:AA,AA28,0)="X",$BD$18,VLOOKUP($A$18,TaxData!$A:AA,AA28,0))</f>
        <v>6605</v>
      </c>
      <c r="AB18" t="str">
        <f>IF(VLOOKUP($A$18,TaxData!$A:AB,AB28,0)="X",$BD$18,VLOOKUP($A$18,TaxData!$A:AB,AB28,0))</f>
        <v>19056</v>
      </c>
      <c r="AC18" t="str">
        <f>IF(VLOOKUP($A$18,TaxData!$A:AC,AC28,0)="X",$BD$18,VLOOKUP($A$18,TaxData!$A:AC,AC28,0))</f>
        <v>10</v>
      </c>
      <c r="AD18">
        <f>IF(VLOOKUP($A$18,TaxData!$A:AD,AD28,0)="X",$BD$18,VLOOKUP($A$18,TaxData!$A:AD,AD28,0))</f>
        <v>4852.2222222222226</v>
      </c>
      <c r="AE18">
        <f>IF(VLOOKUP($A$18,TaxData!$A:AE,AE28,0)="X",$BD$18,VLOOKUP($A$18,TaxData!$A:AE,AE28,0))</f>
        <v>4852.2222222222226</v>
      </c>
      <c r="AF18" t="str">
        <f>IF(VLOOKUP($A$18,TaxData!$A:AF,AF28,0)="X",$BD$18,VLOOKUP($A$18,TaxData!$A:AF,AF28,0))</f>
        <v>16397</v>
      </c>
      <c r="AG18" t="str">
        <f>IF(VLOOKUP($A$18,TaxData!$A:AG,AG28,0)="X",$BD$18,VLOOKUP($A$18,TaxData!$A:AG,AG28,0))</f>
        <v>21565</v>
      </c>
      <c r="AH18" t="str">
        <f>IF(VLOOKUP($A$18,TaxData!$A:AH,AH28,0)="X",$BD$18,VLOOKUP($A$18,TaxData!$A:AH,AH28,0))</f>
        <v>1800</v>
      </c>
      <c r="AI18" t="str">
        <f>IF(VLOOKUP($A$18,TaxData!$A:AI,AI28,0)="X",$BD$18,VLOOKUP($A$18,TaxData!$A:AI,AI28,0))</f>
        <v>20818</v>
      </c>
      <c r="AJ18" t="str">
        <f>IF(VLOOKUP($A$18,TaxData!$A:AJ,AJ28,0)="X",$BD$18,VLOOKUP($A$18,TaxData!$A:AJ,AJ28,0))</f>
        <v>18220</v>
      </c>
      <c r="AK18" t="str">
        <f>IF(VLOOKUP($A$18,TaxData!$A:AK,AK28,0)="X",$BD$18,VLOOKUP($A$18,TaxData!$A:AK,AK28,0))</f>
        <v>4</v>
      </c>
      <c r="AL18" t="str">
        <f>IF(VLOOKUP($A$18,TaxData!$A:AL,AL28,0)="X",$BD$18,VLOOKUP($A$18,TaxData!$A:AL,AL28,0))</f>
        <v>3013</v>
      </c>
      <c r="AM18" t="str">
        <f>IF(VLOOKUP($A$18,TaxData!$A:AM,AM28,0)="X",$BD$18,VLOOKUP($A$18,TaxData!$A:AM,AM28,0))</f>
        <v>6</v>
      </c>
      <c r="AN18">
        <f>IF(VLOOKUP($A$18,TaxData!$A:AN,AN28,0)="X",$BD$18,VLOOKUP($A$18,TaxData!$A:AN,AN28,0))</f>
        <v>16902</v>
      </c>
      <c r="AO18" t="str">
        <f>IF(VLOOKUP($A$18,TaxData!$A:AO,AO28,0)="X",$BD$18,VLOOKUP($A$18,TaxData!$A:AO,AO28,0))</f>
        <v>72725</v>
      </c>
      <c r="AP18" t="str">
        <f>IF(VLOOKUP($A$18,TaxData!$A:AP,AP28,0)="X",$BD$18,VLOOKUP($A$18,TaxData!$A:AP,AP28,0))</f>
        <v>668</v>
      </c>
      <c r="AQ18" t="str">
        <f>IF(VLOOKUP($A$18,TaxData!$A:AQ,AQ28,0)="X",$BD$18,VLOOKUP($A$18,TaxData!$A:AQ,AQ28,0))</f>
        <v>14015</v>
      </c>
      <c r="AR18">
        <f>IF(VLOOKUP($A$18,TaxData!$A:AR,AR28,0)="X",$BD$18,VLOOKUP($A$18,TaxData!$A:AR,AR28,0))</f>
        <v>4852.2222222222226</v>
      </c>
      <c r="AS18" t="str">
        <f>IF(VLOOKUP($A$18,TaxData!$A:AS,AS28,0)="X",$BD$18,VLOOKUP($A$18,TaxData!$A:AS,AS28,0))</f>
        <v>4900</v>
      </c>
      <c r="AT18" t="str">
        <f>IF(VLOOKUP($A$18,TaxData!$A:AT,AT28,0)="X",$BD$18,VLOOKUP($A$18,TaxData!$A:AT,AT28,0))</f>
        <v>22213</v>
      </c>
      <c r="AU18">
        <f>IF(VLOOKUP($A$18,TaxData!$A:AU,AU28,0)="X",$BD$18,VLOOKUP($A$18,TaxData!$A:AU,AU28,0))</f>
        <v>4852.2222222222226</v>
      </c>
      <c r="AV18">
        <f>IF(VLOOKUP($A$18,TaxData!$A:AV,AV28,0)="X",$BD$18,VLOOKUP($A$18,TaxData!$A:AV,AV28,0))</f>
        <v>4852.2222222222226</v>
      </c>
      <c r="AW18" t="str">
        <f>IF(VLOOKUP($A$18,TaxData!$A:AW,AW28,0)="X",$BD$18,VLOOKUP($A$18,TaxData!$A:AW,AW28,0))</f>
        <v>697</v>
      </c>
      <c r="AX18" t="str">
        <f>IF(VLOOKUP($A$18,TaxData!$A:AX,AX28,0)="X",$BD$18,VLOOKUP($A$18,TaxData!$A:AX,AX28,0))</f>
        <v>21114</v>
      </c>
      <c r="AY18" t="str">
        <f>IF(VLOOKUP($A$18,TaxData!$A:AY,AY28,0)="X",$BD$18,VLOOKUP($A$18,TaxData!$A:AY,AY28,0))</f>
        <v>389</v>
      </c>
      <c r="AZ18">
        <f>IF(VLOOKUP($A$18,TaxData!$A:AZ,AZ28,0)="X",$BD$18,VLOOKUP($A$18,TaxData!$A:AZ,AZ28,0))</f>
        <v>62868</v>
      </c>
      <c r="BA18">
        <f>IF(VLOOKUP($A$18,TaxData!$A:BA,BA28,0)="X",$BD$18,VLOOKUP($A$18,TaxData!$A:BA,BA28,0))</f>
        <v>4852.2222222222226</v>
      </c>
      <c r="BB18" s="1"/>
      <c r="BC18">
        <f>SUM(TaxData[[#This Row],[AL]:[WY]])/COUNT(B18:BA18)</f>
        <v>4852.2222222222226</v>
      </c>
      <c r="BD18">
        <v>4852.2222222222226</v>
      </c>
    </row>
    <row r="19" spans="1:56" x14ac:dyDescent="0.25">
      <c r="A19" t="str">
        <f>TaxData[[#This Row],[ITEM]]</f>
        <v>T28</v>
      </c>
      <c r="B19">
        <f>IF(VLOOKUP($A$19,TaxData!$A:B,B28,0)="X",$BD$19,VLOOKUP($A$19,TaxData!$A:B,B28,0))</f>
        <v>15820481</v>
      </c>
      <c r="C19" t="str">
        <f>IF(VLOOKUP($A$19,TaxData!$A:C,C28,0)="X",$BD$19,VLOOKUP($A$19,TaxData!$A:C,C28,0))</f>
        <v>69799</v>
      </c>
      <c r="D19" t="str">
        <f>IF(VLOOKUP($A$19,TaxData!$A:D,D28,0)="X",$BD$19,VLOOKUP($A$19,TaxData!$A:D,D28,0))</f>
        <v>74622</v>
      </c>
      <c r="E19" t="str">
        <f>IF(VLOOKUP($A$19,TaxData!$A:E,E28,0)="X",$BD$19,VLOOKUP($A$19,TaxData!$A:E,E28,0))</f>
        <v>206430</v>
      </c>
      <c r="F19" t="str">
        <f>IF(VLOOKUP($A$19,TaxData!$A:F,F28,0)="X",$BD$19,VLOOKUP($A$19,TaxData!$A:F,F28,0))</f>
        <v>145326</v>
      </c>
      <c r="G19" t="str">
        <f>IF(VLOOKUP($A$19,TaxData!$A:G,G28,0)="X",$BD$19,VLOOKUP($A$19,TaxData!$A:G,G28,0))</f>
        <v>4840571</v>
      </c>
      <c r="H19" t="str">
        <f>IF(VLOOKUP($A$19,TaxData!$A:H,H28,0)="X",$BD$19,VLOOKUP($A$19,TaxData!$A:H,H28,0))</f>
        <v>64929</v>
      </c>
      <c r="I19" t="str">
        <f>IF(VLOOKUP($A$19,TaxData!$A:I,I28,0)="X",$BD$19,VLOOKUP($A$19,TaxData!$A:I,I28,0))</f>
        <v>59187</v>
      </c>
      <c r="J19" t="str">
        <f>IF(VLOOKUP($A$19,TaxData!$A:J,J28,0)="X",$BD$19,VLOOKUP($A$19,TaxData!$A:J,J28,0))</f>
        <v>161821</v>
      </c>
      <c r="K19" t="str">
        <f>IF(VLOOKUP($A$19,TaxData!$A:K,K28,0)="X",$BD$19,VLOOKUP($A$19,TaxData!$A:K,K28,0))</f>
        <v>64924</v>
      </c>
      <c r="L19" t="str">
        <f>IF(VLOOKUP($A$19,TaxData!$A:L,L28,0)="X",$BD$19,VLOOKUP($A$19,TaxData!$A:L,L28,0))</f>
        <v>159607</v>
      </c>
      <c r="M19" t="str">
        <f>IF(VLOOKUP($A$19,TaxData!$A:M,M28,0)="X",$BD$19,VLOOKUP($A$19,TaxData!$A:M,M28,0))</f>
        <v>85652</v>
      </c>
      <c r="N19" t="str">
        <f>IF(VLOOKUP($A$19,TaxData!$A:N,N28,0)="X",$BD$19,VLOOKUP($A$19,TaxData!$A:N,N28,0))</f>
        <v>49591</v>
      </c>
      <c r="O19" t="str">
        <f>IF(VLOOKUP($A$19,TaxData!$A:O,O28,0)="X",$BD$19,VLOOKUP($A$19,TaxData!$A:O,O28,0))</f>
        <v>94829</v>
      </c>
      <c r="P19" t="str">
        <f>IF(VLOOKUP($A$19,TaxData!$A:P,P28,0)="X",$BD$19,VLOOKUP($A$19,TaxData!$A:P,P28,0))</f>
        <v>589448</v>
      </c>
      <c r="Q19" t="str">
        <f>IF(VLOOKUP($A$19,TaxData!$A:Q,Q28,0)="X",$BD$19,VLOOKUP($A$19,TaxData!$A:Q,Q28,0))</f>
        <v>47155</v>
      </c>
      <c r="R19" t="str">
        <f>IF(VLOOKUP($A$19,TaxData!$A:R,R28,0)="X",$BD$19,VLOOKUP($A$19,TaxData!$A:R,R28,0))</f>
        <v>160355</v>
      </c>
      <c r="S19" t="str">
        <f>IF(VLOOKUP($A$19,TaxData!$A:S,S28,0)="X",$BD$19,VLOOKUP($A$19,TaxData!$A:S,S28,0))</f>
        <v>100883</v>
      </c>
      <c r="T19" t="str">
        <f>IF(VLOOKUP($A$19,TaxData!$A:T,T28,0)="X",$BD$19,VLOOKUP($A$19,TaxData!$A:T,T28,0))</f>
        <v>134386</v>
      </c>
      <c r="U19" t="str">
        <f>IF(VLOOKUP($A$19,TaxData!$A:U,U28,0)="X",$BD$19,VLOOKUP($A$19,TaxData!$A:U,U28,0))</f>
        <v>107217</v>
      </c>
      <c r="V19" t="str">
        <f>IF(VLOOKUP($A$19,TaxData!$A:V,V28,0)="X",$BD$19,VLOOKUP($A$19,TaxData!$A:V,V28,0))</f>
        <v>130503</v>
      </c>
      <c r="W19" t="str">
        <f>IF(VLOOKUP($A$19,TaxData!$A:W,W28,0)="X",$BD$19,VLOOKUP($A$19,TaxData!$A:W,W28,0))</f>
        <v>233561</v>
      </c>
      <c r="X19" t="str">
        <f>IF(VLOOKUP($A$19,TaxData!$A:X,X28,0)="X",$BD$19,VLOOKUP($A$19,TaxData!$A:X,X28,0))</f>
        <v>351358</v>
      </c>
      <c r="Y19" t="str">
        <f>IF(VLOOKUP($A$19,TaxData!$A:Y,Y28,0)="X",$BD$19,VLOOKUP($A$19,TaxData!$A:Y,Y28,0))</f>
        <v>268448</v>
      </c>
      <c r="Z19">
        <f>IF(VLOOKUP($A$19,TaxData!$A:Z,Z28,0)="X",$BD$19,VLOOKUP($A$19,TaxData!$A:Z,Z28,0))</f>
        <v>271262</v>
      </c>
      <c r="AA19" t="str">
        <f>IF(VLOOKUP($A$19,TaxData!$A:AA,AA28,0)="X",$BD$19,VLOOKUP($A$19,TaxData!$A:AA,AA28,0))</f>
        <v>78063</v>
      </c>
      <c r="AB19" t="str">
        <f>IF(VLOOKUP($A$19,TaxData!$A:AB,AB28,0)="X",$BD$19,VLOOKUP($A$19,TaxData!$A:AB,AB28,0))</f>
        <v>183559</v>
      </c>
      <c r="AC19" t="str">
        <f>IF(VLOOKUP($A$19,TaxData!$A:AC,AC28,0)="X",$BD$19,VLOOKUP($A$19,TaxData!$A:AC,AC28,0))</f>
        <v>176809</v>
      </c>
      <c r="AD19" t="str">
        <f>IF(VLOOKUP($A$19,TaxData!$A:AD,AD28,0)="X",$BD$19,VLOOKUP($A$19,TaxData!$A:AD,AD28,0))</f>
        <v>35995</v>
      </c>
      <c r="AE19" t="str">
        <f>IF(VLOOKUP($A$19,TaxData!$A:AE,AE28,0)="X",$BD$19,VLOOKUP($A$19,TaxData!$A:AE,AE28,0))</f>
        <v>271923</v>
      </c>
      <c r="AF19" t="str">
        <f>IF(VLOOKUP($A$19,TaxData!$A:AF,AF28,0)="X",$BD$19,VLOOKUP($A$19,TaxData!$A:AF,AF28,0))</f>
        <v>223787</v>
      </c>
      <c r="AG19" t="str">
        <f>IF(VLOOKUP($A$19,TaxData!$A:AG,AG28,0)="X",$BD$19,VLOOKUP($A$19,TaxData!$A:AG,AG28,0))</f>
        <v>622514</v>
      </c>
      <c r="AH19" t="str">
        <f>IF(VLOOKUP($A$19,TaxData!$A:AH,AH28,0)="X",$BD$19,VLOOKUP($A$19,TaxData!$A:AH,AH28,0))</f>
        <v>49990</v>
      </c>
      <c r="AI19" t="str">
        <f>IF(VLOOKUP($A$19,TaxData!$A:AI,AI28,0)="X",$BD$19,VLOOKUP($A$19,TaxData!$A:AI,AI28,0))</f>
        <v>120914</v>
      </c>
      <c r="AJ19" t="str">
        <f>IF(VLOOKUP($A$19,TaxData!$A:AJ,AJ28,0)="X",$BD$19,VLOOKUP($A$19,TaxData!$A:AJ,AJ28,0))</f>
        <v>378880</v>
      </c>
      <c r="AK19" t="str">
        <f>IF(VLOOKUP($A$19,TaxData!$A:AK,AK28,0)="X",$BD$19,VLOOKUP($A$19,TaxData!$A:AK,AK28,0))</f>
        <v>66170</v>
      </c>
      <c r="AL19" t="str">
        <f>IF(VLOOKUP($A$19,TaxData!$A:AL,AL28,0)="X",$BD$19,VLOOKUP($A$19,TaxData!$A:AL,AL28,0))</f>
        <v>893836</v>
      </c>
      <c r="AM19" t="str">
        <f>IF(VLOOKUP($A$19,TaxData!$A:AM,AM28,0)="X",$BD$19,VLOOKUP($A$19,TaxData!$A:AM,AM28,0))</f>
        <v>836</v>
      </c>
      <c r="AN19">
        <f>IF(VLOOKUP($A$19,TaxData!$A:AN,AN28,0)="X",$BD$19,VLOOKUP($A$19,TaxData!$A:AN,AN28,0))</f>
        <v>306162</v>
      </c>
      <c r="AO19" t="str">
        <f>IF(VLOOKUP($A$19,TaxData!$A:AO,AO28,0)="X",$BD$19,VLOOKUP($A$19,TaxData!$A:AO,AO28,0))</f>
        <v>1284008</v>
      </c>
      <c r="AP19" t="str">
        <f>IF(VLOOKUP($A$19,TaxData!$A:AP,AP28,0)="X",$BD$19,VLOOKUP($A$19,TaxData!$A:AP,AP28,0))</f>
        <v>80859</v>
      </c>
      <c r="AQ19" t="str">
        <f>IF(VLOOKUP($A$19,TaxData!$A:AQ,AQ28,0)="X",$BD$19,VLOOKUP($A$19,TaxData!$A:AQ,AQ28,0))</f>
        <v>171008</v>
      </c>
      <c r="AR19" t="str">
        <f>IF(VLOOKUP($A$19,TaxData!$A:AR,AR28,0)="X",$BD$19,VLOOKUP($A$19,TaxData!$A:AR,AR28,0))</f>
        <v>136919</v>
      </c>
      <c r="AS19" t="str">
        <f>IF(VLOOKUP($A$19,TaxData!$A:AS,AS28,0)="X",$BD$19,VLOOKUP($A$19,TaxData!$A:AS,AS28,0))</f>
        <v>453191</v>
      </c>
      <c r="AT19" t="str">
        <f>IF(VLOOKUP($A$19,TaxData!$A:AT,AT28,0)="X",$BD$19,VLOOKUP($A$19,TaxData!$A:AT,AT28,0))</f>
        <v>650719</v>
      </c>
      <c r="AU19" t="str">
        <f>IF(VLOOKUP($A$19,TaxData!$A:AU,AU28,0)="X",$BD$19,VLOOKUP($A$19,TaxData!$A:AU,AU28,0))</f>
        <v>59270</v>
      </c>
      <c r="AV19" t="str">
        <f>IF(VLOOKUP($A$19,TaxData!$A:AV,AV28,0)="X",$BD$19,VLOOKUP($A$19,TaxData!$A:AV,AV28,0))</f>
        <v>29864</v>
      </c>
      <c r="AW19" t="str">
        <f>IF(VLOOKUP($A$19,TaxData!$A:AW,AW28,0)="X",$BD$19,VLOOKUP($A$19,TaxData!$A:AW,AW28,0))</f>
        <v>226454</v>
      </c>
      <c r="AX19" t="str">
        <f>IF(VLOOKUP($A$19,TaxData!$A:AX,AX28,0)="X",$BD$19,VLOOKUP($A$19,TaxData!$A:AX,AX28,0))</f>
        <v>438328</v>
      </c>
      <c r="AY19" t="str">
        <f>IF(VLOOKUP($A$19,TaxData!$A:AY,AY28,0)="X",$BD$19,VLOOKUP($A$19,TaxData!$A:AY,AY28,0))</f>
        <v>14521</v>
      </c>
      <c r="AZ19">
        <f>IF(VLOOKUP($A$19,TaxData!$A:AZ,AZ28,0)="X",$BD$19,VLOOKUP($A$19,TaxData!$A:AZ,AZ28,0))</f>
        <v>349380</v>
      </c>
      <c r="BA19" t="str">
        <f>IF(VLOOKUP($A$19,TaxData!$A:BA,BA28,0)="X",$BD$19,VLOOKUP($A$19,TaxData!$A:BA,BA28,0))</f>
        <v>44658</v>
      </c>
      <c r="BB19" s="1"/>
      <c r="BC19">
        <f>SUM(TaxData[[#This Row],[AL]:[WY]])/COUNT(B19:BA19)</f>
        <v>231701</v>
      </c>
      <c r="BD19">
        <v>231701</v>
      </c>
    </row>
    <row r="20" spans="1:56" x14ac:dyDescent="0.25">
      <c r="A20" t="str">
        <f>TaxData[[#This Row],[ITEM]]</f>
        <v>T29</v>
      </c>
      <c r="B20">
        <f>IF(VLOOKUP($A$20,TaxData!$A:B,B28,0)="X",$BD$20,VLOOKUP($A$20,TaxData!$A:B,B28,0))</f>
        <v>1926608</v>
      </c>
      <c r="C20" t="str">
        <f>IF(VLOOKUP($A$20,TaxData!$A:C,C28,0)="X",$BD$20,VLOOKUP($A$20,TaxData!$A:C,C28,0))</f>
        <v>1</v>
      </c>
      <c r="D20" t="str">
        <f>IF(VLOOKUP($A$20,TaxData!$A:D,D28,0)="X",$BD$20,VLOOKUP($A$20,TaxData!$A:D,D28,0))</f>
        <v>0</v>
      </c>
      <c r="E20" t="str">
        <f>IF(VLOOKUP($A$20,TaxData!$A:E,E28,0)="X",$BD$20,VLOOKUP($A$20,TaxData!$A:E,E28,0))</f>
        <v>2334</v>
      </c>
      <c r="F20" t="str">
        <f>IF(VLOOKUP($A$20,TaxData!$A:F,F28,0)="X",$BD$20,VLOOKUP($A$20,TaxData!$A:F,F28,0))</f>
        <v>936</v>
      </c>
      <c r="G20" t="str">
        <f>IF(VLOOKUP($A$20,TaxData!$A:G,G28,0)="X",$BD$20,VLOOKUP($A$20,TaxData!$A:G,G28,0))</f>
        <v>4364</v>
      </c>
      <c r="H20" t="str">
        <f>IF(VLOOKUP($A$20,TaxData!$A:H,H28,0)="X",$BD$20,VLOOKUP($A$20,TaxData!$A:H,H28,0))</f>
        <v>36</v>
      </c>
      <c r="I20" t="str">
        <f>IF(VLOOKUP($A$20,TaxData!$A:I,I28,0)="X",$BD$20,VLOOKUP($A$20,TaxData!$A:I,I28,0))</f>
        <v>4906</v>
      </c>
      <c r="J20" t="str">
        <f>IF(VLOOKUP($A$20,TaxData!$A:J,J28,0)="X",$BD$20,VLOOKUP($A$20,TaxData!$A:J,J28,0))</f>
        <v>14758</v>
      </c>
      <c r="K20" t="str">
        <f>IF(VLOOKUP($A$20,TaxData!$A:K,K28,0)="X",$BD$20,VLOOKUP($A$20,TaxData!$A:K,K28,0))</f>
        <v>51429</v>
      </c>
      <c r="L20" t="str">
        <f>IF(VLOOKUP($A$20,TaxData!$A:L,L28,0)="X",$BD$20,VLOOKUP($A$20,TaxData!$A:L,L28,0))</f>
        <v>11790</v>
      </c>
      <c r="M20" t="str">
        <f>IF(VLOOKUP($A$20,TaxData!$A:M,M28,0)="X",$BD$20,VLOOKUP($A$20,TaxData!$A:M,M28,0))</f>
        <v>32399</v>
      </c>
      <c r="N20" t="str">
        <f>IF(VLOOKUP($A$20,TaxData!$A:N,N28,0)="X",$BD$20,VLOOKUP($A$20,TaxData!$A:N,N28,0))</f>
        <v>11828</v>
      </c>
      <c r="O20" t="str">
        <f>IF(VLOOKUP($A$20,TaxData!$A:O,O28,0)="X",$BD$20,VLOOKUP($A$20,TaxData!$A:O,O28,0))</f>
        <v>4271</v>
      </c>
      <c r="P20" t="str">
        <f>IF(VLOOKUP($A$20,TaxData!$A:P,P28,0)="X",$BD$20,VLOOKUP($A$20,TaxData!$A:P,P28,0))</f>
        <v>32182</v>
      </c>
      <c r="Q20" t="str">
        <f>IF(VLOOKUP($A$20,TaxData!$A:Q,Q28,0)="X",$BD$20,VLOOKUP($A$20,TaxData!$A:Q,Q28,0))</f>
        <v>86400</v>
      </c>
      <c r="R20" t="str">
        <f>IF(VLOOKUP($A$20,TaxData!$A:R,R28,0)="X",$BD$20,VLOOKUP($A$20,TaxData!$A:R,R28,0))</f>
        <v>1011</v>
      </c>
      <c r="S20" t="str">
        <f>IF(VLOOKUP($A$20,TaxData!$A:S,S28,0)="X",$BD$20,VLOOKUP($A$20,TaxData!$A:S,S28,0))</f>
        <v>3139</v>
      </c>
      <c r="T20" t="str">
        <f>IF(VLOOKUP($A$20,TaxData!$A:T,T28,0)="X",$BD$20,VLOOKUP($A$20,TaxData!$A:T,T28,0))</f>
        <v>2395</v>
      </c>
      <c r="U20" t="str">
        <f>IF(VLOOKUP($A$20,TaxData!$A:U,U28,0)="X",$BD$20,VLOOKUP($A$20,TaxData!$A:U,U28,0))</f>
        <v>4736</v>
      </c>
      <c r="V20" t="str">
        <f>IF(VLOOKUP($A$20,TaxData!$A:V,V28,0)="X",$BD$20,VLOOKUP($A$20,TaxData!$A:V,V28,0))</f>
        <v>12368</v>
      </c>
      <c r="W20" t="str">
        <f>IF(VLOOKUP($A$20,TaxData!$A:W,W28,0)="X",$BD$20,VLOOKUP($A$20,TaxData!$A:W,W28,0))</f>
        <v>2043</v>
      </c>
      <c r="X20" t="str">
        <f>IF(VLOOKUP($A$20,TaxData!$A:X,X28,0)="X",$BD$20,VLOOKUP($A$20,TaxData!$A:X,X28,0))</f>
        <v>315269</v>
      </c>
      <c r="Y20" t="str">
        <f>IF(VLOOKUP($A$20,TaxData!$A:Y,Y28,0)="X",$BD$20,VLOOKUP($A$20,TaxData!$A:Y,Y28,0))</f>
        <v>219386</v>
      </c>
      <c r="Z20">
        <f>IF(VLOOKUP($A$20,TaxData!$A:Z,Z28,0)="X",$BD$20,VLOOKUP($A$20,TaxData!$A:Z,Z28,0))</f>
        <v>86585</v>
      </c>
      <c r="AA20" t="str">
        <f>IF(VLOOKUP($A$20,TaxData!$A:AA,AA28,0)="X",$BD$20,VLOOKUP($A$20,TaxData!$A:AA,AA28,0))</f>
        <v>59950</v>
      </c>
      <c r="AB20" t="str">
        <f>IF(VLOOKUP($A$20,TaxData!$A:AB,AB28,0)="X",$BD$20,VLOOKUP($A$20,TaxData!$A:AB,AB28,0))</f>
        <v>89877</v>
      </c>
      <c r="AC20" t="str">
        <f>IF(VLOOKUP($A$20,TaxData!$A:AC,AC28,0)="X",$BD$20,VLOOKUP($A$20,TaxData!$A:AC,AC28,0))</f>
        <v>15944</v>
      </c>
      <c r="AD20" t="str">
        <f>IF(VLOOKUP($A$20,TaxData!$A:AD,AD28,0)="X",$BD$20,VLOOKUP($A$20,TaxData!$A:AD,AD28,0))</f>
        <v>1270</v>
      </c>
      <c r="AE20" t="str">
        <f>IF(VLOOKUP($A$20,TaxData!$A:AE,AE28,0)="X",$BD$20,VLOOKUP($A$20,TaxData!$A:AE,AE28,0))</f>
        <v>8277</v>
      </c>
      <c r="AF20" t="str">
        <f>IF(VLOOKUP($A$20,TaxData!$A:AF,AF28,0)="X",$BD$20,VLOOKUP($A$20,TaxData!$A:AF,AF28,0))</f>
        <v>41041</v>
      </c>
      <c r="AG20" t="str">
        <f>IF(VLOOKUP($A$20,TaxData!$A:AG,AG28,0)="X",$BD$20,VLOOKUP($A$20,TaxData!$A:AG,AG28,0))</f>
        <v>2065</v>
      </c>
      <c r="AH20" t="str">
        <f>IF(VLOOKUP($A$20,TaxData!$A:AH,AH28,0)="X",$BD$20,VLOOKUP($A$20,TaxData!$A:AH,AH28,0))</f>
        <v>0</v>
      </c>
      <c r="AI20" t="str">
        <f>IF(VLOOKUP($A$20,TaxData!$A:AI,AI28,0)="X",$BD$20,VLOOKUP($A$20,TaxData!$A:AI,AI28,0))</f>
        <v>730</v>
      </c>
      <c r="AJ20" t="str">
        <f>IF(VLOOKUP($A$20,TaxData!$A:AJ,AJ28,0)="X",$BD$20,VLOOKUP($A$20,TaxData!$A:AJ,AJ28,0))</f>
        <v>50852</v>
      </c>
      <c r="AK20" t="str">
        <f>IF(VLOOKUP($A$20,TaxData!$A:AK,AK28,0)="X",$BD$20,VLOOKUP($A$20,TaxData!$A:AK,AK28,0))</f>
        <v>0</v>
      </c>
      <c r="AL20" t="str">
        <f>IF(VLOOKUP($A$20,TaxData!$A:AL,AL28,0)="X",$BD$20,VLOOKUP($A$20,TaxData!$A:AL,AL28,0))</f>
        <v>136816</v>
      </c>
      <c r="AM20" t="str">
        <f>IF(VLOOKUP($A$20,TaxData!$A:AM,AM28,0)="X",$BD$20,VLOOKUP($A$20,TaxData!$A:AM,AM28,0))</f>
        <v>1060</v>
      </c>
      <c r="AN20">
        <f>IF(VLOOKUP($A$20,TaxData!$A:AN,AN28,0)="X",$BD$20,VLOOKUP($A$20,TaxData!$A:AN,AN28,0))</f>
        <v>12500</v>
      </c>
      <c r="AO20" t="str">
        <f>IF(VLOOKUP($A$20,TaxData!$A:AO,AO28,0)="X",$BD$20,VLOOKUP($A$20,TaxData!$A:AO,AO28,0))</f>
        <v>23225</v>
      </c>
      <c r="AP20" t="str">
        <f>IF(VLOOKUP($A$20,TaxData!$A:AP,AP28,0)="X",$BD$20,VLOOKUP($A$20,TaxData!$A:AP,AP28,0))</f>
        <v>35880</v>
      </c>
      <c r="AQ20" t="str">
        <f>IF(VLOOKUP($A$20,TaxData!$A:AQ,AQ28,0)="X",$BD$20,VLOOKUP($A$20,TaxData!$A:AQ,AQ28,0))</f>
        <v>22249</v>
      </c>
      <c r="AR20" t="str">
        <f>IF(VLOOKUP($A$20,TaxData!$A:AR,AR28,0)="X",$BD$20,VLOOKUP($A$20,TaxData!$A:AR,AR28,0))</f>
        <v>22498</v>
      </c>
      <c r="AS20" t="str">
        <f>IF(VLOOKUP($A$20,TaxData!$A:AS,AS28,0)="X",$BD$20,VLOOKUP($A$20,TaxData!$A:AS,AS28,0))</f>
        <v>10105</v>
      </c>
      <c r="AT20" t="str">
        <f>IF(VLOOKUP($A$20,TaxData!$A:AT,AT28,0)="X",$BD$20,VLOOKUP($A$20,TaxData!$A:AT,AT28,0))</f>
        <v>175407</v>
      </c>
      <c r="AU20" t="str">
        <f>IF(VLOOKUP($A$20,TaxData!$A:AU,AU28,0)="X",$BD$20,VLOOKUP($A$20,TaxData!$A:AU,AU28,0))</f>
        <v>6960</v>
      </c>
      <c r="AV20" t="str">
        <f>IF(VLOOKUP($A$20,TaxData!$A:AV,AV28,0)="X",$BD$20,VLOOKUP($A$20,TaxData!$A:AV,AV28,0))</f>
        <v>11391</v>
      </c>
      <c r="AW20" t="str">
        <f>IF(VLOOKUP($A$20,TaxData!$A:AW,AW28,0)="X",$BD$20,VLOOKUP($A$20,TaxData!$A:AW,AW28,0))</f>
        <v>62790</v>
      </c>
      <c r="AX20" t="str">
        <f>IF(VLOOKUP($A$20,TaxData!$A:AX,AX28,0)="X",$BD$20,VLOOKUP($A$20,TaxData!$A:AX,AX28,0))</f>
        <v>163246</v>
      </c>
      <c r="AY20" t="str">
        <f>IF(VLOOKUP($A$20,TaxData!$A:AY,AY28,0)="X",$BD$20,VLOOKUP($A$20,TaxData!$A:AY,AY28,0))</f>
        <v>5041</v>
      </c>
      <c r="AZ20">
        <f>IF(VLOOKUP($A$20,TaxData!$A:AZ,AZ28,0)="X",$BD$20,VLOOKUP($A$20,TaxData!$A:AZ,AZ28,0))</f>
        <v>62868</v>
      </c>
      <c r="BA20" t="str">
        <f>IF(VLOOKUP($A$20,TaxData!$A:BA,BA28,0)="X",$BD$20,VLOOKUP($A$20,TaxData!$A:BA,BA28,0))</f>
        <v>0</v>
      </c>
      <c r="BB20" s="1"/>
      <c r="BC20">
        <f>SUM(TaxData[[#This Row],[AL]:[WY]])/COUNT(B20:BA20)</f>
        <v>40488.25</v>
      </c>
      <c r="BD20">
        <v>40488.25</v>
      </c>
    </row>
    <row r="21" spans="1:56" x14ac:dyDescent="0.25">
      <c r="A21" t="str">
        <f>TaxData[[#This Row],[ITEM]]</f>
        <v>T40</v>
      </c>
      <c r="B21">
        <f>IF(VLOOKUP($A$21,TaxData!$A:B,B28,0)="X",$BD$21,VLOOKUP($A$21,TaxData!$A:B,B28,0))</f>
        <v>505777536</v>
      </c>
      <c r="C21" t="str">
        <f>IF(VLOOKUP($A$21,TaxData!$A:C,C28,0)="X",$BD$21,VLOOKUP($A$21,TaxData!$A:C,C28,0))</f>
        <v>4908837</v>
      </c>
      <c r="D21">
        <f>IF(VLOOKUP($A$21,TaxData!$A:D,D28,0)="X",$BD$21,VLOOKUP($A$21,TaxData!$A:D,D28,0))</f>
        <v>3223955</v>
      </c>
      <c r="E21" t="str">
        <f>IF(VLOOKUP($A$21,TaxData!$A:E,E28,0)="X",$BD$21,VLOOKUP($A$21,TaxData!$A:E,E28,0))</f>
        <v>6532753</v>
      </c>
      <c r="F21" t="str">
        <f>IF(VLOOKUP($A$21,TaxData!$A:F,F28,0)="X",$BD$21,VLOOKUP($A$21,TaxData!$A:F,F28,0))</f>
        <v>3467141</v>
      </c>
      <c r="G21" t="str">
        <f>IF(VLOOKUP($A$21,TaxData!$A:G,G28,0)="X",$BD$21,VLOOKUP($A$21,TaxData!$A:G,G28,0))</f>
        <v>146324579</v>
      </c>
      <c r="H21" t="str">
        <f>IF(VLOOKUP($A$21,TaxData!$A:H,H28,0)="X",$BD$21,VLOOKUP($A$21,TaxData!$A:H,H28,0))</f>
        <v>10246531</v>
      </c>
      <c r="I21" t="str">
        <f>IF(VLOOKUP($A$21,TaxData!$A:I,I28,0)="X",$BD$21,VLOOKUP($A$21,TaxData!$A:I,I28,0))</f>
        <v>10259183</v>
      </c>
      <c r="J21" t="str">
        <f>IF(VLOOKUP($A$21,TaxData!$A:J,J28,0)="X",$BD$21,VLOOKUP($A$21,TaxData!$A:J,J28,0))</f>
        <v>2148289</v>
      </c>
      <c r="K21" t="str">
        <f>IF(VLOOKUP($A$21,TaxData!$A:K,K28,0)="X",$BD$21,VLOOKUP($A$21,TaxData!$A:K,K28,0))</f>
        <v>2643213</v>
      </c>
      <c r="L21">
        <f>IF(VLOOKUP($A$21,TaxData!$A:L,L28,0)="X",$BD$21,VLOOKUP($A$21,TaxData!$A:L,L28,0))</f>
        <v>3223955</v>
      </c>
      <c r="M21" t="str">
        <f>IF(VLOOKUP($A$21,TaxData!$A:M,M28,0)="X",$BD$21,VLOOKUP($A$21,TaxData!$A:M,M28,0))</f>
        <v>14220906</v>
      </c>
      <c r="N21" t="str">
        <f>IF(VLOOKUP($A$21,TaxData!$A:N,N28,0)="X",$BD$21,VLOOKUP($A$21,TaxData!$A:N,N28,0))</f>
        <v>3354690</v>
      </c>
      <c r="O21" t="str">
        <f>IF(VLOOKUP($A$21,TaxData!$A:O,O28,0)="X",$BD$21,VLOOKUP($A$21,TaxData!$A:O,O28,0))</f>
        <v>2457943</v>
      </c>
      <c r="P21" t="str">
        <f>IF(VLOOKUP($A$21,TaxData!$A:P,P28,0)="X",$BD$21,VLOOKUP($A$21,TaxData!$A:P,P28,0))</f>
        <v>21870696</v>
      </c>
      <c r="Q21" t="str">
        <f>IF(VLOOKUP($A$21,TaxData!$A:Q,Q28,0)="X",$BD$21,VLOOKUP($A$21,TaxData!$A:Q,Q28,0))</f>
        <v>10578929</v>
      </c>
      <c r="R21" t="str">
        <f>IF(VLOOKUP($A$21,TaxData!$A:R,R28,0)="X",$BD$21,VLOOKUP($A$21,TaxData!$A:R,R28,0))</f>
        <v>4266534</v>
      </c>
      <c r="S21" t="str">
        <f>IF(VLOOKUP($A$21,TaxData!$A:S,S28,0)="X",$BD$21,VLOOKUP($A$21,TaxData!$A:S,S28,0))</f>
        <v>4617143</v>
      </c>
      <c r="T21" t="str">
        <f>IF(VLOOKUP($A$21,TaxData!$A:T,T28,0)="X",$BD$21,VLOOKUP($A$21,TaxData!$A:T,T28,0))</f>
        <v>5212818</v>
      </c>
      <c r="U21" t="str">
        <f>IF(VLOOKUP($A$21,TaxData!$A:U,U28,0)="X",$BD$21,VLOOKUP($A$21,TaxData!$A:U,U28,0))</f>
        <v>3933108</v>
      </c>
      <c r="V21" t="str">
        <f>IF(VLOOKUP($A$21,TaxData!$A:V,V28,0)="X",$BD$21,VLOOKUP($A$21,TaxData!$A:V,V28,0))</f>
        <v>2075273</v>
      </c>
      <c r="W21" t="str">
        <f>IF(VLOOKUP($A$21,TaxData!$A:W,W28,0)="X",$BD$21,VLOOKUP($A$21,TaxData!$A:W,W28,0))</f>
        <v>10186240</v>
      </c>
      <c r="X21" t="str">
        <f>IF(VLOOKUP($A$21,TaxData!$A:X,X28,0)="X",$BD$21,VLOOKUP($A$21,TaxData!$A:X,X28,0))</f>
        <v>19683486</v>
      </c>
      <c r="Y21" t="str">
        <f>IF(VLOOKUP($A$21,TaxData!$A:Y,Y28,0)="X",$BD$21,VLOOKUP($A$21,TaxData!$A:Y,Y28,0))</f>
        <v>11999165</v>
      </c>
      <c r="Z21">
        <f>IF(VLOOKUP($A$21,TaxData!$A:Z,Z28,0)="X",$BD$21,VLOOKUP($A$21,TaxData!$A:Z,Z28,0))</f>
        <v>15170613</v>
      </c>
      <c r="AA21" t="str">
        <f>IF(VLOOKUP($A$21,TaxData!$A:AA,AA28,0)="X",$BD$21,VLOOKUP($A$21,TaxData!$A:AA,AA28,0))</f>
        <v>2515630</v>
      </c>
      <c r="AB21" t="str">
        <f>IF(VLOOKUP($A$21,TaxData!$A:AB,AB28,0)="X",$BD$21,VLOOKUP($A$21,TaxData!$A:AB,AB28,0))</f>
        <v>7715511</v>
      </c>
      <c r="AC21" t="str">
        <f>IF(VLOOKUP($A$21,TaxData!$A:AC,AC28,0)="X",$BD$21,VLOOKUP($A$21,TaxData!$A:AC,AC28,0))</f>
        <v>1889444</v>
      </c>
      <c r="AD21" t="str">
        <f>IF(VLOOKUP($A$21,TaxData!$A:AD,AD28,0)="X",$BD$21,VLOOKUP($A$21,TaxData!$A:AD,AD28,0))</f>
        <v>3130599</v>
      </c>
      <c r="AE21">
        <f>IF(VLOOKUP($A$21,TaxData!$A:AE,AE28,0)="X",$BD$21,VLOOKUP($A$21,TaxData!$A:AE,AE28,0))</f>
        <v>3223955</v>
      </c>
      <c r="AF21" t="str">
        <f>IF(VLOOKUP($A$21,TaxData!$A:AF,AF28,0)="X",$BD$21,VLOOKUP($A$21,TaxData!$A:AF,AF28,0))</f>
        <v>127003</v>
      </c>
      <c r="AG21" t="str">
        <f>IF(VLOOKUP($A$21,TaxData!$A:AG,AG28,0)="X",$BD$21,VLOOKUP($A$21,TaxData!$A:AG,AG28,0))</f>
        <v>16833495</v>
      </c>
      <c r="AH21" t="str">
        <f>IF(VLOOKUP($A$21,TaxData!$A:AH,AH28,0)="X",$BD$21,VLOOKUP($A$21,TaxData!$A:AH,AH28,0))</f>
        <v>1198906</v>
      </c>
      <c r="AI21" t="str">
        <f>IF(VLOOKUP($A$21,TaxData!$A:AI,AI28,0)="X",$BD$21,VLOOKUP($A$21,TaxData!$A:AI,AI28,0))</f>
        <v>54531166</v>
      </c>
      <c r="AJ21" t="str">
        <f>IF(VLOOKUP($A$21,TaxData!$A:AJ,AJ28,0)="X",$BD$21,VLOOKUP($A$21,TaxData!$A:AJ,AJ28,0))</f>
        <v>15908051</v>
      </c>
      <c r="AK21" t="str">
        <f>IF(VLOOKUP($A$21,TaxData!$A:AK,AK28,0)="X",$BD$21,VLOOKUP($A$21,TaxData!$A:AK,AK28,0))</f>
        <v>448704</v>
      </c>
      <c r="AL21" t="str">
        <f>IF(VLOOKUP($A$21,TaxData!$A:AL,AL28,0)="X",$BD$21,VLOOKUP($A$21,TaxData!$A:AL,AL28,0))</f>
        <v>10662810</v>
      </c>
      <c r="AM21" t="str">
        <f>IF(VLOOKUP($A$21,TaxData!$A:AM,AM28,0)="X",$BD$21,VLOOKUP($A$21,TaxData!$A:AM,AM28,0))</f>
        <v>3767669</v>
      </c>
      <c r="AN21">
        <f>IF(VLOOKUP($A$21,TaxData!$A:AN,AN28,0)="X",$BD$21,VLOOKUP($A$21,TaxData!$A:AN,AN28,0))</f>
        <v>11256904</v>
      </c>
      <c r="AO21" t="str">
        <f>IF(VLOOKUP($A$21,TaxData!$A:AO,AO28,0)="X",$BD$21,VLOOKUP($A$21,TaxData!$A:AO,AO28,0))</f>
        <v>15977933</v>
      </c>
      <c r="AP21" t="str">
        <f>IF(VLOOKUP($A$21,TaxData!$A:AP,AP28,0)="X",$BD$21,VLOOKUP($A$21,TaxData!$A:AP,AP28,0))</f>
        <v>1757678</v>
      </c>
      <c r="AQ21" t="str">
        <f>IF(VLOOKUP($A$21,TaxData!$A:AQ,AQ28,0)="X",$BD$21,VLOOKUP($A$21,TaxData!$A:AQ,AQ28,0))</f>
        <v>5456360</v>
      </c>
      <c r="AR21">
        <f>IF(VLOOKUP($A$21,TaxData!$A:AR,AR28,0)="X",$BD$21,VLOOKUP($A$21,TaxData!$A:AR,AR28,0))</f>
        <v>3223955</v>
      </c>
      <c r="AS21" t="str">
        <f>IF(VLOOKUP($A$21,TaxData!$A:AS,AS28,0)="X",$BD$21,VLOOKUP($A$21,TaxData!$A:AS,AS28,0))</f>
        <v>179379</v>
      </c>
      <c r="AT21">
        <f>IF(VLOOKUP($A$21,TaxData!$A:AT,AT28,0)="X",$BD$21,VLOOKUP($A$21,TaxData!$A:AT,AT28,0))</f>
        <v>3223955</v>
      </c>
      <c r="AU21" t="str">
        <f>IF(VLOOKUP($A$21,TaxData!$A:AU,AU28,0)="X",$BD$21,VLOOKUP($A$21,TaxData!$A:AU,AU28,0))</f>
        <v>6672695</v>
      </c>
      <c r="AV21" t="str">
        <f>IF(VLOOKUP($A$21,TaxData!$A:AV,AV28,0)="X",$BD$21,VLOOKUP($A$21,TaxData!$A:AV,AV28,0))</f>
        <v>1233157</v>
      </c>
      <c r="AW21" t="str">
        <f>IF(VLOOKUP($A$21,TaxData!$A:AW,AW28,0)="X",$BD$21,VLOOKUP($A$21,TaxData!$A:AW,AW28,0))</f>
        <v>17066596</v>
      </c>
      <c r="AX21">
        <f>IF(VLOOKUP($A$21,TaxData!$A:AX,AX28,0)="X",$BD$21,VLOOKUP($A$21,TaxData!$A:AX,AX28,0))</f>
        <v>3223955</v>
      </c>
      <c r="AY21" t="str">
        <f>IF(VLOOKUP($A$21,TaxData!$A:AY,AY28,0)="X",$BD$21,VLOOKUP($A$21,TaxData!$A:AY,AY28,0))</f>
        <v>2253788</v>
      </c>
      <c r="AZ21">
        <f>IF(VLOOKUP($A$21,TaxData!$A:AZ,AZ28,0)="X",$BD$21,VLOOKUP($A$21,TaxData!$A:AZ,AZ28,0))</f>
        <v>9035988</v>
      </c>
      <c r="BA21">
        <f>IF(VLOOKUP($A$21,TaxData!$A:BA,BA28,0)="X",$BD$21,VLOOKUP($A$21,TaxData!$A:BA,BA28,0))</f>
        <v>3223955</v>
      </c>
      <c r="BB21" s="1"/>
      <c r="BC21">
        <f>SUM(TaxData[[#This Row],[AL]:[WY]])/COUNT(B21:BA21)</f>
        <v>3223955</v>
      </c>
      <c r="BD21">
        <v>3223955</v>
      </c>
    </row>
    <row r="22" spans="1:56" x14ac:dyDescent="0.25">
      <c r="A22" t="str">
        <f>TaxData[[#This Row],[ITEM]]</f>
        <v>T41</v>
      </c>
      <c r="B22">
        <f>IF(VLOOKUP($A$22,TaxData!$A:B,B28,0)="X",$BD$22,VLOOKUP($A$22,TaxData!$A:B,B28,0))</f>
        <v>90335161</v>
      </c>
      <c r="C22" t="str">
        <f>IF(VLOOKUP($A$22,TaxData!$A:C,C28,0)="X",$BD$22,VLOOKUP($A$22,TaxData!$A:C,C28,0))</f>
        <v>1134256</v>
      </c>
      <c r="D22" t="str">
        <f>IF(VLOOKUP($A$22,TaxData!$A:D,D28,0)="X",$BD$22,VLOOKUP($A$22,TaxData!$A:D,D28,0))</f>
        <v>124987</v>
      </c>
      <c r="E22" t="str">
        <f>IF(VLOOKUP($A$22,TaxData!$A:E,E28,0)="X",$BD$22,VLOOKUP($A$22,TaxData!$A:E,E28,0))</f>
        <v>905953</v>
      </c>
      <c r="F22" t="str">
        <f>IF(VLOOKUP($A$22,TaxData!$A:F,F28,0)="X",$BD$22,VLOOKUP($A$22,TaxData!$A:F,F28,0))</f>
        <v>618457</v>
      </c>
      <c r="G22" t="str">
        <f>IF(VLOOKUP($A$22,TaxData!$A:G,G28,0)="X",$BD$22,VLOOKUP($A$22,TaxData!$A:G,G28,0))</f>
        <v>26097277</v>
      </c>
      <c r="H22" t="str">
        <f>IF(VLOOKUP($A$22,TaxData!$A:H,H28,0)="X",$BD$22,VLOOKUP($A$22,TaxData!$A:H,H28,0))</f>
        <v>1278046</v>
      </c>
      <c r="I22" t="str">
        <f>IF(VLOOKUP($A$22,TaxData!$A:I,I28,0)="X",$BD$22,VLOOKUP($A$22,TaxData!$A:I,I28,0))</f>
        <v>2607064</v>
      </c>
      <c r="J22" t="str">
        <f>IF(VLOOKUP($A$22,TaxData!$A:J,J28,0)="X",$BD$22,VLOOKUP($A$22,TaxData!$A:J,J28,0))</f>
        <v>334805</v>
      </c>
      <c r="K22" t="str">
        <f>IF(VLOOKUP($A$22,TaxData!$A:K,K28,0)="X",$BD$22,VLOOKUP($A$22,TaxData!$A:K,K28,0))</f>
        <v>863057</v>
      </c>
      <c r="L22" t="str">
        <f>IF(VLOOKUP($A$22,TaxData!$A:L,L28,0)="X",$BD$22,VLOOKUP($A$22,TaxData!$A:L,L28,0))</f>
        <v>3407190</v>
      </c>
      <c r="M22" t="str">
        <f>IF(VLOOKUP($A$22,TaxData!$A:M,M28,0)="X",$BD$22,VLOOKUP($A$22,TaxData!$A:M,M28,0))</f>
        <v>1750735</v>
      </c>
      <c r="N22" t="str">
        <f>IF(VLOOKUP($A$22,TaxData!$A:N,N28,0)="X",$BD$22,VLOOKUP($A$22,TaxData!$A:N,N28,0))</f>
        <v>191426</v>
      </c>
      <c r="O22" t="str">
        <f>IF(VLOOKUP($A$22,TaxData!$A:O,O28,0)="X",$BD$22,VLOOKUP($A$22,TaxData!$A:O,O28,0))</f>
        <v>351479</v>
      </c>
      <c r="P22" t="str">
        <f>IF(VLOOKUP($A$22,TaxData!$A:P,P28,0)="X",$BD$22,VLOOKUP($A$22,TaxData!$A:P,P28,0))</f>
        <v>5729501</v>
      </c>
      <c r="Q22" t="str">
        <f>IF(VLOOKUP($A$22,TaxData!$A:Q,Q28,0)="X",$BD$22,VLOOKUP($A$22,TaxData!$A:Q,Q28,0))</f>
        <v>1385158</v>
      </c>
      <c r="R22" t="str">
        <f>IF(VLOOKUP($A$22,TaxData!$A:R,R28,0)="X",$BD$22,VLOOKUP($A$22,TaxData!$A:R,R28,0))</f>
        <v>793641</v>
      </c>
      <c r="S22" t="str">
        <f>IF(VLOOKUP($A$22,TaxData!$A:S,S28,0)="X",$BD$22,VLOOKUP($A$22,TaxData!$A:S,S28,0))</f>
        <v>727435</v>
      </c>
      <c r="T22" t="str">
        <f>IF(VLOOKUP($A$22,TaxData!$A:T,T28,0)="X",$BD$22,VLOOKUP($A$22,TaxData!$A:T,T28,0))</f>
        <v>926075</v>
      </c>
      <c r="U22" t="str">
        <f>IF(VLOOKUP($A$22,TaxData!$A:U,U28,0)="X",$BD$22,VLOOKUP($A$22,TaxData!$A:U,U28,0))</f>
        <v>587747</v>
      </c>
      <c r="V22" t="str">
        <f>IF(VLOOKUP($A$22,TaxData!$A:V,V28,0)="X",$BD$22,VLOOKUP($A$22,TaxData!$A:V,V28,0))</f>
        <v>284317</v>
      </c>
      <c r="W22" t="str">
        <f>IF(VLOOKUP($A$22,TaxData!$A:W,W28,0)="X",$BD$22,VLOOKUP($A$22,TaxData!$A:W,W28,0))</f>
        <v>1840705</v>
      </c>
      <c r="X22" t="str">
        <f>IF(VLOOKUP($A$22,TaxData!$A:X,X28,0)="X",$BD$22,VLOOKUP($A$22,TaxData!$A:X,X28,0))</f>
        <v>3672995</v>
      </c>
      <c r="Y22" t="str">
        <f>IF(VLOOKUP($A$22,TaxData!$A:Y,Y28,0)="X",$BD$22,VLOOKUP($A$22,TaxData!$A:Y,Y28,0))</f>
        <v>1496498</v>
      </c>
      <c r="Z22">
        <f>IF(VLOOKUP($A$22,TaxData!$A:Z,Z28,0)="X",$BD$22,VLOOKUP($A$22,TaxData!$A:Z,Z28,0))</f>
        <v>2423383</v>
      </c>
      <c r="AA22" t="str">
        <f>IF(VLOOKUP($A$22,TaxData!$A:AA,AA28,0)="X",$BD$22,VLOOKUP($A$22,TaxData!$A:AA,AA28,0))</f>
        <v>550199</v>
      </c>
      <c r="AB22" t="str">
        <f>IF(VLOOKUP($A$22,TaxData!$A:AB,AB28,0)="X",$BD$22,VLOOKUP($A$22,TaxData!$A:AB,AB28,0))</f>
        <v>686857</v>
      </c>
      <c r="AC22" t="str">
        <f>IF(VLOOKUP($A$22,TaxData!$A:AC,AC28,0)="X",$BD$22,VLOOKUP($A$22,TaxData!$A:AC,AC28,0))</f>
        <v>268444</v>
      </c>
      <c r="AD22" t="str">
        <f>IF(VLOOKUP($A$22,TaxData!$A:AD,AD28,0)="X",$BD$22,VLOOKUP($A$22,TaxData!$A:AD,AD28,0))</f>
        <v>571220</v>
      </c>
      <c r="AE22">
        <f>IF(VLOOKUP($A$22,TaxData!$A:AE,AE28,0)="X",$BD$22,VLOOKUP($A$22,TaxData!$A:AE,AE28,0))</f>
        <v>770509.375</v>
      </c>
      <c r="AF22" t="str">
        <f>IF(VLOOKUP($A$22,TaxData!$A:AF,AF28,0)="X",$BD$22,VLOOKUP($A$22,TaxData!$A:AF,AF28,0))</f>
        <v>1009975</v>
      </c>
      <c r="AG22" t="str">
        <f>IF(VLOOKUP($A$22,TaxData!$A:AG,AG28,0)="X",$BD$22,VLOOKUP($A$22,TaxData!$A:AG,AG28,0))</f>
        <v>5959760</v>
      </c>
      <c r="AH22" t="str">
        <f>IF(VLOOKUP($A$22,TaxData!$A:AH,AH28,0)="X",$BD$22,VLOOKUP($A$22,TaxData!$A:AH,AH28,0))</f>
        <v>152728</v>
      </c>
      <c r="AI22" t="str">
        <f>IF(VLOOKUP($A$22,TaxData!$A:AI,AI28,0)="X",$BD$22,VLOOKUP($A$22,TaxData!$A:AI,AI28,0))</f>
        <v>5110637</v>
      </c>
      <c r="AJ22" t="str">
        <f>IF(VLOOKUP($A$22,TaxData!$A:AJ,AJ28,0)="X",$BD$22,VLOOKUP($A$22,TaxData!$A:AJ,AJ28,0))</f>
        <v>1515650</v>
      </c>
      <c r="AK22" t="str">
        <f>IF(VLOOKUP($A$22,TaxData!$A:AK,AK28,0)="X",$BD$22,VLOOKUP($A$22,TaxData!$A:AK,AK28,0))</f>
        <v>155458</v>
      </c>
      <c r="AL22" t="str">
        <f>IF(VLOOKUP($A$22,TaxData!$A:AL,AL28,0)="X",$BD$22,VLOOKUP($A$22,TaxData!$A:AL,AL28,0))</f>
        <v>5955</v>
      </c>
      <c r="AM22" t="str">
        <f>IF(VLOOKUP($A$22,TaxData!$A:AM,AM28,0)="X",$BD$22,VLOOKUP($A$22,TaxData!$A:AM,AM28,0))</f>
        <v>601224</v>
      </c>
      <c r="AN22">
        <f>IF(VLOOKUP($A$22,TaxData!$A:AN,AN28,0)="X",$BD$22,VLOOKUP($A$22,TaxData!$A:AN,AN28,0))</f>
        <v>1223523</v>
      </c>
      <c r="AO22" t="str">
        <f>IF(VLOOKUP($A$22,TaxData!$A:AO,AO28,0)="X",$BD$22,VLOOKUP($A$22,TaxData!$A:AO,AO28,0))</f>
        <v>4045313</v>
      </c>
      <c r="AP22" t="str">
        <f>IF(VLOOKUP($A$22,TaxData!$A:AP,AP28,0)="X",$BD$22,VLOOKUP($A$22,TaxData!$A:AP,AP28,0))</f>
        <v>257943</v>
      </c>
      <c r="AQ22" t="str">
        <f>IF(VLOOKUP($A$22,TaxData!$A:AQ,AQ28,0)="X",$BD$22,VLOOKUP($A$22,TaxData!$A:AQ,AQ28,0))</f>
        <v>740197</v>
      </c>
      <c r="AR22" t="str">
        <f>IF(VLOOKUP($A$22,TaxData!$A:AR,AR28,0)="X",$BD$22,VLOOKUP($A$22,TaxData!$A:AR,AR28,0))</f>
        <v>53960</v>
      </c>
      <c r="AS22" t="str">
        <f>IF(VLOOKUP($A$22,TaxData!$A:AS,AS28,0)="X",$BD$22,VLOOKUP($A$22,TaxData!$A:AS,AS28,0))</f>
        <v>2564458</v>
      </c>
      <c r="AT22">
        <f>IF(VLOOKUP($A$22,TaxData!$A:AT,AT28,0)="X",$BD$22,VLOOKUP($A$22,TaxData!$A:AT,AT28,0))</f>
        <v>770509.375</v>
      </c>
      <c r="AU22" t="str">
        <f>IF(VLOOKUP($A$22,TaxData!$A:AU,AU28,0)="X",$BD$22,VLOOKUP($A$22,TaxData!$A:AU,AU28,0))</f>
        <v>745673</v>
      </c>
      <c r="AV22" t="str">
        <f>IF(VLOOKUP($A$22,TaxData!$A:AV,AV28,0)="X",$BD$22,VLOOKUP($A$22,TaxData!$A:AV,AV28,0))</f>
        <v>166841</v>
      </c>
      <c r="AW22" t="str">
        <f>IF(VLOOKUP($A$22,TaxData!$A:AW,AW28,0)="X",$BD$22,VLOOKUP($A$22,TaxData!$A:AW,AW28,0))</f>
        <v>1579303</v>
      </c>
      <c r="AX22">
        <f>IF(VLOOKUP($A$22,TaxData!$A:AX,AX28,0)="X",$BD$22,VLOOKUP($A$22,TaxData!$A:AX,AX28,0))</f>
        <v>770509.375</v>
      </c>
      <c r="AY22" t="str">
        <f>IF(VLOOKUP($A$22,TaxData!$A:AY,AY28,0)="X",$BD$22,VLOOKUP($A$22,TaxData!$A:AY,AY28,0))</f>
        <v>320487</v>
      </c>
      <c r="AZ22">
        <f>IF(VLOOKUP($A$22,TaxData!$A:AZ,AZ28,0)="X",$BD$22,VLOOKUP($A$22,TaxData!$A:AZ,AZ28,0))</f>
        <v>2517169</v>
      </c>
      <c r="BA22">
        <f>IF(VLOOKUP($A$22,TaxData!$A:BA,BA28,0)="X",$BD$22,VLOOKUP($A$22,TaxData!$A:BA,BA28,0))</f>
        <v>770509.375</v>
      </c>
      <c r="BB22" s="1"/>
      <c r="BC22">
        <f>SUM(TaxData[[#This Row],[AL]:[WY]])/COUNT(B22:BA22)</f>
        <v>770509.375</v>
      </c>
      <c r="BD22">
        <v>770509.375</v>
      </c>
    </row>
    <row r="23" spans="1:56" x14ac:dyDescent="0.25">
      <c r="A23" t="str">
        <f>TaxData[[#This Row],[ITEM]]</f>
        <v>T50</v>
      </c>
      <c r="B23">
        <f>IF(VLOOKUP($A$23,TaxData!$A:B,B28,0)="X",$BD$23,VLOOKUP($A$23,TaxData!$A:B,B28,0))</f>
        <v>6434923</v>
      </c>
      <c r="C23">
        <f>IF(VLOOKUP($A$23,TaxData!$A:C,C28,0)="X",$BD$23,VLOOKUP($A$23,TaxData!$A:C,C28,0))</f>
        <v>26735.521739130436</v>
      </c>
      <c r="D23">
        <f>IF(VLOOKUP($A$23,TaxData!$A:D,D28,0)="X",$BD$23,VLOOKUP($A$23,TaxData!$A:D,D28,0))</f>
        <v>26735.521739130436</v>
      </c>
      <c r="E23" t="str">
        <f>IF(VLOOKUP($A$23,TaxData!$A:E,E28,0)="X",$BD$23,VLOOKUP($A$23,TaxData!$A:E,E28,0))</f>
        <v>0</v>
      </c>
      <c r="F23" t="str">
        <f>IF(VLOOKUP($A$23,TaxData!$A:F,F28,0)="X",$BD$23,VLOOKUP($A$23,TaxData!$A:F,F28,0))</f>
        <v>0</v>
      </c>
      <c r="G23" t="str">
        <f>IF(VLOOKUP($A$23,TaxData!$A:G,G28,0)="X",$BD$23,VLOOKUP($A$23,TaxData!$A:G,G28,0))</f>
        <v>77</v>
      </c>
      <c r="H23">
        <f>IF(VLOOKUP($A$23,TaxData!$A:H,H28,0)="X",$BD$23,VLOOKUP($A$23,TaxData!$A:H,H28,0))</f>
        <v>26735.521739130436</v>
      </c>
      <c r="I23" t="str">
        <f>IF(VLOOKUP($A$23,TaxData!$A:I,I28,0)="X",$BD$23,VLOOKUP($A$23,TaxData!$A:I,I28,0))</f>
        <v>285779</v>
      </c>
      <c r="J23" t="str">
        <f>IF(VLOOKUP($A$23,TaxData!$A:J,J28,0)="X",$BD$23,VLOOKUP($A$23,TaxData!$A:J,J28,0))</f>
        <v>2</v>
      </c>
      <c r="K23" t="str">
        <f>IF(VLOOKUP($A$23,TaxData!$A:K,K28,0)="X",$BD$23,VLOOKUP($A$23,TaxData!$A:K,K28,0))</f>
        <v>31742</v>
      </c>
      <c r="L23">
        <f>IF(VLOOKUP($A$23,TaxData!$A:L,L28,0)="X",$BD$23,VLOOKUP($A$23,TaxData!$A:L,L28,0))</f>
        <v>26735.521739130436</v>
      </c>
      <c r="M23" t="str">
        <f>IF(VLOOKUP($A$23,TaxData!$A:M,M28,0)="X",$BD$23,VLOOKUP($A$23,TaxData!$A:M,M28,0))</f>
        <v>0</v>
      </c>
      <c r="N23" t="str">
        <f>IF(VLOOKUP($A$23,TaxData!$A:N,N28,0)="X",$BD$23,VLOOKUP($A$23,TaxData!$A:N,N28,0))</f>
        <v>31275</v>
      </c>
      <c r="O23">
        <f>IF(VLOOKUP($A$23,TaxData!$A:O,O28,0)="X",$BD$23,VLOOKUP($A$23,TaxData!$A:O,O28,0))</f>
        <v>26735.521739130436</v>
      </c>
      <c r="P23" t="str">
        <f>IF(VLOOKUP($A$23,TaxData!$A:P,P28,0)="X",$BD$23,VLOOKUP($A$23,TaxData!$A:P,P28,0))</f>
        <v>478611</v>
      </c>
      <c r="Q23" t="str">
        <f>IF(VLOOKUP($A$23,TaxData!$A:Q,Q28,0)="X",$BD$23,VLOOKUP($A$23,TaxData!$A:Q,Q28,0))</f>
        <v>289</v>
      </c>
      <c r="R23" t="str">
        <f>IF(VLOOKUP($A$23,TaxData!$A:R,R28,0)="X",$BD$23,VLOOKUP($A$23,TaxData!$A:R,R28,0))</f>
        <v>100141</v>
      </c>
      <c r="S23">
        <f>IF(VLOOKUP($A$23,TaxData!$A:S,S28,0)="X",$BD$23,VLOOKUP($A$23,TaxData!$A:S,S28,0))</f>
        <v>26735.521739130436</v>
      </c>
      <c r="T23" t="str">
        <f>IF(VLOOKUP($A$23,TaxData!$A:T,T28,0)="X",$BD$23,VLOOKUP($A$23,TaxData!$A:T,T28,0))</f>
        <v>61625</v>
      </c>
      <c r="U23" t="str">
        <f>IF(VLOOKUP($A$23,TaxData!$A:U,U28,0)="X",$BD$23,VLOOKUP($A$23,TaxData!$A:U,U28,0))</f>
        <v>0</v>
      </c>
      <c r="V23" t="str">
        <f>IF(VLOOKUP($A$23,TaxData!$A:V,V28,0)="X",$BD$23,VLOOKUP($A$23,TaxData!$A:V,V28,0))</f>
        <v>40399</v>
      </c>
      <c r="W23" t="str">
        <f>IF(VLOOKUP($A$23,TaxData!$A:W,W28,0)="X",$BD$23,VLOOKUP($A$23,TaxData!$A:W,W28,0))</f>
        <v>240585</v>
      </c>
      <c r="X23" t="str">
        <f>IF(VLOOKUP($A$23,TaxData!$A:X,X28,0)="X",$BD$23,VLOOKUP($A$23,TaxData!$A:X,X28,0))</f>
        <v>787764</v>
      </c>
      <c r="Y23" t="str">
        <f>IF(VLOOKUP($A$23,TaxData!$A:Y,Y28,0)="X",$BD$23,VLOOKUP($A$23,TaxData!$A:Y,Y28,0))</f>
        <v>0</v>
      </c>
      <c r="Z23">
        <f>IF(VLOOKUP($A$23,TaxData!$A:Z,Z28,0)="X",$BD$23,VLOOKUP($A$23,TaxData!$A:Z,Z28,0))</f>
        <v>204646</v>
      </c>
      <c r="AA23">
        <f>IF(VLOOKUP($A$23,TaxData!$A:AA,AA28,0)="X",$BD$23,VLOOKUP($A$23,TaxData!$A:AA,AA28,0))</f>
        <v>26735.521739130436</v>
      </c>
      <c r="AB23" t="str">
        <f>IF(VLOOKUP($A$23,TaxData!$A:AB,AB28,0)="X",$BD$23,VLOOKUP($A$23,TaxData!$A:AB,AB28,0))</f>
        <v>3</v>
      </c>
      <c r="AC23">
        <f>IF(VLOOKUP($A$23,TaxData!$A:AC,AC28,0)="X",$BD$23,VLOOKUP($A$23,TaxData!$A:AC,AC28,0))</f>
        <v>26735.521739130436</v>
      </c>
      <c r="AD23">
        <f>IF(VLOOKUP($A$23,TaxData!$A:AD,AD28,0)="X",$BD$23,VLOOKUP($A$23,TaxData!$A:AD,AD28,0))</f>
        <v>26735.521739130436</v>
      </c>
      <c r="AE23">
        <f>IF(VLOOKUP($A$23,TaxData!$A:AE,AE28,0)="X",$BD$23,VLOOKUP($A$23,TaxData!$A:AE,AE28,0))</f>
        <v>26735.521739130436</v>
      </c>
      <c r="AF23">
        <f>IF(VLOOKUP($A$23,TaxData!$A:AF,AF28,0)="X",$BD$23,VLOOKUP($A$23,TaxData!$A:AF,AF28,0))</f>
        <v>26735.521739130436</v>
      </c>
      <c r="AG23" t="str">
        <f>IF(VLOOKUP($A$23,TaxData!$A:AG,AG28,0)="X",$BD$23,VLOOKUP($A$23,TaxData!$A:AG,AG28,0))</f>
        <v>530341</v>
      </c>
      <c r="AH23">
        <f>IF(VLOOKUP($A$23,TaxData!$A:AH,AH28,0)="X",$BD$23,VLOOKUP($A$23,TaxData!$A:AH,AH28,0))</f>
        <v>26735.521739130436</v>
      </c>
      <c r="AI23" t="str">
        <f>IF(VLOOKUP($A$23,TaxData!$A:AI,AI28,0)="X",$BD$23,VLOOKUP($A$23,TaxData!$A:AI,AI28,0))</f>
        <v>1537437</v>
      </c>
      <c r="AJ23" t="str">
        <f>IF(VLOOKUP($A$23,TaxData!$A:AJ,AJ28,0)="X",$BD$23,VLOOKUP($A$23,TaxData!$A:AJ,AJ28,0))</f>
        <v>35</v>
      </c>
      <c r="AK23">
        <f>IF(VLOOKUP($A$23,TaxData!$A:AK,AK28,0)="X",$BD$23,VLOOKUP($A$23,TaxData!$A:AK,AK28,0))</f>
        <v>26735.521739130436</v>
      </c>
      <c r="AL23" t="str">
        <f>IF(VLOOKUP($A$23,TaxData!$A:AL,AL28,0)="X",$BD$23,VLOOKUP($A$23,TaxData!$A:AL,AL28,0))</f>
        <v>62</v>
      </c>
      <c r="AM23" t="str">
        <f>IF(VLOOKUP($A$23,TaxData!$A:AM,AM28,0)="X",$BD$23,VLOOKUP($A$23,TaxData!$A:AM,AM28,0))</f>
        <v>5</v>
      </c>
      <c r="AN23">
        <f>IF(VLOOKUP($A$23,TaxData!$A:AN,AN28,0)="X",$BD$23,VLOOKUP($A$23,TaxData!$A:AN,AN28,0))</f>
        <v>410270</v>
      </c>
      <c r="AO23" t="str">
        <f>IF(VLOOKUP($A$23,TaxData!$A:AO,AO28,0)="X",$BD$23,VLOOKUP($A$23,TaxData!$A:AO,AO28,0))</f>
        <v>1302914</v>
      </c>
      <c r="AP23" t="str">
        <f>IF(VLOOKUP($A$23,TaxData!$A:AP,AP28,0)="X",$BD$23,VLOOKUP($A$23,TaxData!$A:AP,AP28,0))</f>
        <v>38141</v>
      </c>
      <c r="AQ23">
        <f>IF(VLOOKUP($A$23,TaxData!$A:AQ,AQ28,0)="X",$BD$23,VLOOKUP($A$23,TaxData!$A:AQ,AQ28,0))</f>
        <v>26735.521739130436</v>
      </c>
      <c r="AR23">
        <f>IF(VLOOKUP($A$23,TaxData!$A:AR,AR28,0)="X",$BD$23,VLOOKUP($A$23,TaxData!$A:AR,AR28,0))</f>
        <v>26735.521739130436</v>
      </c>
      <c r="AS23" t="str">
        <f>IF(VLOOKUP($A$23,TaxData!$A:AS,AS28,0)="X",$BD$23,VLOOKUP($A$23,TaxData!$A:AS,AS28,0))</f>
        <v>1434</v>
      </c>
      <c r="AT23">
        <f>IF(VLOOKUP($A$23,TaxData!$A:AT,AT28,0)="X",$BD$23,VLOOKUP($A$23,TaxData!$A:AT,AT28,0))</f>
        <v>26735.521739130436</v>
      </c>
      <c r="AU23">
        <f>IF(VLOOKUP($A$23,TaxData!$A:AU,AU28,0)="X",$BD$23,VLOOKUP($A$23,TaxData!$A:AU,AU28,0))</f>
        <v>26735.521739130436</v>
      </c>
      <c r="AV23" t="str">
        <f>IF(VLOOKUP($A$23,TaxData!$A:AV,AV28,0)="X",$BD$23,VLOOKUP($A$23,TaxData!$A:AV,AV28,0))</f>
        <v>26924</v>
      </c>
      <c r="AW23">
        <f>IF(VLOOKUP($A$23,TaxData!$A:AW,AW28,0)="X",$BD$23,VLOOKUP($A$23,TaxData!$A:AW,AW28,0))</f>
        <v>26735.521739130436</v>
      </c>
      <c r="AX23" t="str">
        <f>IF(VLOOKUP($A$23,TaxData!$A:AX,AX28,0)="X",$BD$23,VLOOKUP($A$23,TaxData!$A:AX,AX28,0))</f>
        <v>324421</v>
      </c>
      <c r="AY23">
        <f>IF(VLOOKUP($A$23,TaxData!$A:AY,AY28,0)="X",$BD$23,VLOOKUP($A$23,TaxData!$A:AY,AY28,0))</f>
        <v>26735.521739130436</v>
      </c>
      <c r="AZ23">
        <f>IF(VLOOKUP($A$23,TaxData!$A:AZ,AZ28,0)="X",$BD$23,VLOOKUP($A$23,TaxData!$A:AZ,AZ28,0))</f>
        <v>1</v>
      </c>
      <c r="BA23" t="str">
        <f>IF(VLOOKUP($A$23,TaxData!$A:BA,BA28,0)="X",$BD$23,VLOOKUP($A$23,TaxData!$A:BA,BA28,0))</f>
        <v>0</v>
      </c>
      <c r="BB23" s="1"/>
      <c r="BC23">
        <f>SUM(TaxData[[#This Row],[AL]:[WY]])/COUNT(B23:BA23)</f>
        <v>26735.521739130436</v>
      </c>
      <c r="BD23">
        <v>26735.521739130436</v>
      </c>
    </row>
    <row r="24" spans="1:56" x14ac:dyDescent="0.25">
      <c r="A24" t="str">
        <f>TaxData[[#This Row],[ITEM]]</f>
        <v>T51</v>
      </c>
      <c r="B24">
        <f>IF(VLOOKUP($A$24,TaxData!$A:B,B28,0)="X",$BD$24,VLOOKUP($A$24,TaxData!$A:B,B28,0))</f>
        <v>14382990</v>
      </c>
      <c r="C24" t="str">
        <f>IF(VLOOKUP($A$24,TaxData!$A:C,C28,0)="X",$BD$24,VLOOKUP($A$24,TaxData!$A:C,C28,0))</f>
        <v>80496</v>
      </c>
      <c r="D24">
        <f>IF(VLOOKUP($A$24,TaxData!$A:D,D28,0)="X",$BD$24,VLOOKUP($A$24,TaxData!$A:D,D28,0))</f>
        <v>25985.35</v>
      </c>
      <c r="E24">
        <f>IF(VLOOKUP($A$24,TaxData!$A:E,E28,0)="X",$BD$24,VLOOKUP($A$24,TaxData!$A:E,E28,0))</f>
        <v>25985.35</v>
      </c>
      <c r="F24" t="str">
        <f>IF(VLOOKUP($A$24,TaxData!$A:F,F28,0)="X",$BD$24,VLOOKUP($A$24,TaxData!$A:F,F28,0))</f>
        <v>67983</v>
      </c>
      <c r="G24">
        <f>IF(VLOOKUP($A$24,TaxData!$A:G,G28,0)="X",$BD$24,VLOOKUP($A$24,TaxData!$A:G,G28,0))</f>
        <v>25985.35</v>
      </c>
      <c r="H24">
        <f>IF(VLOOKUP($A$24,TaxData!$A:H,H28,0)="X",$BD$24,VLOOKUP($A$24,TaxData!$A:H,H28,0))</f>
        <v>25985.35</v>
      </c>
      <c r="I24" t="str">
        <f>IF(VLOOKUP($A$24,TaxData!$A:I,I28,0)="X",$BD$24,VLOOKUP($A$24,TaxData!$A:I,I28,0))</f>
        <v>378209</v>
      </c>
      <c r="J24" t="str">
        <f>IF(VLOOKUP($A$24,TaxData!$A:J,J28,0)="X",$BD$24,VLOOKUP($A$24,TaxData!$A:J,J28,0))</f>
        <v>246549</v>
      </c>
      <c r="K24" t="str">
        <f>IF(VLOOKUP($A$24,TaxData!$A:K,K28,0)="X",$BD$24,VLOOKUP($A$24,TaxData!$A:K,K28,0))</f>
        <v>553515</v>
      </c>
      <c r="L24" t="str">
        <f>IF(VLOOKUP($A$24,TaxData!$A:L,L28,0)="X",$BD$24,VLOOKUP($A$24,TaxData!$A:L,L28,0))</f>
        <v>4846085</v>
      </c>
      <c r="M24" t="str">
        <f>IF(VLOOKUP($A$24,TaxData!$A:M,M28,0)="X",$BD$24,VLOOKUP($A$24,TaxData!$A:M,M28,0))</f>
        <v>0</v>
      </c>
      <c r="N24" t="str">
        <f>IF(VLOOKUP($A$24,TaxData!$A:N,N28,0)="X",$BD$24,VLOOKUP($A$24,TaxData!$A:N,N28,0))</f>
        <v>62723</v>
      </c>
      <c r="O24">
        <f>IF(VLOOKUP($A$24,TaxData!$A:O,O28,0)="X",$BD$24,VLOOKUP($A$24,TaxData!$A:O,O28,0))</f>
        <v>25985.35</v>
      </c>
      <c r="P24" t="str">
        <f>IF(VLOOKUP($A$24,TaxData!$A:P,P28,0)="X",$BD$24,VLOOKUP($A$24,TaxData!$A:P,P28,0))</f>
        <v>88379</v>
      </c>
      <c r="Q24">
        <f>IF(VLOOKUP($A$24,TaxData!$A:Q,Q28,0)="X",$BD$24,VLOOKUP($A$24,TaxData!$A:Q,Q28,0))</f>
        <v>25985.35</v>
      </c>
      <c r="R24" t="str">
        <f>IF(VLOOKUP($A$24,TaxData!$A:R,R28,0)="X",$BD$24,VLOOKUP($A$24,TaxData!$A:R,R28,0))</f>
        <v>30598</v>
      </c>
      <c r="S24">
        <f>IF(VLOOKUP($A$24,TaxData!$A:S,S28,0)="X",$BD$24,VLOOKUP($A$24,TaxData!$A:S,S28,0))</f>
        <v>25985.35</v>
      </c>
      <c r="T24" t="str">
        <f>IF(VLOOKUP($A$24,TaxData!$A:T,T28,0)="X",$BD$24,VLOOKUP($A$24,TaxData!$A:T,T28,0))</f>
        <v>10162</v>
      </c>
      <c r="U24">
        <f>IF(VLOOKUP($A$24,TaxData!$A:U,U28,0)="X",$BD$24,VLOOKUP($A$24,TaxData!$A:U,U28,0))</f>
        <v>25985.35</v>
      </c>
      <c r="V24" t="str">
        <f>IF(VLOOKUP($A$24,TaxData!$A:V,V28,0)="X",$BD$24,VLOOKUP($A$24,TaxData!$A:V,V28,0))</f>
        <v>52186</v>
      </c>
      <c r="W24" t="str">
        <f>IF(VLOOKUP($A$24,TaxData!$A:W,W28,0)="X",$BD$24,VLOOKUP($A$24,TaxData!$A:W,W28,0))</f>
        <v>269373</v>
      </c>
      <c r="X24" t="str">
        <f>IF(VLOOKUP($A$24,TaxData!$A:X,X28,0)="X",$BD$24,VLOOKUP($A$24,TaxData!$A:X,X28,0))</f>
        <v>479389</v>
      </c>
      <c r="Y24" t="str">
        <f>IF(VLOOKUP($A$24,TaxData!$A:Y,Y28,0)="X",$BD$24,VLOOKUP($A$24,TaxData!$A:Y,Y28,0))</f>
        <v>411412</v>
      </c>
      <c r="Z24">
        <f>IF(VLOOKUP($A$24,TaxData!$A:Z,Z28,0)="X",$BD$24,VLOOKUP($A$24,TaxData!$A:Z,Z28,0))</f>
        <v>410830</v>
      </c>
      <c r="AA24">
        <f>IF(VLOOKUP($A$24,TaxData!$A:AA,AA28,0)="X",$BD$24,VLOOKUP($A$24,TaxData!$A:AA,AA28,0))</f>
        <v>25985.35</v>
      </c>
      <c r="AB24" t="str">
        <f>IF(VLOOKUP($A$24,TaxData!$A:AB,AB28,0)="X",$BD$24,VLOOKUP($A$24,TaxData!$A:AB,AB28,0))</f>
        <v>14599</v>
      </c>
      <c r="AC24">
        <f>IF(VLOOKUP($A$24,TaxData!$A:AC,AC28,0)="X",$BD$24,VLOOKUP($A$24,TaxData!$A:AC,AC28,0))</f>
        <v>25985.35</v>
      </c>
      <c r="AD24" t="str">
        <f>IF(VLOOKUP($A$24,TaxData!$A:AD,AD28,0)="X",$BD$24,VLOOKUP($A$24,TaxData!$A:AD,AD28,0))</f>
        <v>21139</v>
      </c>
      <c r="AE24" t="str">
        <f>IF(VLOOKUP($A$24,TaxData!$A:AE,AE28,0)="X",$BD$24,VLOOKUP($A$24,TaxData!$A:AE,AE28,0))</f>
        <v>144312</v>
      </c>
      <c r="AF24" t="str">
        <f>IF(VLOOKUP($A$24,TaxData!$A:AF,AF28,0)="X",$BD$24,VLOOKUP($A$24,TaxData!$A:AF,AF28,0))</f>
        <v>212289</v>
      </c>
      <c r="AG24" t="str">
        <f>IF(VLOOKUP($A$24,TaxData!$A:AG,AG28,0)="X",$BD$24,VLOOKUP($A$24,TaxData!$A:AG,AG28,0))</f>
        <v>495943</v>
      </c>
      <c r="AH24">
        <f>IF(VLOOKUP($A$24,TaxData!$A:AH,AH28,0)="X",$BD$24,VLOOKUP($A$24,TaxData!$A:AH,AH28,0))</f>
        <v>25985.35</v>
      </c>
      <c r="AI24" t="str">
        <f>IF(VLOOKUP($A$24,TaxData!$A:AI,AI28,0)="X",$BD$24,VLOOKUP($A$24,TaxData!$A:AI,AI28,0))</f>
        <v>1157443</v>
      </c>
      <c r="AJ24" t="str">
        <f>IF(VLOOKUP($A$24,TaxData!$A:AJ,AJ28,0)="X",$BD$24,VLOOKUP($A$24,TaxData!$A:AJ,AJ28,0))</f>
        <v>122840</v>
      </c>
      <c r="AK24">
        <f>IF(VLOOKUP($A$24,TaxData!$A:AK,AK28,0)="X",$BD$24,VLOOKUP($A$24,TaxData!$A:AK,AK28,0))</f>
        <v>25985.35</v>
      </c>
      <c r="AL24">
        <f>IF(VLOOKUP($A$24,TaxData!$A:AL,AL28,0)="X",$BD$24,VLOOKUP($A$24,TaxData!$A:AL,AL28,0))</f>
        <v>25985.35</v>
      </c>
      <c r="AM24" t="str">
        <f>IF(VLOOKUP($A$24,TaxData!$A:AM,AM28,0)="X",$BD$24,VLOOKUP($A$24,TaxData!$A:AM,AM28,0))</f>
        <v>27171</v>
      </c>
      <c r="AN24">
        <f>IF(VLOOKUP($A$24,TaxData!$A:AN,AN28,0)="X",$BD$24,VLOOKUP($A$24,TaxData!$A:AN,AN28,0))</f>
        <v>2779</v>
      </c>
      <c r="AO24" t="str">
        <f>IF(VLOOKUP($A$24,TaxData!$A:AO,AO28,0)="X",$BD$24,VLOOKUP($A$24,TaxData!$A:AO,AO28,0))</f>
        <v>787842</v>
      </c>
      <c r="AP24" t="str">
        <f>IF(VLOOKUP($A$24,TaxData!$A:AP,AP28,0)="X",$BD$24,VLOOKUP($A$24,TaxData!$A:AP,AP28,0))</f>
        <v>17716</v>
      </c>
      <c r="AQ24" t="str">
        <f>IF(VLOOKUP($A$24,TaxData!$A:AQ,AQ28,0)="X",$BD$24,VLOOKUP($A$24,TaxData!$A:AQ,AQ28,0))</f>
        <v>183899</v>
      </c>
      <c r="AR24" t="str">
        <f>IF(VLOOKUP($A$24,TaxData!$A:AR,AR28,0)="X",$BD$24,VLOOKUP($A$24,TaxData!$A:AR,AR28,0))</f>
        <v>199</v>
      </c>
      <c r="AS24" t="str">
        <f>IF(VLOOKUP($A$24,TaxData!$A:AS,AS28,0)="X",$BD$24,VLOOKUP($A$24,TaxData!$A:AS,AS28,0))</f>
        <v>392898</v>
      </c>
      <c r="AT24">
        <f>IF(VLOOKUP($A$24,TaxData!$A:AT,AT28,0)="X",$BD$24,VLOOKUP($A$24,TaxData!$A:AT,AT28,0))</f>
        <v>25985.35</v>
      </c>
      <c r="AU24">
        <f>IF(VLOOKUP($A$24,TaxData!$A:AU,AU28,0)="X",$BD$24,VLOOKUP($A$24,TaxData!$A:AU,AU28,0))</f>
        <v>25985.35</v>
      </c>
      <c r="AV24" t="str">
        <f>IF(VLOOKUP($A$24,TaxData!$A:AV,AV28,0)="X",$BD$24,VLOOKUP($A$24,TaxData!$A:AV,AV28,0))</f>
        <v>71421</v>
      </c>
      <c r="AW24" t="str">
        <f>IF(VLOOKUP($A$24,TaxData!$A:AW,AW28,0)="X",$BD$24,VLOOKUP($A$24,TaxData!$A:AW,AW28,0))</f>
        <v>810105</v>
      </c>
      <c r="AX24" t="str">
        <f>IF(VLOOKUP($A$24,TaxData!$A:AX,AX28,0)="X",$BD$24,VLOOKUP($A$24,TaxData!$A:AX,AX28,0))</f>
        <v>1810495</v>
      </c>
      <c r="AY24" t="str">
        <f>IF(VLOOKUP($A$24,TaxData!$A:AY,AY28,0)="X",$BD$24,VLOOKUP($A$24,TaxData!$A:AY,AY28,0))</f>
        <v>15913</v>
      </c>
      <c r="AZ24">
        <f>IF(VLOOKUP($A$24,TaxData!$A:AZ,AZ28,0)="X",$BD$24,VLOOKUP($A$24,TaxData!$A:AZ,AZ28,0))</f>
        <v>106098</v>
      </c>
      <c r="BA24">
        <f>IF(VLOOKUP($A$24,TaxData!$A:BA,BA28,0)="X",$BD$24,VLOOKUP($A$24,TaxData!$A:BA,BA28,0))</f>
        <v>25985.35</v>
      </c>
      <c r="BB24" s="1"/>
      <c r="BC24">
        <f>SUM(TaxData[[#This Row],[AL]:[WY]])/COUNT(B24:BA24)</f>
        <v>25985.35</v>
      </c>
      <c r="BD24">
        <v>25985.35</v>
      </c>
    </row>
    <row r="25" spans="1:56" x14ac:dyDescent="0.25">
      <c r="A25" t="str">
        <f>TaxData[[#This Row],[ITEM]]</f>
        <v>T53</v>
      </c>
      <c r="B25">
        <f>IF(VLOOKUP($A$25,TaxData!$A:B,B28,0)="X",$BD$25,VLOOKUP($A$25,TaxData!$A:B,B28,0))</f>
        <v>11804214</v>
      </c>
      <c r="C25" t="str">
        <f>IF(VLOOKUP($A$25,TaxData!$A:C,C28,0)="X",$BD$25,VLOOKUP($A$25,TaxData!$A:C,C28,0))</f>
        <v>38852</v>
      </c>
      <c r="D25" t="str">
        <f>IF(VLOOKUP($A$25,TaxData!$A:D,D28,0)="X",$BD$25,VLOOKUP($A$25,TaxData!$A:D,D28,0))</f>
        <v>387367</v>
      </c>
      <c r="E25" t="str">
        <f>IF(VLOOKUP($A$25,TaxData!$A:E,E28,0)="X",$BD$25,VLOOKUP($A$25,TaxData!$A:E,E28,0))</f>
        <v>35610</v>
      </c>
      <c r="F25" t="str">
        <f>IF(VLOOKUP($A$25,TaxData!$A:F,F28,0)="X",$BD$25,VLOOKUP($A$25,TaxData!$A:F,F28,0))</f>
        <v>33004</v>
      </c>
      <c r="G25" t="str">
        <f>IF(VLOOKUP($A$25,TaxData!$A:G,G28,0)="X",$BD$25,VLOOKUP($A$25,TaxData!$A:G,G28,0))</f>
        <v>130748</v>
      </c>
      <c r="H25" t="str">
        <f>IF(VLOOKUP($A$25,TaxData!$A:H,H28,0)="X",$BD$25,VLOOKUP($A$25,TaxData!$A:H,H28,0))</f>
        <v>0</v>
      </c>
      <c r="I25">
        <f>IF(VLOOKUP($A$25,TaxData!$A:I,I28,0)="X",$BD$25,VLOOKUP($A$25,TaxData!$A:I,I28,0))</f>
        <v>4005.9523809523807</v>
      </c>
      <c r="J25">
        <f>IF(VLOOKUP($A$25,TaxData!$A:J,J28,0)="X",$BD$25,VLOOKUP($A$25,TaxData!$A:J,J28,0))</f>
        <v>4005.9523809523807</v>
      </c>
      <c r="K25">
        <f>IF(VLOOKUP($A$25,TaxData!$A:K,K28,0)="X",$BD$25,VLOOKUP($A$25,TaxData!$A:K,K28,0))</f>
        <v>4005.9523809523807</v>
      </c>
      <c r="L25" t="str">
        <f>IF(VLOOKUP($A$25,TaxData!$A:L,L28,0)="X",$BD$25,VLOOKUP($A$25,TaxData!$A:L,L28,0))</f>
        <v>29541</v>
      </c>
      <c r="M25">
        <f>IF(VLOOKUP($A$25,TaxData!$A:M,M28,0)="X",$BD$25,VLOOKUP($A$25,TaxData!$A:M,M28,0))</f>
        <v>4005.9523809523807</v>
      </c>
      <c r="N25">
        <f>IF(VLOOKUP($A$25,TaxData!$A:N,N28,0)="X",$BD$25,VLOOKUP($A$25,TaxData!$A:N,N28,0))</f>
        <v>4005.9523809523807</v>
      </c>
      <c r="O25" t="str">
        <f>IF(VLOOKUP($A$25,TaxData!$A:O,O28,0)="X",$BD$25,VLOOKUP($A$25,TaxData!$A:O,O28,0))</f>
        <v>5870</v>
      </c>
      <c r="P25">
        <f>IF(VLOOKUP($A$25,TaxData!$A:P,P28,0)="X",$BD$25,VLOOKUP($A$25,TaxData!$A:P,P28,0))</f>
        <v>4005.9523809523807</v>
      </c>
      <c r="Q25" t="str">
        <f>IF(VLOOKUP($A$25,TaxData!$A:Q,Q28,0)="X",$BD$25,VLOOKUP($A$25,TaxData!$A:Q,Q28,0))</f>
        <v>768</v>
      </c>
      <c r="R25">
        <f>IF(VLOOKUP($A$25,TaxData!$A:R,R28,0)="X",$BD$25,VLOOKUP($A$25,TaxData!$A:R,R28,0))</f>
        <v>4005.9523809523807</v>
      </c>
      <c r="S25" t="str">
        <f>IF(VLOOKUP($A$25,TaxData!$A:S,S28,0)="X",$BD$25,VLOOKUP($A$25,TaxData!$A:S,S28,0))</f>
        <v>27553</v>
      </c>
      <c r="T25" t="str">
        <f>IF(VLOOKUP($A$25,TaxData!$A:T,T28,0)="X",$BD$25,VLOOKUP($A$25,TaxData!$A:T,T28,0))</f>
        <v>84446</v>
      </c>
      <c r="U25" t="str">
        <f>IF(VLOOKUP($A$25,TaxData!$A:U,U28,0)="X",$BD$25,VLOOKUP($A$25,TaxData!$A:U,U28,0))</f>
        <v>301942</v>
      </c>
      <c r="V25">
        <f>IF(VLOOKUP($A$25,TaxData!$A:V,V28,0)="X",$BD$25,VLOOKUP($A$25,TaxData!$A:V,V28,0))</f>
        <v>4005.9523809523807</v>
      </c>
      <c r="W25">
        <f>IF(VLOOKUP($A$25,TaxData!$A:W,W28,0)="X",$BD$25,VLOOKUP($A$25,TaxData!$A:W,W28,0))</f>
        <v>4005.9523809523807</v>
      </c>
      <c r="X25">
        <f>IF(VLOOKUP($A$25,TaxData!$A:X,X28,0)="X",$BD$25,VLOOKUP($A$25,TaxData!$A:X,X28,0))</f>
        <v>4005.9523809523807</v>
      </c>
      <c r="Y25" t="str">
        <f>IF(VLOOKUP($A$25,TaxData!$A:Y,Y28,0)="X",$BD$25,VLOOKUP($A$25,TaxData!$A:Y,Y28,0))</f>
        <v>23549</v>
      </c>
      <c r="Z25">
        <f>IF(VLOOKUP($A$25,TaxData!$A:Z,Z28,0)="X",$BD$25,VLOOKUP($A$25,TaxData!$A:Z,Z28,0))</f>
        <v>64652</v>
      </c>
      <c r="AA25" t="str">
        <f>IF(VLOOKUP($A$25,TaxData!$A:AA,AA28,0)="X",$BD$25,VLOOKUP($A$25,TaxData!$A:AA,AA28,0))</f>
        <v>29635</v>
      </c>
      <c r="AB25" t="str">
        <f>IF(VLOOKUP($A$25,TaxData!$A:AB,AB28,0)="X",$BD$25,VLOOKUP($A$25,TaxData!$A:AB,AB28,0))</f>
        <v>0</v>
      </c>
      <c r="AC25" t="str">
        <f>IF(VLOOKUP($A$25,TaxData!$A:AC,AC28,0)="X",$BD$25,VLOOKUP($A$25,TaxData!$A:AC,AC28,0))</f>
        <v>130998</v>
      </c>
      <c r="AD25" t="str">
        <f>IF(VLOOKUP($A$25,TaxData!$A:AD,AD28,0)="X",$BD$25,VLOOKUP($A$25,TaxData!$A:AD,AD28,0))</f>
        <v>2514</v>
      </c>
      <c r="AE25" t="str">
        <f>IF(VLOOKUP($A$25,TaxData!$A:AE,AE28,0)="X",$BD$25,VLOOKUP($A$25,TaxData!$A:AE,AE28,0))</f>
        <v>278504</v>
      </c>
      <c r="AF25">
        <f>IF(VLOOKUP($A$25,TaxData!$A:AF,AF28,0)="X",$BD$25,VLOOKUP($A$25,TaxData!$A:AF,AF28,0))</f>
        <v>4005.9523809523807</v>
      </c>
      <c r="AG25">
        <f>IF(VLOOKUP($A$25,TaxData!$A:AG,AG28,0)="X",$BD$25,VLOOKUP($A$25,TaxData!$A:AG,AG28,0))</f>
        <v>4005.9523809523807</v>
      </c>
      <c r="AH25" t="str">
        <f>IF(VLOOKUP($A$25,TaxData!$A:AH,AH28,0)="X",$BD$25,VLOOKUP($A$25,TaxData!$A:AH,AH28,0))</f>
        <v>1804377</v>
      </c>
      <c r="AI25">
        <f>IF(VLOOKUP($A$25,TaxData!$A:AI,AI28,0)="X",$BD$25,VLOOKUP($A$25,TaxData!$A:AI,AI28,0))</f>
        <v>4005.9523809523807</v>
      </c>
      <c r="AJ25" t="str">
        <f>IF(VLOOKUP($A$25,TaxData!$A:AJ,AJ28,0)="X",$BD$25,VLOOKUP($A$25,TaxData!$A:AJ,AJ28,0))</f>
        <v>1801</v>
      </c>
      <c r="AK25" t="str">
        <f>IF(VLOOKUP($A$25,TaxData!$A:AK,AK28,0)="X",$BD$25,VLOOKUP($A$25,TaxData!$A:AK,AK28,0))</f>
        <v>1662082</v>
      </c>
      <c r="AL25" t="str">
        <f>IF(VLOOKUP($A$25,TaxData!$A:AL,AL28,0)="X",$BD$25,VLOOKUP($A$25,TaxData!$A:AL,AL28,0))</f>
        <v>62983</v>
      </c>
      <c r="AM25" t="str">
        <f>IF(VLOOKUP($A$25,TaxData!$A:AM,AM28,0)="X",$BD$25,VLOOKUP($A$25,TaxData!$A:AM,AM28,0))</f>
        <v>754292</v>
      </c>
      <c r="AN25">
        <f>IF(VLOOKUP($A$25,TaxData!$A:AN,AN28,0)="X",$BD$25,VLOOKUP($A$25,TaxData!$A:AN,AN28,0))</f>
        <v>15482</v>
      </c>
      <c r="AO25">
        <f>IF(VLOOKUP($A$25,TaxData!$A:AO,AO28,0)="X",$BD$25,VLOOKUP($A$25,TaxData!$A:AO,AO28,0))</f>
        <v>4005.9523809523807</v>
      </c>
      <c r="AP25">
        <f>IF(VLOOKUP($A$25,TaxData!$A:AP,AP28,0)="X",$BD$25,VLOOKUP($A$25,TaxData!$A:AP,AP28,0))</f>
        <v>4005.9523809523807</v>
      </c>
      <c r="AQ25">
        <f>IF(VLOOKUP($A$25,TaxData!$A:AQ,AQ28,0)="X",$BD$25,VLOOKUP($A$25,TaxData!$A:AQ,AQ28,0))</f>
        <v>4005.9523809523807</v>
      </c>
      <c r="AR25" t="str">
        <f>IF(VLOOKUP($A$25,TaxData!$A:AR,AR28,0)="X",$BD$25,VLOOKUP($A$25,TaxData!$A:AR,AR28,0))</f>
        <v>9811</v>
      </c>
      <c r="AS25" t="str">
        <f>IF(VLOOKUP($A$25,TaxData!$A:AS,AS28,0)="X",$BD$25,VLOOKUP($A$25,TaxData!$A:AS,AS28,0))</f>
        <v>381</v>
      </c>
      <c r="AT25" t="str">
        <f>IF(VLOOKUP($A$25,TaxData!$A:AT,AT28,0)="X",$BD$25,VLOOKUP($A$25,TaxData!$A:AT,AT28,0))</f>
        <v>5089433</v>
      </c>
      <c r="AU25" t="str">
        <f>IF(VLOOKUP($A$25,TaxData!$A:AU,AU28,0)="X",$BD$25,VLOOKUP($A$25,TaxData!$A:AU,AU28,0))</f>
        <v>37985</v>
      </c>
      <c r="AV25">
        <f>IF(VLOOKUP($A$25,TaxData!$A:AV,AV28,0)="X",$BD$25,VLOOKUP($A$25,TaxData!$A:AV,AV28,0))</f>
        <v>4005.9523809523807</v>
      </c>
      <c r="AW25" t="str">
        <f>IF(VLOOKUP($A$25,TaxData!$A:AW,AW28,0)="X",$BD$25,VLOOKUP($A$25,TaxData!$A:AW,AW28,0))</f>
        <v>3453</v>
      </c>
      <c r="AX25" t="str">
        <f>IF(VLOOKUP($A$25,TaxData!$A:AX,AX28,0)="X",$BD$25,VLOOKUP($A$25,TaxData!$A:AX,AX28,0))</f>
        <v>43020</v>
      </c>
      <c r="AY25" t="str">
        <f>IF(VLOOKUP($A$25,TaxData!$A:AY,AY28,0)="X",$BD$25,VLOOKUP($A$25,TaxData!$A:AY,AY28,0))</f>
        <v>274256</v>
      </c>
      <c r="AZ25">
        <f>IF(VLOOKUP($A$25,TaxData!$A:AZ,AZ28,0)="X",$BD$25,VLOOKUP($A$25,TaxData!$A:AZ,AZ28,0))</f>
        <v>3991</v>
      </c>
      <c r="BA25" t="str">
        <f>IF(VLOOKUP($A$25,TaxData!$A:BA,BA28,0)="X",$BD$25,VLOOKUP($A$25,TaxData!$A:BA,BA28,0))</f>
        <v>435314</v>
      </c>
      <c r="BB25" s="1"/>
      <c r="BC25">
        <f>SUM(TaxData[[#This Row],[AL]:[WY]])/COUNT(B25:BA25)</f>
        <v>4005.9523809523807</v>
      </c>
      <c r="BD25">
        <v>4005.9523809523807</v>
      </c>
    </row>
    <row r="26" spans="1:56" x14ac:dyDescent="0.25">
      <c r="A26" t="str">
        <f>TaxData[[#This Row],[ITEM]]</f>
        <v>T99</v>
      </c>
      <c r="B26">
        <f>IF(VLOOKUP($A$26,TaxData!$A:B,B28,0)="X",$BD$26,VLOOKUP($A$26,TaxData!$A:B,B28,0))</f>
        <v>4500513</v>
      </c>
      <c r="C26" t="str">
        <f>IF(VLOOKUP($A$26,TaxData!$A:C,C28,0)="X",$BD$26,VLOOKUP($A$26,TaxData!$A:C,C28,0))</f>
        <v>0</v>
      </c>
      <c r="D26">
        <f>IF(VLOOKUP($A$26,TaxData!$A:D,D28,0)="X",$BD$26,VLOOKUP($A$26,TaxData!$A:D,D28,0))</f>
        <v>2064.125</v>
      </c>
      <c r="E26" t="str">
        <f>IF(VLOOKUP($A$26,TaxData!$A:E,E28,0)="X",$BD$26,VLOOKUP($A$26,TaxData!$A:E,E28,0))</f>
        <v>148190</v>
      </c>
      <c r="F26" t="str">
        <f>IF(VLOOKUP($A$26,TaxData!$A:F,F28,0)="X",$BD$26,VLOOKUP($A$26,TaxData!$A:F,F28,0))</f>
        <v>55374</v>
      </c>
      <c r="G26" t="str">
        <f>IF(VLOOKUP($A$26,TaxData!$A:G,G28,0)="X",$BD$26,VLOOKUP($A$26,TaxData!$A:G,G28,0))</f>
        <v>1121000</v>
      </c>
      <c r="H26" t="str">
        <f>IF(VLOOKUP($A$26,TaxData!$A:H,H28,0)="X",$BD$26,VLOOKUP($A$26,TaxData!$A:H,H28,0))</f>
        <v>0</v>
      </c>
      <c r="I26" t="str">
        <f>IF(VLOOKUP($A$26,TaxData!$A:I,I28,0)="X",$BD$26,VLOOKUP($A$26,TaxData!$A:I,I28,0))</f>
        <v>307</v>
      </c>
      <c r="J26" t="str">
        <f>IF(VLOOKUP($A$26,TaxData!$A:J,J28,0)="X",$BD$26,VLOOKUP($A$26,TaxData!$A:J,J28,0))</f>
        <v>1314</v>
      </c>
      <c r="K26" t="str">
        <f>IF(VLOOKUP($A$26,TaxData!$A:K,K28,0)="X",$BD$26,VLOOKUP($A$26,TaxData!$A:K,K28,0))</f>
        <v>63920</v>
      </c>
      <c r="L26" t="str">
        <f>IF(VLOOKUP($A$26,TaxData!$A:L,L28,0)="X",$BD$26,VLOOKUP($A$26,TaxData!$A:L,L28,0))</f>
        <v>0</v>
      </c>
      <c r="M26" t="str">
        <f>IF(VLOOKUP($A$26,TaxData!$A:M,M28,0)="X",$BD$26,VLOOKUP($A$26,TaxData!$A:M,M28,0))</f>
        <v>138964</v>
      </c>
      <c r="N26" t="str">
        <f>IF(VLOOKUP($A$26,TaxData!$A:N,N28,0)="X",$BD$26,VLOOKUP($A$26,TaxData!$A:N,N28,0))</f>
        <v>0</v>
      </c>
      <c r="O26" t="str">
        <f>IF(VLOOKUP($A$26,TaxData!$A:O,O28,0)="X",$BD$26,VLOOKUP($A$26,TaxData!$A:O,O28,0))</f>
        <v>3077</v>
      </c>
      <c r="P26" t="str">
        <f>IF(VLOOKUP($A$26,TaxData!$A:P,P28,0)="X",$BD$26,VLOOKUP($A$26,TaxData!$A:P,P28,0))</f>
        <v>0</v>
      </c>
      <c r="Q26" t="str">
        <f>IF(VLOOKUP($A$26,TaxData!$A:Q,Q28,0)="X",$BD$26,VLOOKUP($A$26,TaxData!$A:Q,Q28,0))</f>
        <v>0</v>
      </c>
      <c r="R26" t="str">
        <f>IF(VLOOKUP($A$26,TaxData!$A:R,R28,0)="X",$BD$26,VLOOKUP($A$26,TaxData!$A:R,R28,0))</f>
        <v>0</v>
      </c>
      <c r="S26">
        <f>IF(VLOOKUP($A$26,TaxData!$A:S,S28,0)="X",$BD$26,VLOOKUP($A$26,TaxData!$A:S,S28,0))</f>
        <v>2064.125</v>
      </c>
      <c r="T26" t="str">
        <f>IF(VLOOKUP($A$26,TaxData!$A:T,T28,0)="X",$BD$26,VLOOKUP($A$26,TaxData!$A:T,T28,0))</f>
        <v>0</v>
      </c>
      <c r="U26">
        <f>IF(VLOOKUP($A$26,TaxData!$A:U,U28,0)="X",$BD$26,VLOOKUP($A$26,TaxData!$A:U,U28,0))</f>
        <v>2064.125</v>
      </c>
      <c r="V26" t="str">
        <f>IF(VLOOKUP($A$26,TaxData!$A:V,V28,0)="X",$BD$26,VLOOKUP($A$26,TaxData!$A:V,V28,0))</f>
        <v>0</v>
      </c>
      <c r="W26" t="str">
        <f>IF(VLOOKUP($A$26,TaxData!$A:W,W28,0)="X",$BD$26,VLOOKUP($A$26,TaxData!$A:W,W28,0))</f>
        <v>233780</v>
      </c>
      <c r="X26" t="str">
        <f>IF(VLOOKUP($A$26,TaxData!$A:X,X28,0)="X",$BD$26,VLOOKUP($A$26,TaxData!$A:X,X28,0))</f>
        <v>0</v>
      </c>
      <c r="Y26" t="str">
        <f>IF(VLOOKUP($A$26,TaxData!$A:Y,Y28,0)="X",$BD$26,VLOOKUP($A$26,TaxData!$A:Y,Y28,0))</f>
        <v>0</v>
      </c>
      <c r="Z26">
        <f>IF(VLOOKUP($A$26,TaxData!$A:Z,Z28,0)="X",$BD$26,VLOOKUP($A$26,TaxData!$A:Z,Z28,0))</f>
        <v>0</v>
      </c>
      <c r="AA26" t="str">
        <f>IF(VLOOKUP($A$26,TaxData!$A:AA,AA28,0)="X",$BD$26,VLOOKUP($A$26,TaxData!$A:AA,AA28,0))</f>
        <v>0</v>
      </c>
      <c r="AB26" t="str">
        <f>IF(VLOOKUP($A$26,TaxData!$A:AB,AB28,0)="X",$BD$26,VLOOKUP($A$26,TaxData!$A:AB,AB28,0))</f>
        <v>46</v>
      </c>
      <c r="AC26" t="str">
        <f>IF(VLOOKUP($A$26,TaxData!$A:AC,AC28,0)="X",$BD$26,VLOOKUP($A$26,TaxData!$A:AC,AC28,0))</f>
        <v>6544</v>
      </c>
      <c r="AD26" t="str">
        <f>IF(VLOOKUP($A$26,TaxData!$A:AD,AD28,0)="X",$BD$26,VLOOKUP($A$26,TaxData!$A:AD,AD28,0))</f>
        <v>0</v>
      </c>
      <c r="AE26" t="str">
        <f>IF(VLOOKUP($A$26,TaxData!$A:AE,AE28,0)="X",$BD$26,VLOOKUP($A$26,TaxData!$A:AE,AE28,0))</f>
        <v>591188</v>
      </c>
      <c r="AF26" t="str">
        <f>IF(VLOOKUP($A$26,TaxData!$A:AF,AF28,0)="X",$BD$26,VLOOKUP($A$26,TaxData!$A:AF,AF28,0))</f>
        <v>0</v>
      </c>
      <c r="AG26" t="str">
        <f>IF(VLOOKUP($A$26,TaxData!$A:AG,AG28,0)="X",$BD$26,VLOOKUP($A$26,TaxData!$A:AG,AG28,0))</f>
        <v>0</v>
      </c>
      <c r="AH26" t="str">
        <f>IF(VLOOKUP($A$26,TaxData!$A:AH,AH28,0)="X",$BD$26,VLOOKUP($A$26,TaxData!$A:AH,AH28,0))</f>
        <v>57689</v>
      </c>
      <c r="AI26" t="str">
        <f>IF(VLOOKUP($A$26,TaxData!$A:AI,AI28,0)="X",$BD$26,VLOOKUP($A$26,TaxData!$A:AI,AI28,0))</f>
        <v>1647677</v>
      </c>
      <c r="AJ26" t="str">
        <f>IF(VLOOKUP($A$26,TaxData!$A:AJ,AJ28,0)="X",$BD$26,VLOOKUP($A$26,TaxData!$A:AJ,AJ28,0))</f>
        <v>0</v>
      </c>
      <c r="AK26">
        <f>IF(VLOOKUP($A$26,TaxData!$A:AK,AK28,0)="X",$BD$26,VLOOKUP($A$26,TaxData!$A:AK,AK28,0))</f>
        <v>2064.125</v>
      </c>
      <c r="AL26" t="str">
        <f>IF(VLOOKUP($A$26,TaxData!$A:AL,AL28,0)="X",$BD$26,VLOOKUP($A$26,TaxData!$A:AL,AL28,0))</f>
        <v>0</v>
      </c>
      <c r="AM26" t="str">
        <f>IF(VLOOKUP($A$26,TaxData!$A:AM,AM28,0)="X",$BD$26,VLOOKUP($A$26,TaxData!$A:AM,AM28,0))</f>
        <v>88102</v>
      </c>
      <c r="AN26">
        <f>IF(VLOOKUP($A$26,TaxData!$A:AN,AN28,0)="X",$BD$26,VLOOKUP($A$26,TaxData!$A:AN,AN28,0))</f>
        <v>0</v>
      </c>
      <c r="AO26" t="str">
        <f>IF(VLOOKUP($A$26,TaxData!$A:AO,AO28,0)="X",$BD$26,VLOOKUP($A$26,TaxData!$A:AO,AO28,0))</f>
        <v>75671</v>
      </c>
      <c r="AP26" t="str">
        <f>IF(VLOOKUP($A$26,TaxData!$A:AP,AP28,0)="X",$BD$26,VLOOKUP($A$26,TaxData!$A:AP,AP28,0))</f>
        <v>0</v>
      </c>
      <c r="AQ26" t="str">
        <f>IF(VLOOKUP($A$26,TaxData!$A:AQ,AQ28,0)="X",$BD$26,VLOOKUP($A$26,TaxData!$A:AQ,AQ28,0))</f>
        <v>0</v>
      </c>
      <c r="AR26" t="str">
        <f>IF(VLOOKUP($A$26,TaxData!$A:AR,AR28,0)="X",$BD$26,VLOOKUP($A$26,TaxData!$A:AR,AR28,0))</f>
        <v>904</v>
      </c>
      <c r="AS26" t="str">
        <f>IF(VLOOKUP($A$26,TaxData!$A:AS,AS28,0)="X",$BD$26,VLOOKUP($A$26,TaxData!$A:AS,AS28,0))</f>
        <v>13427</v>
      </c>
      <c r="AT26" t="str">
        <f>IF(VLOOKUP($A$26,TaxData!$A:AT,AT28,0)="X",$BD$26,VLOOKUP($A$26,TaxData!$A:AT,AT28,0))</f>
        <v>0</v>
      </c>
      <c r="AU26" t="str">
        <f>IF(VLOOKUP($A$26,TaxData!$A:AU,AU28,0)="X",$BD$26,VLOOKUP($A$26,TaxData!$A:AU,AU28,0))</f>
        <v>348</v>
      </c>
      <c r="AV26" t="str">
        <f>IF(VLOOKUP($A$26,TaxData!$A:AV,AV28,0)="X",$BD$26,VLOOKUP($A$26,TaxData!$A:AV,AV28,0))</f>
        <v>10409</v>
      </c>
      <c r="AW26" t="str">
        <f>IF(VLOOKUP($A$26,TaxData!$A:AW,AW28,0)="X",$BD$26,VLOOKUP($A$26,TaxData!$A:AW,AW28,0))</f>
        <v>110830</v>
      </c>
      <c r="AX26" t="str">
        <f>IF(VLOOKUP($A$26,TaxData!$A:AX,AX28,0)="X",$BD$26,VLOOKUP($A$26,TaxData!$A:AX,AX28,0))</f>
        <v>103013</v>
      </c>
      <c r="AY26" t="str">
        <f>IF(VLOOKUP($A$26,TaxData!$A:AY,AY28,0)="X",$BD$26,VLOOKUP($A$26,TaxData!$A:AY,AY28,0))</f>
        <v>8175</v>
      </c>
      <c r="AZ26">
        <f>IF(VLOOKUP($A$26,TaxData!$A:AZ,AZ28,0)="X",$BD$26,VLOOKUP($A$26,TaxData!$A:AZ,AZ28,0))</f>
        <v>16513</v>
      </c>
      <c r="BA26" t="str">
        <f>IF(VLOOKUP($A$26,TaxData!$A:BA,BA28,0)="X",$BD$26,VLOOKUP($A$26,TaxData!$A:BA,BA28,0))</f>
        <v>4051</v>
      </c>
      <c r="BB26" s="1"/>
      <c r="BC26">
        <f>SUM(TaxData[[#This Row],[AL]:[WY]])/COUNT(B26:BA26)</f>
        <v>2064.125</v>
      </c>
      <c r="BD26">
        <v>2064.125</v>
      </c>
    </row>
    <row r="27" spans="1:5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t="s">
        <v>1125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 s="1"/>
      <c r="BC28" s="1"/>
      <c r="BD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7C36-C5D4-4A4B-AB5A-EC148BD9526A}">
  <sheetPr>
    <tabColor theme="5" tint="0.59999389629810485"/>
  </sheetPr>
  <dimension ref="A1:B52"/>
  <sheetViews>
    <sheetView topLeftCell="A15" workbookViewId="0">
      <selection sqref="A1:B52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54</v>
      </c>
    </row>
    <row r="3" spans="1:2" x14ac:dyDescent="0.25">
      <c r="A3" t="str">
        <f>TaxData[[#Headers],[AK]]</f>
        <v>AK</v>
      </c>
      <c r="B3" t="s">
        <v>55</v>
      </c>
    </row>
    <row r="4" spans="1:2" x14ac:dyDescent="0.25">
      <c r="A4" t="str">
        <f>TaxData[[#Headers],[AZ]]</f>
        <v>AZ</v>
      </c>
      <c r="B4" t="s">
        <v>56</v>
      </c>
    </row>
    <row r="5" spans="1:2" x14ac:dyDescent="0.25">
      <c r="A5" t="str">
        <f>TaxData[[#Headers],[AR]]</f>
        <v>AR</v>
      </c>
      <c r="B5" t="s">
        <v>57</v>
      </c>
    </row>
    <row r="6" spans="1:2" x14ac:dyDescent="0.25">
      <c r="A6" t="str">
        <f>TaxData[[#Headers],[CA]]</f>
        <v>CA</v>
      </c>
      <c r="B6" t="s">
        <v>58</v>
      </c>
    </row>
    <row r="7" spans="1:2" x14ac:dyDescent="0.25">
      <c r="A7" t="str">
        <f>TaxData[[#Headers],[CO]]</f>
        <v>CO</v>
      </c>
      <c r="B7">
        <v>51669.111111111109</v>
      </c>
    </row>
    <row r="8" spans="1:2" x14ac:dyDescent="0.25">
      <c r="A8" t="str">
        <f>TaxData[[#Headers],[CT]]</f>
        <v>CT</v>
      </c>
      <c r="B8">
        <v>51669.111111111109</v>
      </c>
    </row>
    <row r="9" spans="1:2" x14ac:dyDescent="0.25">
      <c r="A9" t="str">
        <f>TaxData[[#Headers],[DE]]</f>
        <v>DE</v>
      </c>
      <c r="B9">
        <v>51669.111111111109</v>
      </c>
    </row>
    <row r="10" spans="1:2" x14ac:dyDescent="0.25">
      <c r="A10" t="str">
        <f>TaxData[[#Headers],[DC]]</f>
        <v>DC</v>
      </c>
      <c r="B10" t="s">
        <v>60</v>
      </c>
    </row>
    <row r="11" spans="1:2" x14ac:dyDescent="0.25">
      <c r="A11" t="str">
        <f>TaxData[[#Headers],[FL]]</f>
        <v>FL</v>
      </c>
      <c r="B11">
        <v>51669.111111111109</v>
      </c>
    </row>
    <row r="12" spans="1:2" x14ac:dyDescent="0.25">
      <c r="A12" t="str">
        <f>TaxData[[#Headers],[GA]]</f>
        <v>GA</v>
      </c>
      <c r="B12" t="s">
        <v>61</v>
      </c>
    </row>
    <row r="13" spans="1:2" x14ac:dyDescent="0.25">
      <c r="A13" t="str">
        <f>TaxData[[#Headers],[HI]]</f>
        <v>HI</v>
      </c>
      <c r="B13">
        <v>51669.111111111109</v>
      </c>
    </row>
    <row r="14" spans="1:2" x14ac:dyDescent="0.25">
      <c r="A14" t="str">
        <f>TaxData[[#Headers],[ID]]</f>
        <v>ID</v>
      </c>
      <c r="B14">
        <v>51669.111111111109</v>
      </c>
    </row>
    <row r="15" spans="1:2" x14ac:dyDescent="0.25">
      <c r="A15" t="str">
        <f>TaxData[[#Headers],[IL]]</f>
        <v>IL</v>
      </c>
      <c r="B15" t="s">
        <v>62</v>
      </c>
    </row>
    <row r="16" spans="1:2" x14ac:dyDescent="0.25">
      <c r="A16" t="str">
        <f>TaxData[[#Headers],[IN]]</f>
        <v>IN</v>
      </c>
      <c r="B16" t="s">
        <v>63</v>
      </c>
    </row>
    <row r="17" spans="1:2" x14ac:dyDescent="0.25">
      <c r="A17" t="str">
        <f>TaxData[[#Headers],[IA]]</f>
        <v>IA</v>
      </c>
      <c r="B17" t="s">
        <v>64</v>
      </c>
    </row>
    <row r="18" spans="1:2" x14ac:dyDescent="0.25">
      <c r="A18" t="str">
        <f>TaxData[[#Headers],[KS]]</f>
        <v>KS</v>
      </c>
      <c r="B18" t="s">
        <v>65</v>
      </c>
    </row>
    <row r="19" spans="1:2" x14ac:dyDescent="0.25">
      <c r="A19" t="str">
        <f>TaxData[[#Headers],[KY]]</f>
        <v>KY</v>
      </c>
      <c r="B19" t="s">
        <v>66</v>
      </c>
    </row>
    <row r="20" spans="1:2" x14ac:dyDescent="0.25">
      <c r="A20" t="str">
        <f>TaxData[[#Headers],[LA]]</f>
        <v>LA</v>
      </c>
      <c r="B20" t="s">
        <v>67</v>
      </c>
    </row>
    <row r="21" spans="1:2" x14ac:dyDescent="0.25">
      <c r="A21" t="str">
        <f>TaxData[[#Headers],[ME]]</f>
        <v>ME</v>
      </c>
      <c r="B21" t="s">
        <v>68</v>
      </c>
    </row>
    <row r="22" spans="1:2" x14ac:dyDescent="0.25">
      <c r="A22" t="str">
        <f>TaxData[[#Headers],[MD]]</f>
        <v>MD</v>
      </c>
      <c r="B22" t="s">
        <v>69</v>
      </c>
    </row>
    <row r="23" spans="1:2" x14ac:dyDescent="0.25">
      <c r="A23" t="str">
        <f>TaxData[[#Headers],[MA]]</f>
        <v>MA</v>
      </c>
      <c r="B23" t="s">
        <v>70</v>
      </c>
    </row>
    <row r="24" spans="1:2" x14ac:dyDescent="0.25">
      <c r="A24" t="str">
        <f>TaxData[[#Headers],[MI]]</f>
        <v>MI</v>
      </c>
      <c r="B24" t="s">
        <v>71</v>
      </c>
    </row>
    <row r="25" spans="1:2" x14ac:dyDescent="0.25">
      <c r="A25" t="str">
        <f>TaxData[[#Headers],[MN]]</f>
        <v>MN</v>
      </c>
      <c r="B25">
        <v>809160</v>
      </c>
    </row>
    <row r="26" spans="1:2" x14ac:dyDescent="0.25">
      <c r="A26" t="str">
        <f>TaxData[[#Headers],[MS]]</f>
        <v>MS</v>
      </c>
      <c r="B26" t="s">
        <v>72</v>
      </c>
    </row>
    <row r="27" spans="1:2" x14ac:dyDescent="0.25">
      <c r="A27" t="str">
        <f>TaxData[[#Headers],[MO]]</f>
        <v>MO</v>
      </c>
      <c r="B27" t="s">
        <v>73</v>
      </c>
    </row>
    <row r="28" spans="1:2" x14ac:dyDescent="0.25">
      <c r="A28" t="str">
        <f>TaxData[[#Headers],[MT]]</f>
        <v>MT</v>
      </c>
      <c r="B28" t="s">
        <v>74</v>
      </c>
    </row>
    <row r="29" spans="1:2" x14ac:dyDescent="0.25">
      <c r="A29" t="str">
        <f>TaxData[[#Headers],[NE]]</f>
        <v>NE</v>
      </c>
      <c r="B29" t="s">
        <v>75</v>
      </c>
    </row>
    <row r="30" spans="1:2" x14ac:dyDescent="0.25">
      <c r="A30" t="str">
        <f>TaxData[[#Headers],[NV]]</f>
        <v>NV</v>
      </c>
      <c r="B30" t="s">
        <v>76</v>
      </c>
    </row>
    <row r="31" spans="1:2" x14ac:dyDescent="0.25">
      <c r="A31" t="str">
        <f>TaxData[[#Headers],[NH]]</f>
        <v>NH</v>
      </c>
      <c r="B31" t="s">
        <v>77</v>
      </c>
    </row>
    <row r="32" spans="1:2" x14ac:dyDescent="0.25">
      <c r="A32" t="str">
        <f>TaxData[[#Headers],[NJ]]</f>
        <v>NJ</v>
      </c>
      <c r="B32" t="s">
        <v>78</v>
      </c>
    </row>
    <row r="33" spans="1:2" x14ac:dyDescent="0.25">
      <c r="A33" t="str">
        <f>TaxData[[#Headers],[NM]]</f>
        <v>NM</v>
      </c>
      <c r="B33" t="s">
        <v>79</v>
      </c>
    </row>
    <row r="34" spans="1:2" x14ac:dyDescent="0.25">
      <c r="A34" t="str">
        <f>TaxData[[#Headers],[NY]]</f>
        <v>NY</v>
      </c>
      <c r="B34">
        <v>51669.111111111109</v>
      </c>
    </row>
    <row r="35" spans="1:2" x14ac:dyDescent="0.25">
      <c r="A35" t="str">
        <f>TaxData[[#Headers],[NC]]</f>
        <v>NC</v>
      </c>
      <c r="B35">
        <v>51669.111111111109</v>
      </c>
    </row>
    <row r="36" spans="1:2" x14ac:dyDescent="0.25">
      <c r="A36" t="str">
        <f>TaxData[[#Headers],[ND]]</f>
        <v>ND</v>
      </c>
      <c r="B36" t="s">
        <v>80</v>
      </c>
    </row>
    <row r="37" spans="1:2" x14ac:dyDescent="0.25">
      <c r="A37" t="str">
        <f>TaxData[[#Headers],[OH]]</f>
        <v>OH</v>
      </c>
      <c r="B37">
        <v>51669.111111111109</v>
      </c>
    </row>
    <row r="38" spans="1:2" x14ac:dyDescent="0.25">
      <c r="A38" t="str">
        <f>TaxData[[#Headers],[OK]]</f>
        <v>OK</v>
      </c>
      <c r="B38">
        <v>51669.111111111109</v>
      </c>
    </row>
    <row r="39" spans="1:2" x14ac:dyDescent="0.25">
      <c r="A39" t="str">
        <f>TaxData[[#Headers],[OR]]</f>
        <v>OR</v>
      </c>
      <c r="B39">
        <v>25127</v>
      </c>
    </row>
    <row r="40" spans="1:2" x14ac:dyDescent="0.25">
      <c r="A40" t="str">
        <f>TaxData[[#Headers],[PA]]</f>
        <v>PA</v>
      </c>
      <c r="B40" t="s">
        <v>81</v>
      </c>
    </row>
    <row r="41" spans="1:2" x14ac:dyDescent="0.25">
      <c r="A41" t="str">
        <f>TaxData[[#Headers],[RI]]</f>
        <v>RI</v>
      </c>
      <c r="B41" t="s">
        <v>82</v>
      </c>
    </row>
    <row r="42" spans="1:2" x14ac:dyDescent="0.25">
      <c r="A42" t="str">
        <f>TaxData[[#Headers],[SC]]</f>
        <v>SC</v>
      </c>
      <c r="B42" t="s">
        <v>83</v>
      </c>
    </row>
    <row r="43" spans="1:2" x14ac:dyDescent="0.25">
      <c r="A43" t="str">
        <f>TaxData[[#Headers],[SD]]</f>
        <v>SD</v>
      </c>
      <c r="B43">
        <v>51669.111111111109</v>
      </c>
    </row>
    <row r="44" spans="1:2" x14ac:dyDescent="0.25">
      <c r="A44" t="str">
        <f>TaxData[[#Headers],[TN]]</f>
        <v>TN</v>
      </c>
      <c r="B44">
        <v>51669.111111111109</v>
      </c>
    </row>
    <row r="45" spans="1:2" x14ac:dyDescent="0.25">
      <c r="A45" t="str">
        <f>TaxData[[#Headers],[TX]]</f>
        <v>TX</v>
      </c>
      <c r="B45">
        <v>51669.111111111109</v>
      </c>
    </row>
    <row r="46" spans="1:2" x14ac:dyDescent="0.25">
      <c r="A46" t="str">
        <f>TaxData[[#Headers],[UT]]</f>
        <v>UT</v>
      </c>
      <c r="B46">
        <v>51669.111111111109</v>
      </c>
    </row>
    <row r="47" spans="1:2" x14ac:dyDescent="0.25">
      <c r="A47" t="str">
        <f>TaxData[[#Headers],[VT]]</f>
        <v>VT</v>
      </c>
      <c r="B47" t="s">
        <v>84</v>
      </c>
    </row>
    <row r="48" spans="1:2" x14ac:dyDescent="0.25">
      <c r="A48" t="str">
        <f>TaxData[[#Headers],[VA]]</f>
        <v>VA</v>
      </c>
      <c r="B48" t="s">
        <v>85</v>
      </c>
    </row>
    <row r="49" spans="1:2" x14ac:dyDescent="0.25">
      <c r="A49" t="str">
        <f>TaxData[[#Headers],[WA]]</f>
        <v>WA</v>
      </c>
      <c r="B49" t="s">
        <v>86</v>
      </c>
    </row>
    <row r="50" spans="1:2" x14ac:dyDescent="0.25">
      <c r="A50" t="str">
        <f>TaxData[[#Headers],[WV]]</f>
        <v>WV</v>
      </c>
      <c r="B50" t="s">
        <v>87</v>
      </c>
    </row>
    <row r="51" spans="1:2" x14ac:dyDescent="0.25">
      <c r="A51" t="str">
        <f>TaxData[[#Headers],[WI]]</f>
        <v>WI</v>
      </c>
      <c r="B51">
        <v>95757</v>
      </c>
    </row>
    <row r="52" spans="1:2" x14ac:dyDescent="0.25">
      <c r="A52" t="str">
        <f>TaxData[[#Headers],[WY]]</f>
        <v>WY</v>
      </c>
      <c r="B52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D657-EF75-4EDD-B722-6DB544C75716}">
  <sheetPr>
    <tabColor theme="5" tint="0.59999389629810485"/>
  </sheetPr>
  <dimension ref="A1:B52"/>
  <sheetViews>
    <sheetView topLeftCell="A15" workbookViewId="0">
      <selection sqref="A1:B52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358</v>
      </c>
    </row>
    <row r="3" spans="1:2" x14ac:dyDescent="0.25">
      <c r="A3" t="str">
        <f>TaxData[[#Headers],[AK]]</f>
        <v>AK</v>
      </c>
      <c r="B3" t="s">
        <v>359</v>
      </c>
    </row>
    <row r="4" spans="1:2" x14ac:dyDescent="0.25">
      <c r="A4" t="str">
        <f>TaxData[[#Headers],[AZ]]</f>
        <v>AZ</v>
      </c>
      <c r="B4" t="s">
        <v>360</v>
      </c>
    </row>
    <row r="5" spans="1:2" x14ac:dyDescent="0.25">
      <c r="A5" t="str">
        <f>TaxData[[#Headers],[AR]]</f>
        <v>AR</v>
      </c>
      <c r="B5">
        <v>52027.222222222219</v>
      </c>
    </row>
    <row r="6" spans="1:2" x14ac:dyDescent="0.25">
      <c r="A6" t="str">
        <f>TaxData[[#Headers],[CA]]</f>
        <v>CA</v>
      </c>
      <c r="B6" t="s">
        <v>361</v>
      </c>
    </row>
    <row r="7" spans="1:2" x14ac:dyDescent="0.25">
      <c r="A7" t="str">
        <f>TaxData[[#Headers],[CO]]</f>
        <v>CO</v>
      </c>
      <c r="B7">
        <v>52027.222222222219</v>
      </c>
    </row>
    <row r="8" spans="1:2" x14ac:dyDescent="0.25">
      <c r="A8" t="str">
        <f>TaxData[[#Headers],[CT]]</f>
        <v>CT</v>
      </c>
      <c r="B8" t="s">
        <v>362</v>
      </c>
    </row>
    <row r="9" spans="1:2" x14ac:dyDescent="0.25">
      <c r="A9" t="str">
        <f>TaxData[[#Headers],[DE]]</f>
        <v>DE</v>
      </c>
      <c r="B9" t="s">
        <v>363</v>
      </c>
    </row>
    <row r="10" spans="1:2" x14ac:dyDescent="0.25">
      <c r="A10" t="str">
        <f>TaxData[[#Headers],[DC]]</f>
        <v>DC</v>
      </c>
      <c r="B10" t="s">
        <v>364</v>
      </c>
    </row>
    <row r="11" spans="1:2" x14ac:dyDescent="0.25">
      <c r="A11" t="str">
        <f>TaxData[[#Headers],[FL]]</f>
        <v>FL</v>
      </c>
      <c r="B11" t="s">
        <v>365</v>
      </c>
    </row>
    <row r="12" spans="1:2" x14ac:dyDescent="0.25">
      <c r="A12" t="str">
        <f>TaxData[[#Headers],[GA]]</f>
        <v>GA</v>
      </c>
      <c r="B12">
        <v>52027.222222222219</v>
      </c>
    </row>
    <row r="13" spans="1:2" x14ac:dyDescent="0.25">
      <c r="A13" t="str">
        <f>TaxData[[#Headers],[HI]]</f>
        <v>HI</v>
      </c>
      <c r="B13" t="s">
        <v>366</v>
      </c>
    </row>
    <row r="14" spans="1:2" x14ac:dyDescent="0.25">
      <c r="A14" t="str">
        <f>TaxData[[#Headers],[ID]]</f>
        <v>ID</v>
      </c>
      <c r="B14" t="s">
        <v>367</v>
      </c>
    </row>
    <row r="15" spans="1:2" x14ac:dyDescent="0.25">
      <c r="A15" t="str">
        <f>TaxData[[#Headers],[IL]]</f>
        <v>IL</v>
      </c>
      <c r="B15" t="s">
        <v>368</v>
      </c>
    </row>
    <row r="16" spans="1:2" x14ac:dyDescent="0.25">
      <c r="A16" t="str">
        <f>TaxData[[#Headers],[IN]]</f>
        <v>IN</v>
      </c>
      <c r="B16" t="s">
        <v>369</v>
      </c>
    </row>
    <row r="17" spans="1:2" x14ac:dyDescent="0.25">
      <c r="A17" t="str">
        <f>TaxData[[#Headers],[IA]]</f>
        <v>IA</v>
      </c>
      <c r="B17" t="s">
        <v>370</v>
      </c>
    </row>
    <row r="18" spans="1:2" x14ac:dyDescent="0.25">
      <c r="A18" t="str">
        <f>TaxData[[#Headers],[KS]]</f>
        <v>KS</v>
      </c>
      <c r="B18" t="s">
        <v>371</v>
      </c>
    </row>
    <row r="19" spans="1:2" x14ac:dyDescent="0.25">
      <c r="A19" t="str">
        <f>TaxData[[#Headers],[KY]]</f>
        <v>KY</v>
      </c>
      <c r="B19" t="s">
        <v>372</v>
      </c>
    </row>
    <row r="20" spans="1:2" x14ac:dyDescent="0.25">
      <c r="A20" t="str">
        <f>TaxData[[#Headers],[LA]]</f>
        <v>LA</v>
      </c>
      <c r="B20" t="s">
        <v>373</v>
      </c>
    </row>
    <row r="21" spans="1:2" x14ac:dyDescent="0.25">
      <c r="A21" t="str">
        <f>TaxData[[#Headers],[ME]]</f>
        <v>ME</v>
      </c>
      <c r="B21" t="s">
        <v>374</v>
      </c>
    </row>
    <row r="22" spans="1:2" x14ac:dyDescent="0.25">
      <c r="A22" t="str">
        <f>TaxData[[#Headers],[MD]]</f>
        <v>MD</v>
      </c>
      <c r="B22" t="s">
        <v>375</v>
      </c>
    </row>
    <row r="23" spans="1:2" x14ac:dyDescent="0.25">
      <c r="A23" t="str">
        <f>TaxData[[#Headers],[MA]]</f>
        <v>MA</v>
      </c>
      <c r="B23">
        <v>52027.222222222219</v>
      </c>
    </row>
    <row r="24" spans="1:2" x14ac:dyDescent="0.25">
      <c r="A24" t="str">
        <f>TaxData[[#Headers],[MI]]</f>
        <v>MI</v>
      </c>
      <c r="B24" t="s">
        <v>376</v>
      </c>
    </row>
    <row r="25" spans="1:2" x14ac:dyDescent="0.25">
      <c r="A25" t="str">
        <f>TaxData[[#Headers],[MN]]</f>
        <v>MN</v>
      </c>
      <c r="B25">
        <v>95402</v>
      </c>
    </row>
    <row r="26" spans="1:2" x14ac:dyDescent="0.25">
      <c r="A26" t="str">
        <f>TaxData[[#Headers],[MS]]</f>
        <v>MS</v>
      </c>
      <c r="B26" t="s">
        <v>377</v>
      </c>
    </row>
    <row r="27" spans="1:2" x14ac:dyDescent="0.25">
      <c r="A27" t="str">
        <f>TaxData[[#Headers],[MO]]</f>
        <v>MO</v>
      </c>
      <c r="B27">
        <v>52027.222222222219</v>
      </c>
    </row>
    <row r="28" spans="1:2" x14ac:dyDescent="0.25">
      <c r="A28" t="str">
        <f>TaxData[[#Headers],[MT]]</f>
        <v>MT</v>
      </c>
      <c r="B28" t="s">
        <v>378</v>
      </c>
    </row>
    <row r="29" spans="1:2" x14ac:dyDescent="0.25">
      <c r="A29" t="str">
        <f>TaxData[[#Headers],[NE]]</f>
        <v>NE</v>
      </c>
      <c r="B29" t="s">
        <v>379</v>
      </c>
    </row>
    <row r="30" spans="1:2" x14ac:dyDescent="0.25">
      <c r="A30" t="str">
        <f>TaxData[[#Headers],[NV]]</f>
        <v>NV</v>
      </c>
      <c r="B30" t="s">
        <v>380</v>
      </c>
    </row>
    <row r="31" spans="1:2" x14ac:dyDescent="0.25">
      <c r="A31" t="str">
        <f>TaxData[[#Headers],[NH]]</f>
        <v>NH</v>
      </c>
      <c r="B31" t="s">
        <v>381</v>
      </c>
    </row>
    <row r="32" spans="1:2" x14ac:dyDescent="0.25">
      <c r="A32" t="str">
        <f>TaxData[[#Headers],[NJ]]</f>
        <v>NJ</v>
      </c>
      <c r="B32" t="s">
        <v>382</v>
      </c>
    </row>
    <row r="33" spans="1:2" x14ac:dyDescent="0.25">
      <c r="A33" t="str">
        <f>TaxData[[#Headers],[NM]]</f>
        <v>NM</v>
      </c>
      <c r="B33" t="s">
        <v>383</v>
      </c>
    </row>
    <row r="34" spans="1:2" x14ac:dyDescent="0.25">
      <c r="A34" t="str">
        <f>TaxData[[#Headers],[NY]]</f>
        <v>NY</v>
      </c>
      <c r="B34" t="s">
        <v>384</v>
      </c>
    </row>
    <row r="35" spans="1:2" x14ac:dyDescent="0.25">
      <c r="A35" t="str">
        <f>TaxData[[#Headers],[NC]]</f>
        <v>NC</v>
      </c>
      <c r="B35" t="s">
        <v>385</v>
      </c>
    </row>
    <row r="36" spans="1:2" x14ac:dyDescent="0.25">
      <c r="A36" t="str">
        <f>TaxData[[#Headers],[ND]]</f>
        <v>ND</v>
      </c>
      <c r="B36" t="s">
        <v>386</v>
      </c>
    </row>
    <row r="37" spans="1:2" x14ac:dyDescent="0.25">
      <c r="A37" t="str">
        <f>TaxData[[#Headers],[OH]]</f>
        <v>OH</v>
      </c>
      <c r="B37" t="s">
        <v>387</v>
      </c>
    </row>
    <row r="38" spans="1:2" x14ac:dyDescent="0.25">
      <c r="A38" t="str">
        <f>TaxData[[#Headers],[OK]]</f>
        <v>OK</v>
      </c>
      <c r="B38" t="s">
        <v>388</v>
      </c>
    </row>
    <row r="39" spans="1:2" x14ac:dyDescent="0.25">
      <c r="A39" t="str">
        <f>TaxData[[#Headers],[OR]]</f>
        <v>OR</v>
      </c>
      <c r="B39">
        <v>18564</v>
      </c>
    </row>
    <row r="40" spans="1:2" x14ac:dyDescent="0.25">
      <c r="A40" t="str">
        <f>TaxData[[#Headers],[PA]]</f>
        <v>PA</v>
      </c>
      <c r="B40" t="s">
        <v>389</v>
      </c>
    </row>
    <row r="41" spans="1:2" x14ac:dyDescent="0.25">
      <c r="A41" t="str">
        <f>TaxData[[#Headers],[RI]]</f>
        <v>RI</v>
      </c>
      <c r="B41" t="s">
        <v>390</v>
      </c>
    </row>
    <row r="42" spans="1:2" x14ac:dyDescent="0.25">
      <c r="A42" t="str">
        <f>TaxData[[#Headers],[SC]]</f>
        <v>SC</v>
      </c>
      <c r="B42" t="s">
        <v>391</v>
      </c>
    </row>
    <row r="43" spans="1:2" x14ac:dyDescent="0.25">
      <c r="A43" t="str">
        <f>TaxData[[#Headers],[SD]]</f>
        <v>SD</v>
      </c>
      <c r="B43" t="s">
        <v>392</v>
      </c>
    </row>
    <row r="44" spans="1:2" x14ac:dyDescent="0.25">
      <c r="A44" t="str">
        <f>TaxData[[#Headers],[TN]]</f>
        <v>TN</v>
      </c>
      <c r="B44" t="s">
        <v>393</v>
      </c>
    </row>
    <row r="45" spans="1:2" x14ac:dyDescent="0.25">
      <c r="A45" t="str">
        <f>TaxData[[#Headers],[TX]]</f>
        <v>TX</v>
      </c>
      <c r="B45" t="s">
        <v>394</v>
      </c>
    </row>
    <row r="46" spans="1:2" x14ac:dyDescent="0.25">
      <c r="A46" t="str">
        <f>TaxData[[#Headers],[UT]]</f>
        <v>UT</v>
      </c>
      <c r="B46" t="s">
        <v>395</v>
      </c>
    </row>
    <row r="47" spans="1:2" x14ac:dyDescent="0.25">
      <c r="A47" t="str">
        <f>TaxData[[#Headers],[VT]]</f>
        <v>VT</v>
      </c>
      <c r="B47" t="s">
        <v>396</v>
      </c>
    </row>
    <row r="48" spans="1:2" x14ac:dyDescent="0.25">
      <c r="A48" t="str">
        <f>TaxData[[#Headers],[VA]]</f>
        <v>VA</v>
      </c>
      <c r="B48" t="s">
        <v>397</v>
      </c>
    </row>
    <row r="49" spans="1:2" x14ac:dyDescent="0.25">
      <c r="A49" t="str">
        <f>TaxData[[#Headers],[WA]]</f>
        <v>WA</v>
      </c>
      <c r="B49" t="s">
        <v>398</v>
      </c>
    </row>
    <row r="50" spans="1:2" x14ac:dyDescent="0.25">
      <c r="A50" t="str">
        <f>TaxData[[#Headers],[WV]]</f>
        <v>WV</v>
      </c>
      <c r="B50" t="s">
        <v>399</v>
      </c>
    </row>
    <row r="51" spans="1:2" x14ac:dyDescent="0.25">
      <c r="A51" t="str">
        <f>TaxData[[#Headers],[WI]]</f>
        <v>WI</v>
      </c>
      <c r="B51">
        <v>354279</v>
      </c>
    </row>
    <row r="52" spans="1:2" x14ac:dyDescent="0.25">
      <c r="A52" t="str">
        <f>TaxData[[#Headers],[WY]]</f>
        <v>WY</v>
      </c>
      <c r="B52" t="s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14C-A781-4709-B89D-7C3AD4573932}">
  <sheetPr>
    <tabColor theme="5" tint="0.59999389629810485"/>
  </sheetPr>
  <dimension ref="A1:B52"/>
  <sheetViews>
    <sheetView topLeftCell="A15" workbookViewId="0">
      <selection sqref="A1:B52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 t="s">
        <v>901</v>
      </c>
    </row>
    <row r="3" spans="1:2" x14ac:dyDescent="0.25">
      <c r="A3" t="str">
        <f>TaxData[[#Headers],[AK]]</f>
        <v>AK</v>
      </c>
      <c r="B3">
        <v>3223955</v>
      </c>
    </row>
    <row r="4" spans="1:2" x14ac:dyDescent="0.25">
      <c r="A4" t="str">
        <f>TaxData[[#Headers],[AZ]]</f>
        <v>AZ</v>
      </c>
      <c r="B4" t="s">
        <v>902</v>
      </c>
    </row>
    <row r="5" spans="1:2" x14ac:dyDescent="0.25">
      <c r="A5" t="str">
        <f>TaxData[[#Headers],[AR]]</f>
        <v>AR</v>
      </c>
      <c r="B5" t="s">
        <v>903</v>
      </c>
    </row>
    <row r="6" spans="1:2" x14ac:dyDescent="0.25">
      <c r="A6" t="str">
        <f>TaxData[[#Headers],[CA]]</f>
        <v>CA</v>
      </c>
      <c r="B6" t="s">
        <v>904</v>
      </c>
    </row>
    <row r="7" spans="1:2" x14ac:dyDescent="0.25">
      <c r="A7" t="str">
        <f>TaxData[[#Headers],[CO]]</f>
        <v>CO</v>
      </c>
      <c r="B7" t="s">
        <v>905</v>
      </c>
    </row>
    <row r="8" spans="1:2" x14ac:dyDescent="0.25">
      <c r="A8" t="str">
        <f>TaxData[[#Headers],[CT]]</f>
        <v>CT</v>
      </c>
      <c r="B8" t="s">
        <v>906</v>
      </c>
    </row>
    <row r="9" spans="1:2" x14ac:dyDescent="0.25">
      <c r="A9" t="str">
        <f>TaxData[[#Headers],[DE]]</f>
        <v>DE</v>
      </c>
      <c r="B9" t="s">
        <v>907</v>
      </c>
    </row>
    <row r="10" spans="1:2" x14ac:dyDescent="0.25">
      <c r="A10" t="str">
        <f>TaxData[[#Headers],[DC]]</f>
        <v>DC</v>
      </c>
      <c r="B10" t="s">
        <v>908</v>
      </c>
    </row>
    <row r="11" spans="1:2" x14ac:dyDescent="0.25">
      <c r="A11" t="str">
        <f>TaxData[[#Headers],[FL]]</f>
        <v>FL</v>
      </c>
      <c r="B11">
        <v>3223955</v>
      </c>
    </row>
    <row r="12" spans="1:2" x14ac:dyDescent="0.25">
      <c r="A12" t="str">
        <f>TaxData[[#Headers],[GA]]</f>
        <v>GA</v>
      </c>
      <c r="B12" t="s">
        <v>909</v>
      </c>
    </row>
    <row r="13" spans="1:2" x14ac:dyDescent="0.25">
      <c r="A13" t="str">
        <f>TaxData[[#Headers],[HI]]</f>
        <v>HI</v>
      </c>
      <c r="B13" t="s">
        <v>910</v>
      </c>
    </row>
    <row r="14" spans="1:2" x14ac:dyDescent="0.25">
      <c r="A14" t="str">
        <f>TaxData[[#Headers],[ID]]</f>
        <v>ID</v>
      </c>
      <c r="B14" t="s">
        <v>911</v>
      </c>
    </row>
    <row r="15" spans="1:2" x14ac:dyDescent="0.25">
      <c r="A15" t="str">
        <f>TaxData[[#Headers],[IL]]</f>
        <v>IL</v>
      </c>
      <c r="B15" t="s">
        <v>912</v>
      </c>
    </row>
    <row r="16" spans="1:2" x14ac:dyDescent="0.25">
      <c r="A16" t="str">
        <f>TaxData[[#Headers],[IN]]</f>
        <v>IN</v>
      </c>
      <c r="B16" t="s">
        <v>913</v>
      </c>
    </row>
    <row r="17" spans="1:2" x14ac:dyDescent="0.25">
      <c r="A17" t="str">
        <f>TaxData[[#Headers],[IA]]</f>
        <v>IA</v>
      </c>
      <c r="B17" t="s">
        <v>914</v>
      </c>
    </row>
    <row r="18" spans="1:2" x14ac:dyDescent="0.25">
      <c r="A18" t="str">
        <f>TaxData[[#Headers],[KS]]</f>
        <v>KS</v>
      </c>
      <c r="B18" t="s">
        <v>915</v>
      </c>
    </row>
    <row r="19" spans="1:2" x14ac:dyDescent="0.25">
      <c r="A19" t="str">
        <f>TaxData[[#Headers],[KY]]</f>
        <v>KY</v>
      </c>
      <c r="B19" t="s">
        <v>916</v>
      </c>
    </row>
    <row r="20" spans="1:2" x14ac:dyDescent="0.25">
      <c r="A20" t="str">
        <f>TaxData[[#Headers],[LA]]</f>
        <v>LA</v>
      </c>
      <c r="B20" t="s">
        <v>917</v>
      </c>
    </row>
    <row r="21" spans="1:2" x14ac:dyDescent="0.25">
      <c r="A21" t="str">
        <f>TaxData[[#Headers],[ME]]</f>
        <v>ME</v>
      </c>
      <c r="B21" t="s">
        <v>918</v>
      </c>
    </row>
    <row r="22" spans="1:2" x14ac:dyDescent="0.25">
      <c r="A22" t="str">
        <f>TaxData[[#Headers],[MD]]</f>
        <v>MD</v>
      </c>
      <c r="B22" t="s">
        <v>919</v>
      </c>
    </row>
    <row r="23" spans="1:2" x14ac:dyDescent="0.25">
      <c r="A23" t="str">
        <f>TaxData[[#Headers],[MA]]</f>
        <v>MA</v>
      </c>
      <c r="B23" t="s">
        <v>920</v>
      </c>
    </row>
    <row r="24" spans="1:2" x14ac:dyDescent="0.25">
      <c r="A24" t="str">
        <f>TaxData[[#Headers],[MI]]</f>
        <v>MI</v>
      </c>
      <c r="B24" t="s">
        <v>921</v>
      </c>
    </row>
    <row r="25" spans="1:2" x14ac:dyDescent="0.25">
      <c r="A25" t="str">
        <f>TaxData[[#Headers],[MN]]</f>
        <v>MN</v>
      </c>
      <c r="B25">
        <v>15170613</v>
      </c>
    </row>
    <row r="26" spans="1:2" x14ac:dyDescent="0.25">
      <c r="A26" t="str">
        <f>TaxData[[#Headers],[MS]]</f>
        <v>MS</v>
      </c>
      <c r="B26" t="s">
        <v>922</v>
      </c>
    </row>
    <row r="27" spans="1:2" x14ac:dyDescent="0.25">
      <c r="A27" t="str">
        <f>TaxData[[#Headers],[MO]]</f>
        <v>MO</v>
      </c>
      <c r="B27" t="s">
        <v>923</v>
      </c>
    </row>
    <row r="28" spans="1:2" x14ac:dyDescent="0.25">
      <c r="A28" t="str">
        <f>TaxData[[#Headers],[MT]]</f>
        <v>MT</v>
      </c>
      <c r="B28" t="s">
        <v>924</v>
      </c>
    </row>
    <row r="29" spans="1:2" x14ac:dyDescent="0.25">
      <c r="A29" t="str">
        <f>TaxData[[#Headers],[NE]]</f>
        <v>NE</v>
      </c>
      <c r="B29" t="s">
        <v>925</v>
      </c>
    </row>
    <row r="30" spans="1:2" x14ac:dyDescent="0.25">
      <c r="A30" t="str">
        <f>TaxData[[#Headers],[NV]]</f>
        <v>NV</v>
      </c>
      <c r="B30">
        <v>3223955</v>
      </c>
    </row>
    <row r="31" spans="1:2" x14ac:dyDescent="0.25">
      <c r="A31" t="str">
        <f>TaxData[[#Headers],[NH]]</f>
        <v>NH</v>
      </c>
      <c r="B31" t="s">
        <v>926</v>
      </c>
    </row>
    <row r="32" spans="1:2" x14ac:dyDescent="0.25">
      <c r="A32" t="str">
        <f>TaxData[[#Headers],[NJ]]</f>
        <v>NJ</v>
      </c>
      <c r="B32" t="s">
        <v>927</v>
      </c>
    </row>
    <row r="33" spans="1:2" x14ac:dyDescent="0.25">
      <c r="A33" t="str">
        <f>TaxData[[#Headers],[NM]]</f>
        <v>NM</v>
      </c>
      <c r="B33" t="s">
        <v>928</v>
      </c>
    </row>
    <row r="34" spans="1:2" x14ac:dyDescent="0.25">
      <c r="A34" t="str">
        <f>TaxData[[#Headers],[NY]]</f>
        <v>NY</v>
      </c>
      <c r="B34" t="s">
        <v>929</v>
      </c>
    </row>
    <row r="35" spans="1:2" x14ac:dyDescent="0.25">
      <c r="A35" t="str">
        <f>TaxData[[#Headers],[NC]]</f>
        <v>NC</v>
      </c>
      <c r="B35" t="s">
        <v>930</v>
      </c>
    </row>
    <row r="36" spans="1:2" x14ac:dyDescent="0.25">
      <c r="A36" t="str">
        <f>TaxData[[#Headers],[ND]]</f>
        <v>ND</v>
      </c>
      <c r="B36" t="s">
        <v>931</v>
      </c>
    </row>
    <row r="37" spans="1:2" x14ac:dyDescent="0.25">
      <c r="A37" t="str">
        <f>TaxData[[#Headers],[OH]]</f>
        <v>OH</v>
      </c>
      <c r="B37" t="s">
        <v>932</v>
      </c>
    </row>
    <row r="38" spans="1:2" x14ac:dyDescent="0.25">
      <c r="A38" t="str">
        <f>TaxData[[#Headers],[OK]]</f>
        <v>OK</v>
      </c>
      <c r="B38" t="s">
        <v>933</v>
      </c>
    </row>
    <row r="39" spans="1:2" x14ac:dyDescent="0.25">
      <c r="A39" t="str">
        <f>TaxData[[#Headers],[OR]]</f>
        <v>OR</v>
      </c>
      <c r="B39">
        <v>11256904</v>
      </c>
    </row>
    <row r="40" spans="1:2" x14ac:dyDescent="0.25">
      <c r="A40" t="str">
        <f>TaxData[[#Headers],[PA]]</f>
        <v>PA</v>
      </c>
      <c r="B40" t="s">
        <v>934</v>
      </c>
    </row>
    <row r="41" spans="1:2" x14ac:dyDescent="0.25">
      <c r="A41" t="str">
        <f>TaxData[[#Headers],[RI]]</f>
        <v>RI</v>
      </c>
      <c r="B41" t="s">
        <v>935</v>
      </c>
    </row>
    <row r="42" spans="1:2" x14ac:dyDescent="0.25">
      <c r="A42" t="str">
        <f>TaxData[[#Headers],[SC]]</f>
        <v>SC</v>
      </c>
      <c r="B42" t="s">
        <v>936</v>
      </c>
    </row>
    <row r="43" spans="1:2" x14ac:dyDescent="0.25">
      <c r="A43" t="str">
        <f>TaxData[[#Headers],[SD]]</f>
        <v>SD</v>
      </c>
      <c r="B43">
        <v>3223955</v>
      </c>
    </row>
    <row r="44" spans="1:2" x14ac:dyDescent="0.25">
      <c r="A44" t="str">
        <f>TaxData[[#Headers],[TN]]</f>
        <v>TN</v>
      </c>
      <c r="B44" t="s">
        <v>937</v>
      </c>
    </row>
    <row r="45" spans="1:2" x14ac:dyDescent="0.25">
      <c r="A45" t="str">
        <f>TaxData[[#Headers],[TX]]</f>
        <v>TX</v>
      </c>
      <c r="B45">
        <v>3223955</v>
      </c>
    </row>
    <row r="46" spans="1:2" x14ac:dyDescent="0.25">
      <c r="A46" t="str">
        <f>TaxData[[#Headers],[UT]]</f>
        <v>UT</v>
      </c>
      <c r="B46" t="s">
        <v>938</v>
      </c>
    </row>
    <row r="47" spans="1:2" x14ac:dyDescent="0.25">
      <c r="A47" t="str">
        <f>TaxData[[#Headers],[VT]]</f>
        <v>VT</v>
      </c>
      <c r="B47" t="s">
        <v>939</v>
      </c>
    </row>
    <row r="48" spans="1:2" x14ac:dyDescent="0.25">
      <c r="A48" t="str">
        <f>TaxData[[#Headers],[VA]]</f>
        <v>VA</v>
      </c>
      <c r="B48" t="s">
        <v>940</v>
      </c>
    </row>
    <row r="49" spans="1:2" x14ac:dyDescent="0.25">
      <c r="A49" t="str">
        <f>TaxData[[#Headers],[WA]]</f>
        <v>WA</v>
      </c>
      <c r="B49">
        <v>3223955</v>
      </c>
    </row>
    <row r="50" spans="1:2" x14ac:dyDescent="0.25">
      <c r="A50" t="str">
        <f>TaxData[[#Headers],[WV]]</f>
        <v>WV</v>
      </c>
      <c r="B50" t="s">
        <v>941</v>
      </c>
    </row>
    <row r="51" spans="1:2" x14ac:dyDescent="0.25">
      <c r="A51" t="str">
        <f>TaxData[[#Headers],[WI]]</f>
        <v>WI</v>
      </c>
      <c r="B51">
        <v>9035988</v>
      </c>
    </row>
    <row r="52" spans="1:2" x14ac:dyDescent="0.25">
      <c r="A52" t="str">
        <f>TaxData[[#Headers],[WY]]</f>
        <v>WY</v>
      </c>
      <c r="B52">
        <v>3223955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7C7D-64D1-434B-80E2-5F98A4D73ED6}">
  <sheetPr>
    <tabColor theme="5" tint="0.59999389629810485"/>
  </sheetPr>
  <dimension ref="A1:B52"/>
  <sheetViews>
    <sheetView tabSelected="1" topLeftCell="A15" workbookViewId="0">
      <selection activeCell="H30" sqref="H30"/>
    </sheetView>
  </sheetViews>
  <sheetFormatPr defaultRowHeight="15" x14ac:dyDescent="0.25"/>
  <sheetData>
    <row r="1" spans="1:2" x14ac:dyDescent="0.25">
      <c r="A1" t="s">
        <v>1128</v>
      </c>
      <c r="B1" t="s">
        <v>1129</v>
      </c>
    </row>
    <row r="2" spans="1:2" x14ac:dyDescent="0.25">
      <c r="A2" t="str">
        <f>TaxData[[#Headers],[AL]]</f>
        <v>AL</v>
      </c>
      <c r="B2">
        <v>26735.521739130436</v>
      </c>
    </row>
    <row r="3" spans="1:2" x14ac:dyDescent="0.25">
      <c r="A3" t="str">
        <f>TaxData[[#Headers],[AK]]</f>
        <v>AK</v>
      </c>
      <c r="B3">
        <v>26735.521739130436</v>
      </c>
    </row>
    <row r="4" spans="1:2" x14ac:dyDescent="0.25">
      <c r="A4" t="str">
        <f>TaxData[[#Headers],[AZ]]</f>
        <v>AZ</v>
      </c>
      <c r="B4" t="s">
        <v>184</v>
      </c>
    </row>
    <row r="5" spans="1:2" x14ac:dyDescent="0.25">
      <c r="A5" t="str">
        <f>TaxData[[#Headers],[AR]]</f>
        <v>AR</v>
      </c>
      <c r="B5" t="s">
        <v>184</v>
      </c>
    </row>
    <row r="6" spans="1:2" x14ac:dyDescent="0.25">
      <c r="A6" t="str">
        <f>TaxData[[#Headers],[CA]]</f>
        <v>CA</v>
      </c>
      <c r="B6" t="s">
        <v>988</v>
      </c>
    </row>
    <row r="7" spans="1:2" x14ac:dyDescent="0.25">
      <c r="A7" t="str">
        <f>TaxData[[#Headers],[CO]]</f>
        <v>CO</v>
      </c>
      <c r="B7">
        <v>26735.521739130436</v>
      </c>
    </row>
    <row r="8" spans="1:2" x14ac:dyDescent="0.25">
      <c r="A8" t="str">
        <f>TaxData[[#Headers],[CT]]</f>
        <v>CT</v>
      </c>
      <c r="B8" t="s">
        <v>989</v>
      </c>
    </row>
    <row r="9" spans="1:2" x14ac:dyDescent="0.25">
      <c r="A9" t="str">
        <f>TaxData[[#Headers],[DE]]</f>
        <v>DE</v>
      </c>
      <c r="B9" t="s">
        <v>990</v>
      </c>
    </row>
    <row r="10" spans="1:2" x14ac:dyDescent="0.25">
      <c r="A10" t="str">
        <f>TaxData[[#Headers],[DC]]</f>
        <v>DC</v>
      </c>
      <c r="B10" t="s">
        <v>991</v>
      </c>
    </row>
    <row r="11" spans="1:2" x14ac:dyDescent="0.25">
      <c r="A11" t="str">
        <f>TaxData[[#Headers],[FL]]</f>
        <v>FL</v>
      </c>
      <c r="B11">
        <v>26735.521739130436</v>
      </c>
    </row>
    <row r="12" spans="1:2" x14ac:dyDescent="0.25">
      <c r="A12" t="str">
        <f>TaxData[[#Headers],[GA]]</f>
        <v>GA</v>
      </c>
      <c r="B12" t="s">
        <v>184</v>
      </c>
    </row>
    <row r="13" spans="1:2" x14ac:dyDescent="0.25">
      <c r="A13" t="str">
        <f>TaxData[[#Headers],[HI]]</f>
        <v>HI</v>
      </c>
      <c r="B13" t="s">
        <v>992</v>
      </c>
    </row>
    <row r="14" spans="1:2" x14ac:dyDescent="0.25">
      <c r="A14" t="str">
        <f>TaxData[[#Headers],[ID]]</f>
        <v>ID</v>
      </c>
      <c r="B14">
        <v>26735.521739130436</v>
      </c>
    </row>
    <row r="15" spans="1:2" x14ac:dyDescent="0.25">
      <c r="A15" t="str">
        <f>TaxData[[#Headers],[IL]]</f>
        <v>IL</v>
      </c>
      <c r="B15" t="s">
        <v>993</v>
      </c>
    </row>
    <row r="16" spans="1:2" x14ac:dyDescent="0.25">
      <c r="A16" t="str">
        <f>TaxData[[#Headers],[IN]]</f>
        <v>IN</v>
      </c>
      <c r="B16" t="s">
        <v>994</v>
      </c>
    </row>
    <row r="17" spans="1:2" x14ac:dyDescent="0.25">
      <c r="A17" t="str">
        <f>TaxData[[#Headers],[IA]]</f>
        <v>IA</v>
      </c>
      <c r="B17" t="s">
        <v>995</v>
      </c>
    </row>
    <row r="18" spans="1:2" x14ac:dyDescent="0.25">
      <c r="A18" t="str">
        <f>TaxData[[#Headers],[KS]]</f>
        <v>KS</v>
      </c>
      <c r="B18">
        <v>26735.521739130436</v>
      </c>
    </row>
    <row r="19" spans="1:2" x14ac:dyDescent="0.25">
      <c r="A19" t="str">
        <f>TaxData[[#Headers],[KY]]</f>
        <v>KY</v>
      </c>
      <c r="B19" t="s">
        <v>996</v>
      </c>
    </row>
    <row r="20" spans="1:2" x14ac:dyDescent="0.25">
      <c r="A20" t="str">
        <f>TaxData[[#Headers],[LA]]</f>
        <v>LA</v>
      </c>
      <c r="B20" t="s">
        <v>184</v>
      </c>
    </row>
    <row r="21" spans="1:2" x14ac:dyDescent="0.25">
      <c r="A21" t="str">
        <f>TaxData[[#Headers],[ME]]</f>
        <v>ME</v>
      </c>
      <c r="B21" t="s">
        <v>997</v>
      </c>
    </row>
    <row r="22" spans="1:2" x14ac:dyDescent="0.25">
      <c r="A22" t="str">
        <f>TaxData[[#Headers],[MD]]</f>
        <v>MD</v>
      </c>
      <c r="B22" t="s">
        <v>998</v>
      </c>
    </row>
    <row r="23" spans="1:2" x14ac:dyDescent="0.25">
      <c r="A23" t="str">
        <f>TaxData[[#Headers],[MA]]</f>
        <v>MA</v>
      </c>
      <c r="B23" t="s">
        <v>999</v>
      </c>
    </row>
    <row r="24" spans="1:2" x14ac:dyDescent="0.25">
      <c r="A24" t="str">
        <f>TaxData[[#Headers],[MI]]</f>
        <v>MI</v>
      </c>
      <c r="B24" t="s">
        <v>184</v>
      </c>
    </row>
    <row r="25" spans="1:2" x14ac:dyDescent="0.25">
      <c r="A25" t="str">
        <f>TaxData[[#Headers],[MN]]</f>
        <v>MN</v>
      </c>
      <c r="B25">
        <v>204646</v>
      </c>
    </row>
    <row r="26" spans="1:2" x14ac:dyDescent="0.25">
      <c r="A26" t="str">
        <f>TaxData[[#Headers],[MS]]</f>
        <v>MS</v>
      </c>
      <c r="B26">
        <v>26735.521739130436</v>
      </c>
    </row>
    <row r="27" spans="1:2" x14ac:dyDescent="0.25">
      <c r="A27" t="str">
        <f>TaxData[[#Headers],[MO]]</f>
        <v>MO</v>
      </c>
      <c r="B27" t="s">
        <v>190</v>
      </c>
    </row>
    <row r="28" spans="1:2" x14ac:dyDescent="0.25">
      <c r="A28" t="str">
        <f>TaxData[[#Headers],[MT]]</f>
        <v>MT</v>
      </c>
      <c r="B28">
        <v>26735.521739130436</v>
      </c>
    </row>
    <row r="29" spans="1:2" x14ac:dyDescent="0.25">
      <c r="A29" t="str">
        <f>TaxData[[#Headers],[NE]]</f>
        <v>NE</v>
      </c>
      <c r="B29">
        <v>26735.521739130436</v>
      </c>
    </row>
    <row r="30" spans="1:2" x14ac:dyDescent="0.25">
      <c r="A30" t="str">
        <f>TaxData[[#Headers],[NV]]</f>
        <v>NV</v>
      </c>
      <c r="B30">
        <v>26735.521739130436</v>
      </c>
    </row>
    <row r="31" spans="1:2" x14ac:dyDescent="0.25">
      <c r="A31" t="str">
        <f>TaxData[[#Headers],[NH]]</f>
        <v>NH</v>
      </c>
      <c r="B31">
        <v>26735.521739130436</v>
      </c>
    </row>
    <row r="32" spans="1:2" x14ac:dyDescent="0.25">
      <c r="A32" t="str">
        <f>TaxData[[#Headers],[NJ]]</f>
        <v>NJ</v>
      </c>
      <c r="B32" t="s">
        <v>1000</v>
      </c>
    </row>
    <row r="33" spans="1:2" x14ac:dyDescent="0.25">
      <c r="A33" t="str">
        <f>TaxData[[#Headers],[NM]]</f>
        <v>NM</v>
      </c>
      <c r="B33">
        <v>26735.521739130436</v>
      </c>
    </row>
    <row r="34" spans="1:2" x14ac:dyDescent="0.25">
      <c r="A34" t="str">
        <f>TaxData[[#Headers],[NY]]</f>
        <v>NY</v>
      </c>
      <c r="B34" t="s">
        <v>1001</v>
      </c>
    </row>
    <row r="35" spans="1:2" x14ac:dyDescent="0.25">
      <c r="A35" t="str">
        <f>TaxData[[#Headers],[NC]]</f>
        <v>NC</v>
      </c>
      <c r="B35" t="s">
        <v>1002</v>
      </c>
    </row>
    <row r="36" spans="1:2" x14ac:dyDescent="0.25">
      <c r="A36" t="str">
        <f>TaxData[[#Headers],[ND]]</f>
        <v>ND</v>
      </c>
      <c r="B36">
        <v>26735.521739130436</v>
      </c>
    </row>
    <row r="37" spans="1:2" x14ac:dyDescent="0.25">
      <c r="A37" t="str">
        <f>TaxData[[#Headers],[OH]]</f>
        <v>OH</v>
      </c>
      <c r="B37" t="s">
        <v>1003</v>
      </c>
    </row>
    <row r="38" spans="1:2" x14ac:dyDescent="0.25">
      <c r="A38" t="str">
        <f>TaxData[[#Headers],[OK]]</f>
        <v>OK</v>
      </c>
      <c r="B38" t="s">
        <v>1004</v>
      </c>
    </row>
    <row r="39" spans="1:2" x14ac:dyDescent="0.25">
      <c r="A39" t="str">
        <f>TaxData[[#Headers],[OR]]</f>
        <v>OR</v>
      </c>
      <c r="B39">
        <v>410270</v>
      </c>
    </row>
    <row r="40" spans="1:2" x14ac:dyDescent="0.25">
      <c r="A40" t="str">
        <f>TaxData[[#Headers],[PA]]</f>
        <v>PA</v>
      </c>
      <c r="B40" t="s">
        <v>1005</v>
      </c>
    </row>
    <row r="41" spans="1:2" x14ac:dyDescent="0.25">
      <c r="A41" t="str">
        <f>TaxData[[#Headers],[RI]]</f>
        <v>RI</v>
      </c>
      <c r="B41" t="s">
        <v>1006</v>
      </c>
    </row>
    <row r="42" spans="1:2" x14ac:dyDescent="0.25">
      <c r="A42" t="str">
        <f>TaxData[[#Headers],[SC]]</f>
        <v>SC</v>
      </c>
      <c r="B42">
        <v>26735.521739130436</v>
      </c>
    </row>
    <row r="43" spans="1:2" x14ac:dyDescent="0.25">
      <c r="A43" t="str">
        <f>TaxData[[#Headers],[SD]]</f>
        <v>SD</v>
      </c>
      <c r="B43">
        <v>26735.521739130436</v>
      </c>
    </row>
    <row r="44" spans="1:2" x14ac:dyDescent="0.25">
      <c r="A44" t="str">
        <f>TaxData[[#Headers],[TN]]</f>
        <v>TN</v>
      </c>
      <c r="B44" t="s">
        <v>1007</v>
      </c>
    </row>
    <row r="45" spans="1:2" x14ac:dyDescent="0.25">
      <c r="A45" t="str">
        <f>TaxData[[#Headers],[TX]]</f>
        <v>TX</v>
      </c>
      <c r="B45">
        <v>26735.521739130436</v>
      </c>
    </row>
    <row r="46" spans="1:2" x14ac:dyDescent="0.25">
      <c r="A46" t="str">
        <f>TaxData[[#Headers],[UT]]</f>
        <v>UT</v>
      </c>
      <c r="B46">
        <v>26735.521739130436</v>
      </c>
    </row>
    <row r="47" spans="1:2" x14ac:dyDescent="0.25">
      <c r="A47" t="str">
        <f>TaxData[[#Headers],[VT]]</f>
        <v>VT</v>
      </c>
      <c r="B47" t="s">
        <v>1008</v>
      </c>
    </row>
    <row r="48" spans="1:2" x14ac:dyDescent="0.25">
      <c r="A48" t="str">
        <f>TaxData[[#Headers],[VA]]</f>
        <v>VA</v>
      </c>
      <c r="B48">
        <v>26735.521739130436</v>
      </c>
    </row>
    <row r="49" spans="1:2" x14ac:dyDescent="0.25">
      <c r="A49" t="str">
        <f>TaxData[[#Headers],[WA]]</f>
        <v>WA</v>
      </c>
      <c r="B49" t="s">
        <v>1009</v>
      </c>
    </row>
    <row r="50" spans="1:2" x14ac:dyDescent="0.25">
      <c r="A50" t="str">
        <f>TaxData[[#Headers],[WV]]</f>
        <v>WV</v>
      </c>
      <c r="B50">
        <v>26735.521739130436</v>
      </c>
    </row>
    <row r="51" spans="1:2" x14ac:dyDescent="0.25">
      <c r="A51" t="str">
        <f>TaxData[[#Headers],[WI]]</f>
        <v>WI</v>
      </c>
      <c r="B51">
        <v>1</v>
      </c>
    </row>
    <row r="52" spans="1:2" x14ac:dyDescent="0.25">
      <c r="A52" t="str">
        <f>TaxData[[#Headers],[WY]]</f>
        <v>WY</v>
      </c>
      <c r="B52" t="s">
        <v>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k o i b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o i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I m 1 i Y I 3 Z q P Q I A A D U H A A A T A B w A R m 9 y b X V s Y X M v U 2 V j d G l v b j E u b S C i G A A o o B Q A A A A A A A A A A A A A A A A A A A A A A A A A A A C 1 l M G O 2 j A Q h u 9 I v I O V X k B K I 8 H C H l r l g B K 2 p G z C l m S h L U G V N z F L i m M j 2 6 H Z I t 6 9 D q F a q s m h q l Q O h H x j z / w z N r 8 k i c o 4 Q 2 H 9 7 L 1 v t 9 o t u c W C p C j C p Y s V R j a i R L V b S H 9 C X o i E a O L I g + X y p M g J U 5 2 7 j B L L 4 U z p F 9 k x n H f x o y R C x t + l 4 i K e M e K K 7 E B i l 8 i d 4 v s 4 + V E g q Y r N J n Z 0 O k l k 7 I S D w R C 9 R e d y i 0 w W m G Y / c S U o n i x v 4 o s Q K 5 E H o 2 u u X E K z P F N E 2 I Z p m M j h t M i Z t I c 3 J h q z h K c Z e 7 Z 7 / W H f R J 8 K r k i o X i i x X 3 9 a A W d k 3 T X r j t 4 Y D 4 L n O p a i C c G p l m 3 o 9 i L 8 p B d e I h f e q Z s 3 0 e r C R 5 S G C a Z Y S F u J 4 j q l s 8 X s u Z r g y 5 6 8 p o s E Z n L D R V 4 r r o K y 0 1 D f P B 4 N L x r 7 u j e l 1 y B F S n U y 0 d F 4 D D X y m L o d W N X m M x v d g 2 W j K U R f I Z o D 5 I w g m k E U A e S O I X I A u o N S P 8 C K E w 8 g z 4 U I 5 v I C i G D 6 a Q j R F 4 D u 4 U Y f 9 u h D X X 7 D R t i Q H 8 C D 9 K E w H w 7 f h 8 M P o L B g A d E E o o 8 Q w U s X w O k E 8 G w D O I o Z r D i D N 3 M 2 h 6 N 4 g E O c w y G G U E U I V U T w V k S f 4 T 8 L j n X R g K C u Z Q O C w 1 9 6 s M n l n 3 M 9 d d u t j D U a y L U n h 1 t C V K / R k s d l Q q i 1 5 G L 3 x P n u v 5 u y w q X 2 4 F z 7 L Z G Y p f o 7 E d m + C k u r p L L U T o 1 Y Q a l u U p v j b 2 + s 9 X 8 7 P 7 T m W v x x 5 e l M t l E H D X O a s f T y Z q x P q 0 r A + l + 8 9 b p Y Z a p 1 r A c d 7 c z 7 f 3 0 e v w B Q S w E C L Q A U A A I A C A C S i J t Y P 7 S n 5 K Q A A A D 2 A A A A E g A A A A A A A A A A A A A A A A A A A A A A Q 2 9 u Z m l n L 1 B h Y 2 t h Z 2 U u e G 1 s U E s B A i 0 A F A A C A A g A k o i b W A / K 6 a u k A A A A 6 Q A A A B M A A A A A A A A A A A A A A A A A 8 A A A A F t D b 2 5 0 Z W 5 0 X 1 R 5 c G V z X S 5 4 b W x Q S w E C L Q A U A A I A C A C S i J t Y m C N 2 a j 0 C A A A 1 B w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K w A A A A A A A O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1 M j d i M z E t Y m Z k Z i 0 0 O D A 0 L W E 1 N D U t N G R i O D E x N 2 R h Y W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X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4 V D A w O j A z O j I x L j Q z N j A 4 O D F a I i A v P j x F b n R y e S B U e X B l P S J G a W x s Q 2 9 s d W 1 u V H l w Z X M i I F Z h b H V l P S J z Q m d N R 0 J n W U d C Z 1 l H Q m d Z R 0 J n W U d C Z 1 l H Q m d Z R 0 J n W U d C Z 0 1 H Q m d Z R 0 J n W U d C Z 1 l H Q m d Z R 0 F 3 W U d C Z 1 l H Q m d Z R 0 J n W U d B d 1 k 9 I i A v P j x F b n R y e S B U e X B l P S J G a W x s Q 2 9 s d W 1 u T m F t Z X M i I F Z h b H V l P S J z W y Z x d W 9 0 O 0 l U R U 0 m c X V v d D s s J n F 1 b 3 Q 7 V V M m c X V v d D s s J n F 1 b 3 Q 7 Q U w m c X V v d D s s J n F 1 b 3 Q 7 Q U s m c X V v d D s s J n F 1 b 3 Q 7 Q V o m c X V v d D s s J n F 1 b 3 Q 7 Q V I m c X V v d D s s J n F 1 b 3 Q 7 Q 0 E m c X V v d D s s J n F 1 b 3 Q 7 Q 0 8 m c X V v d D s s J n F 1 b 3 Q 7 Q 1 Q m c X V v d D s s J n F 1 b 3 Q 7 R E U m c X V v d D s s J n F 1 b 3 Q 7 R E M m c X V v d D s s J n F 1 b 3 Q 7 R k w m c X V v d D s s J n F 1 b 3 Q 7 R 0 E m c X V v d D s s J n F 1 b 3 Q 7 S E k m c X V v d D s s J n F 1 b 3 Q 7 S U Q m c X V v d D s s J n F 1 b 3 Q 7 S U w m c X V v d D s s J n F 1 b 3 Q 7 S U 4 m c X V v d D s s J n F 1 b 3 Q 7 S U E m c X V v d D s s J n F 1 b 3 Q 7 S 1 M m c X V v d D s s J n F 1 b 3 Q 7 S 1 k m c X V v d D s s J n F 1 b 3 Q 7 T E E m c X V v d D s s J n F 1 b 3 Q 7 T U U m c X V v d D s s J n F 1 b 3 Q 7 T U Q m c X V v d D s s J n F 1 b 3 Q 7 T U E m c X V v d D s s J n F 1 b 3 Q 7 T U k m c X V v d D s s J n F 1 b 3 Q 7 T U 4 m c X V v d D s s J n F 1 b 3 Q 7 T V M m c X V v d D s s J n F 1 b 3 Q 7 T U 8 m c X V v d D s s J n F 1 b 3 Q 7 T V Q m c X V v d D s s J n F 1 b 3 Q 7 T k U m c X V v d D s s J n F 1 b 3 Q 7 T l Y m c X V v d D s s J n F 1 b 3 Q 7 T k g m c X V v d D s s J n F 1 b 3 Q 7 T k o m c X V v d D s s J n F 1 b 3 Q 7 T k 0 m c X V v d D s s J n F 1 b 3 Q 7 T l k m c X V v d D s s J n F 1 b 3 Q 7 T k M m c X V v d D s s J n F 1 b 3 Q 7 T k Q m c X V v d D s s J n F 1 b 3 Q 7 T 0 g m c X V v d D s s J n F 1 b 3 Q 7 T 0 s m c X V v d D s s J n F 1 b 3 Q 7 T 1 I m c X V v d D s s J n F 1 b 3 Q 7 U E E m c X V v d D s s J n F 1 b 3 Q 7 U k k m c X V v d D s s J n F 1 b 3 Q 7 U 0 M m c X V v d D s s J n F 1 b 3 Q 7 U 0 Q m c X V v d D s s J n F 1 b 3 Q 7 V E 4 m c X V v d D s s J n F 1 b 3 Q 7 V F g m c X V v d D s s J n F 1 b 3 Q 7 V V Q m c X V v d D s s J n F 1 b 3 Q 7 V l Q m c X V v d D s s J n F 1 b 3 Q 7 V k E m c X V v d D s s J n F 1 b 3 Q 7 V 0 E m c X V v d D s s J n F 1 b 3 Q 7 V 1 Y m c X V v d D s s J n F 1 b 3 Q 7 V 0 k m c X V v d D s s J n F 1 b 3 Q 7 V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4 R G F 0 Y S 9 B d X R v U m V t b 3 Z l Z E N v b H V t b n M x L n t J V E V N L D B 9 J n F 1 b 3 Q 7 L C Z x d W 9 0 O 1 N l Y 3 R p b 2 4 x L 1 R h e E R h d G E v Q X V 0 b 1 J l b W 9 2 Z W R D b 2 x 1 b W 5 z M S 5 7 V V M s M X 0 m c X V v d D s s J n F 1 b 3 Q 7 U 2 V j d G l v b j E v V G F 4 R G F 0 Y S 9 B d X R v U m V t b 3 Z l Z E N v b H V t b n M x L n t B T C w y f S Z x d W 9 0 O y w m c X V v d D t T Z W N 0 a W 9 u M S 9 U Y X h E Y X R h L 0 F 1 d G 9 S Z W 1 v d m V k Q 2 9 s d W 1 u c z E u e 0 F L L D N 9 J n F 1 b 3 Q 7 L C Z x d W 9 0 O 1 N l Y 3 R p b 2 4 x L 1 R h e E R h d G E v Q X V 0 b 1 J l b W 9 2 Z W R D b 2 x 1 b W 5 z M S 5 7 Q V o s N H 0 m c X V v d D s s J n F 1 b 3 Q 7 U 2 V j d G l v b j E v V G F 4 R G F 0 Y S 9 B d X R v U m V t b 3 Z l Z E N v b H V t b n M x L n t B U i w 1 f S Z x d W 9 0 O y w m c X V v d D t T Z W N 0 a W 9 u M S 9 U Y X h E Y X R h L 0 F 1 d G 9 S Z W 1 v d m V k Q 2 9 s d W 1 u c z E u e 0 N B L D Z 9 J n F 1 b 3 Q 7 L C Z x d W 9 0 O 1 N l Y 3 R p b 2 4 x L 1 R h e E R h d G E v Q X V 0 b 1 J l b W 9 2 Z W R D b 2 x 1 b W 5 z M S 5 7 Q 0 8 s N 3 0 m c X V v d D s s J n F 1 b 3 Q 7 U 2 V j d G l v b j E v V G F 4 R G F 0 Y S 9 B d X R v U m V t b 3 Z l Z E N v b H V t b n M x L n t D V C w 4 f S Z x d W 9 0 O y w m c X V v d D t T Z W N 0 a W 9 u M S 9 U Y X h E Y X R h L 0 F 1 d G 9 S Z W 1 v d m V k Q 2 9 s d W 1 u c z E u e 0 R F L D l 9 J n F 1 b 3 Q 7 L C Z x d W 9 0 O 1 N l Y 3 R p b 2 4 x L 1 R h e E R h d G E v Q X V 0 b 1 J l b W 9 2 Z W R D b 2 x 1 b W 5 z M S 5 7 R E M s M T B 9 J n F 1 b 3 Q 7 L C Z x d W 9 0 O 1 N l Y 3 R p b 2 4 x L 1 R h e E R h d G E v Q X V 0 b 1 J l b W 9 2 Z W R D b 2 x 1 b W 5 z M S 5 7 R k w s M T F 9 J n F 1 b 3 Q 7 L C Z x d W 9 0 O 1 N l Y 3 R p b 2 4 x L 1 R h e E R h d G E v Q X V 0 b 1 J l b W 9 2 Z W R D b 2 x 1 b W 5 z M S 5 7 R 0 E s M T J 9 J n F 1 b 3 Q 7 L C Z x d W 9 0 O 1 N l Y 3 R p b 2 4 x L 1 R h e E R h d G E v Q X V 0 b 1 J l b W 9 2 Z W R D b 2 x 1 b W 5 z M S 5 7 S E k s M T N 9 J n F 1 b 3 Q 7 L C Z x d W 9 0 O 1 N l Y 3 R p b 2 4 x L 1 R h e E R h d G E v Q X V 0 b 1 J l b W 9 2 Z W R D b 2 x 1 b W 5 z M S 5 7 S U Q s M T R 9 J n F 1 b 3 Q 7 L C Z x d W 9 0 O 1 N l Y 3 R p b 2 4 x L 1 R h e E R h d G E v Q X V 0 b 1 J l b W 9 2 Z W R D b 2 x 1 b W 5 z M S 5 7 S U w s M T V 9 J n F 1 b 3 Q 7 L C Z x d W 9 0 O 1 N l Y 3 R p b 2 4 x L 1 R h e E R h d G E v Q X V 0 b 1 J l b W 9 2 Z W R D b 2 x 1 b W 5 z M S 5 7 S U 4 s M T Z 9 J n F 1 b 3 Q 7 L C Z x d W 9 0 O 1 N l Y 3 R p b 2 4 x L 1 R h e E R h d G E v Q X V 0 b 1 J l b W 9 2 Z W R D b 2 x 1 b W 5 z M S 5 7 S U E s M T d 9 J n F 1 b 3 Q 7 L C Z x d W 9 0 O 1 N l Y 3 R p b 2 4 x L 1 R h e E R h d G E v Q X V 0 b 1 J l b W 9 2 Z W R D b 2 x 1 b W 5 z M S 5 7 S 1 M s M T h 9 J n F 1 b 3 Q 7 L C Z x d W 9 0 O 1 N l Y 3 R p b 2 4 x L 1 R h e E R h d G E v Q X V 0 b 1 J l b W 9 2 Z W R D b 2 x 1 b W 5 z M S 5 7 S 1 k s M T l 9 J n F 1 b 3 Q 7 L C Z x d W 9 0 O 1 N l Y 3 R p b 2 4 x L 1 R h e E R h d G E v Q X V 0 b 1 J l b W 9 2 Z W R D b 2 x 1 b W 5 z M S 5 7 T E E s M j B 9 J n F 1 b 3 Q 7 L C Z x d W 9 0 O 1 N l Y 3 R p b 2 4 x L 1 R h e E R h d G E v Q X V 0 b 1 J l b W 9 2 Z W R D b 2 x 1 b W 5 z M S 5 7 T U U s M j F 9 J n F 1 b 3 Q 7 L C Z x d W 9 0 O 1 N l Y 3 R p b 2 4 x L 1 R h e E R h d G E v Q X V 0 b 1 J l b W 9 2 Z W R D b 2 x 1 b W 5 z M S 5 7 T U Q s M j J 9 J n F 1 b 3 Q 7 L C Z x d W 9 0 O 1 N l Y 3 R p b 2 4 x L 1 R h e E R h d G E v Q X V 0 b 1 J l b W 9 2 Z W R D b 2 x 1 b W 5 z M S 5 7 T U E s M j N 9 J n F 1 b 3 Q 7 L C Z x d W 9 0 O 1 N l Y 3 R p b 2 4 x L 1 R h e E R h d G E v Q X V 0 b 1 J l b W 9 2 Z W R D b 2 x 1 b W 5 z M S 5 7 T U k s M j R 9 J n F 1 b 3 Q 7 L C Z x d W 9 0 O 1 N l Y 3 R p b 2 4 x L 1 R h e E R h d G E v Q X V 0 b 1 J l b W 9 2 Z W R D b 2 x 1 b W 5 z M S 5 7 T U 4 s M j V 9 J n F 1 b 3 Q 7 L C Z x d W 9 0 O 1 N l Y 3 R p b 2 4 x L 1 R h e E R h d G E v Q X V 0 b 1 J l b W 9 2 Z W R D b 2 x 1 b W 5 z M S 5 7 T V M s M j Z 9 J n F 1 b 3 Q 7 L C Z x d W 9 0 O 1 N l Y 3 R p b 2 4 x L 1 R h e E R h d G E v Q X V 0 b 1 J l b W 9 2 Z W R D b 2 x 1 b W 5 z M S 5 7 T U 8 s M j d 9 J n F 1 b 3 Q 7 L C Z x d W 9 0 O 1 N l Y 3 R p b 2 4 x L 1 R h e E R h d G E v Q X V 0 b 1 J l b W 9 2 Z W R D b 2 x 1 b W 5 z M S 5 7 T V Q s M j h 9 J n F 1 b 3 Q 7 L C Z x d W 9 0 O 1 N l Y 3 R p b 2 4 x L 1 R h e E R h d G E v Q X V 0 b 1 J l b W 9 2 Z W R D b 2 x 1 b W 5 z M S 5 7 T k U s M j l 9 J n F 1 b 3 Q 7 L C Z x d W 9 0 O 1 N l Y 3 R p b 2 4 x L 1 R h e E R h d G E v Q X V 0 b 1 J l b W 9 2 Z W R D b 2 x 1 b W 5 z M S 5 7 T l Y s M z B 9 J n F 1 b 3 Q 7 L C Z x d W 9 0 O 1 N l Y 3 R p b 2 4 x L 1 R h e E R h d G E v Q X V 0 b 1 J l b W 9 2 Z W R D b 2 x 1 b W 5 z M S 5 7 T k g s M z F 9 J n F 1 b 3 Q 7 L C Z x d W 9 0 O 1 N l Y 3 R p b 2 4 x L 1 R h e E R h d G E v Q X V 0 b 1 J l b W 9 2 Z W R D b 2 x 1 b W 5 z M S 5 7 T k o s M z J 9 J n F 1 b 3 Q 7 L C Z x d W 9 0 O 1 N l Y 3 R p b 2 4 x L 1 R h e E R h d G E v Q X V 0 b 1 J l b W 9 2 Z W R D b 2 x 1 b W 5 z M S 5 7 T k 0 s M z N 9 J n F 1 b 3 Q 7 L C Z x d W 9 0 O 1 N l Y 3 R p b 2 4 x L 1 R h e E R h d G E v Q X V 0 b 1 J l b W 9 2 Z W R D b 2 x 1 b W 5 z M S 5 7 T l k s M z R 9 J n F 1 b 3 Q 7 L C Z x d W 9 0 O 1 N l Y 3 R p b 2 4 x L 1 R h e E R h d G E v Q X V 0 b 1 J l b W 9 2 Z W R D b 2 x 1 b W 5 z M S 5 7 T k M s M z V 9 J n F 1 b 3 Q 7 L C Z x d W 9 0 O 1 N l Y 3 R p b 2 4 x L 1 R h e E R h d G E v Q X V 0 b 1 J l b W 9 2 Z W R D b 2 x 1 b W 5 z M S 5 7 T k Q s M z Z 9 J n F 1 b 3 Q 7 L C Z x d W 9 0 O 1 N l Y 3 R p b 2 4 x L 1 R h e E R h d G E v Q X V 0 b 1 J l b W 9 2 Z W R D b 2 x 1 b W 5 z M S 5 7 T 0 g s M z d 9 J n F 1 b 3 Q 7 L C Z x d W 9 0 O 1 N l Y 3 R p b 2 4 x L 1 R h e E R h d G E v Q X V 0 b 1 J l b W 9 2 Z W R D b 2 x 1 b W 5 z M S 5 7 T 0 s s M z h 9 J n F 1 b 3 Q 7 L C Z x d W 9 0 O 1 N l Y 3 R p b 2 4 x L 1 R h e E R h d G E v Q X V 0 b 1 J l b W 9 2 Z W R D b 2 x 1 b W 5 z M S 5 7 T 1 I s M z l 9 J n F 1 b 3 Q 7 L C Z x d W 9 0 O 1 N l Y 3 R p b 2 4 x L 1 R h e E R h d G E v Q X V 0 b 1 J l b W 9 2 Z W R D b 2 x 1 b W 5 z M S 5 7 U E E s N D B 9 J n F 1 b 3 Q 7 L C Z x d W 9 0 O 1 N l Y 3 R p b 2 4 x L 1 R h e E R h d G E v Q X V 0 b 1 J l b W 9 2 Z W R D b 2 x 1 b W 5 z M S 5 7 U k k s N D F 9 J n F 1 b 3 Q 7 L C Z x d W 9 0 O 1 N l Y 3 R p b 2 4 x L 1 R h e E R h d G E v Q X V 0 b 1 J l b W 9 2 Z W R D b 2 x 1 b W 5 z M S 5 7 U 0 M s N D J 9 J n F 1 b 3 Q 7 L C Z x d W 9 0 O 1 N l Y 3 R p b 2 4 x L 1 R h e E R h d G E v Q X V 0 b 1 J l b W 9 2 Z W R D b 2 x 1 b W 5 z M S 5 7 U 0 Q s N D N 9 J n F 1 b 3 Q 7 L C Z x d W 9 0 O 1 N l Y 3 R p b 2 4 x L 1 R h e E R h d G E v Q X V 0 b 1 J l b W 9 2 Z W R D b 2 x 1 b W 5 z M S 5 7 V E 4 s N D R 9 J n F 1 b 3 Q 7 L C Z x d W 9 0 O 1 N l Y 3 R p b 2 4 x L 1 R h e E R h d G E v Q X V 0 b 1 J l b W 9 2 Z W R D b 2 x 1 b W 5 z M S 5 7 V F g s N D V 9 J n F 1 b 3 Q 7 L C Z x d W 9 0 O 1 N l Y 3 R p b 2 4 x L 1 R h e E R h d G E v Q X V 0 b 1 J l b W 9 2 Z W R D b 2 x 1 b W 5 z M S 5 7 V V Q s N D Z 9 J n F 1 b 3 Q 7 L C Z x d W 9 0 O 1 N l Y 3 R p b 2 4 x L 1 R h e E R h d G E v Q X V 0 b 1 J l b W 9 2 Z W R D b 2 x 1 b W 5 z M S 5 7 V l Q s N D d 9 J n F 1 b 3 Q 7 L C Z x d W 9 0 O 1 N l Y 3 R p b 2 4 x L 1 R h e E R h d G E v Q X V 0 b 1 J l b W 9 2 Z W R D b 2 x 1 b W 5 z M S 5 7 V k E s N D h 9 J n F 1 b 3 Q 7 L C Z x d W 9 0 O 1 N l Y 3 R p b 2 4 x L 1 R h e E R h d G E v Q X V 0 b 1 J l b W 9 2 Z W R D b 2 x 1 b W 5 z M S 5 7 V 0 E s N D l 9 J n F 1 b 3 Q 7 L C Z x d W 9 0 O 1 N l Y 3 R p b 2 4 x L 1 R h e E R h d G E v Q X V 0 b 1 J l b W 9 2 Z W R D b 2 x 1 b W 5 z M S 5 7 V 1 Y s N T B 9 J n F 1 b 3 Q 7 L C Z x d W 9 0 O 1 N l Y 3 R p b 2 4 x L 1 R h e E R h d G E v Q X V 0 b 1 J l b W 9 2 Z W R D b 2 x 1 b W 5 z M S 5 7 V 0 k s N T F 9 J n F 1 b 3 Q 7 L C Z x d W 9 0 O 1 N l Y 3 R p b 2 4 x L 1 R h e E R h d G E v Q X V 0 b 1 J l b W 9 2 Z W R D b 2 x 1 b W 5 z M S 5 7 V 1 k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U Y X h E Y X R h L 0 F 1 d G 9 S Z W 1 v d m V k Q 2 9 s d W 1 u c z E u e 0 l U R U 0 s M H 0 m c X V v d D s s J n F 1 b 3 Q 7 U 2 V j d G l v b j E v V G F 4 R G F 0 Y S 9 B d X R v U m V t b 3 Z l Z E N v b H V t b n M x L n t V U y w x f S Z x d W 9 0 O y w m c X V v d D t T Z W N 0 a W 9 u M S 9 U Y X h E Y X R h L 0 F 1 d G 9 S Z W 1 v d m V k Q 2 9 s d W 1 u c z E u e 0 F M L D J 9 J n F 1 b 3 Q 7 L C Z x d W 9 0 O 1 N l Y 3 R p b 2 4 x L 1 R h e E R h d G E v Q X V 0 b 1 J l b W 9 2 Z W R D b 2 x 1 b W 5 z M S 5 7 Q U s s M 3 0 m c X V v d D s s J n F 1 b 3 Q 7 U 2 V j d G l v b j E v V G F 4 R G F 0 Y S 9 B d X R v U m V t b 3 Z l Z E N v b H V t b n M x L n t B W i w 0 f S Z x d W 9 0 O y w m c X V v d D t T Z W N 0 a W 9 u M S 9 U Y X h E Y X R h L 0 F 1 d G 9 S Z W 1 v d m V k Q 2 9 s d W 1 u c z E u e 0 F S L D V 9 J n F 1 b 3 Q 7 L C Z x d W 9 0 O 1 N l Y 3 R p b 2 4 x L 1 R h e E R h d G E v Q X V 0 b 1 J l b W 9 2 Z W R D b 2 x 1 b W 5 z M S 5 7 Q 0 E s N n 0 m c X V v d D s s J n F 1 b 3 Q 7 U 2 V j d G l v b j E v V G F 4 R G F 0 Y S 9 B d X R v U m V t b 3 Z l Z E N v b H V t b n M x L n t D T y w 3 f S Z x d W 9 0 O y w m c X V v d D t T Z W N 0 a W 9 u M S 9 U Y X h E Y X R h L 0 F 1 d G 9 S Z W 1 v d m V k Q 2 9 s d W 1 u c z E u e 0 N U L D h 9 J n F 1 b 3 Q 7 L C Z x d W 9 0 O 1 N l Y 3 R p b 2 4 x L 1 R h e E R h d G E v Q X V 0 b 1 J l b W 9 2 Z W R D b 2 x 1 b W 5 z M S 5 7 R E U s O X 0 m c X V v d D s s J n F 1 b 3 Q 7 U 2 V j d G l v b j E v V G F 4 R G F 0 Y S 9 B d X R v U m V t b 3 Z l Z E N v b H V t b n M x L n t E Q y w x M H 0 m c X V v d D s s J n F 1 b 3 Q 7 U 2 V j d G l v b j E v V G F 4 R G F 0 Y S 9 B d X R v U m V t b 3 Z l Z E N v b H V t b n M x L n t G T C w x M X 0 m c X V v d D s s J n F 1 b 3 Q 7 U 2 V j d G l v b j E v V G F 4 R G F 0 Y S 9 B d X R v U m V t b 3 Z l Z E N v b H V t b n M x L n t H Q S w x M n 0 m c X V v d D s s J n F 1 b 3 Q 7 U 2 V j d G l v b j E v V G F 4 R G F 0 Y S 9 B d X R v U m V t b 3 Z l Z E N v b H V t b n M x L n t I S S w x M 3 0 m c X V v d D s s J n F 1 b 3 Q 7 U 2 V j d G l v b j E v V G F 4 R G F 0 Y S 9 B d X R v U m V t b 3 Z l Z E N v b H V t b n M x L n t J R C w x N H 0 m c X V v d D s s J n F 1 b 3 Q 7 U 2 V j d G l v b j E v V G F 4 R G F 0 Y S 9 B d X R v U m V t b 3 Z l Z E N v b H V t b n M x L n t J T C w x N X 0 m c X V v d D s s J n F 1 b 3 Q 7 U 2 V j d G l v b j E v V G F 4 R G F 0 Y S 9 B d X R v U m V t b 3 Z l Z E N v b H V t b n M x L n t J T i w x N n 0 m c X V v d D s s J n F 1 b 3 Q 7 U 2 V j d G l v b j E v V G F 4 R G F 0 Y S 9 B d X R v U m V t b 3 Z l Z E N v b H V t b n M x L n t J Q S w x N 3 0 m c X V v d D s s J n F 1 b 3 Q 7 U 2 V j d G l v b j E v V G F 4 R G F 0 Y S 9 B d X R v U m V t b 3 Z l Z E N v b H V t b n M x L n t L U y w x O H 0 m c X V v d D s s J n F 1 b 3 Q 7 U 2 V j d G l v b j E v V G F 4 R G F 0 Y S 9 B d X R v U m V t b 3 Z l Z E N v b H V t b n M x L n t L W S w x O X 0 m c X V v d D s s J n F 1 b 3 Q 7 U 2 V j d G l v b j E v V G F 4 R G F 0 Y S 9 B d X R v U m V t b 3 Z l Z E N v b H V t b n M x L n t M Q S w y M H 0 m c X V v d D s s J n F 1 b 3 Q 7 U 2 V j d G l v b j E v V G F 4 R G F 0 Y S 9 B d X R v U m V t b 3 Z l Z E N v b H V t b n M x L n t N R S w y M X 0 m c X V v d D s s J n F 1 b 3 Q 7 U 2 V j d G l v b j E v V G F 4 R G F 0 Y S 9 B d X R v U m V t b 3 Z l Z E N v b H V t b n M x L n t N R C w y M n 0 m c X V v d D s s J n F 1 b 3 Q 7 U 2 V j d G l v b j E v V G F 4 R G F 0 Y S 9 B d X R v U m V t b 3 Z l Z E N v b H V t b n M x L n t N Q S w y M 3 0 m c X V v d D s s J n F 1 b 3 Q 7 U 2 V j d G l v b j E v V G F 4 R G F 0 Y S 9 B d X R v U m V t b 3 Z l Z E N v b H V t b n M x L n t N S S w y N H 0 m c X V v d D s s J n F 1 b 3 Q 7 U 2 V j d G l v b j E v V G F 4 R G F 0 Y S 9 B d X R v U m V t b 3 Z l Z E N v b H V t b n M x L n t N T i w y N X 0 m c X V v d D s s J n F 1 b 3 Q 7 U 2 V j d G l v b j E v V G F 4 R G F 0 Y S 9 B d X R v U m V t b 3 Z l Z E N v b H V t b n M x L n t N U y w y N n 0 m c X V v d D s s J n F 1 b 3 Q 7 U 2 V j d G l v b j E v V G F 4 R G F 0 Y S 9 B d X R v U m V t b 3 Z l Z E N v b H V t b n M x L n t N T y w y N 3 0 m c X V v d D s s J n F 1 b 3 Q 7 U 2 V j d G l v b j E v V G F 4 R G F 0 Y S 9 B d X R v U m V t b 3 Z l Z E N v b H V t b n M x L n t N V C w y O H 0 m c X V v d D s s J n F 1 b 3 Q 7 U 2 V j d G l v b j E v V G F 4 R G F 0 Y S 9 B d X R v U m V t b 3 Z l Z E N v b H V t b n M x L n t O R S w y O X 0 m c X V v d D s s J n F 1 b 3 Q 7 U 2 V j d G l v b j E v V G F 4 R G F 0 Y S 9 B d X R v U m V t b 3 Z l Z E N v b H V t b n M x L n t O V i w z M H 0 m c X V v d D s s J n F 1 b 3 Q 7 U 2 V j d G l v b j E v V G F 4 R G F 0 Y S 9 B d X R v U m V t b 3 Z l Z E N v b H V t b n M x L n t O S C w z M X 0 m c X V v d D s s J n F 1 b 3 Q 7 U 2 V j d G l v b j E v V G F 4 R G F 0 Y S 9 B d X R v U m V t b 3 Z l Z E N v b H V t b n M x L n t O S i w z M n 0 m c X V v d D s s J n F 1 b 3 Q 7 U 2 V j d G l v b j E v V G F 4 R G F 0 Y S 9 B d X R v U m V t b 3 Z l Z E N v b H V t b n M x L n t O T S w z M 3 0 m c X V v d D s s J n F 1 b 3 Q 7 U 2 V j d G l v b j E v V G F 4 R G F 0 Y S 9 B d X R v U m V t b 3 Z l Z E N v b H V t b n M x L n t O W S w z N H 0 m c X V v d D s s J n F 1 b 3 Q 7 U 2 V j d G l v b j E v V G F 4 R G F 0 Y S 9 B d X R v U m V t b 3 Z l Z E N v b H V t b n M x L n t O Q y w z N X 0 m c X V v d D s s J n F 1 b 3 Q 7 U 2 V j d G l v b j E v V G F 4 R G F 0 Y S 9 B d X R v U m V t b 3 Z l Z E N v b H V t b n M x L n t O R C w z N n 0 m c X V v d D s s J n F 1 b 3 Q 7 U 2 V j d G l v b j E v V G F 4 R G F 0 Y S 9 B d X R v U m V t b 3 Z l Z E N v b H V t b n M x L n t P S C w z N 3 0 m c X V v d D s s J n F 1 b 3 Q 7 U 2 V j d G l v b j E v V G F 4 R G F 0 Y S 9 B d X R v U m V t b 3 Z l Z E N v b H V t b n M x L n t P S y w z O H 0 m c X V v d D s s J n F 1 b 3 Q 7 U 2 V j d G l v b j E v V G F 4 R G F 0 Y S 9 B d X R v U m V t b 3 Z l Z E N v b H V t b n M x L n t P U i w z O X 0 m c X V v d D s s J n F 1 b 3 Q 7 U 2 V j d G l v b j E v V G F 4 R G F 0 Y S 9 B d X R v U m V t b 3 Z l Z E N v b H V t b n M x L n t Q Q S w 0 M H 0 m c X V v d D s s J n F 1 b 3 Q 7 U 2 V j d G l v b j E v V G F 4 R G F 0 Y S 9 B d X R v U m V t b 3 Z l Z E N v b H V t b n M x L n t S S S w 0 M X 0 m c X V v d D s s J n F 1 b 3 Q 7 U 2 V j d G l v b j E v V G F 4 R G F 0 Y S 9 B d X R v U m V t b 3 Z l Z E N v b H V t b n M x L n t T Q y w 0 M n 0 m c X V v d D s s J n F 1 b 3 Q 7 U 2 V j d G l v b j E v V G F 4 R G F 0 Y S 9 B d X R v U m V t b 3 Z l Z E N v b H V t b n M x L n t T R C w 0 M 3 0 m c X V v d D s s J n F 1 b 3 Q 7 U 2 V j d G l v b j E v V G F 4 R G F 0 Y S 9 B d X R v U m V t b 3 Z l Z E N v b H V t b n M x L n t U T i w 0 N H 0 m c X V v d D s s J n F 1 b 3 Q 7 U 2 V j d G l v b j E v V G F 4 R G F 0 Y S 9 B d X R v U m V t b 3 Z l Z E N v b H V t b n M x L n t U W C w 0 N X 0 m c X V v d D s s J n F 1 b 3 Q 7 U 2 V j d G l v b j E v V G F 4 R G F 0 Y S 9 B d X R v U m V t b 3 Z l Z E N v b H V t b n M x L n t V V C w 0 N n 0 m c X V v d D s s J n F 1 b 3 Q 7 U 2 V j d G l v b j E v V G F 4 R G F 0 Y S 9 B d X R v U m V t b 3 Z l Z E N v b H V t b n M x L n t W V C w 0 N 3 0 m c X V v d D s s J n F 1 b 3 Q 7 U 2 V j d G l v b j E v V G F 4 R G F 0 Y S 9 B d X R v U m V t b 3 Z l Z E N v b H V t b n M x L n t W Q S w 0 O H 0 m c X V v d D s s J n F 1 b 3 Q 7 U 2 V j d G l v b j E v V G F 4 R G F 0 Y S 9 B d X R v U m V t b 3 Z l Z E N v b H V t b n M x L n t X Q S w 0 O X 0 m c X V v d D s s J n F 1 b 3 Q 7 U 2 V j d G l v b j E v V G F 4 R G F 0 Y S 9 B d X R v U m V t b 3 Z l Z E N v b H V t b n M x L n t X V i w 1 M H 0 m c X V v d D s s J n F 1 b 3 Q 7 U 2 V j d G l v b j E v V G F 4 R G F 0 Y S 9 B d X R v U m V t b 3 Z l Z E N v b H V t b n M x L n t X S S w 1 M X 0 m c X V v d D s s J n F 1 b 3 Q 7 U 2 V j d G l v b j E v V G F 4 R G F 0 Y S 9 B d X R v U m V t b 3 Z l Z E N v b H V t b n M x L n t X W S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e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1 N m Q w N D U t N G Y 5 Z C 0 0 Y T J m L T g 0 M z E t Z m Z i N D k 2 M G E 3 N j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w M D o w N D o z N y 4 2 M z I z M T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1 a h d s J b 1 J h D 0 e S K c H r 7 E A A A A A A g A A A A A A E G Y A A A A B A A A g A A A A m c t e M t W f 2 I V 3 C D V X z H B 4 i s y 7 + 8 M 5 Y k S 6 4 9 A 5 e r J G d d 0 A A A A A D o A A A A A C A A A g A A A A c R r N D A W U U 6 g s d r R k 8 1 z c Z h y M P m S d R q O 1 Z A o o i q P g n u t Q A A A A R + l z 4 k K n 8 U x e d d b 0 e P B r h K K t Z S k 7 L 9 K Y W L W U I y W 7 4 L J + g r 8 I Q U F v L d X 3 E 3 3 7 k s C r 7 x Y v A 7 / p / p Q v p O u q D n 3 Z J p 4 A H K / g g L a 6 l Y 0 Y l M g S F i h A A A A A d 5 W K / X r o n p i 1 s L I C p j n 7 7 T u a D O M I G X 2 6 V t e H Q x P W B w F m S n i w 3 d d E y I T J j n P G s 9 7 Q N t 3 p f V M u 6 4 W T k D u m T 9 e p I A = = < / D a t a M a s h u p > 
</file>

<file path=customXml/itemProps1.xml><?xml version="1.0" encoding="utf-8"?>
<ds:datastoreItem xmlns:ds="http://schemas.openxmlformats.org/officeDocument/2006/customXml" ds:itemID="{65FEEF77-4410-4421-9297-9D0273CBB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TobaccoProductsSalesTax</vt:lpstr>
      <vt:lpstr>MotorFuelsSalesTax</vt:lpstr>
      <vt:lpstr>AmusementsSalesTax</vt:lpstr>
      <vt:lpstr>AlcoholicBeveragesSalesTax</vt:lpstr>
      <vt:lpstr>TaxDataClean</vt:lpstr>
      <vt:lpstr>PropertyTax</vt:lpstr>
      <vt:lpstr>PublicUtilitiesTax</vt:lpstr>
      <vt:lpstr>IndividualIncomeTax</vt:lpstr>
      <vt:lpstr>DeathAndGiftTax</vt:lpstr>
      <vt:lpstr>TaxCodes</vt:lpstr>
      <vt:lpstr>TaxData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Storms</dc:creator>
  <cp:lastModifiedBy>Justin Storms</cp:lastModifiedBy>
  <dcterms:created xsi:type="dcterms:W3CDTF">2024-04-28T00:02:08Z</dcterms:created>
  <dcterms:modified xsi:type="dcterms:W3CDTF">2024-04-28T18:01:14Z</dcterms:modified>
</cp:coreProperties>
</file>