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im\Downloads\"/>
    </mc:Choice>
  </mc:AlternateContent>
  <xr:revisionPtr revIDLastSave="0" documentId="13_ncr:1_{C337282F-5EBD-4427-8B33-1A1A087E6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nota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9" i="1"/>
  <c r="L101" i="1"/>
  <c r="J101" i="1"/>
  <c r="H101" i="1"/>
  <c r="F101" i="1"/>
  <c r="D101" i="1"/>
  <c r="L100" i="1"/>
  <c r="J100" i="1"/>
  <c r="H100" i="1"/>
  <c r="F100" i="1"/>
  <c r="D100" i="1"/>
  <c r="L99" i="1"/>
  <c r="J99" i="1"/>
  <c r="H99" i="1"/>
  <c r="F99" i="1"/>
  <c r="D99" i="1"/>
  <c r="L98" i="1"/>
  <c r="J98" i="1"/>
  <c r="H98" i="1"/>
  <c r="F98" i="1"/>
  <c r="D98" i="1"/>
  <c r="L97" i="1"/>
  <c r="J97" i="1"/>
  <c r="H97" i="1"/>
  <c r="F97" i="1"/>
  <c r="D97" i="1"/>
  <c r="L96" i="1"/>
  <c r="J96" i="1"/>
  <c r="H96" i="1"/>
  <c r="F96" i="1"/>
  <c r="D96" i="1"/>
  <c r="L95" i="1"/>
  <c r="J95" i="1"/>
  <c r="H95" i="1"/>
  <c r="F95" i="1"/>
  <c r="D95" i="1"/>
  <c r="L94" i="1"/>
  <c r="J94" i="1"/>
  <c r="H94" i="1"/>
  <c r="F94" i="1"/>
  <c r="D94" i="1"/>
  <c r="L93" i="1"/>
  <c r="J93" i="1"/>
  <c r="H93" i="1"/>
  <c r="F93" i="1"/>
  <c r="D93" i="1"/>
  <c r="L92" i="1"/>
  <c r="J92" i="1"/>
  <c r="H92" i="1"/>
  <c r="F92" i="1"/>
  <c r="D92" i="1"/>
  <c r="L91" i="1"/>
  <c r="J91" i="1"/>
  <c r="H91" i="1"/>
  <c r="F91" i="1"/>
  <c r="D91" i="1"/>
  <c r="L90" i="1"/>
  <c r="J90" i="1"/>
  <c r="H90" i="1"/>
  <c r="F90" i="1"/>
  <c r="D90" i="1"/>
  <c r="L89" i="1"/>
  <c r="J89" i="1"/>
  <c r="H89" i="1"/>
  <c r="F89" i="1"/>
  <c r="D89" i="1"/>
  <c r="L88" i="1"/>
  <c r="J88" i="1"/>
  <c r="H88" i="1"/>
  <c r="F88" i="1"/>
  <c r="D88" i="1"/>
  <c r="L87" i="1"/>
  <c r="J87" i="1"/>
  <c r="H87" i="1"/>
  <c r="F87" i="1"/>
  <c r="D87" i="1"/>
  <c r="L86" i="1"/>
  <c r="J86" i="1"/>
  <c r="H86" i="1"/>
  <c r="F86" i="1"/>
  <c r="D86" i="1"/>
  <c r="L85" i="1"/>
  <c r="J85" i="1"/>
  <c r="H85" i="1"/>
  <c r="F85" i="1"/>
  <c r="D85" i="1"/>
  <c r="L84" i="1"/>
  <c r="J84" i="1"/>
  <c r="H84" i="1"/>
  <c r="F84" i="1"/>
  <c r="D84" i="1"/>
  <c r="L83" i="1"/>
  <c r="J83" i="1"/>
  <c r="H83" i="1"/>
  <c r="F83" i="1"/>
  <c r="D83" i="1"/>
  <c r="L82" i="1"/>
  <c r="J82" i="1"/>
  <c r="H82" i="1"/>
  <c r="F82" i="1"/>
  <c r="D82" i="1"/>
  <c r="L81" i="1"/>
  <c r="J81" i="1"/>
  <c r="H81" i="1"/>
  <c r="F81" i="1"/>
  <c r="D81" i="1"/>
  <c r="L80" i="1"/>
  <c r="J80" i="1"/>
  <c r="H80" i="1"/>
  <c r="F80" i="1"/>
  <c r="D80" i="1"/>
  <c r="L79" i="1"/>
  <c r="J79" i="1"/>
  <c r="H79" i="1"/>
  <c r="F79" i="1"/>
  <c r="D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J74" i="1"/>
  <c r="H74" i="1"/>
  <c r="F74" i="1"/>
  <c r="D74" i="1"/>
  <c r="L73" i="1"/>
  <c r="J73" i="1"/>
  <c r="H73" i="1"/>
  <c r="F73" i="1"/>
  <c r="D73" i="1"/>
  <c r="L72" i="1"/>
  <c r="J72" i="1"/>
  <c r="H72" i="1"/>
  <c r="F72" i="1"/>
  <c r="D72" i="1"/>
  <c r="L71" i="1"/>
  <c r="J71" i="1"/>
  <c r="H71" i="1"/>
  <c r="F71" i="1"/>
  <c r="D71" i="1"/>
  <c r="L70" i="1"/>
  <c r="J70" i="1"/>
  <c r="H70" i="1"/>
  <c r="F70" i="1"/>
  <c r="D70" i="1"/>
  <c r="L69" i="1"/>
  <c r="J69" i="1"/>
  <c r="H69" i="1"/>
  <c r="F69" i="1"/>
  <c r="D69" i="1"/>
  <c r="L68" i="1"/>
  <c r="J68" i="1"/>
  <c r="H68" i="1"/>
  <c r="F68" i="1"/>
  <c r="D68" i="1"/>
  <c r="L67" i="1"/>
  <c r="J67" i="1"/>
  <c r="H67" i="1"/>
  <c r="F67" i="1"/>
  <c r="D67" i="1"/>
  <c r="L66" i="1"/>
  <c r="J66" i="1"/>
  <c r="H66" i="1"/>
  <c r="F66" i="1"/>
  <c r="D66" i="1"/>
  <c r="L65" i="1"/>
  <c r="J65" i="1"/>
  <c r="H65" i="1"/>
  <c r="F65" i="1"/>
  <c r="D65" i="1"/>
  <c r="L64" i="1"/>
  <c r="J64" i="1"/>
  <c r="H64" i="1"/>
  <c r="F64" i="1"/>
  <c r="D64" i="1"/>
  <c r="L63" i="1"/>
  <c r="J63" i="1"/>
  <c r="H63" i="1"/>
  <c r="F63" i="1"/>
  <c r="D63" i="1"/>
  <c r="L62" i="1"/>
  <c r="J62" i="1"/>
  <c r="H62" i="1"/>
  <c r="F62" i="1"/>
  <c r="L61" i="1"/>
  <c r="J61" i="1"/>
  <c r="H61" i="1"/>
  <c r="F61" i="1"/>
  <c r="D61" i="1"/>
  <c r="L60" i="1"/>
  <c r="J60" i="1"/>
  <c r="H60" i="1"/>
  <c r="F60" i="1"/>
  <c r="D60" i="1"/>
  <c r="L59" i="1"/>
  <c r="J59" i="1"/>
  <c r="H59" i="1"/>
  <c r="F59" i="1"/>
  <c r="D59" i="1"/>
  <c r="L58" i="1"/>
  <c r="J58" i="1"/>
  <c r="H58" i="1"/>
  <c r="F58" i="1"/>
  <c r="D58" i="1"/>
  <c r="L57" i="1"/>
  <c r="J57" i="1"/>
  <c r="H57" i="1"/>
  <c r="F57" i="1"/>
  <c r="D57" i="1"/>
  <c r="L56" i="1"/>
  <c r="J56" i="1"/>
  <c r="H56" i="1"/>
  <c r="F56" i="1"/>
  <c r="D56" i="1"/>
  <c r="L55" i="1"/>
  <c r="J55" i="1"/>
  <c r="H55" i="1"/>
  <c r="F55" i="1"/>
  <c r="D55" i="1"/>
  <c r="L54" i="1"/>
  <c r="J54" i="1"/>
  <c r="H54" i="1"/>
  <c r="F54" i="1"/>
  <c r="D54" i="1"/>
  <c r="L53" i="1"/>
  <c r="J53" i="1"/>
  <c r="H53" i="1"/>
  <c r="F53" i="1"/>
  <c r="D53" i="1"/>
  <c r="L52" i="1"/>
  <c r="J52" i="1"/>
  <c r="H52" i="1"/>
  <c r="F52" i="1"/>
  <c r="D52" i="1"/>
  <c r="L51" i="1"/>
  <c r="J51" i="1"/>
  <c r="H51" i="1"/>
  <c r="F51" i="1"/>
  <c r="D51" i="1"/>
  <c r="L50" i="1"/>
  <c r="J50" i="1"/>
  <c r="H50" i="1"/>
  <c r="F50" i="1"/>
  <c r="D50" i="1"/>
  <c r="L49" i="1"/>
  <c r="J49" i="1"/>
  <c r="H49" i="1"/>
  <c r="F49" i="1"/>
  <c r="D49" i="1"/>
  <c r="L48" i="1"/>
  <c r="J48" i="1"/>
  <c r="H48" i="1"/>
  <c r="F48" i="1"/>
  <c r="D48" i="1"/>
  <c r="L47" i="1"/>
  <c r="J47" i="1"/>
  <c r="H47" i="1"/>
  <c r="F47" i="1"/>
  <c r="D47" i="1"/>
  <c r="L46" i="1"/>
  <c r="J46" i="1"/>
  <c r="H46" i="1"/>
  <c r="F46" i="1"/>
  <c r="D46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  <c r="L38" i="1"/>
  <c r="J38" i="1"/>
  <c r="H38" i="1"/>
  <c r="F38" i="1"/>
  <c r="D38" i="1"/>
  <c r="L37" i="1"/>
  <c r="J37" i="1"/>
  <c r="H37" i="1"/>
  <c r="F37" i="1"/>
  <c r="D37" i="1"/>
  <c r="L36" i="1"/>
  <c r="J36" i="1"/>
  <c r="H36" i="1"/>
  <c r="F36" i="1"/>
  <c r="D36" i="1"/>
  <c r="L35" i="1"/>
  <c r="J35" i="1"/>
  <c r="H35" i="1"/>
  <c r="F35" i="1"/>
  <c r="D35" i="1"/>
  <c r="L34" i="1"/>
  <c r="J34" i="1"/>
  <c r="H34" i="1"/>
  <c r="F34" i="1"/>
  <c r="D34" i="1"/>
  <c r="L33" i="1"/>
  <c r="J33" i="1"/>
  <c r="H33" i="1"/>
  <c r="F33" i="1"/>
  <c r="D33" i="1"/>
  <c r="L32" i="1"/>
  <c r="J32" i="1"/>
  <c r="H32" i="1"/>
  <c r="F32" i="1"/>
  <c r="D32" i="1"/>
  <c r="L31" i="1"/>
  <c r="J31" i="1"/>
  <c r="H31" i="1"/>
  <c r="F31" i="1"/>
  <c r="D31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F28" i="1"/>
  <c r="D28" i="1"/>
  <c r="L27" i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<sst xmlns="http://schemas.openxmlformats.org/spreadsheetml/2006/main" count="631" uniqueCount="134">
  <si>
    <t>Lemma</t>
  </si>
  <si>
    <t>Freq</t>
  </si>
  <si>
    <t>C1?</t>
  </si>
  <si>
    <t>Class1</t>
  </si>
  <si>
    <t>C2?</t>
  </si>
  <si>
    <t>Class2</t>
  </si>
  <si>
    <t>C3?</t>
  </si>
  <si>
    <t>Class3</t>
  </si>
  <si>
    <t>C4?</t>
  </si>
  <si>
    <t>Class4</t>
  </si>
  <si>
    <t>C5?</t>
  </si>
  <si>
    <t>Class5</t>
  </si>
  <si>
    <t>AnnotatorComment</t>
  </si>
  <si>
    <t>přeměřovat</t>
  </si>
  <si>
    <t>ulpět</t>
  </si>
  <si>
    <t>přihrát</t>
  </si>
  <si>
    <t>potápět se</t>
  </si>
  <si>
    <t>zavětřit</t>
  </si>
  <si>
    <t>obouvat</t>
  </si>
  <si>
    <t>vymetat</t>
  </si>
  <si>
    <t>odstínit</t>
  </si>
  <si>
    <t>rozpínat se</t>
  </si>
  <si>
    <t>podřezávat</t>
  </si>
  <si>
    <t>tropit</t>
  </si>
  <si>
    <t>protkávat</t>
  </si>
  <si>
    <t>razit</t>
  </si>
  <si>
    <t>zalézt</t>
  </si>
  <si>
    <t>generalizovat</t>
  </si>
  <si>
    <t>omráčit</t>
  </si>
  <si>
    <t>navalit se</t>
  </si>
  <si>
    <t>pacifikovat</t>
  </si>
  <si>
    <t>rozbíhat se</t>
  </si>
  <si>
    <t>sprchnout</t>
  </si>
  <si>
    <t>zevšeobecňovat</t>
  </si>
  <si>
    <t>zakořenit</t>
  </si>
  <si>
    <t>sprchovat</t>
  </si>
  <si>
    <t>naaranžovat</t>
  </si>
  <si>
    <t>leštit</t>
  </si>
  <si>
    <t>přerazit</t>
  </si>
  <si>
    <t>vařit</t>
  </si>
  <si>
    <t>zamykat</t>
  </si>
  <si>
    <t>protrhávat</t>
  </si>
  <si>
    <t>zamilovat se</t>
  </si>
  <si>
    <t>dorážet</t>
  </si>
  <si>
    <t>vyhrocovat se</t>
  </si>
  <si>
    <t>klonit se</t>
  </si>
  <si>
    <t>podsouvat</t>
  </si>
  <si>
    <t>modlit se</t>
  </si>
  <si>
    <t>slušet se</t>
  </si>
  <si>
    <t>šmátrat</t>
  </si>
  <si>
    <t>rýmovat</t>
  </si>
  <si>
    <t>prořeknout se</t>
  </si>
  <si>
    <t>sečíst</t>
  </si>
  <si>
    <t>strnout</t>
  </si>
  <si>
    <t>zanořovat se</t>
  </si>
  <si>
    <t>vytočit</t>
  </si>
  <si>
    <t>orosit se</t>
  </si>
  <si>
    <t>rozhořet se</t>
  </si>
  <si>
    <t>pohnat</t>
  </si>
  <si>
    <t>normalizovat</t>
  </si>
  <si>
    <t>potřást</t>
  </si>
  <si>
    <t>vyloupnout</t>
  </si>
  <si>
    <t>přitéci</t>
  </si>
  <si>
    <t>ochlazovat</t>
  </si>
  <si>
    <t>blýskat se</t>
  </si>
  <si>
    <t>nazrát</t>
  </si>
  <si>
    <t>trumfovat</t>
  </si>
  <si>
    <t>vzdalovat se</t>
  </si>
  <si>
    <t>předávkovat</t>
  </si>
  <si>
    <t>popleskat</t>
  </si>
  <si>
    <t>zlořečit</t>
  </si>
  <si>
    <t>dělat se</t>
  </si>
  <si>
    <t>rozhostit se</t>
  </si>
  <si>
    <t>rozkvést</t>
  </si>
  <si>
    <t>nastřílet</t>
  </si>
  <si>
    <t>překrývat</t>
  </si>
  <si>
    <t>nadužít</t>
  </si>
  <si>
    <t>drancovat</t>
  </si>
  <si>
    <t>rozpočíst</t>
  </si>
  <si>
    <t>vysvobodit</t>
  </si>
  <si>
    <t>nadlehčit</t>
  </si>
  <si>
    <t>přepadat</t>
  </si>
  <si>
    <t>najíždět</t>
  </si>
  <si>
    <t>zarůstat</t>
  </si>
  <si>
    <t>přistavět</t>
  </si>
  <si>
    <t>ořezávat</t>
  </si>
  <si>
    <t>ztížit</t>
  </si>
  <si>
    <t>pokazit se</t>
  </si>
  <si>
    <t>pohasnout</t>
  </si>
  <si>
    <t>ubránit se</t>
  </si>
  <si>
    <t>bouřit</t>
  </si>
  <si>
    <t>konzultovat</t>
  </si>
  <si>
    <t>vpravit</t>
  </si>
  <si>
    <t>odevzdávat</t>
  </si>
  <si>
    <t>budit se</t>
  </si>
  <si>
    <t>zakomponovat</t>
  </si>
  <si>
    <t>přiklánět se</t>
  </si>
  <si>
    <t>abstrahovat</t>
  </si>
  <si>
    <t>doletět</t>
  </si>
  <si>
    <t>sejít</t>
  </si>
  <si>
    <t>vyučit se</t>
  </si>
  <si>
    <t>vzkázat</t>
  </si>
  <si>
    <t>rokovat</t>
  </si>
  <si>
    <t>zahrávat</t>
  </si>
  <si>
    <t>úvěrovat</t>
  </si>
  <si>
    <t>poděkovat se</t>
  </si>
  <si>
    <t>sesbírat</t>
  </si>
  <si>
    <t>roztrhat se</t>
  </si>
  <si>
    <t>vyprojektovat</t>
  </si>
  <si>
    <t>dohledávat</t>
  </si>
  <si>
    <t>zreformovat</t>
  </si>
  <si>
    <t>konverzovat</t>
  </si>
  <si>
    <t>vychutnat</t>
  </si>
  <si>
    <t>n</t>
  </si>
  <si>
    <t>r_n</t>
  </si>
  <si>
    <t>r_y</t>
  </si>
  <si>
    <t>C3: No such class (vec01226) in SynSemClass. Please enter a different class.</t>
  </si>
  <si>
    <t>y</t>
  </si>
  <si>
    <t>C5: No such class (vec01305) in SynSemClass. Please enter a different class.</t>
  </si>
  <si>
    <t>C1: No such class (vec01303) in SynSemClass. Please enter a different class.</t>
  </si>
  <si>
    <t>C4: No such class (vec01318) in SynSemClass. Please enter a different class.</t>
  </si>
  <si>
    <t>C2: No such class (vec01333) in SynSemClass. Please enter a different class.</t>
  </si>
  <si>
    <t>C4: No such class (vec01244) in SynSemClass. Please enter a different class.</t>
  </si>
  <si>
    <t>C3: No such class (vec01310) in SynSemClass. Please enter a different class.</t>
  </si>
  <si>
    <t>C5: No such class (vec01371) in SynSemClass. Please enter a different class.</t>
  </si>
  <si>
    <t>C1: No such class (vec01340) in SynSemClass. Please enter a different class.</t>
  </si>
  <si>
    <t>C5: No such class (vec01251) in SynSemClass. Please enter a different class.</t>
  </si>
  <si>
    <t>C5: No such class (vec01231) in SynSemClass. Please enter a different class.</t>
  </si>
  <si>
    <t>C1: No such class (vec01226) in SynSemClass. Please enter a different class.</t>
  </si>
  <si>
    <t>C2: No such class (vec01293) in SynSemClass. Please enter a different class; C3: No such class (vec01369) in SynSemClass. Please enter a different class.</t>
  </si>
  <si>
    <t>C1: No such class (vec01377) in SynSemClass. Please enter a different class.</t>
  </si>
  <si>
    <t>C4: No such class (vec01301) in SynSemClass. Please enter a different class.</t>
  </si>
  <si>
    <t>C5: No such class (vec01201) in SynSemClass. Please enter a different class.</t>
  </si>
  <si>
    <t>C4: No such class (vec01230) in SynSemClass. Please enter a different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</si>
</sst>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AFFFF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AAAA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2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2" fillId="2" borderId="2" xfId="1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110" zoomScaleNormal="110" workbookViewId="0">
      <selection activeCell="M101" sqref="M101"/>
    </sheetView>
  </sheetViews>
  <sheetFormatPr defaultRowHeight="14.4" x14ac:dyDescent="0.3"/>
  <cols>
    <col min="1" max="1" width="11.6640625" style="1" customWidth="1"/>
    <col min="2" max="2" width="5.6640625" style="1" customWidth="1"/>
    <col min="3" max="3" width="4.6640625" style="2" customWidth="1"/>
    <col min="4" max="4" width="18.6640625" style="3" customWidth="1"/>
    <col min="5" max="5" width="4.6640625" style="4" customWidth="1"/>
    <col min="6" max="6" width="18.6640625" style="5" customWidth="1"/>
    <col min="7" max="7" width="4.6640625" style="6" customWidth="1"/>
    <col min="8" max="8" width="18.6640625" style="7" customWidth="1"/>
    <col min="9" max="9" width="4.6640625" style="8" customWidth="1"/>
    <col min="10" max="10" width="18.6640625" style="9" customWidth="1"/>
    <col min="11" max="11" width="4.6640625" style="10" customWidth="1"/>
    <col min="12" max="12" width="18.6640625" style="11" customWidth="1"/>
    <col min="13" max="13" width="25.6640625" style="12" customWidth="1"/>
  </cols>
  <sheetData>
    <row r="1" spans="1:13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3">
      <c r="A2" s="1" t="s">
        <v>13</v>
      </c>
      <c r="B2" s="1">
        <v>21</v>
      </c>
      <c r="C2" s="2" t="s">
        <v>113</v>
      </c>
      <c r="D2" s="3" t="str">
        <f>HYPERLINK("https://lindat.mff.cuni.cz/services/SynSemClass40/SynSemClass40.html?veclass=vec00298","00298/rozšířit")</f>
        <v>00298/rozšířit</v>
      </c>
      <c r="E2" s="4" t="s">
        <v>114</v>
      </c>
      <c r="F2" s="5" t="str">
        <f>HYPERLINK("https://lindat.mff.cuni.cz/services/SynSemClass40/SynSemClass40.html?veclass=vec00149","00149/uvážit")</f>
        <v>00149/uvážit</v>
      </c>
      <c r="G2" s="6" t="s">
        <v>113</v>
      </c>
      <c r="H2" s="7" t="str">
        <f>HYPERLINK("https://lindat.mff.cuni.cz/services/SynSemClass40/SynSemClass40.html?veclass=vec00869","00869/podívat")</f>
        <v>00869/podívat</v>
      </c>
      <c r="I2" s="8" t="s">
        <v>113</v>
      </c>
      <c r="J2" s="9" t="str">
        <f>HYPERLINK("https://lindat.mff.cuni.cz/services/SynSemClass40/SynSemClass40.html?veclass=vec01017","01017/dostihnout")</f>
        <v>01017/dostihnout</v>
      </c>
      <c r="K2" s="10" t="s">
        <v>113</v>
      </c>
      <c r="L2" s="11" t="str">
        <f>HYPERLINK("https://lindat.mff.cuni.cz/services/SynSemClass40/SynSemClass40.html?veclass=vec01194","01194/zvednout")</f>
        <v>01194/zvednout</v>
      </c>
    </row>
    <row r="3" spans="1:13" x14ac:dyDescent="0.3">
      <c r="A3" s="1" t="s">
        <v>14</v>
      </c>
      <c r="B3" s="1">
        <v>135</v>
      </c>
      <c r="C3" s="2" t="s">
        <v>113</v>
      </c>
      <c r="D3" s="3" t="str">
        <f>HYPERLINK("https://lindat.mff.cuni.cz/services/SynSemClass40/SynSemClass40.html?veclass=vec00622","00622/klopýtat")</f>
        <v>00622/klopýtat</v>
      </c>
      <c r="E3" s="4" t="s">
        <v>113</v>
      </c>
      <c r="F3" s="5" t="str">
        <f>HYPERLINK("https://lindat.mff.cuni.cz/services/SynSemClass40/SynSemClass40.html?veclass=vec00949","00949/valit")</f>
        <v>00949/valit</v>
      </c>
      <c r="G3" s="6" t="s">
        <v>113</v>
      </c>
      <c r="H3" s="7" t="str">
        <f>HYPERLINK("https://lindat.mff.cuni.cz/services/SynSemClass40/SynSemClass40.html?veclass=vec01039","01039/kousnout")</f>
        <v>01039/kousnout</v>
      </c>
      <c r="I3" s="8" t="s">
        <v>113</v>
      </c>
      <c r="J3" s="9" t="str">
        <f>HYPERLINK("https://lindat.mff.cuni.cz/services/SynSemClass40/SynSemClass40.html?veclass=vec00372","00372/zasáhnout")</f>
        <v>00372/zasáhnout</v>
      </c>
      <c r="K3" s="10" t="s">
        <v>114</v>
      </c>
      <c r="L3" s="11" t="str">
        <f>HYPERLINK("https://lindat.mff.cuni.cz/services/SynSemClass40/SynSemClass40.html?veclass=vec00017","00017/existovat")</f>
        <v>00017/existovat</v>
      </c>
    </row>
    <row r="4" spans="1:13" x14ac:dyDescent="0.3">
      <c r="A4" s="1" t="s">
        <v>15</v>
      </c>
      <c r="B4" s="1">
        <v>89</v>
      </c>
      <c r="C4" s="2" t="s">
        <v>113</v>
      </c>
      <c r="D4" s="3" t="str">
        <f>HYPERLINK("https://lindat.mff.cuni.cz/services/SynSemClass40/SynSemClass40.html?veclass=vec00011","00011/dovézt")</f>
        <v>00011/dovézt</v>
      </c>
      <c r="E4" s="4" t="s">
        <v>113</v>
      </c>
      <c r="F4" s="5" t="str">
        <f>HYPERLINK("https://lindat.mff.cuni.cz/services/SynSemClass40/SynSemClass40.html?veclass=vec00033","00033/nabídnout")</f>
        <v>00033/nabídnout</v>
      </c>
      <c r="G4" s="6" t="s">
        <v>113</v>
      </c>
      <c r="H4" s="7" t="str">
        <f>HYPERLINK("https://lindat.mff.cuni.cz/services/SynSemClass40/SynSemClass40.html?veclass=vec00823","00823/hrát")</f>
        <v>00823/hrát</v>
      </c>
      <c r="I4" s="8" t="s">
        <v>115</v>
      </c>
      <c r="J4" s="9" t="str">
        <f>HYPERLINK("https://lindat.mff.cuni.cz/services/SynSemClass40/SynSemClass40.html?veclass=vec01087","01087/předávat")</f>
        <v>01087/předávat</v>
      </c>
      <c r="K4" s="10" t="s">
        <v>114</v>
      </c>
      <c r="L4" s="11" t="str">
        <f>HYPERLINK("https://lindat.mff.cuni.cz/services/SynSemClass40/SynSemClass40.html?veclass=vec00571","00571/zadat")</f>
        <v>00571/zadat</v>
      </c>
    </row>
    <row r="5" spans="1:13" x14ac:dyDescent="0.3">
      <c r="A5" s="1" t="s">
        <v>16</v>
      </c>
      <c r="B5" s="1">
        <v>174</v>
      </c>
      <c r="C5" s="2" t="s">
        <v>114</v>
      </c>
      <c r="D5" s="3" t="str">
        <f>HYPERLINK("https://lindat.mff.cuni.cz/services/SynSemClass40/SynSemClass40.html?veclass=vec00747","00747/vrhnout")</f>
        <v>00747/vrhnout</v>
      </c>
      <c r="E5" s="4" t="s">
        <v>114</v>
      </c>
      <c r="F5" s="5" t="str">
        <f>HYPERLINK("https://lindat.mff.cuni.cz/services/SynSemClass40/SynSemClass40.html?veclass=vec00467","00467/padat")</f>
        <v>00467/padat</v>
      </c>
      <c r="G5" s="6" t="s">
        <v>113</v>
      </c>
      <c r="H5" s="7" t="str">
        <f>HYPERLINK("https://lindat.mff.cuni.cz/services/SynSemClass40/SynSemClass40.html?veclass=vec00833","00833/mačkat")</f>
        <v>00833/mačkat</v>
      </c>
      <c r="I5" s="8" t="s">
        <v>113</v>
      </c>
      <c r="J5" s="9" t="str">
        <f>HYPERLINK("https://lindat.mff.cuni.cz/services/SynSemClass40/SynSemClass40.html?veclass=vec00090","00090/prozkoumat")</f>
        <v>00090/prozkoumat</v>
      </c>
      <c r="K5" s="10" t="s">
        <v>113</v>
      </c>
      <c r="L5" s="11" t="str">
        <f>HYPERLINK("https://lindat.mff.cuni.cz/services/SynSemClass40/SynSemClass40.html?veclass=vec00622","00622/klopýtat")</f>
        <v>00622/klopýtat</v>
      </c>
    </row>
    <row r="6" spans="1:13" x14ac:dyDescent="0.3">
      <c r="A6" s="1" t="s">
        <v>17</v>
      </c>
      <c r="B6" s="1">
        <v>132</v>
      </c>
      <c r="C6" s="2" t="s">
        <v>113</v>
      </c>
      <c r="D6" s="3" t="str">
        <f>HYPERLINK("https://lindat.mff.cuni.cz/services/SynSemClass40/SynSemClass40.html?veclass=vec01043","01043/mračit")</f>
        <v>01043/mračit</v>
      </c>
      <c r="E6" s="4" t="s">
        <v>113</v>
      </c>
      <c r="F6" s="5" t="str">
        <f>HYPERLINK("https://lindat.mff.cuni.cz/services/SynSemClass40/SynSemClass40.html?veclass=vec00991","00991/zavrtět")</f>
        <v>00991/zavrtět</v>
      </c>
      <c r="G6" s="6" t="s">
        <v>113</v>
      </c>
      <c r="H6" s="7" t="str">
        <f>HYPERLINK("https://lindat.mff.cuni.cz/services/SynSemClass40/SynSemClass40.html?veclass=vec00718","00718/smát")</f>
        <v>00718/smát</v>
      </c>
      <c r="I6" s="8" t="s">
        <v>113</v>
      </c>
      <c r="J6" s="9" t="str">
        <f>HYPERLINK("https://lindat.mff.cuni.cz/services/SynSemClass40/SynSemClass40.html?veclass=vec00958","00958/vyčinit")</f>
        <v>00958/vyčinit</v>
      </c>
      <c r="K6" s="10" t="s">
        <v>113</v>
      </c>
      <c r="L6" s="11" t="str">
        <f>HYPERLINK("https://lindat.mff.cuni.cz/services/SynSemClass40/SynSemClass40.html?veclass=vec00674","00674/pohrdat")</f>
        <v>00674/pohrdat</v>
      </c>
    </row>
    <row r="7" spans="1:13" x14ac:dyDescent="0.3">
      <c r="A7" s="1" t="s">
        <v>18</v>
      </c>
      <c r="B7" s="1">
        <v>80</v>
      </c>
      <c r="C7" s="2" t="s">
        <v>113</v>
      </c>
      <c r="D7" s="3" t="str">
        <f>HYPERLINK("https://lindat.mff.cuni.cz/services/SynSemClass40/SynSemClass40.html?veclass=vec00899","00899/připevnit")</f>
        <v>00899/připevnit</v>
      </c>
      <c r="E7" s="4" t="s">
        <v>113</v>
      </c>
      <c r="F7" s="5" t="str">
        <f>HYPERLINK("https://lindat.mff.cuni.cz/services/SynSemClass40/SynSemClass40.html?veclass=vec00631","00631/mávat")</f>
        <v>00631/mávat</v>
      </c>
      <c r="G7" s="6" t="s">
        <v>113</v>
      </c>
      <c r="H7" s="7" t="str">
        <f>HYPERLINK("https://lindat.mff.cuni.cz/services/SynSemClass40/SynSemClass40.html?veclass=vec01226","01226/mávat")</f>
        <v>01226/mávat</v>
      </c>
      <c r="I7" s="8" t="s">
        <v>113</v>
      </c>
      <c r="J7" s="9" t="str">
        <f>HYPERLINK("https://lindat.mff.cuni.cz/services/SynSemClass40/SynSemClass40.html?veclass=vec00718","00718/smát")</f>
        <v>00718/smát</v>
      </c>
      <c r="K7" s="10" t="s">
        <v>113</v>
      </c>
      <c r="L7" s="11" t="str">
        <f>HYPERLINK("https://lindat.mff.cuni.cz/services/SynSemClass40/SynSemClass40.html?veclass=vec01039","01039/kousnout")</f>
        <v>01039/kousnout</v>
      </c>
      <c r="M7" s="12" t="s">
        <v>116</v>
      </c>
    </row>
    <row r="8" spans="1:13" x14ac:dyDescent="0.3">
      <c r="A8" s="1" t="s">
        <v>19</v>
      </c>
      <c r="B8" s="1">
        <v>43</v>
      </c>
      <c r="C8" s="2" t="s">
        <v>117</v>
      </c>
      <c r="D8" s="3" t="str">
        <f>HYPERLINK("https://lindat.mff.cuni.cz/services/SynSemClass40/SynSemClass40.html?veclass=vec00380","00380/zbavit")</f>
        <v>00380/zbavit</v>
      </c>
      <c r="E8" s="4" t="s">
        <v>113</v>
      </c>
      <c r="F8" s="5" t="str">
        <f>HYPERLINK("https://lindat.mff.cuni.cz/services/SynSemClass40/SynSemClass40.html?veclass=vec00957","00957/vyčerpávat")</f>
        <v>00957/vyčerpávat</v>
      </c>
      <c r="G8" s="6" t="s">
        <v>113</v>
      </c>
      <c r="H8" s="7" t="str">
        <f>HYPERLINK("https://lindat.mff.cuni.cz/services/SynSemClass40/SynSemClass40.html?veclass=vec00555","00555/vyhodit")</f>
        <v>00555/vyhodit</v>
      </c>
      <c r="I8" s="8" t="s">
        <v>113</v>
      </c>
      <c r="J8" s="9" t="str">
        <f>HYPERLINK("https://lindat.mff.cuni.cz/services/SynSemClass40/SynSemClass40.html?veclass=vec00819","00819/házet")</f>
        <v>00819/házet</v>
      </c>
      <c r="K8" s="10" t="s">
        <v>114</v>
      </c>
      <c r="L8" s="11" t="str">
        <f>HYPERLINK("https://lindat.mff.cuni.cz/services/SynSemClass40/SynSemClass40.html?veclass=vec00764","00764/vytrhnout")</f>
        <v>00764/vytrhnout</v>
      </c>
    </row>
    <row r="9" spans="1:13" x14ac:dyDescent="0.3">
      <c r="A9" s="1" t="s">
        <v>20</v>
      </c>
      <c r="B9" s="1">
        <v>17</v>
      </c>
      <c r="C9" s="2" t="s">
        <v>113</v>
      </c>
      <c r="D9" s="14" t="str">
        <f>HYPERLINK("https://lindat.mff.cuni.cz/services/SynSemClass40/SynSemClass40.html?veclass=vec00923","00923/smazat")</f>
        <v>00923/smazat</v>
      </c>
      <c r="E9" s="4" t="s">
        <v>113</v>
      </c>
      <c r="F9" s="5" t="str">
        <f>HYPERLINK("https://lindat.mff.cuni.cz/services/SynSemClass40/SynSemClass40.html?veclass=vec00910","00910/rozptýlit")</f>
        <v>00910/rozptýlit</v>
      </c>
      <c r="G9" s="6" t="s">
        <v>113</v>
      </c>
      <c r="H9" s="7" t="str">
        <f>HYPERLINK("https://lindat.mff.cuni.cz/services/SynSemClass40/SynSemClass40.html?veclass=vec00047","00047/oddělit")</f>
        <v>00047/oddělit</v>
      </c>
      <c r="I9" s="8" t="s">
        <v>113</v>
      </c>
      <c r="J9" s="9" t="str">
        <f>HYPERLINK("https://lindat.mff.cuni.cz/services/SynSemClass40/SynSemClass40.html?veclass=vec00770","00770/zamlžit")</f>
        <v>00770/zamlžit</v>
      </c>
      <c r="K9" s="10" t="s">
        <v>113</v>
      </c>
      <c r="L9" s="11" t="str">
        <f>HYPERLINK("https://lindat.mff.cuni.cz/services/SynSemClass40/SynSemClass40.html?veclass=vec00791","00791/zkreslovat")</f>
        <v>00791/zkreslovat</v>
      </c>
    </row>
    <row r="10" spans="1:13" x14ac:dyDescent="0.3">
      <c r="A10" s="1" t="s">
        <v>21</v>
      </c>
      <c r="B10" s="1">
        <v>102</v>
      </c>
      <c r="C10" s="2" t="s">
        <v>113</v>
      </c>
      <c r="D10" s="3" t="str">
        <f>HYPERLINK("https://lindat.mff.cuni.cz/services/SynSemClass40/SynSemClass40.html?veclass=vec00910","00910/rozptýlit")</f>
        <v>00910/rozptýlit</v>
      </c>
      <c r="E10" s="4" t="s">
        <v>113</v>
      </c>
      <c r="F10" s="5" t="str">
        <f>HYPERLINK("https://lindat.mff.cuni.cz/services/SynSemClass40/SynSemClass40.html?veclass=vec00949","00949/valit")</f>
        <v>00949/valit</v>
      </c>
      <c r="G10" s="6" t="s">
        <v>114</v>
      </c>
      <c r="H10" s="7" t="str">
        <f>HYPERLINK("https://lindat.mff.cuni.cz/services/SynSemClass40/SynSemClass40.html?veclass=vec00911","00911/rozptýlit")</f>
        <v>00911/rozptýlit</v>
      </c>
      <c r="I10" s="8" t="s">
        <v>113</v>
      </c>
      <c r="J10" s="9" t="str">
        <f>HYPERLINK("https://lindat.mff.cuni.cz/services/SynSemClass40/SynSemClass40.html?veclass=vec00943","00943/utáhnout")</f>
        <v>00943/utáhnout</v>
      </c>
      <c r="K10" s="10" t="s">
        <v>113</v>
      </c>
      <c r="L10" s="11" t="str">
        <f>HYPERLINK("https://lindat.mff.cuni.cz/services/SynSemClass40/SynSemClass40.html?veclass=vec01305","01305/rozdělit")</f>
        <v>01305/rozdělit</v>
      </c>
      <c r="M10" s="12" t="s">
        <v>118</v>
      </c>
    </row>
    <row r="11" spans="1:13" x14ac:dyDescent="0.3">
      <c r="A11" s="1" t="s">
        <v>22</v>
      </c>
      <c r="B11" s="1">
        <v>26</v>
      </c>
      <c r="C11" s="2" t="s">
        <v>113</v>
      </c>
      <c r="D11" s="3" t="str">
        <f>HYPERLINK("https://lindat.mff.cuni.cz/services/SynSemClass40/SynSemClass40.html?veclass=vec01303","01303/rabovat")</f>
        <v>01303/rabovat</v>
      </c>
      <c r="E11" s="4" t="s">
        <v>113</v>
      </c>
      <c r="F11" s="5" t="str">
        <f>HYPERLINK("https://lindat.mff.cuni.cz/services/SynSemClass40/SynSemClass40.html?veclass=vec00957","00957/vyčerpávat")</f>
        <v>00957/vyčerpávat</v>
      </c>
      <c r="G11" s="6" t="s">
        <v>113</v>
      </c>
      <c r="H11" s="7" t="str">
        <f>HYPERLINK("https://lindat.mff.cuni.cz/services/SynSemClass40/SynSemClass40.html?veclass=vec00903","00903/rozcupovat")</f>
        <v>00903/rozcupovat</v>
      </c>
      <c r="I11" s="8" t="s">
        <v>113</v>
      </c>
      <c r="J11" s="9" t="str">
        <f>HYPERLINK("https://lindat.mff.cuni.cz/services/SynSemClass40/SynSemClass40.html?veclass=vec00819","00819/házet")</f>
        <v>00819/házet</v>
      </c>
      <c r="K11" s="10" t="s">
        <v>115</v>
      </c>
      <c r="L11" s="11" t="str">
        <f>HYPERLINK("https://lindat.mff.cuni.cz/services/SynSemClass40/SynSemClass40.html?veclass=vec00389","00389/zničit")</f>
        <v>00389/zničit</v>
      </c>
      <c r="M11" s="12" t="s">
        <v>119</v>
      </c>
    </row>
    <row r="12" spans="1:13" x14ac:dyDescent="0.3">
      <c r="A12" s="1" t="s">
        <v>23</v>
      </c>
      <c r="B12" s="1">
        <v>185</v>
      </c>
      <c r="C12" s="2" t="s">
        <v>113</v>
      </c>
      <c r="D12" s="3" t="str">
        <f>HYPERLINK("https://lindat.mff.cuni.cz/services/SynSemClass40/SynSemClass40.html?veclass=vec00708","00708/shrábnout")</f>
        <v>00708/shrábnout</v>
      </c>
      <c r="E12" s="4" t="s">
        <v>113</v>
      </c>
      <c r="F12" s="5" t="str">
        <f>HYPERLINK("https://lindat.mff.cuni.cz/services/SynSemClass40/SynSemClass40.html?veclass=vec00045","00045/obejít")</f>
        <v>00045/obejít</v>
      </c>
      <c r="G12" s="6" t="s">
        <v>113</v>
      </c>
      <c r="H12" s="7" t="str">
        <f>HYPERLINK("https://lindat.mff.cuni.cz/services/SynSemClass40/SynSemClass40.html?veclass=vec00620","00620/kárat")</f>
        <v>00620/kárat</v>
      </c>
      <c r="I12" s="8" t="s">
        <v>113</v>
      </c>
      <c r="J12" s="9" t="str">
        <f>HYPERLINK("https://lindat.mff.cuni.cz/services/SynSemClass40/SynSemClass40.html?veclass=vec00443","00443/nashromáždit")</f>
        <v>00443/nashromáždit</v>
      </c>
      <c r="K12" s="10" t="s">
        <v>115</v>
      </c>
      <c r="L12" s="11" t="str">
        <f>HYPERLINK("https://lindat.mff.cuni.cz/services/SynSemClass40/SynSemClass40.html?veclass=vec00196","00196/způsobit")</f>
        <v>00196/způsobit</v>
      </c>
    </row>
    <row r="13" spans="1:13" x14ac:dyDescent="0.3">
      <c r="A13" s="1" t="s">
        <v>24</v>
      </c>
      <c r="B13" s="1">
        <v>14</v>
      </c>
      <c r="C13" s="2" t="s">
        <v>114</v>
      </c>
      <c r="D13" s="3" t="str">
        <f>HYPERLINK("https://lindat.mff.cuni.cz/services/SynSemClass40/SynSemClass40.html?veclass=vec00576","00576/zaplavit")</f>
        <v>00576/zaplavit</v>
      </c>
      <c r="E13" s="4" t="s">
        <v>113</v>
      </c>
      <c r="F13" s="5" t="str">
        <f>HYPERLINK("https://lindat.mff.cuni.cz/services/SynSemClass40/SynSemClass40.html?veclass=vec00882","00882/projet")</f>
        <v>00882/projet</v>
      </c>
      <c r="G13" s="6" t="s">
        <v>113</v>
      </c>
      <c r="H13" s="7" t="str">
        <f>HYPERLINK("https://lindat.mff.cuni.cz/services/SynSemClass40/SynSemClass40.html?veclass=vec00872","00872/pokrýt")</f>
        <v>00872/pokrýt</v>
      </c>
      <c r="I13" s="8" t="s">
        <v>113</v>
      </c>
      <c r="J13" s="9" t="str">
        <f>HYPERLINK("https://lindat.mff.cuni.cz/services/SynSemClass40/SynSemClass40.html?veclass=vec00643","00643/obklopit")</f>
        <v>00643/obklopit</v>
      </c>
      <c r="K13" s="10" t="s">
        <v>113</v>
      </c>
      <c r="L13" s="11" t="str">
        <f>HYPERLINK("https://lindat.mff.cuni.cz/services/SynSemClass40/SynSemClass40.html?veclass=vec00053","00053/ohraničit")</f>
        <v>00053/ohraničit</v>
      </c>
    </row>
    <row r="14" spans="1:13" x14ac:dyDescent="0.3">
      <c r="A14" s="1" t="s">
        <v>25</v>
      </c>
      <c r="B14" s="1">
        <v>334</v>
      </c>
      <c r="C14" s="2" t="s">
        <v>113</v>
      </c>
      <c r="D14" s="3" t="str">
        <f>HYPERLINK("https://lindat.mff.cuni.cz/services/SynSemClass40/SynSemClass40.html?veclass=vec01025","01025/chodit")</f>
        <v>01025/chodit</v>
      </c>
      <c r="E14" s="4" t="s">
        <v>114</v>
      </c>
      <c r="F14" s="5" t="str">
        <f>HYPERLINK("https://lindat.mff.cuni.cz/services/SynSemClass40/SynSemClass40.html?veclass=vec00227","00227/jít")</f>
        <v>00227/jít</v>
      </c>
      <c r="G14" s="6" t="s">
        <v>113</v>
      </c>
      <c r="H14" s="7" t="str">
        <f>HYPERLINK("https://lindat.mff.cuni.cz/services/SynSemClass40/SynSemClass40.html?veclass=vec00022","00022/hnout")</f>
        <v>00022/hnout</v>
      </c>
      <c r="I14" s="8" t="s">
        <v>113</v>
      </c>
      <c r="J14" s="9" t="str">
        <f>HYPERLINK("https://lindat.mff.cuni.cz/services/SynSemClass40/SynSemClass40.html?veclass=vec00127","00127/stanovit")</f>
        <v>00127/stanovit</v>
      </c>
      <c r="K14" s="10" t="s">
        <v>113</v>
      </c>
      <c r="L14" s="11" t="str">
        <f>HYPERLINK("https://lindat.mff.cuni.cz/services/SynSemClass40/SynSemClass40.html?veclass=vec00273","00273/pracovat")</f>
        <v>00273/pracovat</v>
      </c>
    </row>
    <row r="15" spans="1:13" x14ac:dyDescent="0.3">
      <c r="A15" s="1" t="s">
        <v>26</v>
      </c>
      <c r="B15" s="1">
        <v>525</v>
      </c>
      <c r="C15" s="2" t="s">
        <v>115</v>
      </c>
      <c r="D15" s="3" t="str">
        <f>HYPERLINK("https://lindat.mff.cuni.cz/services/SynSemClass40/SynSemClass40.html?veclass=vec00227","00227/jít")</f>
        <v>00227/jít</v>
      </c>
      <c r="E15" s="4" t="s">
        <v>115</v>
      </c>
      <c r="F15" s="5" t="str">
        <f>HYPERLINK("https://lindat.mff.cuni.cz/services/SynSemClass40/SynSemClass40.html?veclass=vec00218","00218/dostat")</f>
        <v>00218/dostat</v>
      </c>
      <c r="G15" s="6" t="s">
        <v>114</v>
      </c>
      <c r="H15" s="7" t="str">
        <f>HYPERLINK("https://lindat.mff.cuni.cz/services/SynSemClass40/SynSemClass40.html?veclass=vec00048","00048/odejít")</f>
        <v>00048/odejít</v>
      </c>
      <c r="I15" s="8" t="s">
        <v>113</v>
      </c>
      <c r="J15" s="9" t="str">
        <f>HYPERLINK("https://lindat.mff.cuni.cz/services/SynSemClass40/SynSemClass40.html?veclass=vec01318","01318/slézat")</f>
        <v>01318/slézat</v>
      </c>
      <c r="K15" s="10" t="s">
        <v>113</v>
      </c>
      <c r="L15" s="11" t="str">
        <f>HYPERLINK("https://lindat.mff.cuni.cz/services/SynSemClass40/SynSemClass40.html?veclass=vec00629","00629/lehnout")</f>
        <v>00629/lehnout</v>
      </c>
      <c r="M15" s="12" t="s">
        <v>120</v>
      </c>
    </row>
    <row r="16" spans="1:13" x14ac:dyDescent="0.3">
      <c r="A16" s="1" t="s">
        <v>27</v>
      </c>
      <c r="B16" s="1">
        <v>6</v>
      </c>
      <c r="C16" s="2" t="s">
        <v>113</v>
      </c>
      <c r="D16" s="3" t="str">
        <f>HYPERLINK("https://lindat.mff.cuni.cz/services/SynSemClass40/SynSemClass40.html?veclass=vec00254","00254/ovlivnit")</f>
        <v>00254/ovlivnit</v>
      </c>
      <c r="E16" s="4" t="s">
        <v>113</v>
      </c>
      <c r="F16" s="5" t="str">
        <f>HYPERLINK("https://lindat.mff.cuni.cz/services/SynSemClass40/SynSemClass40.html?veclass=vec01333","01333/teoretizovat")</f>
        <v>01333/teoretizovat</v>
      </c>
      <c r="G16" s="6" t="s">
        <v>113</v>
      </c>
      <c r="H16" s="7" t="str">
        <f>HYPERLINK("https://lindat.mff.cuni.cz/services/SynSemClass40/SynSemClass40.html?veclass=vec00801","00801/bagatelizovat")</f>
        <v>00801/bagatelizovat</v>
      </c>
      <c r="I16" s="8" t="s">
        <v>113</v>
      </c>
      <c r="J16" s="9" t="str">
        <f>HYPERLINK("https://lindat.mff.cuni.cz/services/SynSemClass40/SynSemClass40.html?veclass=vec00032","00032/myslet")</f>
        <v>00032/myslet</v>
      </c>
      <c r="K16" s="10" t="s">
        <v>113</v>
      </c>
      <c r="L16" s="11" t="str">
        <f>HYPERLINK("https://lindat.mff.cuni.cz/services/SynSemClass40/SynSemClass40.html?veclass=vec00859","00859/orientovat")</f>
        <v>00859/orientovat</v>
      </c>
      <c r="M16" s="12" t="s">
        <v>121</v>
      </c>
    </row>
    <row r="17" spans="1:13" x14ac:dyDescent="0.3">
      <c r="A17" s="1" t="s">
        <v>28</v>
      </c>
      <c r="B17" s="1">
        <v>224</v>
      </c>
      <c r="C17" s="2" t="s">
        <v>113</v>
      </c>
      <c r="D17" s="3" t="str">
        <f>HYPERLINK("https://lindat.mff.cuni.cz/services/SynSemClass40/SynSemClass40.html?veclass=vec00608","00608/dráždit")</f>
        <v>00608/dráždit</v>
      </c>
      <c r="E17" s="4" t="s">
        <v>113</v>
      </c>
      <c r="F17" s="5" t="str">
        <f>HYPERLINK("https://lindat.mff.cuni.cz/services/SynSemClass40/SynSemClass40.html?veclass=vec00657","00657/okrást")</f>
        <v>00657/okrást</v>
      </c>
      <c r="G17" s="6" t="s">
        <v>113</v>
      </c>
      <c r="H17" s="7" t="str">
        <f>HYPERLINK("https://lindat.mff.cuni.cz/services/SynSemClass40/SynSemClass40.html?veclass=vec00091","00091/přebít")</f>
        <v>00091/přebít</v>
      </c>
      <c r="I17" s="8" t="s">
        <v>114</v>
      </c>
      <c r="J17" s="9" t="str">
        <f>HYPERLINK("https://lindat.mff.cuni.cz/services/SynSemClass40/SynSemClass40.html?veclass=vec00667","00667/pobouřit")</f>
        <v>00667/pobouřit</v>
      </c>
      <c r="K17" s="10" t="s">
        <v>113</v>
      </c>
      <c r="L17" s="11" t="str">
        <f>HYPERLINK("https://lindat.mff.cuni.cz/services/SynSemClass40/SynSemClass40.html?veclass=vec00389","00389/zničit")</f>
        <v>00389/zničit</v>
      </c>
    </row>
    <row r="18" spans="1:13" x14ac:dyDescent="0.3">
      <c r="A18" s="1" t="s">
        <v>29</v>
      </c>
      <c r="B18" s="1">
        <v>40</v>
      </c>
      <c r="C18" s="2" t="s">
        <v>113</v>
      </c>
      <c r="D18" s="3" t="str">
        <f>HYPERLINK("https://lindat.mff.cuni.cz/services/SynSemClass40/SynSemClass40.html?veclass=vec00819","00819/házet")</f>
        <v>00819/házet</v>
      </c>
      <c r="E18" s="4" t="s">
        <v>113</v>
      </c>
      <c r="F18" s="5" t="str">
        <f>HYPERLINK("https://lindat.mff.cuni.cz/services/SynSemClass40/SynSemClass40.html?veclass=vec00932","00932/strčit")</f>
        <v>00932/strčit</v>
      </c>
      <c r="G18" s="6" t="s">
        <v>113</v>
      </c>
      <c r="H18" s="7" t="str">
        <f>HYPERLINK("https://lindat.mff.cuni.cz/services/SynSemClass40/SynSemClass40.html?veclass=vec00957","00957/vyčerpávat")</f>
        <v>00957/vyčerpávat</v>
      </c>
      <c r="I18" s="8" t="s">
        <v>113</v>
      </c>
      <c r="J18" s="9" t="str">
        <f>HYPERLINK("https://lindat.mff.cuni.cz/services/SynSemClass40/SynSemClass40.html?veclass=vec01107","01107/shazovat")</f>
        <v>01107/shazovat</v>
      </c>
      <c r="K18" s="10" t="s">
        <v>113</v>
      </c>
      <c r="L18" s="11" t="str">
        <f>HYPERLINK("https://lindat.mff.cuni.cz/services/SynSemClass40/SynSemClass40.html?veclass=vec00614","00614/chrlit")</f>
        <v>00614/chrlit</v>
      </c>
    </row>
    <row r="19" spans="1:13" x14ac:dyDescent="0.3">
      <c r="A19" s="1" t="s">
        <v>30</v>
      </c>
      <c r="B19" s="1">
        <v>15</v>
      </c>
      <c r="C19" s="2" t="s">
        <v>117</v>
      </c>
      <c r="D19" s="3" t="str">
        <f>HYPERLINK("https://lindat.mff.cuni.cz/services/SynSemClass40/SynSemClass40.html?veclass=vec00536","00536/uklidnit")</f>
        <v>00536/uklidnit</v>
      </c>
      <c r="E19" s="4" t="s">
        <v>114</v>
      </c>
      <c r="F19" s="5" t="str">
        <f>HYPERLINK("https://lindat.mff.cuni.cz/services/SynSemClass40/SynSemClass40.html?veclass=vec00055","00055/oslabit")</f>
        <v>00055/oslabit</v>
      </c>
      <c r="G19" s="6" t="s">
        <v>113</v>
      </c>
      <c r="H19" s="7" t="str">
        <f>HYPERLINK("https://lindat.mff.cuni.cz/services/SynSemClass40/SynSemClass40.html?veclass=vec00761","00761/vystrašit")</f>
        <v>00761/vystrašit</v>
      </c>
      <c r="I19" s="8" t="s">
        <v>114</v>
      </c>
      <c r="J19" s="9" t="str">
        <f>HYPERLINK("https://lindat.mff.cuni.cz/services/SynSemClass40/SynSemClass40.html?veclass=vec01244","01244/odzbrojit")</f>
        <v>01244/odzbrojit</v>
      </c>
      <c r="K19" s="10" t="s">
        <v>113</v>
      </c>
      <c r="L19" s="11" t="str">
        <f>HYPERLINK("https://lindat.mff.cuni.cz/services/SynSemClass40/SynSemClass40.html?veclass=vec00545","00545/uvolnit")</f>
        <v>00545/uvolnit</v>
      </c>
      <c r="M19" s="12" t="s">
        <v>122</v>
      </c>
    </row>
    <row r="20" spans="1:13" x14ac:dyDescent="0.3">
      <c r="A20" s="1" t="s">
        <v>31</v>
      </c>
      <c r="B20" s="1">
        <v>161</v>
      </c>
      <c r="C20" s="2" t="s">
        <v>115</v>
      </c>
      <c r="D20" s="3" t="str">
        <f>HYPERLINK("https://lindat.mff.cuni.cz/services/SynSemClass40/SynSemClass40.html?veclass=vec00949","00949/valit")</f>
        <v>00949/valit</v>
      </c>
      <c r="E20" s="4" t="s">
        <v>113</v>
      </c>
      <c r="F20" s="5" t="str">
        <f>HYPERLINK("https://lindat.mff.cuni.cz/services/SynSemClass40/SynSemClass40.html?veclass=vec00097","00097/přicházet")</f>
        <v>00097/přicházet</v>
      </c>
      <c r="G20" s="6" t="s">
        <v>113</v>
      </c>
      <c r="H20" s="7" t="str">
        <f>HYPERLINK("https://lindat.mff.cuni.cz/services/SynSemClass40/SynSemClass40.html?veclass=vec01310","01310/rozplývat")</f>
        <v>01310/rozplývat</v>
      </c>
      <c r="I20" s="8" t="s">
        <v>113</v>
      </c>
      <c r="J20" s="9" t="str">
        <f>HYPERLINK("https://lindat.mff.cuni.cz/services/SynSemClass40/SynSemClass40.html?veclass=vec00681","00681/prasknout")</f>
        <v>00681/prasknout</v>
      </c>
      <c r="K20" s="10" t="s">
        <v>113</v>
      </c>
      <c r="L20" s="11" t="str">
        <f>HYPERLINK("https://lindat.mff.cuni.cz/services/SynSemClass40/SynSemClass40.html?veclass=vec00993","00993/zkroutit")</f>
        <v>00993/zkroutit</v>
      </c>
      <c r="M20" s="12" t="s">
        <v>123</v>
      </c>
    </row>
    <row r="21" spans="1:13" x14ac:dyDescent="0.3">
      <c r="A21" s="1" t="s">
        <v>32</v>
      </c>
      <c r="B21" s="1">
        <v>27</v>
      </c>
      <c r="C21" s="2" t="s">
        <v>113</v>
      </c>
      <c r="D21" s="3" t="str">
        <f>HYPERLINK("https://lindat.mff.cuni.cz/services/SynSemClass40/SynSemClass40.html?veclass=vec00949","00949/valit")</f>
        <v>00949/valit</v>
      </c>
      <c r="E21" s="4" t="s">
        <v>113</v>
      </c>
      <c r="F21" s="5" t="str">
        <f>HYPERLINK("https://lindat.mff.cuni.cz/services/SynSemClass40/SynSemClass40.html?veclass=vec00937","00937/třást")</f>
        <v>00937/třást</v>
      </c>
      <c r="G21" s="6" t="s">
        <v>113</v>
      </c>
      <c r="H21" s="7" t="str">
        <f>HYPERLINK("https://lindat.mff.cuni.cz/services/SynSemClass40/SynSemClass40.html?veclass=vec01110","01110/sípat")</f>
        <v>01110/sípat</v>
      </c>
      <c r="I21" s="8" t="s">
        <v>113</v>
      </c>
      <c r="J21" s="9" t="str">
        <f>HYPERLINK("https://lindat.mff.cuni.cz/services/SynSemClass40/SynSemClass40.html?veclass=vec01147","01147/vlnit")</f>
        <v>01147/vlnit</v>
      </c>
      <c r="K21" s="10" t="s">
        <v>113</v>
      </c>
      <c r="L21" s="11" t="str">
        <f>HYPERLINK("https://lindat.mff.cuni.cz/services/SynSemClass40/SynSemClass40.html?veclass=vec00364","00364/vzpomínat")</f>
        <v>00364/vzpomínat</v>
      </c>
    </row>
    <row r="22" spans="1:13" x14ac:dyDescent="0.3">
      <c r="A22" s="1" t="s">
        <v>33</v>
      </c>
      <c r="B22" s="1">
        <v>4</v>
      </c>
      <c r="C22" s="2" t="s">
        <v>113</v>
      </c>
      <c r="D22" s="3" t="str">
        <f>HYPERLINK("https://lindat.mff.cuni.cz/services/SynSemClass40/SynSemClass40.html?veclass=vec00108","00108/rozvést")</f>
        <v>00108/rozvést</v>
      </c>
      <c r="E22" s="4" t="s">
        <v>113</v>
      </c>
      <c r="F22" s="5" t="str">
        <f>HYPERLINK("https://lindat.mff.cuni.cz/services/SynSemClass40/SynSemClass40.html?veclass=vec00055","00055/oslabit")</f>
        <v>00055/oslabit</v>
      </c>
      <c r="G22" s="6" t="s">
        <v>113</v>
      </c>
      <c r="H22" s="7" t="str">
        <f>HYPERLINK("https://lindat.mff.cuni.cz/services/SynSemClass40/SynSemClass40.html?veclass=vec00801","00801/bagatelizovat")</f>
        <v>00801/bagatelizovat</v>
      </c>
      <c r="I22" s="8" t="s">
        <v>113</v>
      </c>
      <c r="J22" s="9" t="str">
        <f>HYPERLINK("https://lindat.mff.cuni.cz/services/SynSemClass40/SynSemClass40.html?veclass=vec00393","00393/ztratit")</f>
        <v>00393/ztratit</v>
      </c>
      <c r="K22" s="10" t="s">
        <v>113</v>
      </c>
      <c r="L22" s="11" t="str">
        <f>HYPERLINK("https://lindat.mff.cuni.cz/services/SynSemClass40/SynSemClass40.html?veclass=vec00557","00557/vykládat")</f>
        <v>00557/vykládat</v>
      </c>
    </row>
    <row r="23" spans="1:13" x14ac:dyDescent="0.3">
      <c r="A23" s="1" t="s">
        <v>34</v>
      </c>
      <c r="B23" s="1">
        <v>42</v>
      </c>
      <c r="C23" s="2" t="s">
        <v>113</v>
      </c>
      <c r="D23" s="3" t="str">
        <f>HYPERLINK("https://lindat.mff.cuni.cz/services/SynSemClass40/SynSemClass40.html?veclass=vec00197","00197/zrodit")</f>
        <v>00197/zrodit</v>
      </c>
      <c r="E23" s="4" t="s">
        <v>113</v>
      </c>
      <c r="F23" s="5" t="str">
        <f>HYPERLINK("https://lindat.mff.cuni.cz/services/SynSemClass40/SynSemClass40.html?veclass=vec00743","00743/vnutit")</f>
        <v>00743/vnutit</v>
      </c>
      <c r="G23" s="6" t="s">
        <v>114</v>
      </c>
      <c r="H23" s="7" t="str">
        <f>HYPERLINK("https://lindat.mff.cuni.cz/services/SynSemClass40/SynSemClass40.html?veclass=vec01167","01167/zabudovat")</f>
        <v>01167/zabudovat</v>
      </c>
      <c r="I23" s="8" t="s">
        <v>114</v>
      </c>
      <c r="J23" s="9" t="str">
        <f>HYPERLINK("https://lindat.mff.cuni.cz/services/SynSemClass40/SynSemClass40.html?veclass=vec00735","00735/umístit")</f>
        <v>00735/umístit</v>
      </c>
      <c r="K23" s="10" t="s">
        <v>113</v>
      </c>
      <c r="L23" s="11" t="str">
        <f>HYPERLINK("https://lindat.mff.cuni.cz/services/SynSemClass40/SynSemClass40.html?veclass=vec00258","00258/pocházet")</f>
        <v>00258/pocházet</v>
      </c>
    </row>
    <row r="24" spans="1:13" x14ac:dyDescent="0.3">
      <c r="A24" s="1" t="s">
        <v>35</v>
      </c>
      <c r="B24" s="1">
        <v>124</v>
      </c>
      <c r="C24" s="2" t="s">
        <v>113</v>
      </c>
      <c r="D24" s="3" t="str">
        <f>HYPERLINK("https://lindat.mff.cuni.cz/services/SynSemClass40/SynSemClass40.html?veclass=vec00679","00679/potit")</f>
        <v>00679/potit</v>
      </c>
      <c r="E24" s="4" t="s">
        <v>113</v>
      </c>
      <c r="F24" s="5" t="str">
        <f>HYPERLINK("https://lindat.mff.cuni.cz/services/SynSemClass40/SynSemClass40.html?veclass=vec01310","01310/rozplývat")</f>
        <v>01310/rozplývat</v>
      </c>
      <c r="G24" s="6" t="s">
        <v>113</v>
      </c>
      <c r="H24" s="7" t="str">
        <f>HYPERLINK("https://lindat.mff.cuni.cz/services/SynSemClass40/SynSemClass40.html?veclass=vec00718","00718/smát")</f>
        <v>00718/smát</v>
      </c>
      <c r="I24" s="8" t="s">
        <v>113</v>
      </c>
      <c r="J24" s="9" t="str">
        <f>HYPERLINK("https://lindat.mff.cuni.cz/services/SynSemClass40/SynSemClass40.html?veclass=vec00714","00714/skrývat")</f>
        <v>00714/skrývat</v>
      </c>
      <c r="K24" s="10" t="s">
        <v>113</v>
      </c>
      <c r="L24" s="11" t="str">
        <f>HYPERLINK("https://lindat.mff.cuni.cz/services/SynSemClass40/SynSemClass40.html?veclass=vec01371","01371/zalapat")</f>
        <v>01371/zalapat</v>
      </c>
      <c r="M24" s="12" t="s">
        <v>124</v>
      </c>
    </row>
    <row r="25" spans="1:13" x14ac:dyDescent="0.3">
      <c r="A25" s="1" t="s">
        <v>36</v>
      </c>
      <c r="B25" s="1">
        <v>59</v>
      </c>
      <c r="C25" s="2" t="s">
        <v>117</v>
      </c>
      <c r="D25" s="3" t="str">
        <f>HYPERLINK("https://lindat.mff.cuni.cz/services/SynSemClass40/SynSemClass40.html?veclass=vec00502","00502/připravovat")</f>
        <v>00502/připravovat</v>
      </c>
      <c r="E25" s="4" t="s">
        <v>113</v>
      </c>
      <c r="F25" s="5" t="str">
        <f>HYPERLINK("https://lindat.mff.cuni.cz/services/SynSemClass40/SynSemClass40.html?veclass=vec00526","00526/strukturovat")</f>
        <v>00526/strukturovat</v>
      </c>
      <c r="G25" s="6" t="s">
        <v>113</v>
      </c>
      <c r="H25" s="7" t="str">
        <f>HYPERLINK("https://lindat.mff.cuni.cz/services/SynSemClass40/SynSemClass40.html?veclass=vec00902","00902/přizpůsobovat")</f>
        <v>00902/přizpůsobovat</v>
      </c>
      <c r="I25" s="8" t="s">
        <v>115</v>
      </c>
      <c r="J25" s="9" t="str">
        <f>HYPERLINK("https://lindat.mff.cuni.cz/services/SynSemClass40/SynSemClass40.html?veclass=vec00040","00040/navrhnout")</f>
        <v>00040/navrhnout</v>
      </c>
      <c r="K25" s="10" t="s">
        <v>114</v>
      </c>
      <c r="L25" s="11" t="str">
        <f>HYPERLINK("https://lindat.mff.cuni.cz/services/SynSemClass40/SynSemClass40.html?veclass=vec00735","00735/umístit")</f>
        <v>00735/umístit</v>
      </c>
    </row>
    <row r="26" spans="1:13" x14ac:dyDescent="0.3">
      <c r="A26" s="1" t="s">
        <v>37</v>
      </c>
      <c r="B26" s="1">
        <v>163</v>
      </c>
      <c r="C26" s="2" t="s">
        <v>113</v>
      </c>
      <c r="D26" s="3" t="str">
        <f>HYPERLINK("https://lindat.mff.cuni.cz/services/SynSemClass40/SynSemClass40.html?veclass=vec00728","00728/stisknout")</f>
        <v>00728/stisknout</v>
      </c>
      <c r="E26" s="4" t="s">
        <v>113</v>
      </c>
      <c r="F26" s="5" t="str">
        <f>HYPERLINK("https://lindat.mff.cuni.cz/services/SynSemClass40/SynSemClass40.html?veclass=vec01147","01147/vlnit")</f>
        <v>01147/vlnit</v>
      </c>
      <c r="G26" s="6" t="s">
        <v>113</v>
      </c>
      <c r="H26" s="7" t="str">
        <f>HYPERLINK("https://lindat.mff.cuni.cz/services/SynSemClass40/SynSemClass40.html?veclass=vec00091","00091/přebít")</f>
        <v>00091/přebít</v>
      </c>
      <c r="I26" s="8" t="s">
        <v>113</v>
      </c>
      <c r="J26" s="9" t="str">
        <f>HYPERLINK("https://lindat.mff.cuni.cz/services/SynSemClass40/SynSemClass40.html?veclass=vec01060","01060/odseknout")</f>
        <v>01060/odseknout</v>
      </c>
      <c r="K26" s="10" t="s">
        <v>113</v>
      </c>
      <c r="L26" s="11" t="str">
        <f>HYPERLINK("https://lindat.mff.cuni.cz/services/SynSemClass40/SynSemClass40.html?veclass=vec00910","00910/rozptýlit")</f>
        <v>00910/rozptýlit</v>
      </c>
    </row>
    <row r="27" spans="1:13" x14ac:dyDescent="0.3">
      <c r="A27" s="1" t="s">
        <v>38</v>
      </c>
      <c r="B27" s="1">
        <v>171</v>
      </c>
      <c r="C27" s="2" t="s">
        <v>117</v>
      </c>
      <c r="D27" s="3" t="str">
        <f>HYPERLINK("https://lindat.mff.cuni.cz/services/SynSemClass40/SynSemClass40.html?veclass=vec00903","00903/rozcupovat")</f>
        <v>00903/rozcupovat</v>
      </c>
      <c r="E27" s="4" t="s">
        <v>115</v>
      </c>
      <c r="F27" s="5" t="str">
        <f>HYPERLINK("https://lindat.mff.cuni.cz/services/SynSemClass40/SynSemClass40.html?veclass=vec00885","00885/prolomit")</f>
        <v>00885/prolomit</v>
      </c>
      <c r="G27" s="6" t="s">
        <v>113</v>
      </c>
      <c r="H27" s="7" t="str">
        <f>HYPERLINK("https://lindat.mff.cuni.cz/services/SynSemClass40/SynSemClass40.html?veclass=vec01106","01106/shazovat")</f>
        <v>01106/shazovat</v>
      </c>
      <c r="I27" s="8" t="s">
        <v>113</v>
      </c>
      <c r="J27" s="9" t="str">
        <f>HYPERLINK("https://lindat.mff.cuni.cz/services/SynSemClass40/SynSemClass40.html?veclass=vec00819","00819/házet")</f>
        <v>00819/házet</v>
      </c>
      <c r="K27" s="10" t="s">
        <v>114</v>
      </c>
      <c r="L27" s="11" t="str">
        <f>HYPERLINK("https://lindat.mff.cuni.cz/services/SynSemClass40/SynSemClass40.html?veclass=vec00389","00389/zničit")</f>
        <v>00389/zničit</v>
      </c>
    </row>
    <row r="28" spans="1:13" x14ac:dyDescent="0.3">
      <c r="A28" s="1" t="s">
        <v>39</v>
      </c>
      <c r="B28" s="1">
        <v>1543</v>
      </c>
      <c r="C28" s="2" t="s">
        <v>117</v>
      </c>
      <c r="D28" s="3" t="str">
        <f>HYPERLINK("https://lindat.mff.cuni.cz/services/SynSemClass40/SynSemClass40.html?veclass=vec01340","01340/usmažit")</f>
        <v>01340/usmažit</v>
      </c>
      <c r="E28" s="4" t="s">
        <v>113</v>
      </c>
      <c r="F28" s="5" t="str">
        <f>HYPERLINK("https://lindat.mff.cuni.cz/services/SynSemClass40/SynSemClass40.html?veclass=vec00603","00603/balit")</f>
        <v>00603/balit</v>
      </c>
      <c r="G28" s="6" t="s">
        <v>113</v>
      </c>
      <c r="H28" s="7" t="str">
        <f>HYPERLINK("https://lindat.mff.cuni.cz/services/SynSemClass40/SynSemClass40.html?veclass=vec00828","00828/jíst")</f>
        <v>00828/jíst</v>
      </c>
      <c r="I28" s="8" t="s">
        <v>113</v>
      </c>
      <c r="J28" s="9" t="str">
        <f>HYPERLINK("https://lindat.mff.cuni.cz/services/SynSemClass40/SynSemClass40.html?veclass=vec00084","00084/produkovat")</f>
        <v>00084/produkovat</v>
      </c>
      <c r="K28" s="10" t="s">
        <v>113</v>
      </c>
      <c r="L28" s="11" t="str">
        <f>HYPERLINK("https://lindat.mff.cuni.cz/services/SynSemClass40/SynSemClass40.html?veclass=vec00752","00752/vybavit")</f>
        <v>00752/vybavit</v>
      </c>
      <c r="M28" s="12" t="s">
        <v>125</v>
      </c>
    </row>
    <row r="29" spans="1:13" x14ac:dyDescent="0.3">
      <c r="A29" s="1" t="s">
        <v>40</v>
      </c>
      <c r="B29" s="1">
        <v>326</v>
      </c>
      <c r="C29" s="2" t="s">
        <v>113</v>
      </c>
      <c r="D29" s="3" t="str">
        <f>HYPERLINK("https://lindat.mff.cuni.cz/services/SynSemClass40/SynSemClass40.html?veclass=vec00728","00728/stisknout")</f>
        <v>00728/stisknout</v>
      </c>
      <c r="E29" s="4" t="s">
        <v>114</v>
      </c>
      <c r="F29" s="5" t="str">
        <f>HYPERLINK("https://lindat.mff.cuni.cz/services/SynSemClass40/SynSemClass40.html?veclass=vec00376","00376/zavřít")</f>
        <v>00376/zavřít</v>
      </c>
      <c r="G29" s="6" t="s">
        <v>113</v>
      </c>
      <c r="H29" s="7" t="str">
        <f>HYPERLINK("https://lindat.mff.cuni.cz/services/SynSemClass40/SynSemClass40.html?veclass=vec00735","00735/umístit")</f>
        <v>00735/umístit</v>
      </c>
      <c r="I29" s="8" t="s">
        <v>114</v>
      </c>
      <c r="J29" s="9" t="str">
        <f>HYPERLINK("https://lindat.mff.cuni.cz/services/SynSemClass40/SynSemClass40.html?veclass=vec00465","00465/otevřít")</f>
        <v>00465/otevřít</v>
      </c>
      <c r="K29" s="10" t="s">
        <v>113</v>
      </c>
      <c r="L29" s="11" t="str">
        <f>HYPERLINK("https://lindat.mff.cuni.cz/services/SynSemClass40/SynSemClass40.html?veclass=vec00899","00899/připevnit")</f>
        <v>00899/připevnit</v>
      </c>
    </row>
    <row r="30" spans="1:13" x14ac:dyDescent="0.3">
      <c r="A30" s="1" t="s">
        <v>41</v>
      </c>
      <c r="B30" s="1">
        <v>20</v>
      </c>
      <c r="C30" s="2" t="s">
        <v>113</v>
      </c>
      <c r="D30" s="3" t="str">
        <f>HYPERLINK("https://lindat.mff.cuni.cz/services/SynSemClass40/SynSemClass40.html?veclass=vec00937","00937/třást")</f>
        <v>00937/třást</v>
      </c>
      <c r="E30" s="4" t="s">
        <v>113</v>
      </c>
      <c r="F30" s="5" t="str">
        <f>HYPERLINK("https://lindat.mff.cuni.cz/services/SynSemClass40/SynSemClass40.html?veclass=vec01103","01103/roztavit")</f>
        <v>01103/roztavit</v>
      </c>
      <c r="G30" s="6" t="s">
        <v>113</v>
      </c>
      <c r="H30" s="7" t="str">
        <f>HYPERLINK("https://lindat.mff.cuni.cz/services/SynSemClass40/SynSemClass40.html?veclass=vec00949","00949/valit")</f>
        <v>00949/valit</v>
      </c>
      <c r="I30" s="8" t="s">
        <v>113</v>
      </c>
      <c r="J30" s="9" t="str">
        <f>HYPERLINK("https://lindat.mff.cuni.cz/services/SynSemClass40/SynSemClass40.html?veclass=vec00903","00903/rozcupovat")</f>
        <v>00903/rozcupovat</v>
      </c>
      <c r="K30" s="10" t="s">
        <v>117</v>
      </c>
      <c r="L30" s="11" t="str">
        <f>HYPERLINK("https://lindat.mff.cuni.cz/services/SynSemClass40/SynSemClass40.html?veclass=vec00885","00885/prolomit")</f>
        <v>00885/prolomit</v>
      </c>
    </row>
    <row r="31" spans="1:13" x14ac:dyDescent="0.3">
      <c r="A31" s="1" t="s">
        <v>42</v>
      </c>
      <c r="B31" s="1">
        <v>1150</v>
      </c>
      <c r="C31" s="2" t="s">
        <v>117</v>
      </c>
      <c r="D31" s="3" t="str">
        <f>HYPERLINK("https://lindat.mff.cuni.cz/services/SynSemClass40/SynSemClass40.html?veclass=vec00432","00432/milovat")</f>
        <v>00432/milovat</v>
      </c>
      <c r="E31" s="4" t="s">
        <v>113</v>
      </c>
      <c r="F31" s="5" t="str">
        <f>HYPERLINK("https://lindat.mff.cuni.cz/services/SynSemClass40/SynSemClass40.html?veclass=vec00996","00996/znepřátelit")</f>
        <v>00996/znepřátelit</v>
      </c>
      <c r="G31" s="6" t="s">
        <v>113</v>
      </c>
      <c r="H31" s="7" t="str">
        <f>HYPERLINK("https://lindat.mff.cuni.cz/services/SynSemClass40/SynSemClass40.html?veclass=vec00574","00574/zajímat")</f>
        <v>00574/zajímat</v>
      </c>
      <c r="I31" s="8" t="s">
        <v>113</v>
      </c>
      <c r="J31" s="9" t="str">
        <f>HYPERLINK("https://lindat.mff.cuni.cz/services/SynSemClass40/SynSemClass40.html?veclass=vec00239","00239/nastoupit")</f>
        <v>00239/nastoupit</v>
      </c>
      <c r="K31" s="10" t="s">
        <v>113</v>
      </c>
      <c r="L31" s="11" t="str">
        <f>HYPERLINK("https://lindat.mff.cuni.cz/services/SynSemClass40/SynSemClass40.html?veclass=vec00742","00742/užívat")</f>
        <v>00742/užívat</v>
      </c>
    </row>
    <row r="32" spans="1:13" x14ac:dyDescent="0.3">
      <c r="A32" s="1" t="s">
        <v>43</v>
      </c>
      <c r="B32" s="1">
        <v>275</v>
      </c>
      <c r="C32" s="2" t="s">
        <v>117</v>
      </c>
      <c r="D32" s="3" t="str">
        <f>HYPERLINK("https://lindat.mff.cuni.cz/services/SynSemClass40/SynSemClass40.html?veclass=vec00218","00218/dostat")</f>
        <v>00218/dostat</v>
      </c>
      <c r="E32" s="4" t="s">
        <v>113</v>
      </c>
      <c r="F32" s="5" t="str">
        <f>HYPERLINK("https://lindat.mff.cuni.cz/services/SynSemClass40/SynSemClass40.html?veclass=vec00639","00639/narazit")</f>
        <v>00639/narazit</v>
      </c>
      <c r="G32" s="6" t="s">
        <v>113</v>
      </c>
      <c r="H32" s="7" t="str">
        <f>HYPERLINK("https://lindat.mff.cuni.cz/services/SynSemClass40/SynSemClass40.html?veclass=vec00869","00869/podívat")</f>
        <v>00869/podívat</v>
      </c>
      <c r="I32" s="8" t="s">
        <v>113</v>
      </c>
      <c r="J32" s="9" t="str">
        <f>HYPERLINK("https://lindat.mff.cuni.cz/services/SynSemClass40/SynSemClass40.html?veclass=vec00810","00810/dojít")</f>
        <v>00810/dojít</v>
      </c>
      <c r="K32" s="10" t="s">
        <v>117</v>
      </c>
      <c r="L32" s="11" t="str">
        <f>HYPERLINK("https://lindat.mff.cuni.cz/services/SynSemClass40/SynSemClass40.html?veclass=vec00097","00097/přicházet")</f>
        <v>00097/přicházet</v>
      </c>
    </row>
    <row r="33" spans="1:13" x14ac:dyDescent="0.3">
      <c r="A33" s="1" t="s">
        <v>44</v>
      </c>
      <c r="B33" s="1">
        <v>7</v>
      </c>
      <c r="C33" s="2" t="s">
        <v>117</v>
      </c>
      <c r="D33" s="3" t="str">
        <f>HYPERLINK("https://lindat.mff.cuni.cz/services/SynSemClass40/SynSemClass40.html?veclass=vec00730","00730/stupňovat")</f>
        <v>00730/stupňovat</v>
      </c>
      <c r="E33" s="4" t="s">
        <v>113</v>
      </c>
      <c r="F33" s="5" t="str">
        <f>HYPERLINK("https://lindat.mff.cuni.cz/services/SynSemClass40/SynSemClass40.html?veclass=vec00785","00785/zhoršit")</f>
        <v>00785/zhoršit</v>
      </c>
      <c r="G33" s="6" t="s">
        <v>114</v>
      </c>
      <c r="H33" s="7" t="str">
        <f>HYPERLINK("https://lindat.mff.cuni.cz/services/SynSemClass40/SynSemClass40.html?veclass=vec00915","00915/rozvířit")</f>
        <v>00915/rozvířit</v>
      </c>
      <c r="I33" s="8" t="s">
        <v>113</v>
      </c>
      <c r="J33" s="9" t="str">
        <f>HYPERLINK("https://lindat.mff.cuni.cz/services/SynSemClass40/SynSemClass40.html?veclass=vec00008","00008/dolaďovat")</f>
        <v>00008/dolaďovat</v>
      </c>
      <c r="K33" s="10" t="s">
        <v>115</v>
      </c>
      <c r="L33" s="11" t="str">
        <f>HYPERLINK("https://lindat.mff.cuni.cz/services/SynSemClass40/SynSemClass40.html?veclass=vec00786","00786/zhoršit")</f>
        <v>00786/zhoršit</v>
      </c>
    </row>
    <row r="34" spans="1:13" x14ac:dyDescent="0.3">
      <c r="A34" s="1" t="s">
        <v>45</v>
      </c>
      <c r="B34" s="1">
        <v>78</v>
      </c>
      <c r="C34" s="2" t="s">
        <v>117</v>
      </c>
      <c r="D34" s="3" t="str">
        <f>HYPERLINK("https://lindat.mff.cuni.cz/services/SynSemClass40/SynSemClass40.html?veclass=vec00637","00637/naklonit")</f>
        <v>00637/naklonit</v>
      </c>
      <c r="E34" s="4" t="s">
        <v>113</v>
      </c>
      <c r="F34" s="5" t="str">
        <f>HYPERLINK("https://lindat.mff.cuni.cz/services/SynSemClass40/SynSemClass40.html?veclass=vec00334","00334/upřednostňovat")</f>
        <v>00334/upřednostňovat</v>
      </c>
      <c r="G34" s="6" t="s">
        <v>115</v>
      </c>
      <c r="H34" s="7" t="str">
        <f>HYPERLINK("https://lindat.mff.cuni.cz/services/SynSemClass40/SynSemClass40.html?veclass=vec00931","00931/stočit")</f>
        <v>00931/stočit</v>
      </c>
      <c r="I34" s="8" t="s">
        <v>113</v>
      </c>
      <c r="J34" s="9" t="str">
        <f>HYPERLINK("https://lindat.mff.cuni.cz/services/SynSemClass40/SynSemClass40.html?veclass=vec00739","00739/ustoupit")</f>
        <v>00739/ustoupit</v>
      </c>
      <c r="K34" s="10" t="s">
        <v>115</v>
      </c>
      <c r="L34" s="11" t="str">
        <f>HYPERLINK("https://lindat.mff.cuni.cz/services/SynSemClass40/SynSemClass40.html?veclass=vec01251","01251/otáčet")</f>
        <v>01251/otáčet</v>
      </c>
      <c r="M34" s="15" t="s">
        <v>126</v>
      </c>
    </row>
    <row r="35" spans="1:13" x14ac:dyDescent="0.3">
      <c r="A35" s="1" t="s">
        <v>46</v>
      </c>
      <c r="B35" s="1">
        <v>17</v>
      </c>
      <c r="C35" s="2" t="s">
        <v>113</v>
      </c>
      <c r="D35" s="3" t="str">
        <f>HYPERLINK("https://lindat.mff.cuni.cz/services/SynSemClass40/SynSemClass40.html?veclass=vec01072","01072/podplatit")</f>
        <v>01072/podplatit</v>
      </c>
      <c r="E35" s="4" t="s">
        <v>113</v>
      </c>
      <c r="F35" s="5" t="str">
        <f>HYPERLINK("https://lindat.mff.cuni.cz/services/SynSemClass40/SynSemClass40.html?veclass=vec00032","00032/myslet")</f>
        <v>00032/myslet</v>
      </c>
      <c r="G35" s="6" t="s">
        <v>117</v>
      </c>
      <c r="H35" s="7" t="str">
        <f>HYPERLINK("https://lindat.mff.cuni.cz/services/SynSemClass40/SynSemClass40.html?veclass=vec00743","00743/vnutit")</f>
        <v>00743/vnutit</v>
      </c>
      <c r="I35" s="8" t="s">
        <v>113</v>
      </c>
      <c r="J35" s="9" t="str">
        <f>HYPERLINK("https://lindat.mff.cuni.cz/services/SynSemClass40/SynSemClass40.html?veclass=vec00791","00791/zkreslovat")</f>
        <v>00791/zkreslovat</v>
      </c>
      <c r="K35" s="10" t="s">
        <v>113</v>
      </c>
      <c r="L35" s="11" t="str">
        <f>HYPERLINK("https://lindat.mff.cuni.cz/services/SynSemClass40/SynSemClass40.html?veclass=vec00557","00557/vykládat")</f>
        <v>00557/vykládat</v>
      </c>
      <c r="M35" s="15"/>
    </row>
    <row r="36" spans="1:13" x14ac:dyDescent="0.3">
      <c r="A36" s="1" t="s">
        <v>47</v>
      </c>
      <c r="B36" s="1">
        <v>1709</v>
      </c>
      <c r="C36" s="2" t="s">
        <v>113</v>
      </c>
      <c r="D36" s="3" t="str">
        <f>HYPERLINK("https://lindat.mff.cuni.cz/services/SynSemClass40/SynSemClass40.html?veclass=vec00631","00631/mávat")</f>
        <v>00631/mávat</v>
      </c>
      <c r="E36" s="4" t="s">
        <v>113</v>
      </c>
      <c r="F36" s="5" t="str">
        <f>HYPERLINK("https://lindat.mff.cuni.cz/services/SynSemClass40/SynSemClass40.html?veclass=vec00867","00867/plakat")</f>
        <v>00867/plakat</v>
      </c>
      <c r="G36" s="6" t="s">
        <v>114</v>
      </c>
      <c r="H36" s="7" t="str">
        <f>HYPERLINK("https://lindat.mff.cuni.cz/services/SynSemClass40/SynSemClass40.html?veclass=vec00272","00272/požadovat")</f>
        <v>00272/požadovat</v>
      </c>
      <c r="I36" s="8" t="s">
        <v>113</v>
      </c>
      <c r="J36" s="9" t="str">
        <f>HYPERLINK("https://lindat.mff.cuni.cz/services/SynSemClass40/SynSemClass40.html?veclass=vec01290","01290/přihlásit")</f>
        <v>01290/přihlásit</v>
      </c>
      <c r="K36" s="10" t="s">
        <v>113</v>
      </c>
      <c r="L36" s="11" t="str">
        <f>HYPERLINK("https://lindat.mff.cuni.cz/services/SynSemClass40/SynSemClass40.html?veclass=vec00574","00574/zajímat")</f>
        <v>00574/zajímat</v>
      </c>
      <c r="M36" s="15"/>
    </row>
    <row r="37" spans="1:13" x14ac:dyDescent="0.3">
      <c r="A37" s="1" t="s">
        <v>48</v>
      </c>
      <c r="B37" s="1">
        <v>822</v>
      </c>
      <c r="C37" s="2" t="s">
        <v>113</v>
      </c>
      <c r="D37" s="3" t="str">
        <f>HYPERLINK("https://lindat.mff.cuni.cz/services/SynSemClass40/SynSemClass40.html?veclass=vec00960","00960/vyhovovat")</f>
        <v>00960/vyhovovat</v>
      </c>
      <c r="E37" s="4" t="s">
        <v>113</v>
      </c>
      <c r="F37" s="5" t="str">
        <f>HYPERLINK("https://lindat.mff.cuni.cz/services/SynSemClass40/SynSemClass40.html?veclass=vec00231","00231/líbit")</f>
        <v>00231/líbit</v>
      </c>
      <c r="G37" s="6" t="s">
        <v>113</v>
      </c>
      <c r="H37" s="7" t="str">
        <f>HYPERLINK("https://lindat.mff.cuni.cz/services/SynSemClass40/SynSemClass40.html?veclass=vec00164","00164/vypadat")</f>
        <v>00164/vypadat</v>
      </c>
      <c r="I37" s="8" t="s">
        <v>113</v>
      </c>
      <c r="J37" s="9" t="str">
        <f>HYPERLINK("https://lindat.mff.cuni.cz/services/SynSemClass40/SynSemClass40.html?veclass=vec00032","00032/myslet")</f>
        <v>00032/myslet</v>
      </c>
      <c r="K37" s="10" t="s">
        <v>113</v>
      </c>
      <c r="L37" s="11" t="str">
        <f>HYPERLINK("https://lindat.mff.cuni.cz/services/SynSemClass40/SynSemClass40.html?veclass=vec01231","01231/moci")</f>
        <v>01231/moci</v>
      </c>
      <c r="M37" s="15" t="s">
        <v>127</v>
      </c>
    </row>
    <row r="38" spans="1:13" x14ac:dyDescent="0.3">
      <c r="A38" s="1" t="s">
        <v>49</v>
      </c>
      <c r="B38" s="1">
        <v>142</v>
      </c>
      <c r="C38" s="2" t="s">
        <v>113</v>
      </c>
      <c r="D38" s="3" t="str">
        <f>HYPERLINK("https://lindat.mff.cuni.cz/services/SynSemClass40/SynSemClass40.html?veclass=vec01226","01226/mávat")</f>
        <v>01226/mávat</v>
      </c>
      <c r="E38" s="4" t="s">
        <v>113</v>
      </c>
      <c r="F38" s="5" t="str">
        <f>HYPERLINK("https://lindat.mff.cuni.cz/services/SynSemClass40/SynSemClass40.html?veclass=vec00869","00869/podívat")</f>
        <v>00869/podívat</v>
      </c>
      <c r="G38" s="6" t="s">
        <v>113</v>
      </c>
      <c r="H38" s="7" t="str">
        <f>HYPERLINK("https://lindat.mff.cuni.cz/services/SynSemClass40/SynSemClass40.html?veclass=vec01025","01025/chodit")</f>
        <v>01025/chodit</v>
      </c>
      <c r="I38" s="8" t="s">
        <v>113</v>
      </c>
      <c r="J38" s="9" t="str">
        <f>HYPERLINK("https://lindat.mff.cuni.cz/services/SynSemClass40/SynSemClass40.html?veclass=vec00819","00819/házet")</f>
        <v>00819/házet</v>
      </c>
      <c r="K38" s="10" t="s">
        <v>113</v>
      </c>
      <c r="L38" s="11" t="str">
        <f>HYPERLINK("https://lindat.mff.cuni.cz/services/SynSemClass40/SynSemClass40.html?veclass=vec00626","00626/kymácet")</f>
        <v>00626/kymácet</v>
      </c>
      <c r="M38" s="15" t="s">
        <v>128</v>
      </c>
    </row>
    <row r="39" spans="1:13" x14ac:dyDescent="0.3">
      <c r="A39" s="1" t="s">
        <v>50</v>
      </c>
      <c r="B39" s="1">
        <v>77</v>
      </c>
      <c r="C39" s="2" t="s">
        <v>115</v>
      </c>
      <c r="D39" s="3" t="str">
        <f>HYPERLINK("https://lindat.mff.cuni.cz/services/SynSemClass40/SynSemClass40.html?veclass=vec00623","00623/kombinovat")</f>
        <v>00623/kombinovat</v>
      </c>
      <c r="E39" s="4" t="s">
        <v>114</v>
      </c>
      <c r="F39" s="5" t="str">
        <f>HYPERLINK("https://lindat.mff.cuni.cz/services/SynSemClass40/SynSemClass40.html?veclass=vec00723","00723/spojit")</f>
        <v>00723/spojit</v>
      </c>
      <c r="G39" s="6" t="s">
        <v>113</v>
      </c>
      <c r="H39" s="7" t="str">
        <f>HYPERLINK("https://lindat.mff.cuni.cz/services/SynSemClass40/SynSemClass40.html?veclass=vec00318","00318/spojit")</f>
        <v>00318/spojit</v>
      </c>
      <c r="I39" s="8" t="s">
        <v>113</v>
      </c>
      <c r="J39" s="9" t="str">
        <f>HYPERLINK("https://lindat.mff.cuni.cz/services/SynSemClass40/SynSemClass40.html?veclass=vec01305","01305/rozdělit")</f>
        <v>01305/rozdělit</v>
      </c>
      <c r="K39" s="10" t="s">
        <v>113</v>
      </c>
      <c r="L39" s="11" t="str">
        <f>HYPERLINK("https://lindat.mff.cuni.cz/services/SynSemClass40/SynSemClass40.html?veclass=vec00231","00231/líbit")</f>
        <v>00231/líbit</v>
      </c>
      <c r="M39" s="15"/>
    </row>
    <row r="40" spans="1:13" x14ac:dyDescent="0.3">
      <c r="A40" s="1" t="s">
        <v>51</v>
      </c>
      <c r="B40" s="1">
        <v>24</v>
      </c>
      <c r="C40" s="2" t="s">
        <v>115</v>
      </c>
      <c r="D40" s="3" t="str">
        <f>HYPERLINK("https://lindat.mff.cuni.cz/services/SynSemClass40/SynSemClass40.html?veclass=vec00503","00503/přiznat")</f>
        <v>00503/přiznat</v>
      </c>
      <c r="E40" s="4" t="s">
        <v>113</v>
      </c>
      <c r="F40" s="5" t="str">
        <f>HYPERLINK("https://lindat.mff.cuni.cz/services/SynSemClass40/SynSemClass40.html?veclass=vec00390","00390/zotavit")</f>
        <v>00390/zotavit</v>
      </c>
      <c r="G40" s="6" t="s">
        <v>113</v>
      </c>
      <c r="H40" s="7" t="str">
        <f>HYPERLINK("https://lindat.mff.cuni.cz/services/SynSemClass40/SynSemClass40.html?veclass=vec00739","00739/ustoupit")</f>
        <v>00739/ustoupit</v>
      </c>
      <c r="I40" s="8" t="s">
        <v>113</v>
      </c>
      <c r="J40" s="9" t="str">
        <f>HYPERLINK("https://lindat.mff.cuni.cz/services/SynSemClass40/SynSemClass40.html?veclass=vec00610","00610/hnát")</f>
        <v>00610/hnát</v>
      </c>
      <c r="K40" s="10" t="s">
        <v>113</v>
      </c>
      <c r="L40" s="11" t="str">
        <f>HYPERLINK("https://lindat.mff.cuni.cz/services/SynSemClass40/SynSemClass40.html?veclass=vec01043","01043/mračit")</f>
        <v>01043/mračit</v>
      </c>
      <c r="M40" s="15"/>
    </row>
    <row r="41" spans="1:13" x14ac:dyDescent="0.3">
      <c r="A41" s="1" t="s">
        <v>52</v>
      </c>
      <c r="B41" s="1">
        <v>140</v>
      </c>
      <c r="C41" s="2" t="s">
        <v>115</v>
      </c>
      <c r="D41" s="3" t="str">
        <f>HYPERLINK("https://lindat.mff.cuni.cz/services/SynSemClass40/SynSemClass40.html?veclass=vec00166","00166/vypočítávat")</f>
        <v>00166/vypočítávat</v>
      </c>
      <c r="E41" s="4" t="s">
        <v>114</v>
      </c>
      <c r="F41" s="5" t="str">
        <f>HYPERLINK("https://lindat.mff.cuni.cz/services/SynSemClass40/SynSemClass40.html?veclass=vec00649","00649/odečíst")</f>
        <v>00649/odečíst</v>
      </c>
      <c r="G41" s="6" t="s">
        <v>117</v>
      </c>
      <c r="H41" s="7" t="str">
        <f>HYPERLINK("https://lindat.mff.cuni.cz/services/SynSemClass40/SynSemClass40.html?veclass=vec00919","00919/sčítat")</f>
        <v>00919/sčítat</v>
      </c>
      <c r="I41" s="8" t="s">
        <v>114</v>
      </c>
      <c r="J41" s="9" t="str">
        <f>HYPERLINK("https://lindat.mff.cuni.cz/services/SynSemClass40/SynSemClass40.html?veclass=vec01093","01093/přepočítat")</f>
        <v>01093/přepočítat</v>
      </c>
      <c r="K41" s="10" t="s">
        <v>113</v>
      </c>
      <c r="L41" s="11" t="str">
        <f>HYPERLINK("https://lindat.mff.cuni.cz/services/SynSemClass40/SynSemClass40.html?veclass=vec00213","00213/dokončit")</f>
        <v>00213/dokončit</v>
      </c>
      <c r="M41" s="15"/>
    </row>
    <row r="42" spans="1:13" x14ac:dyDescent="0.3">
      <c r="A42" s="1" t="s">
        <v>53</v>
      </c>
      <c r="B42" s="1">
        <v>710</v>
      </c>
      <c r="C42" s="2" t="s">
        <v>113</v>
      </c>
      <c r="D42" s="3" t="str">
        <f>HYPERLINK("https://lindat.mff.cuni.cz/services/SynSemClass40/SynSemClass40.html?veclass=vec00991","00991/zavrtět")</f>
        <v>00991/zavrtět</v>
      </c>
      <c r="E42" s="4" t="s">
        <v>113</v>
      </c>
      <c r="F42" s="5" t="str">
        <f>HYPERLINK("https://lindat.mff.cuni.cz/services/SynSemClass40/SynSemClass40.html?veclass=vec01293","01293/přikrčit")</f>
        <v>01293/přikrčit</v>
      </c>
      <c r="G42" s="6" t="s">
        <v>117</v>
      </c>
      <c r="H42" s="7" t="str">
        <f>HYPERLINK("https://lindat.mff.cuni.cz/services/SynSemClass40/SynSemClass40.html?veclass=vec01369","01369/zadrhnout")</f>
        <v>01369/zadrhnout</v>
      </c>
      <c r="I42" s="8" t="s">
        <v>113</v>
      </c>
      <c r="J42" s="9" t="str">
        <f>HYPERLINK("https://lindat.mff.cuni.cz/services/SynSemClass40/SynSemClass40.html?veclass=vec00135","00135/tleskat")</f>
        <v>00135/tleskat</v>
      </c>
      <c r="K42" s="10" t="s">
        <v>113</v>
      </c>
      <c r="L42" s="11" t="str">
        <f>HYPERLINK("https://lindat.mff.cuni.cz/services/SynSemClass40/SynSemClass40.html?veclass=vec01043","01043/mračit")</f>
        <v>01043/mračit</v>
      </c>
      <c r="M42" s="15" t="s">
        <v>129</v>
      </c>
    </row>
    <row r="43" spans="1:13" x14ac:dyDescent="0.3">
      <c r="A43" s="1" t="s">
        <v>54</v>
      </c>
      <c r="B43" s="1">
        <v>2</v>
      </c>
      <c r="C43" s="2" t="s">
        <v>114</v>
      </c>
      <c r="D43" s="3" t="str">
        <f>HYPERLINK("https://lindat.mff.cuni.cz/services/SynSemClass40/SynSemClass40.html?veclass=vec00467","00467/padat")</f>
        <v>00467/padat</v>
      </c>
      <c r="E43" s="4" t="s">
        <v>113</v>
      </c>
      <c r="F43" s="5" t="str">
        <f>HYPERLINK("https://lindat.mff.cuni.cz/services/SynSemClass40/SynSemClass40.html?veclass=vec01369","01369/zadrhnout")</f>
        <v>01369/zadrhnout</v>
      </c>
      <c r="G43" s="6" t="s">
        <v>113</v>
      </c>
      <c r="H43" s="7" t="str">
        <f>HYPERLINK("https://lindat.mff.cuni.cz/services/SynSemClass40/SynSemClass40.html?veclass=vec01039","01039/kousnout")</f>
        <v>01039/kousnout</v>
      </c>
      <c r="I43" s="8" t="s">
        <v>113</v>
      </c>
      <c r="J43" s="9" t="str">
        <f>HYPERLINK("https://lindat.mff.cuni.cz/services/SynSemClass40/SynSemClass40.html?veclass=vec00665","00665/plazit")</f>
        <v>00665/plazit</v>
      </c>
      <c r="K43" s="10" t="s">
        <v>115</v>
      </c>
      <c r="L43" s="11" t="str">
        <f>HYPERLINK("https://lindat.mff.cuni.cz/services/SynSemClass40/SynSemClass40.html?veclass=vec01115","01115/sklouznout")</f>
        <v>01115/sklouznout</v>
      </c>
      <c r="M43" s="15"/>
    </row>
    <row r="44" spans="1:13" x14ac:dyDescent="0.3">
      <c r="A44" s="1" t="s">
        <v>55</v>
      </c>
      <c r="B44" s="1">
        <v>763</v>
      </c>
      <c r="C44" s="2" t="s">
        <v>113</v>
      </c>
      <c r="D44" s="3" t="str">
        <f>HYPERLINK("https://lindat.mff.cuni.cz/services/SynSemClass40/SynSemClass40.html?veclass=vec00690","00690/předčítat")</f>
        <v>00690/předčítat</v>
      </c>
      <c r="E44" s="4" t="s">
        <v>113</v>
      </c>
      <c r="F44" s="5" t="str">
        <f>HYPERLINK("https://lindat.mff.cuni.cz/services/SynSemClass40/SynSemClass40.html?veclass=vec01009","01009/citovat")</f>
        <v>01009/citovat</v>
      </c>
      <c r="G44" s="6" t="s">
        <v>113</v>
      </c>
      <c r="H44" s="7" t="str">
        <f>HYPERLINK("https://lindat.mff.cuni.cz/services/SynSemClass40/SynSemClass40.html?veclass=vec00321","00321/stáhnout")</f>
        <v>00321/stáhnout</v>
      </c>
      <c r="I44" s="8" t="s">
        <v>113</v>
      </c>
      <c r="J44" s="9" t="str">
        <f>HYPERLINK("https://lindat.mff.cuni.cz/services/SynSemClass40/SynSemClass40.html?veclass=vec00037","00037/napsat")</f>
        <v>00037/napsat</v>
      </c>
      <c r="K44" s="10" t="s">
        <v>113</v>
      </c>
      <c r="L44" s="11" t="str">
        <f>HYPERLINK("https://lindat.mff.cuni.cz/services/SynSemClass40/SynSemClass40.html?veclass=vec01361","01361/vyvodit")</f>
        <v>01361/vyvodit</v>
      </c>
      <c r="M44" s="15"/>
    </row>
    <row r="45" spans="1:13" x14ac:dyDescent="0.3">
      <c r="A45" s="1" t="s">
        <v>56</v>
      </c>
      <c r="B45" s="1">
        <v>29</v>
      </c>
      <c r="C45" s="2" t="s">
        <v>113</v>
      </c>
      <c r="D45" s="3" t="str">
        <f>HYPERLINK("https://lindat.mff.cuni.cz/services/SynSemClass40/SynSemClass40.html?veclass=vec00949","00949/valit")</f>
        <v>00949/valit</v>
      </c>
      <c r="E45" s="4" t="s">
        <v>113</v>
      </c>
      <c r="F45" s="5" t="str">
        <f>HYPERLINK("https://lindat.mff.cuni.cz/services/SynSemClass40/SynSemClass40.html?veclass=vec01147","01147/vlnit")</f>
        <v>01147/vlnit</v>
      </c>
      <c r="G45" s="6" t="s">
        <v>113</v>
      </c>
      <c r="H45" s="7" t="str">
        <f>HYPERLINK("https://lindat.mff.cuni.cz/services/SynSemClass40/SynSemClass40.html?veclass=vec00937","00937/třást")</f>
        <v>00937/třást</v>
      </c>
      <c r="I45" s="8" t="s">
        <v>113</v>
      </c>
      <c r="J45" s="9" t="str">
        <f>HYPERLINK("https://lindat.mff.cuni.cz/services/SynSemClass40/SynSemClass40.html?veclass=vec01103","01103/roztavit")</f>
        <v>01103/roztavit</v>
      </c>
      <c r="K45" s="10" t="s">
        <v>113</v>
      </c>
      <c r="L45" s="11" t="str">
        <f>HYPERLINK("https://lindat.mff.cuni.cz/services/SynSemClass40/SynSemClass40.html?veclass=vec00674","00674/pohrdat")</f>
        <v>00674/pohrdat</v>
      </c>
      <c r="M45" s="15"/>
    </row>
    <row r="46" spans="1:13" x14ac:dyDescent="0.3">
      <c r="A46" s="1" t="s">
        <v>57</v>
      </c>
      <c r="B46" s="1">
        <v>149</v>
      </c>
      <c r="C46" s="2" t="s">
        <v>113</v>
      </c>
      <c r="D46" s="3" t="str">
        <f>HYPERLINK("https://lindat.mff.cuni.cz/services/SynSemClass40/SynSemClass40.html?veclass=vec00748","00748/vřít")</f>
        <v>00748/vřít</v>
      </c>
      <c r="E46" s="4" t="s">
        <v>113</v>
      </c>
      <c r="F46" s="5" t="str">
        <f>HYPERLINK("https://lindat.mff.cuni.cz/services/SynSemClass40/SynSemClass40.html?veclass=vec01103","01103/roztavit")</f>
        <v>01103/roztavit</v>
      </c>
      <c r="G46" s="6" t="s">
        <v>113</v>
      </c>
      <c r="H46" s="7" t="str">
        <f>HYPERLINK("https://lindat.mff.cuni.cz/services/SynSemClass40/SynSemClass40.html?veclass=vec00937","00937/třást")</f>
        <v>00937/třást</v>
      </c>
      <c r="I46" s="8" t="s">
        <v>113</v>
      </c>
      <c r="J46" s="9" t="str">
        <f>HYPERLINK("https://lindat.mff.cuni.cz/services/SynSemClass40/SynSemClass40.html?veclass=vec00681","00681/prasknout")</f>
        <v>00681/prasknout</v>
      </c>
      <c r="K46" s="10" t="s">
        <v>113</v>
      </c>
      <c r="L46" s="11" t="str">
        <f>HYPERLINK("https://lindat.mff.cuni.cz/services/SynSemClass40/SynSemClass40.html?veclass=vec01173","01173/zářit")</f>
        <v>01173/zářit</v>
      </c>
      <c r="M46" s="15"/>
    </row>
    <row r="47" spans="1:13" x14ac:dyDescent="0.3">
      <c r="A47" s="1" t="s">
        <v>58</v>
      </c>
      <c r="B47" s="1">
        <v>101</v>
      </c>
      <c r="C47" s="2" t="s">
        <v>115</v>
      </c>
      <c r="D47" s="3" t="str">
        <f>HYPERLINK("https://lindat.mff.cuni.cz/services/SynSemClass40/SynSemClass40.html?veclass=vec01377","01377/zavést")</f>
        <v>01377/zavést</v>
      </c>
      <c r="E47" s="4" t="s">
        <v>114</v>
      </c>
      <c r="F47" s="5" t="str">
        <f>HYPERLINK("https://lindat.mff.cuni.cz/services/SynSemClass40/SynSemClass40.html?veclass=vec00172","00172/vzít")</f>
        <v>00172/vzít</v>
      </c>
      <c r="G47" s="6" t="s">
        <v>115</v>
      </c>
      <c r="H47" s="7" t="str">
        <f>HYPERLINK("https://lindat.mff.cuni.cz/services/SynSemClass40/SynSemClass40.html?veclass=vec00812","00812/dovést")</f>
        <v>00812/dovést</v>
      </c>
      <c r="I47" s="8" t="s">
        <v>117</v>
      </c>
      <c r="J47" s="9" t="str">
        <f>HYPERLINK("https://lindat.mff.cuni.cz/services/SynSemClass40/SynSemClass40.html?veclass=vec00098","00098/přimět")</f>
        <v>00098/přimět</v>
      </c>
      <c r="K47" s="10" t="s">
        <v>113</v>
      </c>
      <c r="L47" s="11" t="str">
        <f>HYPERLINK("https://lindat.mff.cuni.cz/services/SynSemClass40/SynSemClass40.html?veclass=vec00283","00283/převést")</f>
        <v>00283/převést</v>
      </c>
      <c r="M47" s="15" t="s">
        <v>130</v>
      </c>
    </row>
    <row r="48" spans="1:13" x14ac:dyDescent="0.3">
      <c r="A48" s="1" t="s">
        <v>59</v>
      </c>
      <c r="B48" s="1">
        <v>6</v>
      </c>
      <c r="C48" s="2" t="s">
        <v>113</v>
      </c>
      <c r="D48" s="3" t="str">
        <f>HYPERLINK("https://lindat.mff.cuni.cz/services/SynSemClass40/SynSemClass40.html?veclass=vec00545","00545/uvolnit")</f>
        <v>00545/uvolnit</v>
      </c>
      <c r="E48" s="4" t="s">
        <v>113</v>
      </c>
      <c r="F48" s="5" t="str">
        <f>HYPERLINK("https://lindat.mff.cuni.cz/services/SynSemClass40/SynSemClass40.html?veclass=vec00546","00546/uzákonit")</f>
        <v>00546/uzákonit</v>
      </c>
      <c r="G48" s="6" t="s">
        <v>113</v>
      </c>
      <c r="H48" s="7" t="str">
        <f>HYPERLINK("https://lindat.mff.cuni.cz/services/SynSemClass40/SynSemClass40.html?veclass=vec00095","00095/přeměnit")</f>
        <v>00095/přeměnit</v>
      </c>
      <c r="I48" s="8" t="s">
        <v>113</v>
      </c>
      <c r="J48" s="9" t="str">
        <f>HYPERLINK("https://lindat.mff.cuni.cz/services/SynSemClass40/SynSemClass40.html?veclass=vec01301","01301/přitvrdit")</f>
        <v>01301/přitvrdit</v>
      </c>
      <c r="K48" s="10" t="s">
        <v>115</v>
      </c>
      <c r="L48" s="11" t="str">
        <f>HYPERLINK("https://lindat.mff.cuni.cz/services/SynSemClass40/SynSemClass40.html?veclass=vec00521","00521/stabilizovat")</f>
        <v>00521/stabilizovat</v>
      </c>
    </row>
    <row r="49" spans="1:13" x14ac:dyDescent="0.3">
      <c r="A49" s="1" t="s">
        <v>60</v>
      </c>
      <c r="B49" s="1">
        <v>1575</v>
      </c>
      <c r="C49" s="2" t="s">
        <v>115</v>
      </c>
      <c r="D49" s="3" t="str">
        <f>HYPERLINK("https://lindat.mff.cuni.cz/services/SynSemClass40/SynSemClass40.html?veclass=vec00991","00991/zavrtět")</f>
        <v>00991/zavrtět</v>
      </c>
      <c r="E49" s="4" t="s">
        <v>115</v>
      </c>
      <c r="F49" s="5" t="str">
        <f>HYPERLINK("https://lindat.mff.cuni.cz/services/SynSemClass40/SynSemClass40.html?veclass=vec00937","00937/třást")</f>
        <v>00937/třást</v>
      </c>
      <c r="G49" s="6" t="s">
        <v>115</v>
      </c>
      <c r="H49" s="7" t="str">
        <f>HYPERLINK("https://lindat.mff.cuni.cz/services/SynSemClass40/SynSemClass40.html?veclass=vec01226","01226/mávat")</f>
        <v>01226/mávat</v>
      </c>
      <c r="I49" s="8" t="s">
        <v>117</v>
      </c>
      <c r="J49" s="9" t="str">
        <f>HYPERLINK("https://lindat.mff.cuni.cz/services/SynSemClass40/SynSemClass40.html?veclass=vec00631","00631/mávat")</f>
        <v>00631/mávat</v>
      </c>
      <c r="K49" s="10" t="s">
        <v>113</v>
      </c>
      <c r="L49" s="11" t="str">
        <f>HYPERLINK("https://lindat.mff.cuni.cz/services/SynSemClass40/SynSemClass40.html?veclass=vec00728","00728/stisknout")</f>
        <v>00728/stisknout</v>
      </c>
      <c r="M49" s="15" t="s">
        <v>116</v>
      </c>
    </row>
    <row r="50" spans="1:13" x14ac:dyDescent="0.3">
      <c r="A50" s="1" t="s">
        <v>61</v>
      </c>
      <c r="B50" s="1">
        <v>109</v>
      </c>
      <c r="C50" s="2" t="s">
        <v>113</v>
      </c>
      <c r="D50" s="3" t="str">
        <f>HYPERLINK("https://lindat.mff.cuni.cz/services/SynSemClass40/SynSemClass40.html?veclass=vec00811","00811/dostat")</f>
        <v>00811/dostat</v>
      </c>
      <c r="E50" s="4" t="s">
        <v>113</v>
      </c>
      <c r="F50" s="5" t="str">
        <f>HYPERLINK("https://lindat.mff.cuni.cz/services/SynSemClass40/SynSemClass40.html?veclass=vec00086","00086/projevit")</f>
        <v>00086/projevit</v>
      </c>
      <c r="G50" s="6" t="s">
        <v>113</v>
      </c>
      <c r="H50" s="7" t="str">
        <f>HYPERLINK("https://lindat.mff.cuni.cz/services/SynSemClass40/SynSemClass40.html?veclass=vec00048","00048/odejít")</f>
        <v>00048/odejít</v>
      </c>
      <c r="I50" s="8" t="s">
        <v>113</v>
      </c>
      <c r="J50" s="9" t="str">
        <f>HYPERLINK("https://lindat.mff.cuni.cz/services/SynSemClass40/SynSemClass40.html?veclass=vec00390","00390/zotavit")</f>
        <v>00390/zotavit</v>
      </c>
      <c r="K50" s="10" t="s">
        <v>113</v>
      </c>
      <c r="L50" s="11" t="str">
        <f>HYPERLINK("https://lindat.mff.cuni.cz/services/SynSemClass40/SynSemClass40.html?veclass=vec00648","00648/odebrat")</f>
        <v>00648/odebrat</v>
      </c>
    </row>
    <row r="51" spans="1:13" x14ac:dyDescent="0.3">
      <c r="A51" s="1" t="s">
        <v>62</v>
      </c>
      <c r="B51" s="1">
        <v>6</v>
      </c>
      <c r="C51" s="2" t="s">
        <v>115</v>
      </c>
      <c r="D51" s="3" t="str">
        <f>HYPERLINK("https://lindat.mff.cuni.cz/services/SynSemClass40/SynSemClass40.html?veclass=vec00258","00258/pocházet")</f>
        <v>00258/pocházet</v>
      </c>
      <c r="E51" s="4" t="s">
        <v>114</v>
      </c>
      <c r="F51" s="5" t="str">
        <f>HYPERLINK("https://lindat.mff.cuni.cz/services/SynSemClass40/SynSemClass40.html?veclass=vec00027","00027/jít")</f>
        <v>00027/jít</v>
      </c>
      <c r="G51" s="6" t="s">
        <v>117</v>
      </c>
      <c r="H51" s="7" t="str">
        <f>HYPERLINK("https://lindat.mff.cuni.cz/services/SynSemClass40/SynSemClass40.html?veclass=vec00952","00952/vlévat")</f>
        <v>00952/vlévat</v>
      </c>
      <c r="I51" s="8" t="s">
        <v>113</v>
      </c>
      <c r="J51" s="9" t="str">
        <f>HYPERLINK("https://lindat.mff.cuni.cz/services/SynSemClass40/SynSemClass40.html?veclass=vec00810","00810/dojít")</f>
        <v>00810/dojít</v>
      </c>
      <c r="K51" s="10" t="s">
        <v>117</v>
      </c>
      <c r="L51" s="11" t="str">
        <f>HYPERLINK("https://lindat.mff.cuni.cz/services/SynSemClass40/SynSemClass40.html?veclass=vec00218","00218/dostat")</f>
        <v>00218/dostat</v>
      </c>
    </row>
    <row r="52" spans="1:13" x14ac:dyDescent="0.3">
      <c r="A52" s="1" t="s">
        <v>63</v>
      </c>
      <c r="B52" s="1">
        <v>93</v>
      </c>
      <c r="C52" s="2" t="s">
        <v>117</v>
      </c>
      <c r="D52" s="3" t="str">
        <f>HYPERLINK("https://lindat.mff.cuni.cz/services/SynSemClass40/SynSemClass40.html?veclass=vec00733","00733/uklidnit")</f>
        <v>00733/uklidnit</v>
      </c>
      <c r="E52" s="4" t="s">
        <v>117</v>
      </c>
      <c r="F52" s="5" t="str">
        <f>HYPERLINK("https://lindat.mff.cuni.cz/services/SynSemClass40/SynSemClass40.html?veclass=vec00793","00793/zmírnit")</f>
        <v>00793/zmírnit</v>
      </c>
      <c r="G52" s="6" t="s">
        <v>115</v>
      </c>
      <c r="H52" s="7" t="str">
        <f>HYPERLINK("https://lindat.mff.cuni.cz/services/SynSemClass40/SynSemClass40.html?veclass=vec00055","00055/oslabit")</f>
        <v>00055/oslabit</v>
      </c>
      <c r="I52" s="8" t="s">
        <v>113</v>
      </c>
      <c r="J52" s="9" t="str">
        <f>HYPERLINK("https://lindat.mff.cuni.cz/services/SynSemClass40/SynSemClass40.html?veclass=vec01301","01301/přitvrdit")</f>
        <v>01301/přitvrdit</v>
      </c>
      <c r="K52" s="10" t="s">
        <v>117</v>
      </c>
      <c r="L52" s="11" t="str">
        <f>HYPERLINK("https://lindat.mff.cuni.cz/services/SynSemClass40/SynSemClass40.html?veclass=vec00536","00536/uklidnit")</f>
        <v>00536/uklidnit</v>
      </c>
      <c r="M52" s="12" t="s">
        <v>131</v>
      </c>
    </row>
    <row r="53" spans="1:13" x14ac:dyDescent="0.3">
      <c r="A53" s="1" t="s">
        <v>64</v>
      </c>
      <c r="B53" s="1">
        <v>231</v>
      </c>
      <c r="C53" s="2" t="s">
        <v>117</v>
      </c>
      <c r="D53" s="3" t="str">
        <f>HYPERLINK("https://lindat.mff.cuni.cz/services/SynSemClass40/SynSemClass40.html?veclass=vec01173","01173/zářit")</f>
        <v>01173/zářit</v>
      </c>
      <c r="E53" s="4" t="s">
        <v>113</v>
      </c>
      <c r="F53" s="5" t="str">
        <f>HYPERLINK("https://lindat.mff.cuni.cz/services/SynSemClass40/SynSemClass40.html?veclass=vec01147","01147/vlnit")</f>
        <v>01147/vlnit</v>
      </c>
      <c r="G53" s="6" t="s">
        <v>113</v>
      </c>
      <c r="H53" s="7" t="str">
        <f>HYPERLINK("https://lindat.mff.cuni.cz/services/SynSemClass40/SynSemClass40.html?veclass=vec00949","00949/valit")</f>
        <v>00949/valit</v>
      </c>
      <c r="I53" s="8" t="s">
        <v>113</v>
      </c>
      <c r="J53" s="9" t="str">
        <f>HYPERLINK("https://lindat.mff.cuni.cz/services/SynSemClass40/SynSemClass40.html?veclass=vec00875","00875/potácet")</f>
        <v>00875/potácet</v>
      </c>
      <c r="K53" s="10" t="s">
        <v>113</v>
      </c>
      <c r="L53" s="11" t="str">
        <f>HYPERLINK("https://lindat.mff.cuni.cz/services/SynSemClass40/SynSemClass40.html?veclass=vec00418","00418/chlubit")</f>
        <v>00418/chlubit</v>
      </c>
    </row>
    <row r="54" spans="1:13" x14ac:dyDescent="0.3">
      <c r="A54" s="1" t="s">
        <v>65</v>
      </c>
      <c r="B54" s="1">
        <v>5</v>
      </c>
      <c r="C54" s="2" t="s">
        <v>117</v>
      </c>
      <c r="D54" s="3" t="str">
        <f>HYPERLINK("https://lindat.mff.cuni.cz/services/SynSemClass40/SynSemClass40.html?veclass=vec00097","00097/přicházet")</f>
        <v>00097/přicházet</v>
      </c>
      <c r="E54" s="4" t="s">
        <v>114</v>
      </c>
      <c r="F54" s="5" t="str">
        <f>HYPERLINK("https://lindat.mff.cuni.cz/services/SynSemClass40/SynSemClass40.html?veclass=vec00748","00748/vřít")</f>
        <v>00748/vřít</v>
      </c>
      <c r="G54" s="6" t="s">
        <v>113</v>
      </c>
      <c r="H54" s="7" t="str">
        <f>HYPERLINK("https://lindat.mff.cuni.cz/services/SynSemClass40/SynSemClass40.html?veclass=vec00113","00113/skončit")</f>
        <v>00113/skončit</v>
      </c>
      <c r="I54" s="8" t="s">
        <v>117</v>
      </c>
      <c r="J54" s="9" t="str">
        <f>HYPERLINK("https://lindat.mff.cuni.cz/services/SynSemClass40/SynSemClass40.html?veclass=vec01018","01018/dozrávat")</f>
        <v>01018/dozrávat</v>
      </c>
      <c r="K54" s="10" t="s">
        <v>115</v>
      </c>
      <c r="L54" s="11" t="str">
        <f>HYPERLINK("https://lindat.mff.cuni.cz/services/SynSemClass40/SynSemClass40.html?veclass=vec01201","01201/blížit")</f>
        <v>01201/blížit</v>
      </c>
      <c r="M54" s="15" t="s">
        <v>132</v>
      </c>
    </row>
    <row r="55" spans="1:13" x14ac:dyDescent="0.3">
      <c r="A55" s="1" t="s">
        <v>66</v>
      </c>
      <c r="B55" s="1">
        <v>15</v>
      </c>
      <c r="C55" s="2" t="s">
        <v>115</v>
      </c>
      <c r="D55" s="3" t="str">
        <f>HYPERLINK("https://lindat.mff.cuni.cz/services/SynSemClass40/SynSemClass40.html?veclass=vec00279","00279/překonat")</f>
        <v>00279/překonat</v>
      </c>
      <c r="E55" s="4" t="s">
        <v>113</v>
      </c>
      <c r="F55" s="5" t="str">
        <f>HYPERLINK("https://lindat.mff.cuni.cz/services/SynSemClass40/SynSemClass40.html?veclass=vec00121","00121/soupeřit")</f>
        <v>00121/soupeřit</v>
      </c>
      <c r="G55" s="6" t="s">
        <v>113</v>
      </c>
      <c r="H55" s="7" t="str">
        <f>HYPERLINK("https://lindat.mff.cuni.cz/services/SynSemClass40/SynSemClass40.html?veclass=vec00352","00352/vyhrát")</f>
        <v>00352/vyhrát</v>
      </c>
      <c r="I55" s="8" t="s">
        <v>113</v>
      </c>
      <c r="J55" s="9" t="str">
        <f>HYPERLINK("https://lindat.mff.cuni.cz/services/SynSemClass40/SynSemClass40.html?veclass=vec00461","00461/oponovat")</f>
        <v>00461/oponovat</v>
      </c>
      <c r="K55" s="10" t="s">
        <v>113</v>
      </c>
      <c r="L55" s="11" t="str">
        <f>HYPERLINK("https://lindat.mff.cuni.cz/services/SynSemClass40/SynSemClass40.html?veclass=vec00380","00380/zbavit")</f>
        <v>00380/zbavit</v>
      </c>
    </row>
    <row r="56" spans="1:13" x14ac:dyDescent="0.3">
      <c r="A56" s="1" t="s">
        <v>67</v>
      </c>
      <c r="B56" s="1">
        <v>738</v>
      </c>
      <c r="C56" s="2" t="s">
        <v>117</v>
      </c>
      <c r="D56" s="3" t="str">
        <f>HYPERLINK("https://lindat.mff.cuni.cz/services/SynSemClass40/SynSemClass40.html?veclass=vec00048","00048/odejít")</f>
        <v>00048/odejít</v>
      </c>
      <c r="E56" s="4" t="s">
        <v>117</v>
      </c>
      <c r="F56" s="5" t="str">
        <f>HYPERLINK("https://lindat.mff.cuni.cz/services/SynSemClass40/SynSemClass40.html?veclass=vec00143","00143/ustupovat")</f>
        <v>00143/ustupovat</v>
      </c>
      <c r="G56" s="6" t="s">
        <v>115</v>
      </c>
      <c r="H56" s="7" t="str">
        <f>HYPERLINK("https://lindat.mff.cuni.cz/services/SynSemClass40/SynSemClass40.html?veclass=vec00022","00022/hnout")</f>
        <v>00022/hnout</v>
      </c>
      <c r="I56" s="8" t="s">
        <v>113</v>
      </c>
      <c r="J56" s="9" t="str">
        <f>HYPERLINK("https://lindat.mff.cuni.cz/services/SynSemClass40/SynSemClass40.html?veclass=vec00942","00942/ustoupit")</f>
        <v>00942/ustoupit</v>
      </c>
      <c r="K56" s="10" t="s">
        <v>114</v>
      </c>
      <c r="L56" s="11" t="str">
        <f>HYPERLINK("https://lindat.mff.cuni.cz/services/SynSemClass40/SynSemClass40.html?veclass=vec00849","00849/odchýlit")</f>
        <v>00849/odchýlit</v>
      </c>
    </row>
    <row r="57" spans="1:13" x14ac:dyDescent="0.3">
      <c r="A57" s="1" t="s">
        <v>68</v>
      </c>
      <c r="B57" s="1">
        <v>29</v>
      </c>
      <c r="C57" s="2" t="s">
        <v>113</v>
      </c>
      <c r="D57" s="3" t="str">
        <f>HYPERLINK("https://lindat.mff.cuni.cz/services/SynSemClass40/SynSemClass40.html?veclass=vec00866","00866/pít")</f>
        <v>00866/pít</v>
      </c>
      <c r="E57" s="4" t="s">
        <v>113</v>
      </c>
      <c r="F57" s="5" t="str">
        <f>HYPERLINK("https://lindat.mff.cuni.cz/services/SynSemClass40/SynSemClass40.html?veclass=vec00830","00830/kouřit")</f>
        <v>00830/kouřit</v>
      </c>
      <c r="G57" s="6" t="s">
        <v>113</v>
      </c>
      <c r="H57" s="7" t="str">
        <f>HYPERLINK("https://lindat.mff.cuni.cz/services/SynSemClass40/SynSemClass40.html?veclass=vec00634","00634/nadsazovat")</f>
        <v>00634/nadsazovat</v>
      </c>
      <c r="I57" s="8" t="s">
        <v>113</v>
      </c>
      <c r="J57" s="9" t="str">
        <f>HYPERLINK("https://lindat.mff.cuni.cz/services/SynSemClass40/SynSemClass40.html?veclass=vec01183","01183/znechutit")</f>
        <v>01183/znechutit</v>
      </c>
      <c r="K57" s="10" t="s">
        <v>113</v>
      </c>
      <c r="L57" s="11" t="str">
        <f>HYPERLINK("https://lindat.mff.cuni.cz/services/SynSemClass40/SynSemClass40.html?veclass=vec00589","00589/zmást")</f>
        <v>00589/zmást</v>
      </c>
    </row>
    <row r="58" spans="1:13" x14ac:dyDescent="0.3">
      <c r="A58" s="1" t="s">
        <v>69</v>
      </c>
      <c r="B58" s="1">
        <v>67</v>
      </c>
      <c r="C58" s="2" t="s">
        <v>113</v>
      </c>
      <c r="D58" s="3" t="str">
        <f>HYPERLINK("https://lindat.mff.cuni.cz/services/SynSemClass40/SynSemClass40.html?veclass=vec00631","00631/mávat")</f>
        <v>00631/mávat</v>
      </c>
      <c r="E58" s="4" t="s">
        <v>113</v>
      </c>
      <c r="F58" s="5" t="str">
        <f>HYPERLINK("https://lindat.mff.cuni.cz/services/SynSemClass40/SynSemClass40.html?veclass=vec00728","00728/stisknout")</f>
        <v>00728/stisknout</v>
      </c>
      <c r="G58" s="6" t="s">
        <v>113</v>
      </c>
      <c r="H58" s="7" t="str">
        <f>HYPERLINK("https://lindat.mff.cuni.cz/services/SynSemClass40/SynSemClass40.html?veclass=vec01196","01196/zvonit")</f>
        <v>01196/zvonit</v>
      </c>
      <c r="I58" s="8" t="s">
        <v>113</v>
      </c>
      <c r="J58" s="9" t="str">
        <f>HYPERLINK("https://lindat.mff.cuni.cz/services/SynSemClass40/SynSemClass40.html?veclass=vec00135","00135/tleskat")</f>
        <v>00135/tleskat</v>
      </c>
      <c r="K58" s="10" t="s">
        <v>117</v>
      </c>
      <c r="L58" s="11" t="str">
        <f>HYPERLINK("https://lindat.mff.cuni.cz/services/SynSemClass40/SynSemClass40.html?veclass=vec01068","01068/plácnout")</f>
        <v>01068/plácnout</v>
      </c>
    </row>
    <row r="59" spans="1:13" x14ac:dyDescent="0.3">
      <c r="A59" s="1" t="s">
        <v>70</v>
      </c>
      <c r="B59" s="1">
        <v>25</v>
      </c>
      <c r="C59" s="2" t="s">
        <v>117</v>
      </c>
      <c r="D59" s="3" t="str">
        <f>HYPERLINK("https://lindat.mff.cuni.cz/services/SynSemClass40/SynSemClass40.html?veclass=vec00620","00620/kárat")</f>
        <v>00620/kárat</v>
      </c>
      <c r="E59" s="4" t="s">
        <v>117</v>
      </c>
      <c r="F59" s="5" t="str">
        <f>HYPERLINK("https://lindat.mff.cuni.cz/services/SynSemClass40/SynSemClass40.html?veclass=vec00958","00958/vyčinit")</f>
        <v>00958/vyčinit</v>
      </c>
      <c r="G59" s="6" t="s">
        <v>113</v>
      </c>
      <c r="H59" s="7" t="str">
        <f>HYPERLINK("https://lindat.mff.cuni.cz/services/SynSemClass40/SynSemClass40.html?veclass=vec01244","01244/odzbrojit")</f>
        <v>01244/odzbrojit</v>
      </c>
      <c r="I59" s="8" t="s">
        <v>113</v>
      </c>
      <c r="J59" s="9" t="str">
        <f>HYPERLINK("https://lindat.mff.cuni.cz/services/SynSemClass40/SynSemClass40.html?veclass=vec01009","01009/citovat")</f>
        <v>01009/citovat</v>
      </c>
      <c r="K59" s="10" t="s">
        <v>115</v>
      </c>
      <c r="L59" s="11" t="str">
        <f>HYPERLINK("https://lindat.mff.cuni.cz/services/SynSemClass40/SynSemClass40.html?veclass=vec00132","00132/stěžovat")</f>
        <v>00132/stěžovat</v>
      </c>
    </row>
    <row r="60" spans="1:13" x14ac:dyDescent="0.3">
      <c r="A60" s="1" t="s">
        <v>71</v>
      </c>
      <c r="B60" s="1">
        <v>18873</v>
      </c>
      <c r="C60" s="2" t="s">
        <v>114</v>
      </c>
      <c r="D60" s="3" t="str">
        <f>HYPERLINK("https://lindat.mff.cuni.cz/services/SynSemClass40/SynSemClass40.html?veclass=vec00089","00089/provést")</f>
        <v>00089/provést</v>
      </c>
      <c r="E60" s="4" t="s">
        <v>113</v>
      </c>
      <c r="F60" s="5" t="str">
        <f>HYPERLINK("https://lindat.mff.cuni.cz/services/SynSemClass40/SynSemClass40.html?veclass=vec00533","00533/udělat")</f>
        <v>00533/udělat</v>
      </c>
      <c r="G60" s="6" t="s">
        <v>113</v>
      </c>
      <c r="H60" s="7" t="str">
        <f>HYPERLINK("https://lindat.mff.cuni.cz/services/SynSemClass40/SynSemClass40.html?veclass=vec00225","00225/jednat")</f>
        <v>00225/jednat</v>
      </c>
      <c r="I60" s="8" t="s">
        <v>113</v>
      </c>
      <c r="J60" s="9" t="str">
        <f>HYPERLINK("https://lindat.mff.cuni.cz/services/SynSemClass40/SynSemClass40.html?veclass=vec00084","00084/produkovat")</f>
        <v>00084/produkovat</v>
      </c>
      <c r="K60" s="10" t="s">
        <v>113</v>
      </c>
      <c r="L60" s="11" t="str">
        <f>HYPERLINK("https://lindat.mff.cuni.cz/services/SynSemClass40/SynSemClass40.html?veclass=vec01188","01188/zrealizovat")</f>
        <v>01188/zrealizovat</v>
      </c>
    </row>
    <row r="61" spans="1:13" x14ac:dyDescent="0.3">
      <c r="A61" s="1" t="s">
        <v>72</v>
      </c>
      <c r="B61" s="1">
        <v>536</v>
      </c>
      <c r="C61" s="2" t="s">
        <v>113</v>
      </c>
      <c r="D61" s="3" t="str">
        <f>HYPERLINK("https://lindat.mff.cuni.cz/services/SynSemClass40/SynSemClass40.html?veclass=vec00911","00911/rozptýlit")</f>
        <v>00911/rozptýlit</v>
      </c>
      <c r="E61" s="4" t="s">
        <v>113</v>
      </c>
      <c r="F61" s="5" t="str">
        <f>HYPERLINK("https://lindat.mff.cuni.cz/services/SynSemClass40/SynSemClass40.html?veclass=vec00748","00748/vřít")</f>
        <v>00748/vřít</v>
      </c>
      <c r="G61" s="6" t="s">
        <v>113</v>
      </c>
      <c r="H61" s="7" t="str">
        <f>HYPERLINK("https://lindat.mff.cuni.cz/services/SynSemClass40/SynSemClass40.html?veclass=vec00197","00197/zrodit")</f>
        <v>00197/zrodit</v>
      </c>
      <c r="I61" s="8" t="s">
        <v>113</v>
      </c>
      <c r="J61" s="9" t="str">
        <f>HYPERLINK("https://lindat.mff.cuni.cz/services/SynSemClass40/SynSemClass40.html?veclass=vec00861","00861/otevřít")</f>
        <v>00861/otevřít</v>
      </c>
      <c r="K61" s="10" t="s">
        <v>113</v>
      </c>
      <c r="L61" s="11" t="str">
        <f>HYPERLINK("https://lindat.mff.cuni.cz/services/SynSemClass40/SynSemClass40.html?veclass=vec00949","00949/valit")</f>
        <v>00949/valit</v>
      </c>
    </row>
    <row r="62" spans="1:13" x14ac:dyDescent="0.3">
      <c r="A62" s="1" t="s">
        <v>73</v>
      </c>
      <c r="B62" s="1">
        <v>153</v>
      </c>
      <c r="C62" s="2" t="s">
        <v>115</v>
      </c>
      <c r="D62" s="14" t="str">
        <f>HYPERLINK("https://lindat.mff.cuni.cz/services/SynSemClass40/SynSemClass40.html?veclass=vec01018","01018/dozrávat")</f>
        <v>01018/dozrávat</v>
      </c>
      <c r="E62" s="4" t="s">
        <v>117</v>
      </c>
      <c r="F62" s="5" t="str">
        <f>HYPERLINK("https://lindat.mff.cuni.cz/services/SynSemClass40/SynSemClass40.html?veclass=vec00510","00510/rozvíjet")</f>
        <v>00510/rozvíjet</v>
      </c>
      <c r="G62" s="6" t="s">
        <v>113</v>
      </c>
      <c r="H62" s="7" t="str">
        <f>HYPERLINK("https://lindat.mff.cuni.cz/services/SynSemClass40/SynSemClass40.html?veclass=vec01103","01103/roztavit")</f>
        <v>01103/roztavit</v>
      </c>
      <c r="I62" s="8" t="s">
        <v>113</v>
      </c>
      <c r="J62" s="9" t="str">
        <f>HYPERLINK("https://lindat.mff.cuni.cz/services/SynSemClass40/SynSemClass40.html?veclass=vec01111","01111/sít")</f>
        <v>01111/sít</v>
      </c>
      <c r="K62" s="10" t="s">
        <v>113</v>
      </c>
      <c r="L62" s="11" t="str">
        <f>HYPERLINK("https://lindat.mff.cuni.cz/services/SynSemClass40/SynSemClass40.html?veclass=vec00836","00836/množit")</f>
        <v>00836/množit</v>
      </c>
    </row>
    <row r="63" spans="1:13" x14ac:dyDescent="0.3">
      <c r="A63" s="1" t="s">
        <v>74</v>
      </c>
      <c r="B63" s="1">
        <v>7</v>
      </c>
      <c r="C63" s="2" t="s">
        <v>117</v>
      </c>
      <c r="D63" s="3" t="str">
        <f>HYPERLINK("https://lindat.mff.cuni.cz/services/SynSemClass40/SynSemClass40.html?veclass=vec00729","00729/střílet")</f>
        <v>00729/střílet</v>
      </c>
      <c r="E63" s="4" t="s">
        <v>114</v>
      </c>
      <c r="F63" s="5" t="str">
        <f>HYPERLINK("https://lindat.mff.cuni.cz/services/SynSemClass40/SynSemClass40.html?veclass=vec00614","00614/chrlit")</f>
        <v>00614/chrlit</v>
      </c>
      <c r="G63" s="6" t="s">
        <v>113</v>
      </c>
      <c r="H63" s="7" t="str">
        <f>HYPERLINK("https://lindat.mff.cuni.cz/services/SynSemClass40/SynSemClass40.html?veclass=vec00321","00321/stáhnout")</f>
        <v>00321/stáhnout</v>
      </c>
      <c r="I63" s="8" t="s">
        <v>113</v>
      </c>
      <c r="J63" s="9" t="str">
        <f>HYPERLINK("https://lindat.mff.cuni.cz/services/SynSemClass40/SynSemClass40.html?veclass=vec00819","00819/házet")</f>
        <v>00819/házet</v>
      </c>
      <c r="K63" s="10" t="s">
        <v>115</v>
      </c>
      <c r="L63" s="11" t="str">
        <f>HYPERLINK("https://lindat.mff.cuni.cz/services/SynSemClass40/SynSemClass40.html?veclass=vec00762","00762/vystřelit")</f>
        <v>00762/vystřelit</v>
      </c>
    </row>
    <row r="64" spans="1:13" x14ac:dyDescent="0.3">
      <c r="A64" s="1" t="s">
        <v>75</v>
      </c>
      <c r="B64" s="1">
        <v>121</v>
      </c>
      <c r="C64" s="2" t="s">
        <v>117</v>
      </c>
      <c r="D64" s="3" t="str">
        <f>HYPERLINK("https://lindat.mff.cuni.cz/services/SynSemClass40/SynSemClass40.html?veclass=vec00892","00892/překrývat")</f>
        <v>00892/překrývat</v>
      </c>
      <c r="E64" s="4" t="s">
        <v>117</v>
      </c>
      <c r="F64" s="5" t="str">
        <f>HYPERLINK("https://lindat.mff.cuni.cz/services/SynSemClass40/SynSemClass40.html?veclass=vec00580","00580/zastínit")</f>
        <v>00580/zastínit</v>
      </c>
      <c r="G64" s="6" t="s">
        <v>117</v>
      </c>
      <c r="H64" s="7" t="str">
        <f>HYPERLINK("https://lindat.mff.cuni.cz/services/SynSemClass40/SynSemClass40.html?veclass=vec00872","00872/pokrýt")</f>
        <v>00872/pokrýt</v>
      </c>
      <c r="I64" s="8" t="s">
        <v>113</v>
      </c>
      <c r="J64" s="9" t="str">
        <f>HYPERLINK("https://lindat.mff.cuni.cz/services/SynSemClass40/SynSemClass40.html?veclass=vec00770","00770/zamlžit")</f>
        <v>00770/zamlžit</v>
      </c>
      <c r="K64" s="10" t="s">
        <v>113</v>
      </c>
      <c r="L64" s="11" t="str">
        <f>HYPERLINK("https://lindat.mff.cuni.cz/services/SynSemClass40/SynSemClass40.html?veclass=vec00141","00141/ukazovat")</f>
        <v>00141/ukazovat</v>
      </c>
    </row>
    <row r="65" spans="1:12" x14ac:dyDescent="0.3">
      <c r="A65" s="1" t="s">
        <v>76</v>
      </c>
      <c r="B65" s="1">
        <v>1</v>
      </c>
      <c r="C65" s="2" t="s">
        <v>113</v>
      </c>
      <c r="D65" s="3" t="str">
        <f>HYPERLINK("https://lindat.mff.cuni.cz/services/SynSemClass40/SynSemClass40.html?veclass=vec01183","01183/znechutit")</f>
        <v>01183/znechutit</v>
      </c>
      <c r="E65" s="4" t="s">
        <v>113</v>
      </c>
      <c r="F65" s="5" t="str">
        <f>HYPERLINK("https://lindat.mff.cuni.cz/services/SynSemClass40/SynSemClass40.html?veclass=vec00613","00613/chopit")</f>
        <v>00613/chopit</v>
      </c>
      <c r="G65" s="6" t="s">
        <v>113</v>
      </c>
      <c r="H65" s="7" t="str">
        <f>HYPERLINK("https://lindat.mff.cuni.cz/services/SynSemClass40/SynSemClass40.html?veclass=vec00828","00828/jíst")</f>
        <v>00828/jíst</v>
      </c>
      <c r="I65" s="8" t="s">
        <v>113</v>
      </c>
      <c r="J65" s="9" t="str">
        <f>HYPERLINK("https://lindat.mff.cuni.cz/services/SynSemClass40/SynSemClass40.html?veclass=vec01371","01371/zalapat")</f>
        <v>01371/zalapat</v>
      </c>
      <c r="K65" s="10" t="s">
        <v>113</v>
      </c>
      <c r="L65" s="11" t="str">
        <f>HYPERLINK("https://lindat.mff.cuni.cz/services/SynSemClass40/SynSemClass40.html?veclass=vec00866","00866/pít")</f>
        <v>00866/pít</v>
      </c>
    </row>
    <row r="66" spans="1:12" x14ac:dyDescent="0.3">
      <c r="A66" s="1" t="s">
        <v>77</v>
      </c>
      <c r="B66" s="1">
        <v>47</v>
      </c>
      <c r="C66" s="2" t="s">
        <v>117</v>
      </c>
      <c r="D66" s="3" t="str">
        <f>HYPERLINK("https://lindat.mff.cuni.cz/services/SynSemClass40/SynSemClass40.html?veclass=vec01303","01303/rabovat")</f>
        <v>01303/rabovat</v>
      </c>
      <c r="E66" s="4" t="s">
        <v>115</v>
      </c>
      <c r="F66" s="5" t="str">
        <f>HYPERLINK("https://lindat.mff.cuni.cz/services/SynSemClass40/SynSemClass40.html?veclass=vec00389","00389/zničit")</f>
        <v>00389/zničit</v>
      </c>
      <c r="G66" s="6" t="s">
        <v>113</v>
      </c>
      <c r="H66" s="7" t="str">
        <f>HYPERLINK("https://lindat.mff.cuni.cz/services/SynSemClass40/SynSemClass40.html?veclass=vec01244","01244/odzbrojit")</f>
        <v>01244/odzbrojit</v>
      </c>
      <c r="I66" s="8" t="s">
        <v>115</v>
      </c>
      <c r="J66" s="9" t="str">
        <f>HYPERLINK("https://lindat.mff.cuni.cz/services/SynSemClass40/SynSemClass40.html?veclass=vec00657","00657/okrást")</f>
        <v>00657/okrást</v>
      </c>
      <c r="K66" s="10" t="s">
        <v>114</v>
      </c>
      <c r="L66" s="11" t="str">
        <f>HYPERLINK("https://lindat.mff.cuni.cz/services/SynSemClass40/SynSemClass40.html?veclass=vec00957","00957/vyčerpávat")</f>
        <v>00957/vyčerpávat</v>
      </c>
    </row>
    <row r="67" spans="1:12" x14ac:dyDescent="0.3">
      <c r="A67" s="1" t="s">
        <v>78</v>
      </c>
      <c r="B67" s="1">
        <v>1</v>
      </c>
      <c r="C67" s="2" t="s">
        <v>114</v>
      </c>
      <c r="D67" s="3" t="str">
        <f>HYPERLINK("https://lindat.mff.cuni.cz/services/SynSemClass40/SynSemClass40.html?veclass=vec00322","00322/stanovit")</f>
        <v>00322/stanovit</v>
      </c>
      <c r="E67" s="4" t="s">
        <v>113</v>
      </c>
      <c r="F67" s="5" t="str">
        <f>HYPERLINK("https://lindat.mff.cuni.cz/services/SynSemClass40/SynSemClass40.html?veclass=vec00256","00256/plánovat")</f>
        <v>00256/plánovat</v>
      </c>
      <c r="G67" s="6" t="s">
        <v>114</v>
      </c>
      <c r="H67" s="7" t="str">
        <f>HYPERLINK("https://lindat.mff.cuni.cz/services/SynSemClass40/SynSemClass40.html?veclass=vec00166","00166/vypočítávat")</f>
        <v>00166/vypočítávat</v>
      </c>
      <c r="I67" s="8" t="s">
        <v>113</v>
      </c>
      <c r="J67" s="9" t="str">
        <f>HYPERLINK("https://lindat.mff.cuni.cz/services/SynSemClass40/SynSemClass40.html?veclass=vec00112","00112/sázet")</f>
        <v>00112/sázet</v>
      </c>
      <c r="K67" s="10" t="s">
        <v>113</v>
      </c>
      <c r="L67" s="11" t="str">
        <f>HYPERLINK("https://lindat.mff.cuni.cz/services/SynSemClass40/SynSemClass40.html?veclass=vec00147","00147/utratit")</f>
        <v>00147/utratit</v>
      </c>
    </row>
    <row r="68" spans="1:12" x14ac:dyDescent="0.3">
      <c r="A68" s="1" t="s">
        <v>79</v>
      </c>
      <c r="B68" s="1">
        <v>333</v>
      </c>
      <c r="C68" s="2" t="s">
        <v>114</v>
      </c>
      <c r="D68" s="3" t="str">
        <f>HYPERLINK("https://lindat.mff.cuni.cz/services/SynSemClass40/SynSemClass40.html?veclass=vec00555","00555/vyhodit")</f>
        <v>00555/vyhodit</v>
      </c>
      <c r="E68" s="4" t="s">
        <v>117</v>
      </c>
      <c r="F68" s="5" t="str">
        <f>HYPERLINK("https://lindat.mff.cuni.cz/services/SynSemClass40/SynSemClass40.html?veclass=vec00595","00595/zprostit")</f>
        <v>00595/zprostit</v>
      </c>
      <c r="G68" s="6" t="s">
        <v>115</v>
      </c>
      <c r="H68" s="7" t="str">
        <f>HYPERLINK("https://lindat.mff.cuni.cz/services/SynSemClass40/SynSemClass40.html?veclass=vec00811","00811/dostat")</f>
        <v>00811/dostat</v>
      </c>
      <c r="I68" s="8" t="s">
        <v>113</v>
      </c>
      <c r="J68" s="9" t="str">
        <f>HYPERLINK("https://lindat.mff.cuni.cz/services/SynSemClass40/SynSemClass40.html?veclass=vec00390","00390/zotavit")</f>
        <v>00390/zotavit</v>
      </c>
      <c r="K68" s="10" t="s">
        <v>114</v>
      </c>
      <c r="L68" s="11" t="str">
        <f>HYPERLINK("https://lindat.mff.cuni.cz/services/SynSemClass40/SynSemClass40.html?veclass=vec00380","00380/zbavit")</f>
        <v>00380/zbavit</v>
      </c>
    </row>
    <row r="69" spans="1:12" x14ac:dyDescent="0.3">
      <c r="A69" s="1" t="s">
        <v>80</v>
      </c>
      <c r="B69" s="1">
        <v>13</v>
      </c>
      <c r="C69" s="2" t="s">
        <v>113</v>
      </c>
      <c r="D69" s="3" t="str">
        <f>HYPERLINK("https://lindat.mff.cuni.cz/services/SynSemClass40/SynSemClass40.html?veclass=vec00634","00634/nadsazovat")</f>
        <v>00634/nadsazovat</v>
      </c>
      <c r="E69" s="4" t="s">
        <v>117</v>
      </c>
      <c r="F69" s="5" t="str">
        <f>HYPERLINK("https://lindat.mff.cuni.cz/services/SynSemClass40/SynSemClass40.html?veclass=vec00801","00801/bagatelizovat")</f>
        <v>00801/bagatelizovat</v>
      </c>
      <c r="G69" s="6" t="s">
        <v>113</v>
      </c>
      <c r="H69" s="7" t="str">
        <f>HYPERLINK("https://lindat.mff.cuni.cz/services/SynSemClass40/SynSemClass40.html?veclass=vec00972","00972/vyšperkovat")</f>
        <v>00972/vyšperkovat</v>
      </c>
      <c r="I69" s="8" t="s">
        <v>113</v>
      </c>
      <c r="J69" s="9" t="str">
        <f>HYPERLINK("https://lindat.mff.cuni.cz/services/SynSemClass40/SynSemClass40.html?veclass=vec01301","01301/přitvrdit")</f>
        <v>01301/přitvrdit</v>
      </c>
      <c r="K69" s="10" t="s">
        <v>113</v>
      </c>
      <c r="L69" s="11" t="str">
        <f>HYPERLINK("https://lindat.mff.cuni.cz/services/SynSemClass40/SynSemClass40.html?veclass=vec00910","00910/rozptýlit")</f>
        <v>00910/rozptýlit</v>
      </c>
    </row>
    <row r="70" spans="1:12" x14ac:dyDescent="0.3">
      <c r="A70" s="1" t="s">
        <v>81</v>
      </c>
      <c r="B70" s="1">
        <v>152</v>
      </c>
      <c r="C70" s="2" t="s">
        <v>113</v>
      </c>
      <c r="D70" s="3" t="str">
        <f>HYPERLINK("https://lindat.mff.cuni.cz/services/SynSemClass40/SynSemClass40.html?veclass=vec00372","00372/zasáhnout")</f>
        <v>00372/zasáhnout</v>
      </c>
      <c r="E70" s="4" t="s">
        <v>117</v>
      </c>
      <c r="F70" s="5" t="str">
        <f>HYPERLINK("https://lindat.mff.cuni.cz/services/SynSemClass40/SynSemClass40.html?veclass=vec00441","00441/napadnout")</f>
        <v>00441/napadnout</v>
      </c>
      <c r="G70" s="6" t="s">
        <v>113</v>
      </c>
      <c r="H70" s="7" t="str">
        <f>HYPERLINK("https://lindat.mff.cuni.cz/services/SynSemClass40/SynSemClass40.html?veclass=vec00389","00389/zničit")</f>
        <v>00389/zničit</v>
      </c>
      <c r="I70" s="8" t="s">
        <v>113</v>
      </c>
      <c r="J70" s="9" t="str">
        <f>HYPERLINK("https://lindat.mff.cuni.cz/services/SynSemClass40/SynSemClass40.html?veclass=vec00740","00740/utrpět")</f>
        <v>00740/utrpět</v>
      </c>
      <c r="K70" s="10" t="s">
        <v>113</v>
      </c>
      <c r="L70" s="11" t="str">
        <f>HYPERLINK("https://lindat.mff.cuni.cz/services/SynSemClass40/SynSemClass40.html?veclass=vec00667","00667/pobouřit")</f>
        <v>00667/pobouřit</v>
      </c>
    </row>
    <row r="71" spans="1:12" x14ac:dyDescent="0.3">
      <c r="A71" s="1" t="s">
        <v>82</v>
      </c>
      <c r="B71" s="1">
        <v>40</v>
      </c>
      <c r="C71" s="2" t="s">
        <v>114</v>
      </c>
      <c r="D71" s="3" t="str">
        <f>HYPERLINK("https://lindat.mff.cuni.cz/services/SynSemClass40/SynSemClass40.html?veclass=vec00218","00218/dostat")</f>
        <v>00218/dostat</v>
      </c>
      <c r="E71" s="4" t="s">
        <v>114</v>
      </c>
      <c r="F71" s="5" t="str">
        <f>HYPERLINK("https://lindat.mff.cuni.cz/services/SynSemClass40/SynSemClass40.html?veclass=vec00022","00022/hnout")</f>
        <v>00022/hnout</v>
      </c>
      <c r="G71" s="6" t="s">
        <v>114</v>
      </c>
      <c r="H71" s="7" t="str">
        <f>HYPERLINK("https://lindat.mff.cuni.cz/services/SynSemClass40/SynSemClass40.html?veclass=vec00227","00227/jít")</f>
        <v>00227/jít</v>
      </c>
      <c r="I71" s="8" t="s">
        <v>117</v>
      </c>
      <c r="J71" s="9" t="str">
        <f>HYPERLINK("https://lindat.mff.cuni.cz/services/SynSemClass40/SynSemClass40.html?veclass=vec00751","00751/vtrhnout")</f>
        <v>00751/vtrhnout</v>
      </c>
      <c r="K71" s="10" t="s">
        <v>117</v>
      </c>
      <c r="L71" s="11" t="str">
        <f>HYPERLINK("https://lindat.mff.cuni.cz/services/SynSemClass40/SynSemClass40.html?veclass=vec00639","00639/narazit")</f>
        <v>00639/narazit</v>
      </c>
    </row>
    <row r="72" spans="1:12" x14ac:dyDescent="0.3">
      <c r="A72" s="1" t="s">
        <v>83</v>
      </c>
      <c r="B72" s="1">
        <v>42</v>
      </c>
      <c r="C72" s="2" t="s">
        <v>117</v>
      </c>
      <c r="D72" s="3" t="str">
        <f>HYPERLINK("https://lindat.mff.cuni.cz/services/SynSemClass40/SynSemClass40.html?veclass=vec00872","00872/pokrýt")</f>
        <v>00872/pokrýt</v>
      </c>
      <c r="E72" s="4" t="s">
        <v>115</v>
      </c>
      <c r="F72" s="5" t="str">
        <f>HYPERLINK("https://lindat.mff.cuni.cz/services/SynSemClass40/SynSemClass40.html?veclass=vec00576","00576/zaplavit")</f>
        <v>00576/zaplavit</v>
      </c>
      <c r="G72" s="6" t="s">
        <v>113</v>
      </c>
      <c r="H72" s="7" t="str">
        <f>HYPERLINK("https://lindat.mff.cuni.cz/services/SynSemClass40/SynSemClass40.html?veclass=vec00926","00926/smrdět")</f>
        <v>00926/smrdět</v>
      </c>
      <c r="I72" s="8" t="s">
        <v>115</v>
      </c>
      <c r="J72" s="9" t="str">
        <f>HYPERLINK("https://lindat.mff.cuni.cz/services/SynSemClass40/SynSemClass40.html?veclass=vec01376","01376/zasypávat")</f>
        <v>01376/zasypávat</v>
      </c>
      <c r="K72" s="10" t="s">
        <v>113</v>
      </c>
      <c r="L72" s="11" t="str">
        <f>HYPERLINK("https://lindat.mff.cuni.cz/services/SynSemClass40/SynSemClass40.html?veclass=vec00638","00638/namalovat")</f>
        <v>00638/namalovat</v>
      </c>
    </row>
    <row r="73" spans="1:12" x14ac:dyDescent="0.3">
      <c r="A73" s="1" t="s">
        <v>84</v>
      </c>
      <c r="B73" s="1">
        <v>23</v>
      </c>
      <c r="C73" s="2" t="s">
        <v>113</v>
      </c>
      <c r="D73" s="3" t="str">
        <f>HYPERLINK("https://lindat.mff.cuni.cz/services/SynSemClass40/SynSemClass40.html?veclass=vec00735","00735/umístit")</f>
        <v>00735/umístit</v>
      </c>
      <c r="E73" s="4" t="s">
        <v>113</v>
      </c>
      <c r="F73" s="5" t="str">
        <f>HYPERLINK("https://lindat.mff.cuni.cz/services/SynSemClass40/SynSemClass40.html?veclass=vec00084","00084/produkovat")</f>
        <v>00084/produkovat</v>
      </c>
      <c r="G73" s="6" t="s">
        <v>117</v>
      </c>
      <c r="H73" s="7" t="str">
        <f>HYPERLINK("https://lindat.mff.cuni.cz/services/SynSemClass40/SynSemClass40.html?veclass=vec00440","00440/nainstalovat")</f>
        <v>00440/nainstalovat</v>
      </c>
      <c r="I73" s="8" t="s">
        <v>117</v>
      </c>
      <c r="J73" s="9" t="str">
        <f>HYPERLINK("https://lindat.mff.cuni.cz/services/SynSemClass40/SynSemClass40.html?veclass=vec00899","00899/připevnit")</f>
        <v>00899/připevnit</v>
      </c>
      <c r="K73" s="10" t="s">
        <v>113</v>
      </c>
      <c r="L73" s="11" t="str">
        <f>HYPERLINK("https://lindat.mff.cuni.cz/services/SynSemClass40/SynSemClass40.html?veclass=vec00932","00932/strčit")</f>
        <v>00932/strčit</v>
      </c>
    </row>
    <row r="74" spans="1:12" x14ac:dyDescent="0.3">
      <c r="A74" s="1" t="s">
        <v>85</v>
      </c>
      <c r="B74" s="1">
        <v>35</v>
      </c>
      <c r="C74" s="2" t="s">
        <v>113</v>
      </c>
      <c r="D74" s="3" t="str">
        <f>HYPERLINK("https://lindat.mff.cuni.cz/services/SynSemClass40/SynSemClass40.html?veclass=vec00903","00903/rozcupovat")</f>
        <v>00903/rozcupovat</v>
      </c>
      <c r="E74" s="4" t="s">
        <v>113</v>
      </c>
      <c r="F74" s="5" t="str">
        <f>HYPERLINK("https://lindat.mff.cuni.cz/services/SynSemClass40/SynSemClass40.html?veclass=vec00047","00047/oddělit")</f>
        <v>00047/oddělit</v>
      </c>
      <c r="G74" s="6" t="s">
        <v>113</v>
      </c>
      <c r="H74" s="7" t="str">
        <f>HYPERLINK("https://lindat.mff.cuni.cz/services/SynSemClass40/SynSemClass40.html?veclass=vec01303","01303/rabovat")</f>
        <v>01303/rabovat</v>
      </c>
      <c r="I74" s="8" t="s">
        <v>113</v>
      </c>
      <c r="J74" s="9" t="str">
        <f>HYPERLINK("https://lindat.mff.cuni.cz/services/SynSemClass40/SynSemClass40.html?veclass=vec00389","00389/zničit")</f>
        <v>00389/zničit</v>
      </c>
      <c r="K74" s="10" t="s">
        <v>113</v>
      </c>
      <c r="L74" s="11" t="str">
        <f>HYPERLINK("https://lindat.mff.cuni.cz/services/SynSemClass40/SynSemClass40.html?veclass=vec00764","00764/vytrhnout")</f>
        <v>00764/vytrhnout</v>
      </c>
    </row>
    <row r="75" spans="1:12" x14ac:dyDescent="0.3">
      <c r="A75" s="1" t="s">
        <v>86</v>
      </c>
      <c r="B75" s="1">
        <v>41</v>
      </c>
      <c r="C75" s="2" t="s">
        <v>115</v>
      </c>
      <c r="D75" s="3" t="str">
        <f>HYPERLINK("https://lindat.mff.cuni.cz/services/SynSemClass40/SynSemClass40.html?veclass=vec00785","00785/zhoršit")</f>
        <v>00785/zhoršit</v>
      </c>
      <c r="E75" s="4" t="s">
        <v>113</v>
      </c>
      <c r="F75" s="5" t="str">
        <f>HYPERLINK("https://lindat.mff.cuni.cz/services/SynSemClass40/SynSemClass40.html?veclass=vec00789","00789/zkazit")</f>
        <v>00789/zkazit</v>
      </c>
      <c r="G75" s="6" t="s">
        <v>113</v>
      </c>
      <c r="H75" s="7" t="str">
        <f>HYPERLINK("https://lindat.mff.cuni.cz/services/SynSemClass40/SynSemClass40.html?veclass=vec00055","00055/oslabit")</f>
        <v>00055/oslabit</v>
      </c>
      <c r="I75" s="8" t="s">
        <v>113</v>
      </c>
      <c r="J75" s="9" t="str">
        <f>HYPERLINK("https://lindat.mff.cuni.cz/services/SynSemClass40/SynSemClass40.html?veclass=vec00372","00372/zasáhnout")</f>
        <v>00372/zasáhnout</v>
      </c>
      <c r="K75" s="10" t="s">
        <v>113</v>
      </c>
      <c r="L75" s="11" t="str">
        <f>HYPERLINK("https://lindat.mff.cuni.cz/services/SynSemClass40/SynSemClass40.html?veclass=vec00656","00656/ochromit")</f>
        <v>00656/ochromit</v>
      </c>
    </row>
    <row r="76" spans="1:12" x14ac:dyDescent="0.3">
      <c r="A76" s="1" t="s">
        <v>87</v>
      </c>
      <c r="B76" s="1">
        <v>259</v>
      </c>
      <c r="C76" s="2" t="s">
        <v>113</v>
      </c>
      <c r="D76" s="3" t="str">
        <f>HYPERLINK("https://lindat.mff.cuni.cz/services/SynSemClass40/SynSemClass40.html?veclass=vec00372","00372/zasáhnout")</f>
        <v>00372/zasáhnout</v>
      </c>
      <c r="E76" s="4" t="s">
        <v>117</v>
      </c>
      <c r="F76" s="5" t="str">
        <f>HYPERLINK("https://lindat.mff.cuni.cz/services/SynSemClass40/SynSemClass40.html?veclass=vec00789","00789/zkazit")</f>
        <v>00789/zkazit</v>
      </c>
      <c r="G76" s="6" t="s">
        <v>114</v>
      </c>
      <c r="H76" s="7" t="str">
        <f>HYPERLINK("https://lindat.mff.cuni.cz/services/SynSemClass40/SynSemClass40.html?veclass=vec00389","00389/zničit")</f>
        <v>00389/zničit</v>
      </c>
      <c r="I76" s="8" t="s">
        <v>114</v>
      </c>
      <c r="J76" s="9" t="str">
        <f>HYPERLINK("https://lindat.mff.cuni.cz/services/SynSemClass40/SynSemClass40.html?veclass=vec00656","00656/ochromit")</f>
        <v>00656/ochromit</v>
      </c>
      <c r="K76" s="10" t="s">
        <v>113</v>
      </c>
      <c r="L76" s="11" t="str">
        <f>HYPERLINK("https://lindat.mff.cuni.cz/services/SynSemClass40/SynSemClass40.html?veclass=vec00097","00097/přicházet")</f>
        <v>00097/přicházet</v>
      </c>
    </row>
    <row r="77" spans="1:12" x14ac:dyDescent="0.3">
      <c r="A77" s="1" t="s">
        <v>88</v>
      </c>
      <c r="B77" s="1">
        <v>249</v>
      </c>
      <c r="C77" s="2" t="s">
        <v>117</v>
      </c>
      <c r="D77" s="3" t="str">
        <f>HYPERLINK("https://lindat.mff.cuni.cz/services/SynSemClass40/SynSemClass40.html?veclass=vec00113","00113/skončit")</f>
        <v>00113/skončit</v>
      </c>
      <c r="E77" s="4" t="s">
        <v>117</v>
      </c>
      <c r="F77" s="5" t="str">
        <f>HYPERLINK("https://lindat.mff.cuni.cz/services/SynSemClass40/SynSemClass40.html?veclass=vec00793","00793/zmírnit")</f>
        <v>00793/zmírnit</v>
      </c>
      <c r="G77" s="6" t="s">
        <v>113</v>
      </c>
      <c r="H77" s="7" t="str">
        <f>HYPERLINK("https://lindat.mff.cuni.cz/services/SynSemClass40/SynSemClass40.html?veclass=vec01103","01103/roztavit")</f>
        <v>01103/roztavit</v>
      </c>
      <c r="I77" s="8" t="s">
        <v>113</v>
      </c>
      <c r="J77" s="9" t="str">
        <f>HYPERLINK("https://lindat.mff.cuni.cz/services/SynSemClass40/SynSemClass40.html?veclass=vec00755","00755/vymizet")</f>
        <v>00755/vymizet</v>
      </c>
      <c r="K77" s="10" t="s">
        <v>113</v>
      </c>
      <c r="L77" s="11" t="str">
        <f>HYPERLINK("https://lindat.mff.cuni.cz/services/SynSemClass40/SynSemClass40.html?veclass=vec01018","01018/dozrávat")</f>
        <v>01018/dozrávat</v>
      </c>
    </row>
    <row r="78" spans="1:12" x14ac:dyDescent="0.3">
      <c r="A78" s="1" t="s">
        <v>89</v>
      </c>
      <c r="B78" s="1">
        <v>607</v>
      </c>
      <c r="C78" s="2" t="s">
        <v>113</v>
      </c>
      <c r="D78" s="3" t="str">
        <f>HYPERLINK("https://lindat.mff.cuni.cz/services/SynSemClass40/SynSemClass40.html?veclass=vec00045","00045/obejít")</f>
        <v>00045/obejít</v>
      </c>
      <c r="E78" s="4" t="s">
        <v>117</v>
      </c>
      <c r="F78" s="5" t="str">
        <f>HYPERLINK("https://lindat.mff.cuni.cz/services/SynSemClass40/SynSemClass40.html?veclass=vec00024","00024/chránit")</f>
        <v>00024/chránit</v>
      </c>
      <c r="G78" s="6" t="s">
        <v>113</v>
      </c>
      <c r="H78" s="7" t="str">
        <f>HYPERLINK("https://lindat.mff.cuni.cz/services/SynSemClass40/SynSemClass40.html?veclass=vec00279","00279/překonat")</f>
        <v>00279/překonat</v>
      </c>
      <c r="I78" s="8" t="s">
        <v>114</v>
      </c>
      <c r="J78" s="9" t="str">
        <f>HYPERLINK("https://lindat.mff.cuni.cz/services/SynSemClass40/SynSemClass40.html?veclass=vec00205","00205/čelit")</f>
        <v>00205/čelit</v>
      </c>
      <c r="K78" s="10" t="s">
        <v>113</v>
      </c>
      <c r="L78" s="11" t="str">
        <f>HYPERLINK("https://lindat.mff.cuni.cz/services/SynSemClass40/SynSemClass40.html?veclass=vec00942","00942/ustoupit")</f>
        <v>00942/ustoupit</v>
      </c>
    </row>
    <row r="79" spans="1:12" x14ac:dyDescent="0.3">
      <c r="A79" s="1" t="s">
        <v>90</v>
      </c>
      <c r="B79" s="1">
        <v>224</v>
      </c>
      <c r="C79" s="2" t="s">
        <v>113</v>
      </c>
      <c r="D79" s="3" t="str">
        <f>HYPERLINK("https://lindat.mff.cuni.cz/services/SynSemClass40/SynSemClass40.html?veclass=vec00461","00461/oponovat")</f>
        <v>00461/oponovat</v>
      </c>
      <c r="E79" s="4" t="s">
        <v>113</v>
      </c>
      <c r="F79" s="5" t="str">
        <f>HYPERLINK("https://lindat.mff.cuni.cz/services/SynSemClass40/SynSemClass40.html?veclass=vec00019","00019/handrkovat")</f>
        <v>00019/handrkovat</v>
      </c>
      <c r="G79" s="6" t="s">
        <v>115</v>
      </c>
      <c r="H79" s="7" t="str">
        <f>HYPERLINK("https://lindat.mff.cuni.cz/services/SynSemClass40/SynSemClass40.html?veclass=vec00426","00426/křičet")</f>
        <v>00426/křičet</v>
      </c>
      <c r="I79" s="8" t="s">
        <v>113</v>
      </c>
      <c r="J79" s="9" t="str">
        <f>HYPERLINK("https://lindat.mff.cuni.cz/services/SynSemClass40/SynSemClass40.html?veclass=vec00937","00937/třást")</f>
        <v>00937/třást</v>
      </c>
      <c r="K79" s="10" t="s">
        <v>113</v>
      </c>
      <c r="L79" s="11" t="str">
        <f>HYPERLINK("https://lindat.mff.cuni.cz/services/SynSemClass40/SynSemClass40.html?veclass=vec00441","00441/napadnout")</f>
        <v>00441/napadnout</v>
      </c>
    </row>
    <row r="80" spans="1:12" x14ac:dyDescent="0.3">
      <c r="A80" s="1" t="s">
        <v>91</v>
      </c>
      <c r="B80" s="1">
        <v>82</v>
      </c>
      <c r="C80" s="2" t="s">
        <v>113</v>
      </c>
      <c r="D80" s="3" t="str">
        <f>HYPERLINK("https://lindat.mff.cuni.cz/services/SynSemClass40/SynSemClass40.html?veclass=vec00031","00031/mluvit")</f>
        <v>00031/mluvit</v>
      </c>
      <c r="E80" s="4" t="s">
        <v>115</v>
      </c>
      <c r="F80" s="5" t="str">
        <f>HYPERLINK("https://lindat.mff.cuni.cz/services/SynSemClass40/SynSemClass40.html?veclass=vec00162","00162/vyjednávat")</f>
        <v>00162/vyjednávat</v>
      </c>
      <c r="G80" s="6" t="s">
        <v>113</v>
      </c>
      <c r="H80" s="7" t="str">
        <f>HYPERLINK("https://lindat.mff.cuni.cz/services/SynSemClass40/SynSemClass40.html?veclass=vec01081","01081/promýšlet")</f>
        <v>01081/promýšlet</v>
      </c>
      <c r="I80" s="8" t="s">
        <v>113</v>
      </c>
      <c r="J80" s="9" t="str">
        <f>HYPERLINK("https://lindat.mff.cuni.cz/services/SynSemClass40/SynSemClass40.html?veclass=vec00149","00149/uvážit")</f>
        <v>00149/uvážit</v>
      </c>
      <c r="K80" s="10" t="s">
        <v>113</v>
      </c>
      <c r="L80" s="11" t="str">
        <f>HYPERLINK("https://lindat.mff.cuni.cz/services/SynSemClass40/SynSemClass40.html?veclass=vec00057","00057/oslovit")</f>
        <v>00057/oslovit</v>
      </c>
    </row>
    <row r="81" spans="1:12" x14ac:dyDescent="0.3">
      <c r="A81" s="1" t="s">
        <v>92</v>
      </c>
      <c r="B81" s="1">
        <v>108</v>
      </c>
      <c r="C81" s="2" t="s">
        <v>117</v>
      </c>
      <c r="D81" s="3" t="str">
        <f>HYPERLINK("https://lindat.mff.cuni.cz/services/SynSemClass40/SynSemClass40.html?veclass=vec00735","00735/umístit")</f>
        <v>00735/umístit</v>
      </c>
      <c r="E81" s="4" t="s">
        <v>113</v>
      </c>
      <c r="F81" s="5" t="str">
        <f>HYPERLINK("https://lindat.mff.cuni.cz/services/SynSemClass40/SynSemClass40.html?veclass=vec00812","00812/dovést")</f>
        <v>00812/dovést</v>
      </c>
      <c r="G81" s="6" t="s">
        <v>117</v>
      </c>
      <c r="H81" s="7" t="str">
        <f>HYPERLINK("https://lindat.mff.cuni.cz/services/SynSemClass40/SynSemClass40.html?veclass=vec00932","00932/strčit")</f>
        <v>00932/strčit</v>
      </c>
      <c r="I81" s="8" t="s">
        <v>113</v>
      </c>
      <c r="J81" s="9" t="str">
        <f>HYPERLINK("https://lindat.mff.cuni.cz/services/SynSemClass40/SynSemClass40.html?veclass=vec00095","00095/přeměnit")</f>
        <v>00095/přeměnit</v>
      </c>
      <c r="K81" s="10" t="s">
        <v>114</v>
      </c>
      <c r="L81" s="11" t="str">
        <f>HYPERLINK("https://lindat.mff.cuni.cz/services/SynSemClass40/SynSemClass40.html?veclass=vec00743","00743/vnutit")</f>
        <v>00743/vnutit</v>
      </c>
    </row>
    <row r="82" spans="1:12" x14ac:dyDescent="0.3">
      <c r="A82" s="1" t="s">
        <v>93</v>
      </c>
      <c r="B82" s="1">
        <v>144</v>
      </c>
      <c r="C82" s="2" t="s">
        <v>117</v>
      </c>
      <c r="D82" s="3" t="str">
        <f>HYPERLINK("https://lindat.mff.cuni.cz/services/SynSemClass40/SynSemClass40.html?veclass=vec01087","01087/předávat")</f>
        <v>01087/předávat</v>
      </c>
      <c r="E82" s="4" t="s">
        <v>117</v>
      </c>
      <c r="F82" s="5" t="str">
        <f>HYPERLINK("https://lindat.mff.cuni.cz/services/SynSemClass40/SynSemClass40.html?veclass=vec00497","00497/přenechat")</f>
        <v>00497/přenechat</v>
      </c>
      <c r="G82" s="6" t="s">
        <v>113</v>
      </c>
      <c r="H82" s="7" t="str">
        <f>HYPERLINK("https://lindat.mff.cuni.cz/services/SynSemClass40/SynSemClass40.html?veclass=vec00739","00739/ustoupit")</f>
        <v>00739/ustoupit</v>
      </c>
      <c r="I82" s="8" t="s">
        <v>117</v>
      </c>
      <c r="J82" s="9" t="str">
        <f>HYPERLINK("https://lindat.mff.cuni.cz/services/SynSemClass40/SynSemClass40.html?veclass=vec00074","00074/poskytnout")</f>
        <v>00074/poskytnout</v>
      </c>
      <c r="K82" s="10" t="s">
        <v>113</v>
      </c>
      <c r="L82" s="11" t="str">
        <f>HYPERLINK("https://lindat.mff.cuni.cz/services/SynSemClass40/SynSemClass40.html?veclass=vec00557","00557/vykládat")</f>
        <v>00557/vykládat</v>
      </c>
    </row>
    <row r="83" spans="1:12" x14ac:dyDescent="0.3">
      <c r="A83" s="1" t="s">
        <v>94</v>
      </c>
      <c r="B83" s="1">
        <v>455</v>
      </c>
      <c r="C83" s="2" t="s">
        <v>113</v>
      </c>
      <c r="D83" s="3" t="str">
        <f>HYPERLINK("https://lindat.mff.cuni.cz/services/SynSemClass40/SynSemClass40.html?veclass=vec00196","00196/způsobit")</f>
        <v>00196/způsobit</v>
      </c>
      <c r="E83" s="4" t="s">
        <v>117</v>
      </c>
      <c r="F83" s="5" t="str">
        <f>HYPERLINK("https://lindat.mff.cuni.cz/services/SynSemClass40/SynSemClass40.html?veclass=vec00880","00880/probudit")</f>
        <v>00880/probudit</v>
      </c>
      <c r="G83" s="6" t="s">
        <v>114</v>
      </c>
      <c r="H83" s="7" t="str">
        <f>HYPERLINK("https://lindat.mff.cuni.cz/services/SynSemClass40/SynSemClass40.html?veclass=vec00097","00097/přicházet")</f>
        <v>00097/přicházet</v>
      </c>
      <c r="I83" s="8" t="s">
        <v>113</v>
      </c>
      <c r="J83" s="9" t="str">
        <f>HYPERLINK("https://lindat.mff.cuni.cz/services/SynSemClass40/SynSemClass40.html?veclass=vec00038","00038/nastartovat")</f>
        <v>00038/nastartovat</v>
      </c>
      <c r="K83" s="10" t="s">
        <v>115</v>
      </c>
      <c r="L83" s="11" t="str">
        <f>HYPERLINK("https://lindat.mff.cuni.cz/services/SynSemClass40/SynSemClass40.html?veclass=vec00390","00390/zotavit")</f>
        <v>00390/zotavit</v>
      </c>
    </row>
    <row r="84" spans="1:12" x14ac:dyDescent="0.3">
      <c r="A84" s="1" t="s">
        <v>95</v>
      </c>
      <c r="B84" s="1">
        <v>3</v>
      </c>
      <c r="C84" s="2" t="s">
        <v>117</v>
      </c>
      <c r="D84" s="3" t="str">
        <f>HYPERLINK("https://lindat.mff.cuni.cz/services/SynSemClass40/SynSemClass40.html?veclass=vec00175","00175/zahrnout")</f>
        <v>00175/zahrnout</v>
      </c>
      <c r="E84" s="4" t="s">
        <v>114</v>
      </c>
      <c r="F84" s="5" t="str">
        <f>HYPERLINK("https://lindat.mff.cuni.cz/services/SynSemClass40/SynSemClass40.html?veclass=vec00735","00735/umístit")</f>
        <v>00735/umístit</v>
      </c>
      <c r="G84" s="6" t="s">
        <v>117</v>
      </c>
      <c r="H84" s="7" t="str">
        <f>HYPERLINK("https://lindat.mff.cuni.cz/services/SynSemClass40/SynSemClass40.html?veclass=vec01167","01167/zabudovat")</f>
        <v>01167/zabudovat</v>
      </c>
      <c r="I84" s="8" t="s">
        <v>115</v>
      </c>
      <c r="J84" s="9" t="str">
        <f>HYPERLINK("https://lindat.mff.cuni.cz/services/SynSemClass40/SynSemClass40.html?veclass=vec00407","00407/doplnit")</f>
        <v>00407/doplnit</v>
      </c>
      <c r="K84" s="10" t="s">
        <v>113</v>
      </c>
      <c r="L84" s="11" t="str">
        <f>HYPERLINK("https://lindat.mff.cuni.cz/services/SynSemClass40/SynSemClass40.html?veclass=vec01363","01363/vyzdobit")</f>
        <v>01363/vyzdobit</v>
      </c>
    </row>
    <row r="85" spans="1:12" x14ac:dyDescent="0.3">
      <c r="A85" s="1" t="s">
        <v>96</v>
      </c>
      <c r="B85" s="1">
        <v>80</v>
      </c>
      <c r="C85" s="2" t="s">
        <v>117</v>
      </c>
      <c r="D85" s="3" t="str">
        <f>HYPERLINK("https://lindat.mff.cuni.cz/services/SynSemClass40/SynSemClass40.html?veclass=vec00334","00334/upřednostňovat")</f>
        <v>00334/upřednostňovat</v>
      </c>
      <c r="E85" s="4" t="s">
        <v>115</v>
      </c>
      <c r="F85" s="5" t="str">
        <f>HYPERLINK("https://lindat.mff.cuni.cz/services/SynSemClass40/SynSemClass40.html?veclass=vec00069","00069/podpořit")</f>
        <v>00069/podpořit</v>
      </c>
      <c r="G85" s="6" t="s">
        <v>114</v>
      </c>
      <c r="H85" s="7" t="str">
        <f>HYPERLINK("https://lindat.mff.cuni.cz/services/SynSemClass40/SynSemClass40.html?veclass=vec00637","00637/naklonit")</f>
        <v>00637/naklonit</v>
      </c>
      <c r="I85" s="8" t="s">
        <v>113</v>
      </c>
      <c r="J85" s="9" t="str">
        <f>HYPERLINK("https://lindat.mff.cuni.cz/services/SynSemClass40/SynSemClass40.html?veclass=vec00931","00931/stočit")</f>
        <v>00931/stočit</v>
      </c>
      <c r="K85" s="10" t="s">
        <v>113</v>
      </c>
      <c r="L85" s="11" t="str">
        <f>HYPERLINK("https://lindat.mff.cuni.cz/services/SynSemClass40/SynSemClass40.html?veclass=vec00516","00516/směřovat")</f>
        <v>00516/směřovat</v>
      </c>
    </row>
    <row r="86" spans="1:12" x14ac:dyDescent="0.3">
      <c r="A86" s="1" t="s">
        <v>97</v>
      </c>
      <c r="B86" s="1">
        <v>10</v>
      </c>
      <c r="C86" s="2" t="s">
        <v>117</v>
      </c>
      <c r="D86" s="3" t="str">
        <f>HYPERLINK("https://lindat.mff.cuni.cz/services/SynSemClass40/SynSemClass40.html?veclass=vec00047","00047/oddělit")</f>
        <v>00047/oddělit</v>
      </c>
      <c r="E86" s="4" t="s">
        <v>113</v>
      </c>
      <c r="F86" s="5" t="str">
        <f>HYPERLINK("https://lindat.mff.cuni.cz/services/SynSemClass40/SynSemClass40.html?veclass=vec00942","00942/ustoupit")</f>
        <v>00942/ustoupit</v>
      </c>
      <c r="G86" s="6" t="s">
        <v>113</v>
      </c>
      <c r="H86" s="7" t="str">
        <f>HYPERLINK("https://lindat.mff.cuni.cz/services/SynSemClass40/SynSemClass40.html?veclass=vec00595","00595/zprostit")</f>
        <v>00595/zprostit</v>
      </c>
      <c r="I86" s="8" t="s">
        <v>113</v>
      </c>
      <c r="J86" s="9" t="str">
        <f>HYPERLINK("https://lindat.mff.cuni.cz/services/SynSemClass40/SynSemClass40.html?veclass=vec00558","00558/vyloučit")</f>
        <v>00558/vyloučit</v>
      </c>
      <c r="K86" s="10" t="s">
        <v>113</v>
      </c>
      <c r="L86" s="11" t="str">
        <f>HYPERLINK("https://lindat.mff.cuni.cz/services/SynSemClass40/SynSemClass40.html?veclass=vec00453","00453/odepsat")</f>
        <v>00453/odepsat</v>
      </c>
    </row>
    <row r="87" spans="1:12" x14ac:dyDescent="0.3">
      <c r="A87" s="1" t="s">
        <v>98</v>
      </c>
      <c r="B87" s="1">
        <v>134</v>
      </c>
      <c r="C87" s="2" t="s">
        <v>117</v>
      </c>
      <c r="D87" s="3" t="str">
        <f>HYPERLINK("https://lindat.mff.cuni.cz/services/SynSemClass40/SynSemClass40.html?veclass=vec00427","00427/létat")</f>
        <v>00427/létat</v>
      </c>
      <c r="E87" s="4" t="s">
        <v>117</v>
      </c>
      <c r="F87" s="5" t="str">
        <f>HYPERLINK("https://lindat.mff.cuni.cz/services/SynSemClass40/SynSemClass40.html?veclass=vec00218","00218/dostat")</f>
        <v>00218/dostat</v>
      </c>
      <c r="G87" s="6" t="s">
        <v>115</v>
      </c>
      <c r="H87" s="7" t="str">
        <f>HYPERLINK("https://lindat.mff.cuni.cz/services/SynSemClass40/SynSemClass40.html?veclass=vec00901","00901/přistát")</f>
        <v>00901/přistát</v>
      </c>
      <c r="I87" s="8" t="s">
        <v>113</v>
      </c>
      <c r="J87" s="9" t="str">
        <f>HYPERLINK("https://lindat.mff.cuni.cz/services/SynSemClass40/SynSemClass40.html?veclass=vec00952","00952/vlévat")</f>
        <v>00952/vlévat</v>
      </c>
      <c r="K87" s="10" t="s">
        <v>114</v>
      </c>
      <c r="L87" s="11" t="str">
        <f>HYPERLINK("https://lindat.mff.cuni.cz/services/SynSemClass40/SynSemClass40.html?veclass=vec00403","00403/cestovat")</f>
        <v>00403/cestovat</v>
      </c>
    </row>
    <row r="88" spans="1:12" x14ac:dyDescent="0.3">
      <c r="A88" s="1" t="s">
        <v>99</v>
      </c>
      <c r="B88" s="1">
        <v>3866</v>
      </c>
      <c r="C88" s="2" t="s">
        <v>114</v>
      </c>
      <c r="D88" s="3" t="str">
        <f>HYPERLINK("https://lindat.mff.cuni.cz/services/SynSemClass40/SynSemClass40.html?veclass=vec00307","00307/setkat")</f>
        <v>00307/setkat</v>
      </c>
      <c r="E88" s="4" t="s">
        <v>117</v>
      </c>
      <c r="F88" s="5" t="str">
        <f>HYPERLINK("https://lindat.mff.cuni.cz/services/SynSemClass40/SynSemClass40.html?veclass=vec01318","01318/slézat")</f>
        <v>01318/slézat</v>
      </c>
      <c r="G88" s="6" t="s">
        <v>117</v>
      </c>
      <c r="H88" s="7" t="str">
        <f>HYPERLINK("https://lindat.mff.cuni.cz/services/SynSemClass40/SynSemClass40.html?veclass=vec00227","00227/jít")</f>
        <v>00227/jít</v>
      </c>
      <c r="I88" s="8" t="s">
        <v>117</v>
      </c>
      <c r="J88" s="9" t="str">
        <f>HYPERLINK("https://lindat.mff.cuni.cz/services/SynSemClass40/SynSemClass40.html?veclass=vec00048","00048/odejít")</f>
        <v>00048/odejít</v>
      </c>
      <c r="K88" s="10" t="s">
        <v>117</v>
      </c>
      <c r="L88" s="11" t="str">
        <f>HYPERLINK("https://lindat.mff.cuni.cz/services/SynSemClass40/SynSemClass40.html?veclass=vec00022","00022/hnout")</f>
        <v>00022/hnout</v>
      </c>
    </row>
    <row r="89" spans="1:12" x14ac:dyDescent="0.3">
      <c r="A89" s="1" t="s">
        <v>100</v>
      </c>
      <c r="B89" s="1">
        <v>127</v>
      </c>
      <c r="C89" s="2" t="s">
        <v>115</v>
      </c>
      <c r="D89" s="3" t="str">
        <f>HYPERLINK("https://lindat.mff.cuni.cz/services/SynSemClass40/SynSemClass40.html?veclass=vec00531","00531/učit")</f>
        <v>00531/učit</v>
      </c>
      <c r="E89" s="4" t="s">
        <v>114</v>
      </c>
      <c r="F89" s="5" t="str">
        <f>HYPERLINK("https://lindat.mff.cuni.cz/services/SynSemClass40/SynSemClass40.html?veclass=vec00013","00013/dozvědět")</f>
        <v>00013/dozvědět</v>
      </c>
      <c r="G89" s="6" t="s">
        <v>115</v>
      </c>
      <c r="H89" s="7" t="str">
        <f>HYPERLINK("https://lindat.mff.cuni.cz/services/SynSemClass40/SynSemClass40.html?veclass=vec00763","00763/vyškolit")</f>
        <v>00763/vyškolit</v>
      </c>
      <c r="I89" s="8" t="s">
        <v>117</v>
      </c>
      <c r="J89" s="9" t="str">
        <f>HYPERLINK("https://lindat.mff.cuni.cz/services/SynSemClass40/SynSemClass40.html?veclass=vec00527","00527/studovat")</f>
        <v>00527/studovat</v>
      </c>
      <c r="K89" s="10" t="s">
        <v>113</v>
      </c>
      <c r="L89" s="11" t="str">
        <f>HYPERLINK("https://lindat.mff.cuni.cz/services/SynSemClass40/SynSemClass40.html?veclass=vec00199","00199/zůstat")</f>
        <v>00199/zůstat</v>
      </c>
    </row>
    <row r="90" spans="1:12" x14ac:dyDescent="0.3">
      <c r="A90" s="1" t="s">
        <v>101</v>
      </c>
      <c r="B90" s="1">
        <v>298</v>
      </c>
      <c r="C90" s="2" t="s">
        <v>117</v>
      </c>
      <c r="D90" s="3" t="str">
        <f>HYPERLINK("https://lindat.mff.cuni.cz/services/SynSemClass40/SynSemClass40.html?veclass=vec00060","00060/oznámit")</f>
        <v>00060/oznámit</v>
      </c>
      <c r="E90" s="4" t="s">
        <v>113</v>
      </c>
      <c r="F90" s="5" t="str">
        <f>HYPERLINK("https://lindat.mff.cuni.cz/services/SynSemClass40/SynSemClass40.html?veclass=vec00620","00620/kárat")</f>
        <v>00620/kárat</v>
      </c>
      <c r="G90" s="6" t="s">
        <v>114</v>
      </c>
      <c r="H90" s="7" t="str">
        <f>HYPERLINK("https://lindat.mff.cuni.cz/services/SynSemClass40/SynSemClass40.html?veclass=vec00621","00621/kázat")</f>
        <v>00621/kázat</v>
      </c>
      <c r="I90" s="8" t="s">
        <v>114</v>
      </c>
      <c r="J90" s="9" t="str">
        <f>HYPERLINK("https://lindat.mff.cuni.cz/services/SynSemClass40/SynSemClass40.html?veclass=vec01013","01013/diktovat")</f>
        <v>01013/diktovat</v>
      </c>
      <c r="K90" s="10" t="s">
        <v>113</v>
      </c>
      <c r="L90" s="11" t="str">
        <f>HYPERLINK("https://lindat.mff.cuni.cz/services/SynSemClass40/SynSemClass40.html?veclass=vec00332","00332/upozornit")</f>
        <v>00332/upozornit</v>
      </c>
    </row>
    <row r="91" spans="1:12" x14ac:dyDescent="0.3">
      <c r="A91" s="1" t="s">
        <v>102</v>
      </c>
      <c r="B91" s="1">
        <v>49</v>
      </c>
      <c r="C91" s="2" t="s">
        <v>117</v>
      </c>
      <c r="D91" s="3" t="str">
        <f>HYPERLINK("https://lindat.mff.cuni.cz/services/SynSemClass40/SynSemClass40.html?veclass=vec00162","00162/vyjednávat")</f>
        <v>00162/vyjednávat</v>
      </c>
      <c r="E91" s="4" t="s">
        <v>117</v>
      </c>
      <c r="F91" s="5" t="str">
        <f>HYPERLINK("https://lindat.mff.cuni.cz/services/SynSemClass40/SynSemClass40.html?veclass=vec00031","00031/mluvit")</f>
        <v>00031/mluvit</v>
      </c>
      <c r="G91" s="6" t="s">
        <v>113</v>
      </c>
      <c r="H91" s="7" t="str">
        <f>HYPERLINK("https://lindat.mff.cuni.cz/services/SynSemClass40/SynSemClass40.html?veclass=vec01081","01081/promýšlet")</f>
        <v>01081/promýšlet</v>
      </c>
      <c r="I91" s="8" t="s">
        <v>113</v>
      </c>
      <c r="J91" s="9" t="str">
        <f>HYPERLINK("https://lindat.mff.cuni.cz/services/SynSemClass40/SynSemClass40.html?veclass=vec00121","00121/soupeřit")</f>
        <v>00121/soupeřit</v>
      </c>
      <c r="K91" s="10" t="s">
        <v>113</v>
      </c>
      <c r="L91" s="11" t="str">
        <f>HYPERLINK("https://lindat.mff.cuni.cz/services/SynSemClass40/SynSemClass40.html?veclass=vec01110","01110/sípat")</f>
        <v>01110/sípat</v>
      </c>
    </row>
    <row r="92" spans="1:12" x14ac:dyDescent="0.3">
      <c r="A92" s="1" t="s">
        <v>103</v>
      </c>
      <c r="B92" s="1">
        <v>223</v>
      </c>
      <c r="C92" s="2" t="s">
        <v>115</v>
      </c>
      <c r="D92" s="3" t="str">
        <f>HYPERLINK("https://lindat.mff.cuni.cz/services/SynSemClass40/SynSemClass40.html?veclass=vec00817","00817/flirtovat")</f>
        <v>00817/flirtovat</v>
      </c>
      <c r="E92" s="4" t="s">
        <v>117</v>
      </c>
      <c r="F92" s="5" t="str">
        <f>HYPERLINK("https://lindat.mff.cuni.cz/services/SynSemClass40/SynSemClass40.html?veclass=vec00415","00415/hrát")</f>
        <v>00415/hrát</v>
      </c>
      <c r="G92" s="6" t="s">
        <v>115</v>
      </c>
      <c r="H92" s="7" t="str">
        <f>HYPERLINK("https://lindat.mff.cuni.cz/services/SynSemClass40/SynSemClass40.html?veclass=vec00824","00824/hrát")</f>
        <v>00824/hrát</v>
      </c>
      <c r="I92" s="8" t="s">
        <v>113</v>
      </c>
      <c r="J92" s="9" t="str">
        <f>HYPERLINK("https://lindat.mff.cuni.cz/services/SynSemClass40/SynSemClass40.html?veclass=vec00520","00520/spoléhat")</f>
        <v>00520/spoléhat</v>
      </c>
      <c r="K92" s="10" t="s">
        <v>113</v>
      </c>
      <c r="L92" s="11" t="str">
        <f>HYPERLINK("https://lindat.mff.cuni.cz/services/SynSemClass40/SynSemClass40.html?veclass=vec00718","00718/smát")</f>
        <v>00718/smát</v>
      </c>
    </row>
    <row r="93" spans="1:12" x14ac:dyDescent="0.3">
      <c r="A93" s="1" t="s">
        <v>104</v>
      </c>
      <c r="B93" s="1">
        <v>3</v>
      </c>
      <c r="C93" s="2" t="s">
        <v>114</v>
      </c>
      <c r="D93" s="3" t="str">
        <f>HYPERLINK("https://lindat.mff.cuni.cz/services/SynSemClass40/SynSemClass40.html?veclass=vec00074","00074/poskytnout")</f>
        <v>00074/poskytnout</v>
      </c>
      <c r="E93" s="4" t="s">
        <v>114</v>
      </c>
      <c r="F93" s="5" t="str">
        <f>HYPERLINK("https://lindat.mff.cuni.cz/services/SynSemClass40/SynSemClass40.html?veclass=vec00505","00505/půjčit")</f>
        <v>00505/půjčit</v>
      </c>
      <c r="G93" s="6" t="s">
        <v>113</v>
      </c>
      <c r="H93" s="7" t="str">
        <f>HYPERLINK("https://lindat.mff.cuni.cz/services/SynSemClass40/SynSemClass40.html?veclass=vec00497","00497/přenechat")</f>
        <v>00497/přenechat</v>
      </c>
      <c r="I93" s="8" t="s">
        <v>113</v>
      </c>
      <c r="J93" s="9" t="str">
        <f>HYPERLINK("https://lindat.mff.cuni.cz/services/SynSemClass40/SynSemClass40.html?veclass=vec00260","00260/pojistit")</f>
        <v>00260/pojistit</v>
      </c>
      <c r="K93" s="10" t="s">
        <v>113</v>
      </c>
      <c r="L93" s="11" t="str">
        <f>HYPERLINK("https://lindat.mff.cuni.cz/services/SynSemClass40/SynSemClass40.html?veclass=vec01322","01322/spořit")</f>
        <v>01322/spořit</v>
      </c>
    </row>
    <row r="94" spans="1:12" x14ac:dyDescent="0.3">
      <c r="A94" s="1" t="s">
        <v>105</v>
      </c>
      <c r="B94" s="1">
        <v>624</v>
      </c>
      <c r="C94" s="2" t="s">
        <v>117</v>
      </c>
      <c r="D94" s="3" t="str">
        <f>HYPERLINK("https://lindat.mff.cuni.cz/services/SynSemClass40/SynSemClass40.html?veclass=vec00065","00065/poděkovat")</f>
        <v>00065/poděkovat</v>
      </c>
      <c r="E94" s="4" t="s">
        <v>113</v>
      </c>
      <c r="F94" s="5" t="str">
        <f>HYPERLINK("https://lindat.mff.cuni.cz/services/SynSemClass40/SynSemClass40.html?veclass=vec00364","00364/vzpomínat")</f>
        <v>00364/vzpomínat</v>
      </c>
      <c r="G94" s="6" t="s">
        <v>113</v>
      </c>
      <c r="H94" s="7" t="str">
        <f>HYPERLINK("https://lindat.mff.cuni.cz/services/SynSemClass40/SynSemClass40.html?veclass=vec00675","00675/pochválit")</f>
        <v>00675/pochválit</v>
      </c>
      <c r="I94" s="8" t="s">
        <v>113</v>
      </c>
      <c r="J94" s="9" t="str">
        <f>HYPERLINK("https://lindat.mff.cuni.cz/services/SynSemClass40/SynSemClass40.html?veclass=vec00011","00011/dovézt")</f>
        <v>00011/dovézt</v>
      </c>
      <c r="K94" s="10" t="s">
        <v>113</v>
      </c>
      <c r="L94" s="11" t="str">
        <f>HYPERLINK("https://lindat.mff.cuni.cz/services/SynSemClass40/SynSemClass40.html?veclass=vec00465","00465/otevřít")</f>
        <v>00465/otevřít</v>
      </c>
    </row>
    <row r="95" spans="1:12" x14ac:dyDescent="0.3">
      <c r="A95" s="1" t="s">
        <v>106</v>
      </c>
      <c r="B95" s="1">
        <v>60</v>
      </c>
      <c r="C95" s="2" t="s">
        <v>117</v>
      </c>
      <c r="D95" s="3" t="str">
        <f>HYPERLINK("https://lindat.mff.cuni.cz/services/SynSemClass40/SynSemClass40.html?veclass=vec00443","00443/nashromáždit")</f>
        <v>00443/nashromáždit</v>
      </c>
      <c r="E95" s="4" t="s">
        <v>117</v>
      </c>
      <c r="F95" s="5" t="str">
        <f>HYPERLINK("https://lindat.mff.cuni.cz/services/SynSemClass40/SynSemClass40.html?veclass=vec00708","00708/shrábnout")</f>
        <v>00708/shrábnout</v>
      </c>
      <c r="G95" s="6" t="s">
        <v>113</v>
      </c>
      <c r="H95" s="7" t="str">
        <f>HYPERLINK("https://lindat.mff.cuni.cz/services/SynSemClass40/SynSemClass40.html?veclass=vec00709","00709/shrnout")</f>
        <v>00709/shrnout</v>
      </c>
      <c r="I95" s="8" t="s">
        <v>113</v>
      </c>
      <c r="J95" s="9" t="str">
        <f>HYPERLINK("https://lindat.mff.cuni.cz/services/SynSemClass40/SynSemClass40.html?veclass=vec00057","00057/oslovit")</f>
        <v>00057/oslovit</v>
      </c>
      <c r="K95" s="10" t="s">
        <v>113</v>
      </c>
      <c r="L95" s="11" t="str">
        <f>HYPERLINK("https://lindat.mff.cuni.cz/services/SynSemClass40/SynSemClass40.html?veclass=vec01108","01108/shodit")</f>
        <v>01108/shodit</v>
      </c>
    </row>
    <row r="96" spans="1:12" x14ac:dyDescent="0.3">
      <c r="A96" s="1" t="s">
        <v>107</v>
      </c>
      <c r="B96" s="1">
        <v>230</v>
      </c>
      <c r="C96" s="2" t="s">
        <v>117</v>
      </c>
      <c r="D96" s="3" t="str">
        <f>HYPERLINK("https://lindat.mff.cuni.cz/services/SynSemClass40/SynSemClass40.html?veclass=vec00903","00903/rozcupovat")</f>
        <v>00903/rozcupovat</v>
      </c>
      <c r="E96" s="4" t="s">
        <v>117</v>
      </c>
      <c r="F96" s="5" t="str">
        <f>HYPERLINK("https://lindat.mff.cuni.cz/services/SynSemClass40/SynSemClass40.html?veclass=vec00389","00389/zničit")</f>
        <v>00389/zničit</v>
      </c>
      <c r="G96" s="6" t="s">
        <v>115</v>
      </c>
      <c r="H96" s="7" t="str">
        <f>HYPERLINK("https://lindat.mff.cuni.cz/services/SynSemClass40/SynSemClass40.html?veclass=vec00296","00296/rozdělit")</f>
        <v>00296/rozdělit</v>
      </c>
      <c r="I96" s="8" t="s">
        <v>113</v>
      </c>
      <c r="J96" s="9" t="str">
        <f>HYPERLINK("https://lindat.mff.cuni.cz/services/SynSemClass40/SynSemClass40.html?veclass=vec01303","01303/rabovat")</f>
        <v>01303/rabovat</v>
      </c>
      <c r="K96" s="10" t="s">
        <v>115</v>
      </c>
      <c r="L96" s="11" t="str">
        <f>HYPERLINK("https://lindat.mff.cuni.cz/services/SynSemClass40/SynSemClass40.html?veclass=vec00047","00047/oddělit")</f>
        <v>00047/oddělit</v>
      </c>
    </row>
    <row r="97" spans="1:13" x14ac:dyDescent="0.3">
      <c r="A97" s="1" t="s">
        <v>108</v>
      </c>
      <c r="B97" s="1">
        <v>14</v>
      </c>
      <c r="C97" s="2" t="s">
        <v>117</v>
      </c>
      <c r="D97" s="3" t="str">
        <f>HYPERLINK("https://lindat.mff.cuni.cz/services/SynSemClass40/SynSemClass40.html?veclass=vec00040","00040/navrhnout")</f>
        <v>00040/navrhnout</v>
      </c>
      <c r="E97" s="4" t="s">
        <v>117</v>
      </c>
      <c r="F97" s="5" t="str">
        <f>HYPERLINK("https://lindat.mff.cuni.cz/services/SynSemClass40/SynSemClass40.html?veclass=vec00360","00360/vyvinout")</f>
        <v>00360/vyvinout</v>
      </c>
      <c r="G97" s="6" t="s">
        <v>114</v>
      </c>
      <c r="H97" s="7" t="str">
        <f>HYPERLINK("https://lindat.mff.cuni.cz/services/SynSemClass40/SynSemClass40.html?veclass=vec00084","00084/produkovat")</f>
        <v>00084/produkovat</v>
      </c>
      <c r="I97" s="8" t="s">
        <v>115</v>
      </c>
      <c r="J97" s="9" t="str">
        <f>HYPERLINK("https://lindat.mff.cuni.cz/services/SynSemClass40/SynSemClass40.html?veclass=vec00256","00256/plánovat")</f>
        <v>00256/plánovat</v>
      </c>
      <c r="K97" s="10" t="s">
        <v>114</v>
      </c>
      <c r="L97" s="11" t="str">
        <f>HYPERLINK("https://lindat.mff.cuni.cz/services/SynSemClass40/SynSemClass40.html?veclass=vec00502","00502/připravovat")</f>
        <v>00502/připravovat</v>
      </c>
    </row>
    <row r="98" spans="1:13" x14ac:dyDescent="0.3">
      <c r="A98" s="1" t="s">
        <v>109</v>
      </c>
      <c r="B98" s="1">
        <v>5</v>
      </c>
      <c r="C98" s="2" t="s">
        <v>117</v>
      </c>
      <c r="D98" s="3" t="str">
        <f>HYPERLINK("https://lindat.mff.cuni.cz/services/SynSemClass40/SynSemClass40.html?veclass=vec00021","00021/hledat")</f>
        <v>00021/hledat</v>
      </c>
      <c r="E98" s="4" t="s">
        <v>117</v>
      </c>
      <c r="F98" s="5" t="str">
        <f>HYPERLINK("https://lindat.mff.cuni.cz/services/SynSemClass40/SynSemClass40.html?veclass=vec00233","00233/najít")</f>
        <v>00233/najít</v>
      </c>
      <c r="G98" s="6" t="s">
        <v>113</v>
      </c>
      <c r="H98" s="7" t="str">
        <f>HYPERLINK("https://lindat.mff.cuni.cz/services/SynSemClass40/SynSemClass40.html?veclass=vec00687","00687/pronásledovat")</f>
        <v>00687/pronásledovat</v>
      </c>
      <c r="I98" s="8" t="s">
        <v>113</v>
      </c>
      <c r="J98" s="9" t="str">
        <f>HYPERLINK("https://lindat.mff.cuni.cz/services/SynSemClass40/SynSemClass40.html?veclass=vec00057","00057/oslovit")</f>
        <v>00057/oslovit</v>
      </c>
      <c r="K98" s="10" t="s">
        <v>113</v>
      </c>
      <c r="L98" s="11" t="str">
        <f>HYPERLINK("https://lindat.mff.cuni.cz/services/SynSemClass40/SynSemClass40.html?veclass=vec00909","00909/rozpoznat")</f>
        <v>00909/rozpoznat</v>
      </c>
    </row>
    <row r="99" spans="1:13" x14ac:dyDescent="0.3">
      <c r="A99" s="1" t="s">
        <v>110</v>
      </c>
      <c r="B99" s="1">
        <v>6</v>
      </c>
      <c r="C99" s="2" t="s">
        <v>117</v>
      </c>
      <c r="D99" s="3" t="str">
        <f>HYPERLINK("https://lindat.mff.cuni.cz/services/SynSemClass40/SynSemClass40.html?veclass=vec00095","00095/přeměnit")</f>
        <v>00095/přeměnit</v>
      </c>
      <c r="E99" s="4" t="s">
        <v>113</v>
      </c>
      <c r="F99" s="5" t="str">
        <f>HYPERLINK("https://lindat.mff.cuni.cz/services/SynSemClass40/SynSemClass40.html?veclass=vec00546","00546/uzákonit")</f>
        <v>00546/uzákonit</v>
      </c>
      <c r="G99" s="6" t="s">
        <v>113</v>
      </c>
      <c r="H99" s="7" t="str">
        <f>HYPERLINK("https://lindat.mff.cuni.cz/services/SynSemClass40/SynSemClass40.html?veclass=vec00545","00545/uvolnit")</f>
        <v>00545/uvolnit</v>
      </c>
      <c r="I99" s="8" t="s">
        <v>113</v>
      </c>
      <c r="J99" s="9" t="str">
        <f>HYPERLINK("https://lindat.mff.cuni.cz/services/SynSemClass40/SynSemClass40.html?veclass=vec00462","00462/opravit")</f>
        <v>00462/opravit</v>
      </c>
      <c r="K99" s="10" t="s">
        <v>113</v>
      </c>
      <c r="L99" s="11" t="str">
        <f>HYPERLINK("https://lindat.mff.cuni.cz/services/SynSemClass40/SynSemClass40.html?veclass=vec00812","00812/dovést")</f>
        <v>00812/dovést</v>
      </c>
    </row>
    <row r="100" spans="1:13" x14ac:dyDescent="0.3">
      <c r="A100" s="1" t="s">
        <v>111</v>
      </c>
      <c r="B100" s="1">
        <v>100</v>
      </c>
      <c r="C100" s="2" t="s">
        <v>117</v>
      </c>
      <c r="D100" s="3" t="str">
        <f>HYPERLINK("https://lindat.mff.cuni.cz/services/SynSemClass40/SynSemClass40.html?veclass=vec00031","00031/mluvit")</f>
        <v>00031/mluvit</v>
      </c>
      <c r="E100" s="4" t="s">
        <v>113</v>
      </c>
      <c r="F100" s="5" t="str">
        <f>HYPERLINK("https://lindat.mff.cuni.cz/services/SynSemClass40/SynSemClass40.html?veclass=vec00095","00095/přeměnit")</f>
        <v>00095/přeměnit</v>
      </c>
      <c r="G100" s="6" t="s">
        <v>113</v>
      </c>
      <c r="H100" s="7" t="str">
        <f>HYPERLINK("https://lindat.mff.cuni.cz/services/SynSemClass40/SynSemClass40.html?veclass=vec00125","00125/splatit")</f>
        <v>00125/splatit</v>
      </c>
      <c r="I100" s="8" t="s">
        <v>113</v>
      </c>
      <c r="J100" s="9" t="str">
        <f>HYPERLINK("https://lindat.mff.cuni.cz/services/SynSemClass40/SynSemClass40.html?veclass=vec00239","00239/nastoupit")</f>
        <v>00239/nastoupit</v>
      </c>
      <c r="K100" s="10" t="s">
        <v>113</v>
      </c>
      <c r="L100" s="11" t="str">
        <f>HYPERLINK("https://lindat.mff.cuni.cz/services/SynSemClass40/SynSemClass40.html?veclass=vec00611","00611/hrát")</f>
        <v>00611/hrát</v>
      </c>
    </row>
    <row r="101" spans="1:13" x14ac:dyDescent="0.3">
      <c r="A101" s="1" t="s">
        <v>112</v>
      </c>
      <c r="B101" s="1">
        <v>246</v>
      </c>
      <c r="C101" s="2" t="s">
        <v>117</v>
      </c>
      <c r="D101" s="3" t="str">
        <f>HYPERLINK("https://lindat.mff.cuni.cz/services/SynSemClass40/SynSemClass40.html?veclass=vec00742","00742/užívat")</f>
        <v>00742/užívat</v>
      </c>
      <c r="E101" s="4" t="s">
        <v>113</v>
      </c>
      <c r="F101" s="5" t="str">
        <f>HYPERLINK("https://lindat.mff.cuni.cz/services/SynSemClass40/SynSemClass40.html?veclass=vec01183","01183/znechutit")</f>
        <v>01183/znechutit</v>
      </c>
      <c r="G101" s="6" t="s">
        <v>113</v>
      </c>
      <c r="H101" s="7" t="str">
        <f>HYPERLINK("https://lindat.mff.cuni.cz/services/SynSemClass40/SynSemClass40.html?veclass=vec00717","00717/smát")</f>
        <v>00717/smát</v>
      </c>
      <c r="I101" s="8" t="s">
        <v>113</v>
      </c>
      <c r="J101" s="9" t="str">
        <f>HYPERLINK("https://lindat.mff.cuni.cz/services/SynSemClass40/SynSemClass40.html?veclass=vec01230","01230/mít")</f>
        <v>01230/mít</v>
      </c>
      <c r="K101" s="10" t="s">
        <v>113</v>
      </c>
      <c r="L101" s="11" t="str">
        <f>HYPERLINK("https://lindat.mff.cuni.cz/services/SynSemClass40/SynSemClass40.html?veclass=vec00077","00077/potřebovat")</f>
        <v>00077/potřebovat</v>
      </c>
      <c r="M101" s="15" t="s">
        <v>133</v>
      </c>
    </row>
  </sheetData>
  <dataValidations count="1">
    <dataValidation type="list" allowBlank="1" showInputMessage="1" showErrorMessage="1" sqref="C2:C3074 K2:K3074 I2:I3074 G2:G3074 E2:E3074" xr:uid="{00000000-0002-0000-0000-000000000000}">
      <formula1>"y,r_y,r_n,n"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Recenzent X</cp:lastModifiedBy>
  <dcterms:created xsi:type="dcterms:W3CDTF">2023-03-25T15:14:41Z</dcterms:created>
  <dcterms:modified xsi:type="dcterms:W3CDTF">2023-03-26T11:54:16Z</dcterms:modified>
</cp:coreProperties>
</file>