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alkerLab\Hydrogel_Development\analysis\excel\"/>
    </mc:Choice>
  </mc:AlternateContent>
  <xr:revisionPtr revIDLastSave="0" documentId="13_ncr:1_{E778BDD8-3216-4CA4-B208-2A52857C35EC}" xr6:coauthVersionLast="47" xr6:coauthVersionMax="47" xr10:uidLastSave="{00000000-0000-0000-0000-000000000000}"/>
  <bookViews>
    <workbookView xWindow="-108" yWindow="-108" windowWidth="23256" windowHeight="12576" xr2:uid="{DDB2A374-982B-48B8-8512-D77C2171BED2}"/>
  </bookViews>
  <sheets>
    <sheet name="Membrane" sheetId="1" r:id="rId1"/>
    <sheet name="Gel+Membrane" sheetId="3" r:id="rId2"/>
    <sheet name="Ge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3" l="1"/>
  <c r="C27" i="3"/>
  <c r="O48" i="3"/>
  <c r="N48" i="3"/>
  <c r="I48" i="3"/>
  <c r="H48" i="3"/>
  <c r="C48" i="3"/>
  <c r="B48" i="3"/>
  <c r="D25" i="3"/>
  <c r="B25" i="3"/>
  <c r="C25" i="3"/>
  <c r="B23" i="3"/>
  <c r="D23" i="3" s="1"/>
  <c r="C23" i="3"/>
  <c r="D19" i="3"/>
  <c r="D20" i="3"/>
  <c r="D21" i="3"/>
  <c r="D22" i="3"/>
  <c r="D18" i="3"/>
  <c r="F20" i="3"/>
  <c r="G20" i="3"/>
  <c r="F21" i="3"/>
  <c r="G21" i="3"/>
  <c r="C22" i="3"/>
  <c r="B22" i="3"/>
  <c r="C21" i="3"/>
  <c r="B21" i="3"/>
  <c r="C20" i="3"/>
  <c r="B20" i="3"/>
  <c r="G19" i="3"/>
  <c r="F19" i="3"/>
  <c r="C19" i="3"/>
  <c r="B19" i="3"/>
  <c r="G18" i="3"/>
  <c r="F18" i="3"/>
  <c r="C18" i="3"/>
  <c r="B18" i="3"/>
  <c r="F18" i="1"/>
  <c r="G18" i="1"/>
  <c r="G22" i="1" s="1"/>
  <c r="G17" i="1"/>
  <c r="F17" i="1"/>
  <c r="C23" i="1"/>
  <c r="C22" i="1"/>
  <c r="B22" i="1"/>
  <c r="B18" i="1"/>
  <c r="C18" i="1"/>
  <c r="B19" i="1"/>
  <c r="C19" i="1"/>
  <c r="B20" i="1"/>
  <c r="C20" i="1"/>
  <c r="B21" i="1"/>
  <c r="C21" i="1"/>
  <c r="C17" i="1"/>
  <c r="B17" i="1"/>
  <c r="H21" i="3" l="1"/>
  <c r="H19" i="3"/>
  <c r="H20" i="3"/>
  <c r="C26" i="3"/>
  <c r="F25" i="3"/>
  <c r="H18" i="3"/>
  <c r="G25" i="3"/>
  <c r="F22" i="1"/>
  <c r="G23" i="1" s="1"/>
  <c r="H25" i="3" l="1"/>
  <c r="G26" i="3"/>
</calcChain>
</file>

<file path=xl/sharedStrings.xml><?xml version="1.0" encoding="utf-8"?>
<sst xmlns="http://schemas.openxmlformats.org/spreadsheetml/2006/main" count="59" uniqueCount="14">
  <si>
    <t>Top</t>
  </si>
  <si>
    <t>Bottom</t>
  </si>
  <si>
    <t>2000kDa</t>
  </si>
  <si>
    <t>slope</t>
  </si>
  <si>
    <t>intercept</t>
  </si>
  <si>
    <t>Intensity</t>
  </si>
  <si>
    <t>Concentration</t>
  </si>
  <si>
    <t>Average</t>
  </si>
  <si>
    <t>Total Combined</t>
  </si>
  <si>
    <t>10kDa</t>
  </si>
  <si>
    <t>Gel</t>
  </si>
  <si>
    <t>Gel (est.)</t>
  </si>
  <si>
    <t>Size</t>
  </si>
  <si>
    <t>Diffusivity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</si>
</sst>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/>
    <xf numFmtId="0" fontId="0" fillId="0" borderId="2" xfId="0" applyBorder="1"/>
    <xf numFmtId="0" fontId="0" fillId="0" borderId="0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0" xfId="0" applyBorder="1"/>
    <xf numFmtId="0" fontId="0" fillId="0" borderId="4" xfId="0" applyFill="1" applyBorder="1"/>
    <xf numFmtId="0" fontId="0" fillId="0" borderId="5" xfId="0" applyFill="1" applyBorder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'Gel+Membrane'!$B$47:$C$47</c:f>
              <c:numCache>
                <c:formatCode>General</c:formatCode>
                <c:ptCount val="2"/>
                <c:pt idx="0">
                  <c:v>2000</c:v>
                </c:pt>
                <c:pt idx="1">
                  <c:v>10</c:v>
                </c:pt>
              </c:numCache>
            </c:numRef>
          </c:xVal>
          <c:yVal>
            <c:numRef>
              <c:f>'Gel+Membrane'!$B$48:$C$48</c:f>
              <c:numCache>
                <c:formatCode>General</c:formatCode>
                <c:ptCount val="2"/>
                <c:pt idx="0">
                  <c:v>88.602418052463875</c:v>
                </c:pt>
                <c:pt idx="1">
                  <c:v>67.89895095490003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F-4978-9ACB-9B6047544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255384"/>
        <c:axId val="777254400"/>
      </c:scatterChart>
      <c:valAx>
        <c:axId val="77725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54400"/>
        <c:crosses val="autoZero"/>
        <c:crossBetween val="midCat"/>
      </c:valAx>
      <c:valAx>
        <c:axId val="7772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5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'Gel+Membrane'!$H$47:$I$47</c:f>
              <c:numCache>
                <c:formatCode>General</c:formatCode>
                <c:ptCount val="2"/>
                <c:pt idx="0">
                  <c:v>2000</c:v>
                </c:pt>
                <c:pt idx="1">
                  <c:v>10</c:v>
                </c:pt>
              </c:numCache>
            </c:numRef>
          </c:xVal>
          <c:yVal>
            <c:numRef>
              <c:f>'Gel+Membrane'!$H$48:$I$48</c:f>
              <c:numCache>
                <c:formatCode>General</c:formatCode>
                <c:ptCount val="2"/>
                <c:pt idx="0">
                  <c:v>-1.0415666419332781</c:v>
                </c:pt>
                <c:pt idx="1">
                  <c:v>13.705012104366538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9-47CA-9D6A-15B299831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255384"/>
        <c:axId val="777254400"/>
      </c:scatterChart>
      <c:valAx>
        <c:axId val="77725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54400"/>
        <c:crosses val="autoZero"/>
        <c:crossBetween val="midCat"/>
      </c:valAx>
      <c:valAx>
        <c:axId val="7772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5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'Gel+Membrane'!$N$47:$O$47</c:f>
              <c:numCache>
                <c:formatCode>General</c:formatCode>
                <c:ptCount val="2"/>
                <c:pt idx="0">
                  <c:v>2000</c:v>
                </c:pt>
                <c:pt idx="1">
                  <c:v>10</c:v>
                </c:pt>
              </c:numCache>
            </c:numRef>
          </c:xVal>
          <c:yVal>
            <c:numRef>
              <c:f>'Gel+Membrane'!$N$48:$O$48</c:f>
              <c:numCache>
                <c:formatCode>General</c:formatCode>
                <c:ptCount val="2"/>
                <c:pt idx="0">
                  <c:v>12.43914858946941</c:v>
                </c:pt>
                <c:pt idx="1">
                  <c:v>18.396036940733431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1-4D5B-917F-442946E50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255384"/>
        <c:axId val="777254400"/>
      </c:scatterChart>
      <c:valAx>
        <c:axId val="77725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54400"/>
        <c:crosses val="autoZero"/>
        <c:crossBetween val="midCat"/>
      </c:valAx>
      <c:valAx>
        <c:axId val="7772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5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28</xdr:row>
      <xdr:rowOff>157162</xdr:rowOff>
    </xdr:from>
    <xdr:to>
      <xdr:col>5</xdr:col>
      <xdr:colOff>438150</xdr:colOff>
      <xdr:row>43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288F6-71BB-45E1-861F-373CF182F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28</xdr:row>
      <xdr:rowOff>171450</xdr:rowOff>
    </xdr:from>
    <xdr:to>
      <xdr:col>11</xdr:col>
      <xdr:colOff>542925</xdr:colOff>
      <xdr:row>43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023C32-88F0-4AA0-A62B-F4A699AA7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29</xdr:row>
      <xdr:rowOff>19050</xdr:rowOff>
    </xdr:from>
    <xdr:to>
      <xdr:col>17</xdr:col>
      <xdr:colOff>561975</xdr:colOff>
      <xdr:row>43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EE0708-503E-46F4-8B1F-44D799479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0B9F-7E71-46D6-9844-AD8312048C2D}">
  <dimension ref="A2:G23"/>
  <sheetViews>
    <sheetView tabSelected="1" workbookViewId="0">
      <selection activeCell="O10" sqref="O10"/>
    </sheetView>
  </sheetViews>
  <sheetFormatPr defaultRowHeight="14.4" x14ac:dyDescent="0.3"/>
  <cols>
    <col min="1" max="1" width="15.109375" bestFit="1" customWidth="1"/>
    <col min="2" max="2" width="9.6640625" bestFit="1" customWidth="1"/>
    <col min="3" max="3" width="13.6640625" bestFit="1" customWidth="1"/>
    <col min="7" max="7" width="12.6640625" bestFit="1" customWidth="1"/>
  </cols>
  <sheetData>
    <row r="2" spans="2:7" x14ac:dyDescent="0.3">
      <c r="B2" t="s">
        <v>3</v>
      </c>
      <c r="C2">
        <v>45.822000000000003</v>
      </c>
      <c r="F2" t="s">
        <v>3</v>
      </c>
      <c r="G2">
        <v>111.53</v>
      </c>
    </row>
    <row r="3" spans="2:7" x14ac:dyDescent="0.3">
      <c r="B3" t="s">
        <v>4</v>
      </c>
      <c r="C3">
        <v>153.06</v>
      </c>
      <c r="F3" t="s">
        <v>4</v>
      </c>
      <c r="G3">
        <v>255.98</v>
      </c>
    </row>
    <row r="5" spans="2:7" x14ac:dyDescent="0.3">
      <c r="B5" s="11">
        <v>44474</v>
      </c>
      <c r="C5" s="11"/>
      <c r="F5" s="11">
        <v>44489</v>
      </c>
      <c r="G5" s="11"/>
    </row>
    <row r="6" spans="2:7" x14ac:dyDescent="0.3">
      <c r="B6" t="s">
        <v>2</v>
      </c>
      <c r="C6" t="s">
        <v>5</v>
      </c>
      <c r="F6" t="s">
        <v>9</v>
      </c>
      <c r="G6" t="s">
        <v>5</v>
      </c>
    </row>
    <row r="7" spans="2:7" x14ac:dyDescent="0.3">
      <c r="B7" t="s">
        <v>0</v>
      </c>
      <c r="C7" t="s">
        <v>1</v>
      </c>
      <c r="F7" s="4" t="s">
        <v>0</v>
      </c>
      <c r="G7" s="4" t="s">
        <v>1</v>
      </c>
    </row>
    <row r="8" spans="2:7" x14ac:dyDescent="0.3">
      <c r="B8" s="1">
        <v>4150</v>
      </c>
      <c r="C8" s="1">
        <v>891</v>
      </c>
      <c r="F8" s="2">
        <v>9073</v>
      </c>
      <c r="G8" s="2">
        <v>4094</v>
      </c>
    </row>
    <row r="9" spans="2:7" x14ac:dyDescent="0.3">
      <c r="B9" s="2">
        <v>3535</v>
      </c>
      <c r="C9" s="2">
        <v>1651</v>
      </c>
      <c r="F9" s="2">
        <v>8257</v>
      </c>
      <c r="G9" s="2">
        <v>4353</v>
      </c>
    </row>
    <row r="10" spans="2:7" x14ac:dyDescent="0.3">
      <c r="B10" s="2">
        <v>3319</v>
      </c>
      <c r="C10" s="2">
        <v>1705</v>
      </c>
      <c r="F10" s="2"/>
      <c r="G10" s="2"/>
    </row>
    <row r="11" spans="2:7" x14ac:dyDescent="0.3">
      <c r="B11" s="2">
        <v>4073</v>
      </c>
      <c r="C11" s="2">
        <v>562</v>
      </c>
      <c r="F11" s="2"/>
      <c r="G11" s="2"/>
    </row>
    <row r="12" spans="2:7" x14ac:dyDescent="0.3">
      <c r="B12" s="2">
        <v>3447</v>
      </c>
      <c r="C12" s="2">
        <v>1502</v>
      </c>
      <c r="F12" s="2"/>
      <c r="G12" s="2"/>
    </row>
    <row r="14" spans="2:7" x14ac:dyDescent="0.3">
      <c r="B14" s="11">
        <v>44474</v>
      </c>
      <c r="C14" s="11"/>
      <c r="F14" s="11">
        <v>44489</v>
      </c>
      <c r="G14" s="11"/>
    </row>
    <row r="15" spans="2:7" x14ac:dyDescent="0.3">
      <c r="B15" t="s">
        <v>2</v>
      </c>
      <c r="C15" t="s">
        <v>6</v>
      </c>
      <c r="F15" t="s">
        <v>9</v>
      </c>
      <c r="G15" t="s">
        <v>6</v>
      </c>
    </row>
    <row r="16" spans="2:7" x14ac:dyDescent="0.3">
      <c r="B16" s="4" t="s">
        <v>0</v>
      </c>
      <c r="C16" s="4" t="s">
        <v>1</v>
      </c>
      <c r="F16" s="4" t="s">
        <v>0</v>
      </c>
      <c r="G16" s="4" t="s">
        <v>1</v>
      </c>
    </row>
    <row r="17" spans="1:7" x14ac:dyDescent="0.3">
      <c r="B17">
        <f>(B8-$C$3)/$C$2</f>
        <v>87.227532626249399</v>
      </c>
      <c r="C17">
        <f>(C8-$C$3)/$C$2</f>
        <v>16.1044912923923</v>
      </c>
      <c r="F17">
        <f>(F8-$G$3)/$G$2</f>
        <v>79.055142114229355</v>
      </c>
      <c r="G17">
        <f>(G8-$G$3)/$G$2</f>
        <v>34.412445082040705</v>
      </c>
    </row>
    <row r="18" spans="1:7" x14ac:dyDescent="0.3">
      <c r="B18">
        <f t="shared" ref="B18:C18" si="0">(B9-$C$3)/$C$2</f>
        <v>73.806032037012784</v>
      </c>
      <c r="C18">
        <f t="shared" si="0"/>
        <v>32.690410719741607</v>
      </c>
      <c r="F18">
        <f>(F9-$G$3)/$G$2</f>
        <v>71.73872500672465</v>
      </c>
      <c r="G18">
        <f>(G9-$G$3)/$G$2</f>
        <v>36.734690217878601</v>
      </c>
    </row>
    <row r="19" spans="1:7" x14ac:dyDescent="0.3">
      <c r="B19">
        <f t="shared" ref="B19:C19" si="1">(B10-$C$3)/$C$2</f>
        <v>69.09213914713456</v>
      </c>
      <c r="C19">
        <f t="shared" si="1"/>
        <v>33.868883942211163</v>
      </c>
    </row>
    <row r="20" spans="1:7" x14ac:dyDescent="0.3">
      <c r="B20">
        <f t="shared" ref="B20:C20" si="2">(B11-$C$3)/$C$2</f>
        <v>85.547117105320581</v>
      </c>
      <c r="C20">
        <f t="shared" si="2"/>
        <v>8.9245340666055597</v>
      </c>
    </row>
    <row r="21" spans="1:7" x14ac:dyDescent="0.3">
      <c r="B21" s="4">
        <f t="shared" ref="B21:C21" si="3">(B12-$C$3)/$C$2</f>
        <v>71.88555715595129</v>
      </c>
      <c r="C21" s="4">
        <f t="shared" si="3"/>
        <v>29.438697568853389</v>
      </c>
      <c r="F21" s="4"/>
      <c r="G21" s="4"/>
    </row>
    <row r="22" spans="1:7" x14ac:dyDescent="0.3">
      <c r="A22" t="s">
        <v>7</v>
      </c>
      <c r="B22" s="6">
        <f>AVERAGE(B17:B21)</f>
        <v>77.511675614333726</v>
      </c>
      <c r="C22" s="6">
        <f>AVERAGE(C17:C21)</f>
        <v>24.2054035179608</v>
      </c>
      <c r="E22" t="s">
        <v>7</v>
      </c>
      <c r="F22" s="6">
        <f>AVERAGE(F17:F21)</f>
        <v>75.396933560477009</v>
      </c>
      <c r="G22" s="6">
        <f>AVERAGE(G17:G21)</f>
        <v>35.573567649959656</v>
      </c>
    </row>
    <row r="23" spans="1:7" x14ac:dyDescent="0.3">
      <c r="A23" t="s">
        <v>8</v>
      </c>
      <c r="B23" s="3"/>
      <c r="C23" s="5">
        <f>B22+C22</f>
        <v>101.71707913229453</v>
      </c>
      <c r="E23" t="s">
        <v>8</v>
      </c>
      <c r="F23" s="3"/>
      <c r="G23" s="5">
        <f>F22+G22</f>
        <v>110.97050121043667</v>
      </c>
    </row>
  </sheetData>
  <mergeCells count="4">
    <mergeCell ref="B5:C5"/>
    <mergeCell ref="B14:C14"/>
    <mergeCell ref="F5:G5"/>
    <mergeCell ref="F14:G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68D37-3D9B-48E8-9525-DF67CE9AF192}">
  <dimension ref="A2:O48"/>
  <sheetViews>
    <sheetView topLeftCell="A17" workbookViewId="0">
      <selection activeCell="L24" sqref="L24"/>
    </sheetView>
  </sheetViews>
  <sheetFormatPr defaultRowHeight="14.4" x14ac:dyDescent="0.3"/>
  <cols>
    <col min="1" max="1" width="15.109375" bestFit="1" customWidth="1"/>
    <col min="5" max="5" width="15.109375" bestFit="1" customWidth="1"/>
  </cols>
  <sheetData>
    <row r="2" spans="2:8" x14ac:dyDescent="0.3">
      <c r="B2" t="s">
        <v>3</v>
      </c>
      <c r="C2">
        <v>45.822000000000003</v>
      </c>
      <c r="F2" t="s">
        <v>3</v>
      </c>
      <c r="G2">
        <v>111.53</v>
      </c>
    </row>
    <row r="3" spans="2:8" x14ac:dyDescent="0.3">
      <c r="B3" t="s">
        <v>4</v>
      </c>
      <c r="C3">
        <v>153.06</v>
      </c>
      <c r="F3" t="s">
        <v>4</v>
      </c>
      <c r="G3">
        <v>255.98</v>
      </c>
    </row>
    <row r="5" spans="2:8" x14ac:dyDescent="0.3">
      <c r="B5" s="11">
        <v>44474</v>
      </c>
      <c r="C5" s="11"/>
      <c r="F5" s="11">
        <v>44489</v>
      </c>
      <c r="G5" s="11"/>
    </row>
    <row r="6" spans="2:8" x14ac:dyDescent="0.3">
      <c r="B6" t="s">
        <v>2</v>
      </c>
      <c r="C6" t="s">
        <v>5</v>
      </c>
      <c r="F6" t="s">
        <v>9</v>
      </c>
      <c r="G6" t="s">
        <v>5</v>
      </c>
    </row>
    <row r="7" spans="2:8" x14ac:dyDescent="0.3">
      <c r="B7" t="s">
        <v>0</v>
      </c>
      <c r="C7" t="s">
        <v>1</v>
      </c>
      <c r="F7" s="4" t="s">
        <v>0</v>
      </c>
      <c r="G7" s="4" t="s">
        <v>1</v>
      </c>
      <c r="H7" s="5" t="s">
        <v>10</v>
      </c>
    </row>
    <row r="8" spans="2:8" x14ac:dyDescent="0.3">
      <c r="B8" s="1">
        <v>4527</v>
      </c>
      <c r="C8" s="1">
        <v>72</v>
      </c>
      <c r="F8" s="1">
        <v>7994</v>
      </c>
      <c r="G8" s="1">
        <v>1478</v>
      </c>
    </row>
    <row r="9" spans="2:8" x14ac:dyDescent="0.3">
      <c r="B9" s="2">
        <v>4406</v>
      </c>
      <c r="C9" s="2">
        <v>182</v>
      </c>
      <c r="F9" s="2">
        <v>7016</v>
      </c>
      <c r="G9" s="2">
        <v>1809</v>
      </c>
    </row>
    <row r="10" spans="2:8" x14ac:dyDescent="0.3">
      <c r="B10" s="2">
        <v>4375</v>
      </c>
      <c r="C10" s="2">
        <v>82</v>
      </c>
      <c r="F10" s="2">
        <v>7906</v>
      </c>
      <c r="G10" s="2">
        <v>1922</v>
      </c>
    </row>
    <row r="11" spans="2:8" x14ac:dyDescent="0.3">
      <c r="B11" s="2">
        <v>4299</v>
      </c>
      <c r="C11" s="2">
        <v>116</v>
      </c>
      <c r="F11" s="2">
        <v>8399</v>
      </c>
      <c r="G11" s="2">
        <v>1929</v>
      </c>
    </row>
    <row r="12" spans="2:8" x14ac:dyDescent="0.3">
      <c r="B12" s="2">
        <v>4279</v>
      </c>
      <c r="C12" s="2">
        <v>82</v>
      </c>
      <c r="F12" s="2"/>
      <c r="G12" s="2"/>
    </row>
    <row r="13" spans="2:8" x14ac:dyDescent="0.3">
      <c r="B13" s="2">
        <v>3392</v>
      </c>
      <c r="C13" s="2">
        <v>98</v>
      </c>
      <c r="F13" s="2"/>
      <c r="G13" s="2"/>
    </row>
    <row r="15" spans="2:8" x14ac:dyDescent="0.3">
      <c r="B15" s="11">
        <v>44474</v>
      </c>
      <c r="C15" s="11"/>
      <c r="F15" s="11">
        <v>44489</v>
      </c>
      <c r="G15" s="11"/>
    </row>
    <row r="16" spans="2:8" x14ac:dyDescent="0.3">
      <c r="B16" t="s">
        <v>2</v>
      </c>
      <c r="C16" t="s">
        <v>6</v>
      </c>
      <c r="F16" t="s">
        <v>9</v>
      </c>
      <c r="G16" t="s">
        <v>6</v>
      </c>
    </row>
    <row r="17" spans="1:8" x14ac:dyDescent="0.3">
      <c r="B17" s="4" t="s">
        <v>0</v>
      </c>
      <c r="C17" s="4" t="s">
        <v>1</v>
      </c>
      <c r="D17" t="s">
        <v>11</v>
      </c>
      <c r="F17" s="4" t="s">
        <v>0</v>
      </c>
      <c r="G17" s="4" t="s">
        <v>1</v>
      </c>
      <c r="H17" s="7" t="s">
        <v>11</v>
      </c>
    </row>
    <row r="18" spans="1:8" x14ac:dyDescent="0.3">
      <c r="B18">
        <f t="shared" ref="B18:C23" si="0">(B8-$C$3)/$C$2</f>
        <v>95.455021605342395</v>
      </c>
      <c r="C18">
        <f t="shared" si="0"/>
        <v>-1.769019248395967</v>
      </c>
      <c r="D18">
        <f>100-(B18+C18)</f>
        <v>6.3139976430535683</v>
      </c>
      <c r="F18">
        <f t="shared" ref="F18:G21" si="1">(F8-$G$3)/$G$2</f>
        <v>69.380615081144086</v>
      </c>
      <c r="G18">
        <f t="shared" si="1"/>
        <v>10.95687259033444</v>
      </c>
      <c r="H18">
        <f>100-(F18+G18)</f>
        <v>19.662512328521473</v>
      </c>
    </row>
    <row r="19" spans="1:8" x14ac:dyDescent="0.3">
      <c r="B19">
        <f t="shared" si="0"/>
        <v>92.81436864388283</v>
      </c>
      <c r="C19">
        <f t="shared" si="0"/>
        <v>0.63157435293090647</v>
      </c>
      <c r="D19">
        <f t="shared" ref="D19:D22" si="2">100-(B19+C19)</f>
        <v>6.5540570031862586</v>
      </c>
      <c r="F19">
        <f t="shared" si="1"/>
        <v>60.611673989061245</v>
      </c>
      <c r="G19">
        <f t="shared" si="1"/>
        <v>13.924683941540392</v>
      </c>
      <c r="H19">
        <f t="shared" ref="H19:H21" si="3">100-(F19+G19)</f>
        <v>25.463642069398361</v>
      </c>
    </row>
    <row r="20" spans="1:8" x14ac:dyDescent="0.3">
      <c r="B20">
        <f t="shared" si="0"/>
        <v>92.137837719872536</v>
      </c>
      <c r="C20">
        <f t="shared" si="0"/>
        <v>-1.5507834664571603</v>
      </c>
      <c r="D20">
        <f t="shared" si="2"/>
        <v>9.4129457465846258</v>
      </c>
      <c r="F20">
        <f t="shared" si="1"/>
        <v>68.591589706805351</v>
      </c>
      <c r="G20">
        <f t="shared" si="1"/>
        <v>14.937864251770824</v>
      </c>
      <c r="H20">
        <f t="shared" si="3"/>
        <v>16.47054604142383</v>
      </c>
    </row>
    <row r="21" spans="1:8" x14ac:dyDescent="0.3">
      <c r="B21">
        <f t="shared" si="0"/>
        <v>90.479245777137606</v>
      </c>
      <c r="C21">
        <f t="shared" si="0"/>
        <v>-0.80878180786521758</v>
      </c>
      <c r="D21">
        <f t="shared" si="2"/>
        <v>10.32953603072761</v>
      </c>
      <c r="F21">
        <f t="shared" si="1"/>
        <v>73.011925042589439</v>
      </c>
      <c r="G21">
        <f t="shared" si="1"/>
        <v>15.000627633820496</v>
      </c>
      <c r="H21">
        <f t="shared" si="3"/>
        <v>11.987447323590061</v>
      </c>
    </row>
    <row r="22" spans="1:8" x14ac:dyDescent="0.3">
      <c r="B22" s="8">
        <f t="shared" si="0"/>
        <v>90.042774213259989</v>
      </c>
      <c r="C22" s="8">
        <f t="shared" si="0"/>
        <v>-1.5507834664571603</v>
      </c>
      <c r="D22">
        <f t="shared" si="2"/>
        <v>11.508009253197173</v>
      </c>
      <c r="F22" s="8"/>
      <c r="G22" s="8"/>
    </row>
    <row r="23" spans="1:8" x14ac:dyDescent="0.3">
      <c r="B23" s="8">
        <f t="shared" si="0"/>
        <v>70.685260355287852</v>
      </c>
      <c r="C23" s="8">
        <f t="shared" si="0"/>
        <v>-1.2016062153550695</v>
      </c>
      <c r="D23">
        <f t="shared" ref="D23" si="4">100-(B23+C23)</f>
        <v>30.516345860067219</v>
      </c>
      <c r="F23" s="8"/>
      <c r="G23" s="8"/>
      <c r="H23" s="8"/>
    </row>
    <row r="24" spans="1:8" x14ac:dyDescent="0.3">
      <c r="B24" s="4"/>
      <c r="C24" s="4"/>
      <c r="F24" s="4"/>
      <c r="G24" s="4"/>
    </row>
    <row r="25" spans="1:8" x14ac:dyDescent="0.3">
      <c r="A25" t="s">
        <v>7</v>
      </c>
      <c r="B25" s="6">
        <f>AVERAGE(B18:B23)</f>
        <v>88.602418052463875</v>
      </c>
      <c r="C25" s="9">
        <f>AVERAGE(C18:C23)</f>
        <v>-1.0415666419332781</v>
      </c>
      <c r="D25" s="6">
        <f>AVERAGE(D18:D23)</f>
        <v>12.43914858946941</v>
      </c>
      <c r="E25" t="s">
        <v>7</v>
      </c>
      <c r="F25" s="6">
        <f>AVERAGE(F18:F22)</f>
        <v>67.89895095490003</v>
      </c>
      <c r="G25" s="9">
        <f>AVERAGE(G18:G22)</f>
        <v>13.705012104366538</v>
      </c>
      <c r="H25" s="6">
        <f>AVERAGE(H18:H22)</f>
        <v>18.396036940733431</v>
      </c>
    </row>
    <row r="26" spans="1:8" x14ac:dyDescent="0.3">
      <c r="A26" t="s">
        <v>8</v>
      </c>
      <c r="B26" s="3"/>
      <c r="C26" s="10">
        <f>B25+C25</f>
        <v>87.560851410530603</v>
      </c>
      <c r="E26" t="s">
        <v>8</v>
      </c>
      <c r="F26" s="3"/>
      <c r="G26" s="10">
        <f>F25+G25</f>
        <v>81.603963059266562</v>
      </c>
    </row>
    <row r="27" spans="1:8" x14ac:dyDescent="0.3">
      <c r="A27" t="s">
        <v>13</v>
      </c>
      <c r="C27">
        <f>C25/50*100</f>
        <v>-2.0831332838665562</v>
      </c>
      <c r="E27" t="s">
        <v>13</v>
      </c>
      <c r="G27">
        <f>G25/50*100</f>
        <v>27.410024208733073</v>
      </c>
    </row>
    <row r="47" spans="1:15" x14ac:dyDescent="0.3">
      <c r="A47" t="s">
        <v>12</v>
      </c>
      <c r="B47">
        <v>2000</v>
      </c>
      <c r="C47">
        <v>10</v>
      </c>
      <c r="G47" t="s">
        <v>12</v>
      </c>
      <c r="H47">
        <v>2000</v>
      </c>
      <c r="I47">
        <v>10</v>
      </c>
      <c r="M47" t="s">
        <v>12</v>
      </c>
      <c r="N47">
        <v>2000</v>
      </c>
      <c r="O47">
        <v>10</v>
      </c>
    </row>
    <row r="48" spans="1:15" x14ac:dyDescent="0.3">
      <c r="A48" t="s">
        <v>6</v>
      </c>
      <c r="B48">
        <f>B25</f>
        <v>88.602418052463875</v>
      </c>
      <c r="C48">
        <f>F25</f>
        <v>67.89895095490003</v>
      </c>
      <c r="G48" t="s">
        <v>6</v>
      </c>
      <c r="H48">
        <f>C25</f>
        <v>-1.0415666419332781</v>
      </c>
      <c r="I48">
        <f>G25</f>
        <v>13.705012104366538</v>
      </c>
      <c r="M48" t="s">
        <v>6</v>
      </c>
      <c r="N48">
        <f>D25</f>
        <v>12.43914858946941</v>
      </c>
      <c r="O48">
        <f>H25</f>
        <v>18.396036940733431</v>
      </c>
    </row>
  </sheetData>
  <mergeCells count="4">
    <mergeCell ref="B5:C5"/>
    <mergeCell ref="F5:G5"/>
    <mergeCell ref="B15:C15"/>
    <mergeCell ref="F15:G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A5FFE-7A43-442D-B806-9F94F6E6C61B}">
  <dimension ref="A1"/>
  <sheetViews>
    <sheetView workbookViewId="0">
      <selection activeCell="B7" sqref="B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Membrane</vt:lpstr>
      <vt:lpstr>Gel+Membrane</vt:lpstr>
      <vt:lpstr>Gel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Strathman</dc:creator>
  <cp:lastModifiedBy>Hunter Strathman</cp:lastModifiedBy>
  <dcterms:created xsi:type="dcterms:W3CDTF">2021-10-21T15:07:39Z</dcterms:created>
  <dcterms:modified xsi:type="dcterms:W3CDTF">2021-10-21T23:28:19Z</dcterms:modified>
</cp:coreProperties>
</file>