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WalkerLab\Hydrogel_Development\analysis\excel\"/>
    </mc:Choice>
  </mc:AlternateContent>
  <xr:revisionPtr revIDLastSave="0" documentId="13_ncr:1_{0D21BC48-C5AE-4F31-AA63-292A98C7AD6A}" xr6:coauthVersionLast="47" xr6:coauthVersionMax="47" xr10:uidLastSave="{00000000-0000-0000-0000-000000000000}"/>
  <bookViews>
    <workbookView xWindow="-108" yWindow="-108" windowWidth="23256" windowHeight="12576" xr2:uid="{0D9607D2-09ED-400D-A397-40074763BF5D}"/>
  </bookViews>
  <sheets>
    <sheet name="Results" sheetId="7" r:id="rId1"/>
    <sheet name="Gel+Membrane" sheetId="1" r:id="rId2"/>
    <sheet name="Membrane Only" sheetId="3" r:id="rId3"/>
    <sheet name="Gel+Membrane_Vs50ug" sheetId="6" r:id="rId4"/>
    <sheet name="40_70k" sheetId="5" r:id="rId5"/>
    <sheet name="250_500k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J47" i="1"/>
  <c r="J46" i="1"/>
  <c r="J45" i="1"/>
  <c r="G50" i="1"/>
  <c r="G49" i="1"/>
  <c r="G48" i="1"/>
  <c r="G47" i="1"/>
  <c r="G46" i="1"/>
  <c r="G45" i="1"/>
  <c r="D50" i="1"/>
  <c r="D49" i="1"/>
  <c r="D48" i="1"/>
  <c r="D47" i="1"/>
  <c r="D46" i="1"/>
  <c r="D45" i="1"/>
  <c r="J43" i="1"/>
  <c r="J42" i="1"/>
  <c r="J41" i="1"/>
  <c r="J40" i="1"/>
  <c r="J39" i="1"/>
  <c r="J38" i="1"/>
  <c r="G43" i="1"/>
  <c r="G42" i="1"/>
  <c r="G41" i="1"/>
  <c r="G40" i="1"/>
  <c r="G39" i="1"/>
  <c r="G38" i="1"/>
  <c r="D43" i="1"/>
  <c r="D42" i="1"/>
  <c r="D41" i="1"/>
  <c r="D40" i="1"/>
  <c r="D39" i="1"/>
  <c r="D38" i="1"/>
  <c r="J36" i="1"/>
  <c r="J35" i="1"/>
  <c r="J34" i="1"/>
  <c r="J33" i="1"/>
  <c r="J32" i="1"/>
  <c r="J31" i="1"/>
  <c r="G36" i="1"/>
  <c r="G35" i="1"/>
  <c r="G34" i="1"/>
  <c r="G33" i="1"/>
  <c r="G32" i="1"/>
  <c r="G31" i="1"/>
  <c r="D36" i="1"/>
  <c r="D35" i="1"/>
  <c r="D34" i="1"/>
  <c r="D33" i="1"/>
  <c r="D32" i="1"/>
  <c r="D31" i="1"/>
  <c r="J28" i="1"/>
  <c r="J27" i="1"/>
  <c r="J26" i="1"/>
  <c r="J25" i="1"/>
  <c r="J24" i="1"/>
  <c r="G28" i="1"/>
  <c r="G27" i="1"/>
  <c r="G26" i="1"/>
  <c r="G25" i="1"/>
  <c r="G24" i="1"/>
  <c r="D28" i="1"/>
  <c r="D27" i="1"/>
  <c r="D26" i="1"/>
  <c r="D25" i="1"/>
  <c r="D24" i="1"/>
  <c r="J22" i="1"/>
  <c r="J21" i="1"/>
  <c r="J20" i="1"/>
  <c r="J19" i="1"/>
  <c r="J18" i="1"/>
  <c r="J17" i="1"/>
  <c r="G22" i="1"/>
  <c r="G21" i="1"/>
  <c r="G20" i="1"/>
  <c r="G19" i="1"/>
  <c r="G18" i="1"/>
  <c r="G17" i="1"/>
  <c r="D22" i="1"/>
  <c r="D21" i="1"/>
  <c r="D20" i="1"/>
  <c r="D19" i="1"/>
  <c r="D18" i="1"/>
  <c r="D17" i="1"/>
  <c r="P15" i="1"/>
  <c r="P14" i="1"/>
  <c r="P13" i="1"/>
  <c r="P12" i="1"/>
  <c r="P11" i="1"/>
  <c r="P10" i="1"/>
  <c r="G15" i="1"/>
  <c r="G14" i="1"/>
  <c r="G13" i="1"/>
  <c r="G12" i="1"/>
  <c r="G11" i="1"/>
  <c r="G10" i="1"/>
  <c r="D15" i="1"/>
  <c r="D14" i="1"/>
  <c r="D13" i="1"/>
  <c r="D12" i="1"/>
  <c r="D11" i="1"/>
  <c r="D10" i="1"/>
  <c r="G8" i="1"/>
  <c r="G7" i="1"/>
  <c r="G6" i="1"/>
  <c r="G5" i="1"/>
  <c r="G4" i="1"/>
  <c r="G3" i="1"/>
  <c r="D8" i="1"/>
  <c r="D7" i="1"/>
  <c r="D6" i="1"/>
  <c r="D5" i="1"/>
  <c r="D4" i="1"/>
  <c r="D3" i="1"/>
  <c r="F55" i="4"/>
  <c r="F54" i="4"/>
  <c r="F53" i="4"/>
  <c r="F52" i="4"/>
  <c r="F51" i="4"/>
  <c r="F50" i="4"/>
  <c r="E55" i="4"/>
  <c r="E54" i="4"/>
  <c r="E53" i="4"/>
  <c r="E52" i="4"/>
  <c r="E51" i="4"/>
  <c r="E50" i="4"/>
  <c r="F41" i="4"/>
  <c r="F42" i="4"/>
  <c r="F43" i="4"/>
  <c r="F44" i="4"/>
  <c r="F45" i="4"/>
  <c r="F46" i="4"/>
  <c r="E42" i="4"/>
  <c r="E43" i="4"/>
  <c r="E44" i="4"/>
  <c r="E45" i="4"/>
  <c r="E46" i="4"/>
  <c r="E41" i="4"/>
  <c r="C53" i="4"/>
  <c r="C50" i="4"/>
  <c r="C51" i="4"/>
  <c r="C52" i="4"/>
  <c r="C54" i="4"/>
  <c r="C55" i="4"/>
  <c r="B51" i="4"/>
  <c r="B52" i="4"/>
  <c r="B53" i="4"/>
  <c r="B54" i="4"/>
  <c r="B55" i="4"/>
  <c r="B50" i="4"/>
  <c r="C41" i="4"/>
  <c r="C42" i="4"/>
  <c r="C43" i="4"/>
  <c r="C44" i="4"/>
  <c r="C45" i="4"/>
  <c r="C46" i="4"/>
  <c r="B42" i="4"/>
  <c r="B43" i="4"/>
  <c r="B44" i="4"/>
  <c r="B45" i="4"/>
  <c r="B46" i="4"/>
  <c r="B41" i="4"/>
  <c r="E32" i="4"/>
  <c r="B32" i="4"/>
  <c r="F50" i="5"/>
  <c r="F51" i="5"/>
  <c r="F52" i="5"/>
  <c r="F53" i="5"/>
  <c r="F54" i="5"/>
  <c r="E51" i="5"/>
  <c r="E52" i="5"/>
  <c r="E53" i="5"/>
  <c r="E54" i="5"/>
  <c r="E50" i="5"/>
  <c r="C52" i="5"/>
  <c r="C50" i="5"/>
  <c r="C51" i="5"/>
  <c r="C53" i="5"/>
  <c r="C54" i="5"/>
  <c r="C55" i="5"/>
  <c r="B51" i="5"/>
  <c r="B52" i="5"/>
  <c r="B53" i="5"/>
  <c r="B54" i="5"/>
  <c r="B55" i="5"/>
  <c r="B50" i="5"/>
  <c r="E32" i="5"/>
  <c r="F41" i="5"/>
  <c r="F42" i="5"/>
  <c r="F43" i="5"/>
  <c r="F44" i="5"/>
  <c r="F45" i="5"/>
  <c r="E42" i="5"/>
  <c r="E43" i="5"/>
  <c r="E44" i="5"/>
  <c r="E45" i="5"/>
  <c r="E41" i="5"/>
  <c r="C41" i="5"/>
  <c r="C42" i="5"/>
  <c r="C43" i="5"/>
  <c r="C44" i="5"/>
  <c r="C45" i="5"/>
  <c r="C46" i="5"/>
  <c r="B41" i="5"/>
  <c r="B42" i="5"/>
  <c r="B43" i="5"/>
  <c r="B44" i="5"/>
  <c r="B45" i="5"/>
  <c r="B46" i="5"/>
  <c r="P12" i="6"/>
  <c r="O12" i="6"/>
  <c r="P11" i="6"/>
  <c r="O11" i="6"/>
  <c r="P10" i="6"/>
  <c r="O10" i="6"/>
  <c r="P9" i="6"/>
  <c r="O9" i="6"/>
  <c r="S6" i="5"/>
  <c r="S12" i="5"/>
  <c r="B57" i="5" l="1"/>
  <c r="E48" i="5"/>
  <c r="B48" i="5"/>
  <c r="C37" i="5"/>
  <c r="B37" i="5"/>
  <c r="F36" i="5"/>
  <c r="E36" i="5"/>
  <c r="C36" i="5"/>
  <c r="B36" i="5"/>
  <c r="F35" i="5"/>
  <c r="E35" i="5"/>
  <c r="C35" i="5"/>
  <c r="B35" i="5"/>
  <c r="F34" i="5"/>
  <c r="E34" i="5"/>
  <c r="C34" i="5"/>
  <c r="B34" i="5"/>
  <c r="F33" i="5"/>
  <c r="F39" i="5" s="1"/>
  <c r="E33" i="5"/>
  <c r="C33" i="5"/>
  <c r="B33" i="5"/>
  <c r="F32" i="5"/>
  <c r="F38" i="5" s="1"/>
  <c r="E39" i="5"/>
  <c r="C32" i="5"/>
  <c r="B32" i="5"/>
  <c r="B39" i="5" s="1"/>
  <c r="Q20" i="5"/>
  <c r="P20" i="5"/>
  <c r="S19" i="5"/>
  <c r="R19" i="5"/>
  <c r="Q19" i="5"/>
  <c r="P19" i="5"/>
  <c r="U18" i="5"/>
  <c r="T18" i="5"/>
  <c r="S18" i="5"/>
  <c r="R18" i="5"/>
  <c r="Q18" i="5"/>
  <c r="P18" i="5"/>
  <c r="T12" i="5"/>
  <c r="R12" i="5"/>
  <c r="T11" i="5"/>
  <c r="S11" i="5"/>
  <c r="R11" i="5"/>
  <c r="T10" i="5"/>
  <c r="S10" i="5"/>
  <c r="R10" i="5"/>
  <c r="T6" i="5"/>
  <c r="R6" i="5"/>
  <c r="Q6" i="5"/>
  <c r="Q12" i="5" s="1"/>
  <c r="T5" i="5"/>
  <c r="S5" i="5"/>
  <c r="R5" i="5"/>
  <c r="Q5" i="5"/>
  <c r="Q11" i="5" s="1"/>
  <c r="T4" i="5"/>
  <c r="S4" i="5"/>
  <c r="R4" i="5"/>
  <c r="Q4" i="5"/>
  <c r="Q10" i="5" s="1"/>
  <c r="F57" i="4"/>
  <c r="T12" i="6" s="1"/>
  <c r="E57" i="4"/>
  <c r="F56" i="4"/>
  <c r="S12" i="6" s="1"/>
  <c r="E56" i="4"/>
  <c r="E39" i="4"/>
  <c r="E38" i="4"/>
  <c r="F39" i="4"/>
  <c r="F38" i="4"/>
  <c r="F48" i="4"/>
  <c r="R12" i="6" s="1"/>
  <c r="E48" i="4"/>
  <c r="F47" i="4"/>
  <c r="Q12" i="6" s="1"/>
  <c r="E47" i="4"/>
  <c r="F33" i="4"/>
  <c r="F32" i="4"/>
  <c r="F34" i="4"/>
  <c r="F35" i="4"/>
  <c r="F36" i="4"/>
  <c r="F37" i="4"/>
  <c r="E33" i="4"/>
  <c r="E34" i="4"/>
  <c r="E35" i="4"/>
  <c r="E36" i="4"/>
  <c r="E37" i="4"/>
  <c r="B38" i="4"/>
  <c r="C57" i="4"/>
  <c r="T11" i="6" s="1"/>
  <c r="B57" i="4"/>
  <c r="C56" i="4"/>
  <c r="S11" i="6" s="1"/>
  <c r="B56" i="4"/>
  <c r="C47" i="4"/>
  <c r="Q11" i="6" s="1"/>
  <c r="B47" i="4"/>
  <c r="C48" i="4"/>
  <c r="R11" i="6" s="1"/>
  <c r="B48" i="4"/>
  <c r="C39" i="4"/>
  <c r="C38" i="4"/>
  <c r="B39" i="4"/>
  <c r="C33" i="4"/>
  <c r="C32" i="4"/>
  <c r="C34" i="4"/>
  <c r="C35" i="4"/>
  <c r="C36" i="4"/>
  <c r="C37" i="4"/>
  <c r="B33" i="4"/>
  <c r="B34" i="4"/>
  <c r="B35" i="4"/>
  <c r="B36" i="4"/>
  <c r="B37" i="4"/>
  <c r="U18" i="4"/>
  <c r="T18" i="4"/>
  <c r="S19" i="4"/>
  <c r="S18" i="4"/>
  <c r="R19" i="4"/>
  <c r="R18" i="4"/>
  <c r="Q20" i="4"/>
  <c r="Q19" i="4"/>
  <c r="P20" i="4"/>
  <c r="P19" i="4"/>
  <c r="Q18" i="4"/>
  <c r="P18" i="4"/>
  <c r="T12" i="4"/>
  <c r="T11" i="4"/>
  <c r="T10" i="4"/>
  <c r="S12" i="4"/>
  <c r="S11" i="4"/>
  <c r="S10" i="4"/>
  <c r="R12" i="4"/>
  <c r="R10" i="4"/>
  <c r="R11" i="4"/>
  <c r="Q10" i="4"/>
  <c r="T6" i="4"/>
  <c r="S6" i="4"/>
  <c r="R6" i="4"/>
  <c r="Q6" i="4"/>
  <c r="Q12" i="4" s="1"/>
  <c r="T5" i="4"/>
  <c r="S5" i="4"/>
  <c r="R5" i="4"/>
  <c r="Q5" i="4"/>
  <c r="Q11" i="4" s="1"/>
  <c r="T4" i="4"/>
  <c r="S4" i="4"/>
  <c r="R4" i="4"/>
  <c r="Q4" i="4"/>
  <c r="F56" i="5" l="1"/>
  <c r="S10" i="6" s="1"/>
  <c r="F47" i="5"/>
  <c r="Q10" i="6" s="1"/>
  <c r="F48" i="5"/>
  <c r="R10" i="6" s="1"/>
  <c r="F57" i="5"/>
  <c r="T10" i="6" s="1"/>
  <c r="C39" i="5"/>
  <c r="C48" i="5"/>
  <c r="R9" i="6" s="1"/>
  <c r="C57" i="5"/>
  <c r="T9" i="6" s="1"/>
  <c r="E57" i="5"/>
  <c r="B38" i="5"/>
  <c r="B47" i="5"/>
  <c r="B56" i="5"/>
  <c r="C38" i="5"/>
  <c r="C47" i="5"/>
  <c r="Q9" i="6" s="1"/>
  <c r="C56" i="5"/>
  <c r="S9" i="6" s="1"/>
  <c r="E38" i="5"/>
  <c r="E47" i="5"/>
  <c r="E56" i="5"/>
  <c r="I51" i="1"/>
  <c r="J51" i="1"/>
  <c r="F51" i="1"/>
  <c r="G51" i="1"/>
  <c r="C51" i="1"/>
  <c r="D51" i="1"/>
  <c r="I44" i="1"/>
  <c r="J44" i="1"/>
  <c r="I37" i="1"/>
  <c r="J37" i="1"/>
  <c r="F44" i="1" l="1"/>
  <c r="G44" i="1"/>
  <c r="F37" i="1"/>
  <c r="G37" i="1"/>
  <c r="J23" i="1"/>
  <c r="J30" i="3"/>
  <c r="I30" i="3"/>
  <c r="J23" i="3"/>
  <c r="I23" i="3"/>
  <c r="J16" i="3"/>
  <c r="I16" i="3"/>
  <c r="J9" i="3"/>
  <c r="I9" i="3"/>
  <c r="C44" i="1"/>
  <c r="D44" i="1"/>
  <c r="C37" i="1"/>
  <c r="D37" i="1"/>
  <c r="J30" i="1"/>
  <c r="I30" i="1"/>
  <c r="I23" i="1"/>
  <c r="C30" i="3" l="1"/>
  <c r="C23" i="3"/>
  <c r="C16" i="3"/>
  <c r="G30" i="3"/>
  <c r="F30" i="3"/>
  <c r="G23" i="3"/>
  <c r="F23" i="3"/>
  <c r="G16" i="3"/>
  <c r="F16" i="3"/>
  <c r="G9" i="3"/>
  <c r="F9" i="3"/>
  <c r="D9" i="3"/>
  <c r="C9" i="3"/>
  <c r="G30" i="1"/>
  <c r="F30" i="1"/>
  <c r="G23" i="1"/>
  <c r="F23" i="1"/>
  <c r="O16" i="1"/>
  <c r="D30" i="1"/>
  <c r="C30" i="1"/>
  <c r="C23" i="1"/>
  <c r="C16" i="1"/>
  <c r="F16" i="1"/>
  <c r="F9" i="1"/>
  <c r="C9" i="1"/>
  <c r="P29" i="3"/>
  <c r="M29" i="3"/>
  <c r="P28" i="3"/>
  <c r="M28" i="3"/>
  <c r="P27" i="3"/>
  <c r="M27" i="3"/>
  <c r="P26" i="3"/>
  <c r="M26" i="3"/>
  <c r="J26" i="3"/>
  <c r="G26" i="3"/>
  <c r="D26" i="3"/>
  <c r="P25" i="3"/>
  <c r="M25" i="3"/>
  <c r="J25" i="3"/>
  <c r="G25" i="3"/>
  <c r="D25" i="3"/>
  <c r="P24" i="3"/>
  <c r="M24" i="3"/>
  <c r="D24" i="3"/>
  <c r="D30" i="3" s="1"/>
  <c r="P22" i="3"/>
  <c r="M22" i="3"/>
  <c r="P21" i="3"/>
  <c r="M21" i="3"/>
  <c r="P20" i="3"/>
  <c r="M20" i="3"/>
  <c r="P19" i="3"/>
  <c r="M19" i="3"/>
  <c r="J19" i="3"/>
  <c r="G19" i="3"/>
  <c r="D19" i="3"/>
  <c r="P18" i="3"/>
  <c r="M18" i="3"/>
  <c r="J18" i="3"/>
  <c r="G18" i="3"/>
  <c r="D18" i="3"/>
  <c r="P17" i="3"/>
  <c r="M17" i="3"/>
  <c r="M23" i="3" s="1"/>
  <c r="D17" i="3"/>
  <c r="D23" i="3" s="1"/>
  <c r="P15" i="3"/>
  <c r="M15" i="3"/>
  <c r="P14" i="3"/>
  <c r="M14" i="3"/>
  <c r="P13" i="3"/>
  <c r="M13" i="3"/>
  <c r="P12" i="3"/>
  <c r="M12" i="3"/>
  <c r="J12" i="3"/>
  <c r="G12" i="3"/>
  <c r="D12" i="3"/>
  <c r="P11" i="3"/>
  <c r="M11" i="3"/>
  <c r="J11" i="3"/>
  <c r="G11" i="3"/>
  <c r="D11" i="3"/>
  <c r="P10" i="3"/>
  <c r="P16" i="3" s="1"/>
  <c r="M10" i="3"/>
  <c r="D10" i="3"/>
  <c r="D16" i="3" s="1"/>
  <c r="P8" i="3"/>
  <c r="M8" i="3"/>
  <c r="P7" i="3"/>
  <c r="M7" i="3"/>
  <c r="P6" i="3"/>
  <c r="M6" i="3"/>
  <c r="P5" i="3"/>
  <c r="M5" i="3"/>
  <c r="J5" i="3"/>
  <c r="G5" i="3"/>
  <c r="D5" i="3"/>
  <c r="P4" i="3"/>
  <c r="M4" i="3"/>
  <c r="J4" i="3"/>
  <c r="G4" i="3"/>
  <c r="D4" i="3"/>
  <c r="P3" i="3"/>
  <c r="P9" i="3" s="1"/>
  <c r="M3" i="3"/>
  <c r="D3" i="3"/>
  <c r="D23" i="1"/>
  <c r="P29" i="1" l="1"/>
  <c r="M29" i="1"/>
  <c r="P28" i="1"/>
  <c r="M28" i="1"/>
  <c r="P27" i="1"/>
  <c r="M27" i="1"/>
  <c r="P26" i="1"/>
  <c r="M26" i="1"/>
  <c r="P25" i="1"/>
  <c r="M25" i="1"/>
  <c r="P24" i="1"/>
  <c r="M24" i="1"/>
  <c r="P22" i="1"/>
  <c r="M22" i="1"/>
  <c r="P21" i="1"/>
  <c r="M21" i="1"/>
  <c r="P20" i="1"/>
  <c r="M20" i="1"/>
  <c r="P19" i="1"/>
  <c r="M19" i="1"/>
  <c r="P18" i="1"/>
  <c r="M18" i="1"/>
  <c r="P17" i="1"/>
  <c r="M17" i="1"/>
  <c r="M23" i="1" s="1"/>
  <c r="M15" i="1"/>
  <c r="J15" i="1"/>
  <c r="M14" i="1"/>
  <c r="J14" i="1"/>
  <c r="M13" i="1"/>
  <c r="J13" i="1"/>
  <c r="M12" i="1"/>
  <c r="J12" i="1"/>
  <c r="M11" i="1"/>
  <c r="J11" i="1"/>
  <c r="P16" i="1"/>
  <c r="M10" i="1"/>
  <c r="J10" i="1"/>
  <c r="G16" i="1"/>
  <c r="D16" i="1"/>
  <c r="P8" i="1"/>
  <c r="M8" i="1"/>
  <c r="J8" i="1"/>
  <c r="P7" i="1"/>
  <c r="M7" i="1"/>
  <c r="J7" i="1"/>
  <c r="P6" i="1"/>
  <c r="M6" i="1"/>
  <c r="J6" i="1"/>
  <c r="P5" i="1"/>
  <c r="M5" i="1"/>
  <c r="J5" i="1"/>
  <c r="P4" i="1"/>
  <c r="P9" i="1" s="1"/>
  <c r="M4" i="1"/>
  <c r="J4" i="1"/>
  <c r="D9" i="1"/>
  <c r="P3" i="1"/>
  <c r="M3" i="1"/>
  <c r="J3" i="1"/>
  <c r="G9" i="1"/>
</calcChain>
</file>

<file path=xl/sharedStrings.xml><?xml version="1.0" encoding="utf-8"?>
<sst xmlns="http://schemas.openxmlformats.org/spreadsheetml/2006/main" count="125" uniqueCount="28">
  <si>
    <t>Size (kDa)</t>
  </si>
  <si>
    <t>Bottom</t>
  </si>
  <si>
    <t>Top</t>
  </si>
  <si>
    <t>T/B</t>
  </si>
  <si>
    <t>slopes</t>
  </si>
  <si>
    <t>Dextran</t>
  </si>
  <si>
    <t>Should probably repeat these with larger n, more consistent protocol and for all values</t>
  </si>
  <si>
    <t>Day 01</t>
  </si>
  <si>
    <t>Day 02</t>
  </si>
  <si>
    <t>Day 03</t>
  </si>
  <si>
    <t>Standard Values 250k</t>
  </si>
  <si>
    <t>Standard Values 500k</t>
  </si>
  <si>
    <t>Day</t>
  </si>
  <si>
    <t>Dextran Values 250k</t>
  </si>
  <si>
    <t>Day 1</t>
  </si>
  <si>
    <t>24 hour</t>
  </si>
  <si>
    <t>48 hour</t>
  </si>
  <si>
    <t>72 hour</t>
  </si>
  <si>
    <t>top</t>
  </si>
  <si>
    <t>bottom</t>
  </si>
  <si>
    <t>250k</t>
  </si>
  <si>
    <t>Mean</t>
  </si>
  <si>
    <t>Std</t>
  </si>
  <si>
    <t>Values relative to day 1  50 ug/mL</t>
  </si>
  <si>
    <t>500k</t>
  </si>
  <si>
    <t>70k</t>
  </si>
  <si>
    <t>% Permeabiliy = ((measured intensity of bottom well)/(intensity of 50ug/mL standard))*100</t>
  </si>
  <si>
    <t>% Permeability = ((Intensity of top well)/Intensity of bottom well))*100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</si>
</sst>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24 Hours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plus>
            <c:min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'Gel+Membrane'!$AF$32:$AF$38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  <c:pt idx="6">
                  <c:v>2000</c:v>
                </c:pt>
              </c:numCache>
            </c:numRef>
          </c:xVal>
          <c:yVal>
            <c:numRef>
              <c:f>('Gel+Membrane'!$D$9,'Gel+Membrane'!$D$16,'Gel+Membrane'!$D$23,'Gel+Membrane'!$D$30,'Gel+Membrane'!$D$37,'Gel+Membrane'!$D$44,'Gel+Membrane'!$D$51)</c:f>
              <c:numCache>
                <c:formatCode>General</c:formatCode>
                <c:ptCount val="7"/>
                <c:pt idx="0">
                  <c:v>44.298793840346399</c:v>
                </c:pt>
                <c:pt idx="1">
                  <c:v>29.062373459679588</c:v>
                </c:pt>
                <c:pt idx="2">
                  <c:v>25.624592735777327</c:v>
                </c:pt>
                <c:pt idx="3">
                  <c:v>18.084052878809853</c:v>
                </c:pt>
                <c:pt idx="4">
                  <c:v>11.863587397158923</c:v>
                </c:pt>
                <c:pt idx="5">
                  <c:v>10.507796567359811</c:v>
                </c:pt>
                <c:pt idx="6">
                  <c:v>6.3746284097517547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9B6-BEE8-CF253B68175B}"/>
            </c:ext>
          </c:extLst>
        </c:ser>
        <c:ser>
          <c:idx val="0"/>
          <c:order val="1"/>
          <c:tx>
            <c:v>48 Hours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('Gel+Membrane'!$F$9,'Gel+Membrane'!$F$16,'Gel+Membrane'!$F$23,'Gel+Membrane'!$F$30,'Gel+Membrane'!$F$37,'Gel+Membrane'!$F$44,'Gel+Membrane'!$F$51)</c:f>
                <c:numCache>
                  <c:formatCode>General</c:formatCode>
                  <c:ptCount val="7"/>
                  <c:pt idx="0">
                    <c:v>10.355733819070982</c:v>
                  </c:pt>
                  <c:pt idx="1">
                    <c:v>11.54819235770562</c:v>
                  </c:pt>
                  <c:pt idx="2">
                    <c:v>17.051095581305958</c:v>
                  </c:pt>
                  <c:pt idx="3">
                    <c:v>20.009059686504383</c:v>
                  </c:pt>
                  <c:pt idx="4">
                    <c:v>17.885312105755617</c:v>
                  </c:pt>
                  <c:pt idx="5">
                    <c:v>11.828381498920049</c:v>
                  </c:pt>
                  <c:pt idx="6">
                    <c:v>11.426921383038824</c:v>
                  </c:pt>
                </c:numCache>
              </c:numRef>
            </c:plus>
            <c:minus>
              <c:numRef>
                <c:f>('Gel+Membrane'!$F$9,'Gel+Membrane'!$F$16,'Gel+Membrane'!$F$23,'Gel+Membrane'!$F$30,'Gel+Membrane'!$F$37,'Gel+Membrane'!$F$44,'Gel+Membrane'!$F$51)</c:f>
                <c:numCache>
                  <c:formatCode>General</c:formatCode>
                  <c:ptCount val="7"/>
                  <c:pt idx="0">
                    <c:v>10.355733819070982</c:v>
                  </c:pt>
                  <c:pt idx="1">
                    <c:v>11.54819235770562</c:v>
                  </c:pt>
                  <c:pt idx="2">
                    <c:v>17.051095581305958</c:v>
                  </c:pt>
                  <c:pt idx="3">
                    <c:v>20.009059686504383</c:v>
                  </c:pt>
                  <c:pt idx="4">
                    <c:v>17.885312105755617</c:v>
                  </c:pt>
                  <c:pt idx="5">
                    <c:v>11.828381498920049</c:v>
                  </c:pt>
                  <c:pt idx="6">
                    <c:v>11.426921383038824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'Gel+Membrane'!$AF$32:$AF$38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  <c:pt idx="6">
                  <c:v>2000</c:v>
                </c:pt>
              </c:numCache>
            </c:numRef>
          </c:xVal>
          <c:yVal>
            <c:numRef>
              <c:f>('Gel+Membrane'!$G$9,'Gel+Membrane'!$G$16,'Gel+Membrane'!$G$23,'Gel+Membrane'!$G$30,'Gel+Membrane'!$G$37,'Gel+Membrane'!$G$44,'Gel+Membrane'!$G$51)</c:f>
              <c:numCache>
                <c:formatCode>General</c:formatCode>
                <c:ptCount val="7"/>
                <c:pt idx="0">
                  <c:v>68.644959891166948</c:v>
                </c:pt>
                <c:pt idx="1">
                  <c:v>48.824698267916233</c:v>
                </c:pt>
                <c:pt idx="2">
                  <c:v>37.608520112856844</c:v>
                </c:pt>
                <c:pt idx="3">
                  <c:v>34.94028179245867</c:v>
                </c:pt>
                <c:pt idx="4">
                  <c:v>23.477466036094242</c:v>
                </c:pt>
                <c:pt idx="5">
                  <c:v>19.435900194255023</c:v>
                </c:pt>
                <c:pt idx="6">
                  <c:v>21.609427180290243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9B6-BEE8-CF253B68175B}"/>
            </c:ext>
          </c:extLst>
        </c:ser>
        <c:ser>
          <c:idx val="2"/>
          <c:order val="2"/>
          <c:tx>
            <c:v>72 Hours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('Gel+Membrane'!$I$23,'Gel+Membrane'!$I$30,'Gel+Membrane'!$I$37,'Gel+Membrane'!$I$44,'Gel+Membrane'!$I$51)</c:f>
                <c:numCache>
                  <c:formatCode>General</c:formatCode>
                  <c:ptCount val="5"/>
                  <c:pt idx="0">
                    <c:v>26.717533132414946</c:v>
                  </c:pt>
                  <c:pt idx="1">
                    <c:v>14.779296831448024</c:v>
                  </c:pt>
                  <c:pt idx="2">
                    <c:v>17.141718232532483</c:v>
                  </c:pt>
                  <c:pt idx="3">
                    <c:v>12.06386294626458</c:v>
                  </c:pt>
                  <c:pt idx="4">
                    <c:v>17.930338689059834</c:v>
                  </c:pt>
                </c:numCache>
              </c:numRef>
            </c:plus>
            <c:minus>
              <c:numRef>
                <c:f>('Gel+Membrane'!$I$23,'Gel+Membrane'!$I$30,'Gel+Membrane'!$I$37,'Gel+Membrane'!$I$44,'Gel+Membrane'!$I$51)</c:f>
                <c:numCache>
                  <c:formatCode>General</c:formatCode>
                  <c:ptCount val="5"/>
                  <c:pt idx="0">
                    <c:v>26.717533132414946</c:v>
                  </c:pt>
                  <c:pt idx="1">
                    <c:v>14.779296831448024</c:v>
                  </c:pt>
                  <c:pt idx="2">
                    <c:v>17.141718232532483</c:v>
                  </c:pt>
                  <c:pt idx="3">
                    <c:v>12.06386294626458</c:v>
                  </c:pt>
                  <c:pt idx="4">
                    <c:v>17.930338689059834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'Gel+Membrane'!$AF$34:$AF$38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250</c:v>
                </c:pt>
                <c:pt idx="3">
                  <c:v>500</c:v>
                </c:pt>
                <c:pt idx="4">
                  <c:v>2000</c:v>
                </c:pt>
              </c:numCache>
            </c:numRef>
          </c:xVal>
          <c:yVal>
            <c:numRef>
              <c:f>('Gel+Membrane'!$J$23,'Gel+Membrane'!$J$30,'Gel+Membrane'!$J$37,'Gel+Membrane'!$J$44,'Gel+Membrane'!$J$51)</c:f>
              <c:numCache>
                <c:formatCode>General</c:formatCode>
                <c:ptCount val="5"/>
                <c:pt idx="0">
                  <c:v>62.062121609376987</c:v>
                </c:pt>
                <c:pt idx="1">
                  <c:v>46.761690712734641</c:v>
                </c:pt>
                <c:pt idx="2">
                  <c:v>34.23817440889875</c:v>
                </c:pt>
                <c:pt idx="3">
                  <c:v>28.795024190768974</c:v>
                </c:pt>
                <c:pt idx="4">
                  <c:v>33.429625955152311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9B6-BEE8-CF253B68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 (kDa)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Permeability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10kDa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('Gel+Membrane'!$C$9,'Gel+Membrane'!$F$9)</c:f>
                <c:numCache>
                  <c:formatCode>General</c:formatCode>
                  <c:ptCount val="2"/>
                  <c:pt idx="0">
                    <c:v>12.53183225063958</c:v>
                  </c:pt>
                  <c:pt idx="1">
                    <c:v>10.355733819070982</c:v>
                  </c:pt>
                </c:numCache>
              </c:numRef>
            </c:plus>
            <c:minus>
              <c:numRef>
                <c:f>('Gel+Membrane'!$C$9,'Gel+Membrane'!$F$9)</c:f>
                <c:numCache>
                  <c:formatCode>General</c:formatCode>
                  <c:ptCount val="2"/>
                  <c:pt idx="0">
                    <c:v>12.53183225063958</c:v>
                  </c:pt>
                  <c:pt idx="1">
                    <c:v>10.355733819070982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'Gel+Membrane'!$AF$3:$AF$4</c:f>
              <c:numCache>
                <c:formatCode>General</c:formatCode>
                <c:ptCount val="2"/>
                <c:pt idx="0">
                  <c:v>24</c:v>
                </c:pt>
                <c:pt idx="1">
                  <c:v>48</c:v>
                </c:pt>
              </c:numCache>
            </c:numRef>
          </c:xVal>
          <c:yVal>
            <c:numRef>
              <c:f>('Gel+Membrane'!$D$9,'Gel+Membrane'!$G$9)</c:f>
              <c:numCache>
                <c:formatCode>General</c:formatCode>
                <c:ptCount val="2"/>
                <c:pt idx="0">
                  <c:v>44.298793840346399</c:v>
                </c:pt>
                <c:pt idx="1">
                  <c:v>68.644959891166948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D-4DA0-9010-1476E5F37EF1}"/>
            </c:ext>
          </c:extLst>
        </c:ser>
        <c:ser>
          <c:idx val="1"/>
          <c:order val="1"/>
          <c:tx>
            <c:v>20kDa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('Gel+Membrane'!$C$16,'Gel+Membrane'!$F$16,'Gel+Membrane'!$O$16)</c:f>
                <c:numCache>
                  <c:formatCode>General</c:formatCode>
                  <c:ptCount val="3"/>
                  <c:pt idx="0">
                    <c:v>10.265416138024246</c:v>
                  </c:pt>
                  <c:pt idx="1">
                    <c:v>11.54819235770562</c:v>
                  </c:pt>
                  <c:pt idx="2">
                    <c:v>10.98262936709045</c:v>
                  </c:pt>
                </c:numCache>
              </c:numRef>
            </c:plus>
            <c:minus>
              <c:numRef>
                <c:f>('Gel+Membrane'!$C$16,'Gel+Membrane'!$F$16,'Gel+Membrane'!$O$16)</c:f>
                <c:numCache>
                  <c:formatCode>General</c:formatCode>
                  <c:ptCount val="3"/>
                  <c:pt idx="0">
                    <c:v>10.265416138024246</c:v>
                  </c:pt>
                  <c:pt idx="1">
                    <c:v>11.54819235770562</c:v>
                  </c:pt>
                  <c:pt idx="2">
                    <c:v>10.98262936709045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('[1]Cumulative (2)'!$AF$3:$AF$4,'[1]Cumulative (2)'!$AF$7)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120</c:v>
                </c:pt>
              </c:numCache>
            </c:numRef>
          </c:xVal>
          <c:yVal>
            <c:numRef>
              <c:f>('[1]Cumulative (2)'!$D$16,'[1]Cumulative (2)'!$G$16,'[1]Cumulative (2)'!$P$16)</c:f>
              <c:numCache>
                <c:formatCode>General</c:formatCode>
                <c:ptCount val="3"/>
                <c:pt idx="0">
                  <c:v>0.29062373459679586</c:v>
                </c:pt>
                <c:pt idx="1">
                  <c:v>0.48824698267916239</c:v>
                </c:pt>
                <c:pt idx="2">
                  <c:v>0.82351959281545195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D-4DA0-9010-1476E5F37EF1}"/>
            </c:ext>
          </c:extLst>
        </c:ser>
        <c:ser>
          <c:idx val="2"/>
          <c:order val="2"/>
          <c:tx>
            <c:v>40kDa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('Gel+Membrane'!$C$23,'Gel+Membrane'!$F$23,'Gel+Membrane'!$I$23)</c:f>
                <c:numCache>
                  <c:formatCode>General</c:formatCode>
                  <c:ptCount val="3"/>
                  <c:pt idx="0">
                    <c:v>12.093611184213868</c:v>
                  </c:pt>
                  <c:pt idx="1">
                    <c:v>17.051095581305958</c:v>
                  </c:pt>
                  <c:pt idx="2">
                    <c:v>26.717533132414946</c:v>
                  </c:pt>
                </c:numCache>
              </c:numRef>
            </c:plus>
            <c:minus>
              <c:numRef>
                <c:f>('Gel+Membrane'!$C$23,'Gel+Membrane'!$F$23,'Gel+Membrane'!$I$23)</c:f>
                <c:numCache>
                  <c:formatCode>General</c:formatCode>
                  <c:ptCount val="3"/>
                  <c:pt idx="0">
                    <c:v>12.093611184213868</c:v>
                  </c:pt>
                  <c:pt idx="1">
                    <c:v>17.051095581305958</c:v>
                  </c:pt>
                  <c:pt idx="2">
                    <c:v>26.717533132414946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('Gel+Membrane'!$D$23,'Gel+Membrane'!$G$23,'Gel+Membrane'!$J$23)</c:f>
              <c:numCache>
                <c:formatCode>General</c:formatCode>
                <c:ptCount val="3"/>
                <c:pt idx="0">
                  <c:v>25.624592735777327</c:v>
                </c:pt>
                <c:pt idx="1">
                  <c:v>37.608520112856844</c:v>
                </c:pt>
                <c:pt idx="2">
                  <c:v>62.062121609376987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0D-4DA0-9010-1476E5F37EF1}"/>
            </c:ext>
          </c:extLst>
        </c:ser>
        <c:ser>
          <c:idx val="3"/>
          <c:order val="3"/>
          <c:tx>
            <c:v>70kDa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('Gel+Membrane'!$C$30,'Gel+Membrane'!$F$30,'Gel+Membrane'!$I$30)</c:f>
                <c:numCache>
                  <c:formatCode>General</c:formatCode>
                  <c:ptCount val="3"/>
                  <c:pt idx="0">
                    <c:v>10.970315910263752</c:v>
                  </c:pt>
                  <c:pt idx="1">
                    <c:v>20.009059686504383</c:v>
                  </c:pt>
                  <c:pt idx="2">
                    <c:v>14.779296831448024</c:v>
                  </c:pt>
                </c:numCache>
              </c:numRef>
            </c:plus>
            <c:minus>
              <c:numRef>
                <c:f>('Gel+Membrane'!$C$30,'Gel+Membrane'!$F$30,'Gel+Membrane'!$I$30)</c:f>
                <c:numCache>
                  <c:formatCode>General</c:formatCode>
                  <c:ptCount val="3"/>
                  <c:pt idx="0">
                    <c:v>10.970315910263752</c:v>
                  </c:pt>
                  <c:pt idx="1">
                    <c:v>20.009059686504383</c:v>
                  </c:pt>
                  <c:pt idx="2">
                    <c:v>14.779296831448024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('Gel+Membrane'!$D$30,'Gel+Membrane'!$G$30,'Gel+Membrane'!$J$30)</c:f>
              <c:numCache>
                <c:formatCode>General</c:formatCode>
                <c:ptCount val="3"/>
                <c:pt idx="0">
                  <c:v>18.084052878809853</c:v>
                </c:pt>
                <c:pt idx="1">
                  <c:v>34.94028179245867</c:v>
                </c:pt>
                <c:pt idx="2">
                  <c:v>46.761690712734641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0D-4DA0-9010-1476E5F37EF1}"/>
            </c:ext>
          </c:extLst>
        </c:ser>
        <c:ser>
          <c:idx val="4"/>
          <c:order val="4"/>
          <c:tx>
            <c:v>250kDa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('Gel+Membrane'!$C$37,'Gel+Membrane'!$F$37,'Gel+Membrane'!$I$37)</c:f>
                <c:numCache>
                  <c:formatCode>General</c:formatCode>
                  <c:ptCount val="3"/>
                  <c:pt idx="0">
                    <c:v>13.113531137366945</c:v>
                  </c:pt>
                  <c:pt idx="1">
                    <c:v>17.885312105755617</c:v>
                  </c:pt>
                  <c:pt idx="2">
                    <c:v>17.141718232532483</c:v>
                  </c:pt>
                </c:numCache>
              </c:numRef>
            </c:plus>
            <c:minus>
              <c:numRef>
                <c:f>('Gel+Membrane'!$C$37,'Gel+Membrane'!$F$37,'Gel+Membrane'!$I$37)</c:f>
                <c:numCache>
                  <c:formatCode>General</c:formatCode>
                  <c:ptCount val="3"/>
                  <c:pt idx="0">
                    <c:v>13.113531137366945</c:v>
                  </c:pt>
                  <c:pt idx="1">
                    <c:v>17.885312105755617</c:v>
                  </c:pt>
                  <c:pt idx="2">
                    <c:v>17.141718232532483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('Gel+Membrane'!$D$37,'Gel+Membrane'!$G$37,'Gel+Membrane'!$J$37)</c:f>
              <c:numCache>
                <c:formatCode>General</c:formatCode>
                <c:ptCount val="3"/>
                <c:pt idx="0">
                  <c:v>11.863587397158923</c:v>
                </c:pt>
                <c:pt idx="1">
                  <c:v>23.477466036094242</c:v>
                </c:pt>
                <c:pt idx="2">
                  <c:v>34.23817440889875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0D-4DA0-9010-1476E5F37EF1}"/>
            </c:ext>
          </c:extLst>
        </c:ser>
        <c:ser>
          <c:idx val="5"/>
          <c:order val="5"/>
          <c:tx>
            <c:v>500kDa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('Gel+Membrane'!$C$44,'Gel+Membrane'!$F$44,'Gel+Membrane'!$I$44)</c:f>
                <c:numCache>
                  <c:formatCode>General</c:formatCode>
                  <c:ptCount val="3"/>
                  <c:pt idx="0">
                    <c:v>8.8261167916264007</c:v>
                  </c:pt>
                  <c:pt idx="1">
                    <c:v>11.828381498920049</c:v>
                  </c:pt>
                  <c:pt idx="2">
                    <c:v>12.06386294626458</c:v>
                  </c:pt>
                </c:numCache>
              </c:numRef>
            </c:plus>
            <c:minus>
              <c:numRef>
                <c:f>('Gel+Membrane'!$C$44,'Gel+Membrane'!$F$44,'Gel+Membrane'!$I$44)</c:f>
                <c:numCache>
                  <c:formatCode>General</c:formatCode>
                  <c:ptCount val="3"/>
                  <c:pt idx="0">
                    <c:v>8.8261167916264007</c:v>
                  </c:pt>
                  <c:pt idx="1">
                    <c:v>11.828381498920049</c:v>
                  </c:pt>
                  <c:pt idx="2">
                    <c:v>12.06386294626458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('Gel+Membrane'!$D$44,'Gel+Membrane'!$G$44,'Gel+Membrane'!$J$44)</c:f>
              <c:numCache>
                <c:formatCode>General</c:formatCode>
                <c:ptCount val="3"/>
                <c:pt idx="0">
                  <c:v>10.507796567359811</c:v>
                </c:pt>
                <c:pt idx="1">
                  <c:v>19.435900194255023</c:v>
                </c:pt>
                <c:pt idx="2">
                  <c:v>28.795024190768974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0D-4DA0-9010-1476E5F37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Sieving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24 Hours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plus>
            <c:min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'Gel+Membrane'!$AF$32:$AF$37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('Gel+Membrane'!$D$9,'Gel+Membrane'!$D$16,'Gel+Membrane'!$D$23,'Gel+Membrane'!$D$30,'Gel+Membrane'!$D$37,'Gel+Membrane'!$D$44)</c:f>
              <c:numCache>
                <c:formatCode>General</c:formatCode>
                <c:ptCount val="6"/>
                <c:pt idx="0">
                  <c:v>44.298793840346399</c:v>
                </c:pt>
                <c:pt idx="1">
                  <c:v>29.062373459679588</c:v>
                </c:pt>
                <c:pt idx="2">
                  <c:v>25.624592735777327</c:v>
                </c:pt>
                <c:pt idx="3">
                  <c:v>18.084052878809853</c:v>
                </c:pt>
                <c:pt idx="4">
                  <c:v>11.863587397158923</c:v>
                </c:pt>
                <c:pt idx="5">
                  <c:v>10.507796567359811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F-4729-864A-09BBFA1891B0}"/>
            </c:ext>
          </c:extLst>
        </c:ser>
        <c:ser>
          <c:idx val="0"/>
          <c:order val="1"/>
          <c:tx>
            <c:v>48 Hours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('Gel+Membrane'!$F$9,'Gel+Membrane'!$F$16,'Gel+Membrane'!$F$23,'Gel+Membrane'!$F$30,'Gel+Membrane'!$F$37,'Gel+Membrane'!$F$44,'Gel+Membrane'!$F$51)</c:f>
                <c:numCache>
                  <c:formatCode>General</c:formatCode>
                  <c:ptCount val="7"/>
                  <c:pt idx="0">
                    <c:v>10.355733819070982</c:v>
                  </c:pt>
                  <c:pt idx="1">
                    <c:v>11.54819235770562</c:v>
                  </c:pt>
                  <c:pt idx="2">
                    <c:v>17.051095581305958</c:v>
                  </c:pt>
                  <c:pt idx="3">
                    <c:v>20.009059686504383</c:v>
                  </c:pt>
                  <c:pt idx="4">
                    <c:v>17.885312105755617</c:v>
                  </c:pt>
                  <c:pt idx="5">
                    <c:v>11.828381498920049</c:v>
                  </c:pt>
                  <c:pt idx="6">
                    <c:v>11.426921383038824</c:v>
                  </c:pt>
                </c:numCache>
              </c:numRef>
            </c:plus>
            <c:minus>
              <c:numRef>
                <c:f>('Gel+Membrane'!$F$9,'Gel+Membrane'!$F$16,'Gel+Membrane'!$F$23,'Gel+Membrane'!$F$30,'Gel+Membrane'!$F$37,'Gel+Membrane'!$F$44,'Gel+Membrane'!$F$51)</c:f>
                <c:numCache>
                  <c:formatCode>General</c:formatCode>
                  <c:ptCount val="7"/>
                  <c:pt idx="0">
                    <c:v>10.355733819070982</c:v>
                  </c:pt>
                  <c:pt idx="1">
                    <c:v>11.54819235770562</c:v>
                  </c:pt>
                  <c:pt idx="2">
                    <c:v>17.051095581305958</c:v>
                  </c:pt>
                  <c:pt idx="3">
                    <c:v>20.009059686504383</c:v>
                  </c:pt>
                  <c:pt idx="4">
                    <c:v>17.885312105755617</c:v>
                  </c:pt>
                  <c:pt idx="5">
                    <c:v>11.828381498920049</c:v>
                  </c:pt>
                  <c:pt idx="6">
                    <c:v>11.426921383038824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'Gel+Membrane'!$AF$32:$AF$37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('Gel+Membrane'!$G$9,'Gel+Membrane'!$G$16,'Gel+Membrane'!$G$23,'Gel+Membrane'!$G$30,'Gel+Membrane'!$G$37,'Gel+Membrane'!$G$44)</c:f>
              <c:numCache>
                <c:formatCode>General</c:formatCode>
                <c:ptCount val="6"/>
                <c:pt idx="0">
                  <c:v>68.644959891166948</c:v>
                </c:pt>
                <c:pt idx="1">
                  <c:v>48.824698267916233</c:v>
                </c:pt>
                <c:pt idx="2">
                  <c:v>37.608520112856844</c:v>
                </c:pt>
                <c:pt idx="3">
                  <c:v>34.94028179245867</c:v>
                </c:pt>
                <c:pt idx="4">
                  <c:v>23.477466036094242</c:v>
                </c:pt>
                <c:pt idx="5">
                  <c:v>19.435900194255023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F-4729-864A-09BBFA1891B0}"/>
            </c:ext>
          </c:extLst>
        </c:ser>
        <c:ser>
          <c:idx val="2"/>
          <c:order val="2"/>
          <c:tx>
            <c:v>72 Hours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('Gel+Membrane'!$I$23,'Gel+Membrane'!$I$30,'Gel+Membrane'!$I$37,'Gel+Membrane'!$I$44,'Gel+Membrane'!$I$51)</c:f>
                <c:numCache>
                  <c:formatCode>General</c:formatCode>
                  <c:ptCount val="5"/>
                  <c:pt idx="0">
                    <c:v>26.717533132414946</c:v>
                  </c:pt>
                  <c:pt idx="1">
                    <c:v>14.779296831448024</c:v>
                  </c:pt>
                  <c:pt idx="2">
                    <c:v>17.141718232532483</c:v>
                  </c:pt>
                  <c:pt idx="3">
                    <c:v>12.06386294626458</c:v>
                  </c:pt>
                  <c:pt idx="4">
                    <c:v>17.930338689059834</c:v>
                  </c:pt>
                </c:numCache>
              </c:numRef>
            </c:plus>
            <c:minus>
              <c:numRef>
                <c:f>('Gel+Membrane'!$I$23,'Gel+Membrane'!$I$30,'Gel+Membrane'!$I$37,'Gel+Membrane'!$I$44,'Gel+Membrane'!$I$51)</c:f>
                <c:numCache>
                  <c:formatCode>General</c:formatCode>
                  <c:ptCount val="5"/>
                  <c:pt idx="0">
                    <c:v>26.717533132414946</c:v>
                  </c:pt>
                  <c:pt idx="1">
                    <c:v>14.779296831448024</c:v>
                  </c:pt>
                  <c:pt idx="2">
                    <c:v>17.141718232532483</c:v>
                  </c:pt>
                  <c:pt idx="3">
                    <c:v>12.06386294626458</c:v>
                  </c:pt>
                  <c:pt idx="4">
                    <c:v>17.930338689059834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'Gel+Membrane'!$AF$34:$AF$37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('Gel+Membrane'!$J$23,'Gel+Membrane'!$J$30,'Gel+Membrane'!$J$37,'Gel+Membrane'!$J$44)</c:f>
              <c:numCache>
                <c:formatCode>General</c:formatCode>
                <c:ptCount val="4"/>
                <c:pt idx="0">
                  <c:v>62.062121609376987</c:v>
                </c:pt>
                <c:pt idx="1">
                  <c:v>46.761690712734641</c:v>
                </c:pt>
                <c:pt idx="2">
                  <c:v>34.23817440889875</c:v>
                </c:pt>
                <c:pt idx="3">
                  <c:v>28.795024190768974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F-4729-864A-09BBFA189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 (kDa)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Sieving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10kDa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'Gel+Membrane'!$AF$3:$AF$4</c:f>
              <c:numCache>
                <c:formatCode>General</c:formatCode>
                <c:ptCount val="2"/>
                <c:pt idx="0">
                  <c:v>24</c:v>
                </c:pt>
                <c:pt idx="1">
                  <c:v>48</c:v>
                </c:pt>
              </c:numCache>
            </c:numRef>
          </c:xVal>
          <c:yVal>
            <c:numRef>
              <c:f>('Gel+Membrane'!$D$9,'Gel+Membrane'!$G$9)</c:f>
              <c:numCache>
                <c:formatCode>General</c:formatCode>
                <c:ptCount val="2"/>
                <c:pt idx="0">
                  <c:v>44.298793840346399</c:v>
                </c:pt>
                <c:pt idx="1">
                  <c:v>68.644959891166948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E-4FEC-98F3-292B6F521722}"/>
            </c:ext>
          </c:extLst>
        </c:ser>
        <c:ser>
          <c:idx val="1"/>
          <c:order val="1"/>
          <c:tx>
            <c:v>20kDa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('[1]Cumulative (2)'!$AF$3:$AF$4,'[1]Cumulative (2)'!$AF$7)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120</c:v>
                </c:pt>
              </c:numCache>
            </c:numRef>
          </c:xVal>
          <c:yVal>
            <c:numRef>
              <c:f>('[1]Cumulative (2)'!$D$16,'[1]Cumulative (2)'!$G$16,'[1]Cumulative (2)'!$P$16)</c:f>
              <c:numCache>
                <c:formatCode>General</c:formatCode>
                <c:ptCount val="3"/>
                <c:pt idx="0">
                  <c:v>0.29062373459679586</c:v>
                </c:pt>
                <c:pt idx="1">
                  <c:v>0.48824698267916239</c:v>
                </c:pt>
                <c:pt idx="2">
                  <c:v>0.82351959281545195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4E-4FEC-98F3-292B6F521722}"/>
            </c:ext>
          </c:extLst>
        </c:ser>
        <c:ser>
          <c:idx val="2"/>
          <c:order val="2"/>
          <c:tx>
            <c:v>40kDa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('Gel+Membrane'!$D$23,'Gel+Membrane'!$G$23,'Gel+Membrane'!$J$23)</c:f>
              <c:numCache>
                <c:formatCode>General</c:formatCode>
                <c:ptCount val="3"/>
                <c:pt idx="0">
                  <c:v>25.624592735777327</c:v>
                </c:pt>
                <c:pt idx="1">
                  <c:v>37.608520112856844</c:v>
                </c:pt>
                <c:pt idx="2">
                  <c:v>62.062121609376987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4E-4FEC-98F3-292B6F521722}"/>
            </c:ext>
          </c:extLst>
        </c:ser>
        <c:ser>
          <c:idx val="3"/>
          <c:order val="3"/>
          <c:tx>
            <c:v>70kDa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('Gel+Membrane'!$D$30,'Gel+Membrane'!$G$30,'Gel+Membrane'!$J$30)</c:f>
              <c:numCache>
                <c:formatCode>General</c:formatCode>
                <c:ptCount val="3"/>
                <c:pt idx="0">
                  <c:v>18.084052878809853</c:v>
                </c:pt>
                <c:pt idx="1">
                  <c:v>34.94028179245867</c:v>
                </c:pt>
                <c:pt idx="2">
                  <c:v>46.761690712734641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4E-4FEC-98F3-292B6F521722}"/>
            </c:ext>
          </c:extLst>
        </c:ser>
        <c:ser>
          <c:idx val="4"/>
          <c:order val="4"/>
          <c:tx>
            <c:v>250kDa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('Gel+Membrane'!$D$37,'Gel+Membrane'!$G$37,'Gel+Membrane'!$J$37)</c:f>
              <c:numCache>
                <c:formatCode>General</c:formatCode>
                <c:ptCount val="3"/>
                <c:pt idx="0">
                  <c:v>11.863587397158923</c:v>
                </c:pt>
                <c:pt idx="1">
                  <c:v>23.477466036094242</c:v>
                </c:pt>
                <c:pt idx="2">
                  <c:v>34.23817440889875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4E-4FEC-98F3-292B6F521722}"/>
            </c:ext>
          </c:extLst>
        </c:ser>
        <c:ser>
          <c:idx val="5"/>
          <c:order val="5"/>
          <c:tx>
            <c:v>500kDa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('Gel+Membrane'!$D$44,'Gel+Membrane'!$G$44,'Gel+Membrane'!$J$44)</c:f>
              <c:numCache>
                <c:formatCode>General</c:formatCode>
                <c:ptCount val="3"/>
                <c:pt idx="0">
                  <c:v>10.507796567359811</c:v>
                </c:pt>
                <c:pt idx="1">
                  <c:v>19.435900194255023</c:v>
                </c:pt>
                <c:pt idx="2">
                  <c:v>28.795024190768974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F4E-4FEC-98F3-292B6F52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Sieving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slopes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'Gel+Membrane'!$AT$11:$AT$16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'Gel+Membrane'!$AU$11:$AU$16</c:f>
              <c:numCache>
                <c:formatCode>General</c:formatCode>
                <c:ptCount val="6"/>
                <c:pt idx="0">
                  <c:v>1.01E-2</c:v>
                </c:pt>
                <c:pt idx="1">
                  <c:v>5.3E-3</c:v>
                </c:pt>
                <c:pt idx="2">
                  <c:v>7.6E-3</c:v>
                </c:pt>
                <c:pt idx="3">
                  <c:v>6.0000000000000001E-3</c:v>
                </c:pt>
                <c:pt idx="4">
                  <c:v>4.7999999999999996E-3</c:v>
                </c:pt>
                <c:pt idx="5">
                  <c:v>3.7000000000000002E-3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5A-4B65-9028-503306C98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29728"/>
        <c:axId val="702428088"/>
      </c:scatterChart>
      <c:valAx>
        <c:axId val="7024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</a:t>
                </a:r>
                <a:r>
                  <a:rPr lang="en-US" baseline="0"/>
                  <a:t> (kDa)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8088"/>
        <c:crosses val="autoZero"/>
        <c:crossBetween val="midCat"/>
      </c:valAx>
      <c:valAx>
        <c:axId val="7024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Diffusion Characteristics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('Membrane Only'!$C$9,'Membrane Only'!$F$9)</c:f>
                <c:numCache>
                  <c:formatCode>General</c:formatCode>
                  <c:ptCount val="2"/>
                  <c:pt idx="0">
                    <c:v>9.7448254383731642E-2</c:v>
                  </c:pt>
                  <c:pt idx="1">
                    <c:v>1.9724033049154155E-2</c:v>
                  </c:pt>
                </c:numCache>
              </c:numRef>
            </c:plus>
            <c:minus>
              <c:numRef>
                <c:f>('Membrane Only'!$C$9,'Membrane Only'!$F$9)</c:f>
                <c:numCache>
                  <c:formatCode>General</c:formatCode>
                  <c:ptCount val="2"/>
                  <c:pt idx="0">
                    <c:v>9.7448254383731642E-2</c:v>
                  </c:pt>
                  <c:pt idx="1">
                    <c:v>1.9724033049154155E-2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'Membrane Only'!$AF$3:$AF$5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('Membrane Only'!$D$9,'Membrane Only'!$G$9,'Membrane Only'!$J$9)</c:f>
              <c:numCache>
                <c:formatCode>General</c:formatCode>
                <c:ptCount val="3"/>
                <c:pt idx="0">
                  <c:v>0.85007353480682524</c:v>
                </c:pt>
                <c:pt idx="1">
                  <c:v>1.0480814184811205</c:v>
                </c:pt>
                <c:pt idx="2">
                  <c:v>1.0492365662496859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6-4021-9DBD-560047134AFB}"/>
            </c:ext>
          </c:extLst>
        </c:ser>
        <c:ser>
          <c:idx val="1"/>
          <c:order val="1"/>
          <c:tx>
            <c:v>20kDa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('Membrane Only'!$C$16,'Membrane Only'!$F$16)</c:f>
                <c:numCache>
                  <c:formatCode>General</c:formatCode>
                  <c:ptCount val="2"/>
                  <c:pt idx="0">
                    <c:v>8.9998760511054987E-2</c:v>
                  </c:pt>
                  <c:pt idx="1">
                    <c:v>3.9682159123242244E-2</c:v>
                  </c:pt>
                </c:numCache>
              </c:numRef>
            </c:plus>
            <c:minus>
              <c:numRef>
                <c:f>('Membrane Only'!$C$16,'Membrane Only'!$F$16)</c:f>
                <c:numCache>
                  <c:formatCode>General</c:formatCode>
                  <c:ptCount val="2"/>
                  <c:pt idx="0">
                    <c:v>8.9998760511054987E-2</c:v>
                  </c:pt>
                  <c:pt idx="1">
                    <c:v>3.9682159123242244E-2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'Membrane Only'!$AF$3:$AF$5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('Membrane Only'!$D$16,'Membrane Only'!$G$16,'Membrane Only'!$J$16)</c:f>
              <c:numCache>
                <c:formatCode>General</c:formatCode>
                <c:ptCount val="3"/>
                <c:pt idx="0">
                  <c:v>0.84577797469232163</c:v>
                </c:pt>
                <c:pt idx="1">
                  <c:v>0.97707428999194834</c:v>
                </c:pt>
                <c:pt idx="2">
                  <c:v>1.0455108154453361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6-4021-9DBD-560047134AFB}"/>
            </c:ext>
          </c:extLst>
        </c:ser>
        <c:ser>
          <c:idx val="2"/>
          <c:order val="2"/>
          <c:tx>
            <c:v>40kDa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('Membrane Only'!$C$23,'Membrane Only'!$F$23)</c:f>
                <c:numCache>
                  <c:formatCode>General</c:formatCode>
                  <c:ptCount val="2"/>
                  <c:pt idx="0">
                    <c:v>9.7226397731214706E-2</c:v>
                  </c:pt>
                  <c:pt idx="1">
                    <c:v>6.0197072857486322E-3</c:v>
                  </c:pt>
                </c:numCache>
              </c:numRef>
            </c:plus>
            <c:minus>
              <c:numRef>
                <c:f>('Membrane Only'!$C$23,'Membrane Only'!$F$23)</c:f>
                <c:numCache>
                  <c:formatCode>General</c:formatCode>
                  <c:ptCount val="2"/>
                  <c:pt idx="0">
                    <c:v>9.7226397731214706E-2</c:v>
                  </c:pt>
                  <c:pt idx="1">
                    <c:v>6.0197072857486322E-3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'Membrane Only'!$AF$3:$AF$5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('Membrane Only'!$D$23,'Membrane Only'!$G$23,'Membrane Only'!$J$23)</c:f>
              <c:numCache>
                <c:formatCode>General</c:formatCode>
                <c:ptCount val="3"/>
                <c:pt idx="0">
                  <c:v>0.88442071471681905</c:v>
                </c:pt>
                <c:pt idx="1">
                  <c:v>1.0674116725087972</c:v>
                </c:pt>
                <c:pt idx="2">
                  <c:v>1.1052188490888992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86-4021-9DBD-560047134AFB}"/>
            </c:ext>
          </c:extLst>
        </c:ser>
        <c:ser>
          <c:idx val="3"/>
          <c:order val="3"/>
          <c:tx>
            <c:v>70kDa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('Membrane Only'!$C$30,'Membrane Only'!$F$30)</c:f>
                <c:numCache>
                  <c:formatCode>General</c:formatCode>
                  <c:ptCount val="2"/>
                  <c:pt idx="0">
                    <c:v>0.15602473899159602</c:v>
                  </c:pt>
                  <c:pt idx="1">
                    <c:v>0.16170993629886582</c:v>
                  </c:pt>
                </c:numCache>
              </c:numRef>
            </c:plus>
            <c:minus>
              <c:numRef>
                <c:f>('Membrane Only'!$C$30,'Membrane Only'!$F$30)</c:f>
                <c:numCache>
                  <c:formatCode>General</c:formatCode>
                  <c:ptCount val="2"/>
                  <c:pt idx="0">
                    <c:v>0.15602473899159602</c:v>
                  </c:pt>
                  <c:pt idx="1">
                    <c:v>0.16170993629886582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'Membrane Only'!$AF$3:$AF$5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('Membrane Only'!$D$30,'Membrane Only'!$G$30,'Membrane Only'!$J$30)</c:f>
              <c:numCache>
                <c:formatCode>General</c:formatCode>
                <c:ptCount val="3"/>
                <c:pt idx="0">
                  <c:v>0.7768373476415148</c:v>
                </c:pt>
                <c:pt idx="1">
                  <c:v>0.93223640560030951</c:v>
                </c:pt>
                <c:pt idx="2">
                  <c:v>1.0029266414226559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86-4021-9DBD-56004713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Bottom/Top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Diffusion Characteristics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24 Hours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('Membrane Only'!$C$9,'Membrane Only'!$C$16,'Membrane Only'!$C$23,'Membrane Only'!$C$30)</c:f>
                <c:numCache>
                  <c:formatCode>General</c:formatCode>
                  <c:ptCount val="4"/>
                  <c:pt idx="0">
                    <c:v>9.7448254383731642E-2</c:v>
                  </c:pt>
                  <c:pt idx="1">
                    <c:v>8.9998760511054987E-2</c:v>
                  </c:pt>
                  <c:pt idx="2">
                    <c:v>9.7226397731214706E-2</c:v>
                  </c:pt>
                  <c:pt idx="3">
                    <c:v>0.15602473899159602</c:v>
                  </c:pt>
                </c:numCache>
              </c:numRef>
            </c:plus>
            <c:minus>
              <c:numRef>
                <c:f>('Membrane Only'!$C$9,'Membrane Only'!$C$16,'Membrane Only'!$C$23,'Membrane Only'!$C$30)</c:f>
                <c:numCache>
                  <c:formatCode>General</c:formatCode>
                  <c:ptCount val="4"/>
                  <c:pt idx="0">
                    <c:v>9.7448254383731642E-2</c:v>
                  </c:pt>
                  <c:pt idx="1">
                    <c:v>8.9998760511054987E-2</c:v>
                  </c:pt>
                  <c:pt idx="2">
                    <c:v>9.7226397731214706E-2</c:v>
                  </c:pt>
                  <c:pt idx="3">
                    <c:v>0.15602473899159602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'Membrane Only'!$AF$32:$AF$38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  <c:pt idx="6">
                  <c:v>2000</c:v>
                </c:pt>
              </c:numCache>
            </c:numRef>
          </c:xVal>
          <c:yVal>
            <c:numRef>
              <c:f>('Membrane Only'!$D$9,'Membrane Only'!$D$16,'Membrane Only'!$D$23,'Membrane Only'!$D$30,'Membrane Only'!$D$37,'Membrane Only'!$D$44,'Membrane Only'!$D$51)</c:f>
              <c:numCache>
                <c:formatCode>General</c:formatCode>
                <c:ptCount val="7"/>
                <c:pt idx="0">
                  <c:v>0.85007353480682524</c:v>
                </c:pt>
                <c:pt idx="1">
                  <c:v>0.84577797469232163</c:v>
                </c:pt>
                <c:pt idx="2">
                  <c:v>0.88442071471681905</c:v>
                </c:pt>
                <c:pt idx="3">
                  <c:v>0.7768373476415148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FE3-8CF4-74B65687587C}"/>
            </c:ext>
          </c:extLst>
        </c:ser>
        <c:ser>
          <c:idx val="0"/>
          <c:order val="1"/>
          <c:tx>
            <c:v>48 Hours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('Membrane Only'!$F$9,'Membrane Only'!$F$16,'Membrane Only'!$F$23,'Membrane Only'!$F$30)</c:f>
                <c:numCache>
                  <c:formatCode>General</c:formatCode>
                  <c:ptCount val="4"/>
                  <c:pt idx="0">
                    <c:v>1.9724033049154155E-2</c:v>
                  </c:pt>
                  <c:pt idx="1">
                    <c:v>3.9682159123242244E-2</c:v>
                  </c:pt>
                  <c:pt idx="2">
                    <c:v>6.0197072857486322E-3</c:v>
                  </c:pt>
                  <c:pt idx="3">
                    <c:v>0.16170993629886582</c:v>
                  </c:pt>
                </c:numCache>
              </c:numRef>
            </c:plus>
            <c:minus>
              <c:numRef>
                <c:f>('Membrane Only'!$F$9,'Membrane Only'!$F$16,'Membrane Only'!$F$23,'Membrane Only'!$F$30)</c:f>
                <c:numCache>
                  <c:formatCode>General</c:formatCode>
                  <c:ptCount val="4"/>
                  <c:pt idx="0">
                    <c:v>1.9724033049154155E-2</c:v>
                  </c:pt>
                  <c:pt idx="1">
                    <c:v>3.9682159123242244E-2</c:v>
                  </c:pt>
                  <c:pt idx="2">
                    <c:v>6.0197072857486322E-3</c:v>
                  </c:pt>
                  <c:pt idx="3">
                    <c:v>0.16170993629886582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'Membrane Only'!$AF$32:$AF$38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  <c:pt idx="6">
                  <c:v>2000</c:v>
                </c:pt>
              </c:numCache>
            </c:numRef>
          </c:xVal>
          <c:yVal>
            <c:numRef>
              <c:f>('Membrane Only'!$G$9,'Membrane Only'!$G$16,'Membrane Only'!$G$23,'Membrane Only'!$G$30,'Membrane Only'!$G$37,'Membrane Only'!$G$44,'Membrane Only'!$G$51)</c:f>
              <c:numCache>
                <c:formatCode>General</c:formatCode>
                <c:ptCount val="7"/>
                <c:pt idx="0">
                  <c:v>1.0480814184811205</c:v>
                </c:pt>
                <c:pt idx="1">
                  <c:v>0.97707428999194834</c:v>
                </c:pt>
                <c:pt idx="2">
                  <c:v>1.0674116725087972</c:v>
                </c:pt>
                <c:pt idx="3">
                  <c:v>0.93223640560030951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3-4FE3-8CF4-74B65687587C}"/>
            </c:ext>
          </c:extLst>
        </c:ser>
        <c:ser>
          <c:idx val="2"/>
          <c:order val="2"/>
          <c:tx>
            <c:v>72 Hours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'Membrane Only'!$AF$32:$AF$38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  <c:pt idx="6">
                  <c:v>2000</c:v>
                </c:pt>
              </c:numCache>
            </c:numRef>
          </c:xVal>
          <c:yVal>
            <c:numRef>
              <c:f>('Membrane Only'!$J$9,'Membrane Only'!$J$16,'Membrane Only'!$J$23,'Membrane Only'!$J$30,'Membrane Only'!$J$37,'Membrane Only'!$J$44,'Membrane Only'!$J$51)</c:f>
              <c:numCache>
                <c:formatCode>General</c:formatCode>
                <c:ptCount val="7"/>
                <c:pt idx="0">
                  <c:v>1.0492365662496859</c:v>
                </c:pt>
                <c:pt idx="1">
                  <c:v>1.0455108154453361</c:v>
                </c:pt>
                <c:pt idx="2">
                  <c:v>1.1052188490888992</c:v>
                </c:pt>
                <c:pt idx="3">
                  <c:v>1.0029266414226559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33-4FE3-8CF4-74B65687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Bottom/Top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Diffusion Characteristics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8042618808114376"/>
                  <c:y val="-0.14852722951986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'Membrane Only'!$AF$3:$AF$4</c:f>
              <c:numCache>
                <c:formatCode>General</c:formatCode>
                <c:ptCount val="2"/>
                <c:pt idx="0">
                  <c:v>24</c:v>
                </c:pt>
                <c:pt idx="1">
                  <c:v>48</c:v>
                </c:pt>
              </c:numCache>
            </c:numRef>
          </c:xVal>
          <c:yVal>
            <c:numRef>
              <c:f>('Membrane Only'!$D$9,'Membrane Only'!$G$9,'Membrane Only'!$J$9)</c:f>
              <c:numCache>
                <c:formatCode>General</c:formatCode>
                <c:ptCount val="3"/>
                <c:pt idx="0">
                  <c:v>0.85007353480682524</c:v>
                </c:pt>
                <c:pt idx="1">
                  <c:v>1.0480814184811205</c:v>
                </c:pt>
                <c:pt idx="2">
                  <c:v>1.0492365662496859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FD-4C92-8609-01F41DCBCA7E}"/>
            </c:ext>
          </c:extLst>
        </c:ser>
        <c:ser>
          <c:idx val="1"/>
          <c:order val="1"/>
          <c:tx>
            <c:v>20kDa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622105994393606"/>
                  <c:y val="-0.10763081542208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'Membrane Only'!$AF$3:$AF$4</c:f>
              <c:numCache>
                <c:formatCode>General</c:formatCode>
                <c:ptCount val="2"/>
                <c:pt idx="0">
                  <c:v>24</c:v>
                </c:pt>
                <c:pt idx="1">
                  <c:v>48</c:v>
                </c:pt>
              </c:numCache>
            </c:numRef>
          </c:xVal>
          <c:yVal>
            <c:numRef>
              <c:f>('Membrane Only'!$D$16,'Membrane Only'!$G$16,'Membrane Only'!$J$16)</c:f>
              <c:numCache>
                <c:formatCode>General</c:formatCode>
                <c:ptCount val="3"/>
                <c:pt idx="0">
                  <c:v>0.84577797469232163</c:v>
                </c:pt>
                <c:pt idx="1">
                  <c:v>0.97707428999194834</c:v>
                </c:pt>
                <c:pt idx="2">
                  <c:v>1.0455108154453361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D-4C92-8609-01F41DCBCA7E}"/>
            </c:ext>
          </c:extLst>
        </c:ser>
        <c:ser>
          <c:idx val="2"/>
          <c:order val="2"/>
          <c:tx>
            <c:v>40kDa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411849587533219"/>
                  <c:y val="2.5500494468556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'Membrane Only'!$AF$3:$AF$4</c:f>
              <c:numCache>
                <c:formatCode>General</c:formatCode>
                <c:ptCount val="2"/>
                <c:pt idx="0">
                  <c:v>24</c:v>
                </c:pt>
                <c:pt idx="1">
                  <c:v>48</c:v>
                </c:pt>
              </c:numCache>
            </c:numRef>
          </c:xVal>
          <c:yVal>
            <c:numRef>
              <c:f>('Membrane Only'!$D$23,'Membrane Only'!$G$23,'Membrane Only'!$J$23)</c:f>
              <c:numCache>
                <c:formatCode>General</c:formatCode>
                <c:ptCount val="3"/>
                <c:pt idx="0">
                  <c:v>0.88442071471681905</c:v>
                </c:pt>
                <c:pt idx="1">
                  <c:v>1.0674116725087972</c:v>
                </c:pt>
                <c:pt idx="2">
                  <c:v>1.1052188490888992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D-4C92-8609-01F41DCBCA7E}"/>
            </c:ext>
          </c:extLst>
        </c:ser>
        <c:ser>
          <c:idx val="3"/>
          <c:order val="3"/>
          <c:tx>
            <c:v>70kDa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7201593180672832"/>
                  <c:y val="1.38699107081660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'Membrane Only'!$AF$3:$AF$4</c:f>
              <c:numCache>
                <c:formatCode>General</c:formatCode>
                <c:ptCount val="2"/>
                <c:pt idx="0">
                  <c:v>24</c:v>
                </c:pt>
                <c:pt idx="1">
                  <c:v>48</c:v>
                </c:pt>
              </c:numCache>
            </c:numRef>
          </c:xVal>
          <c:yVal>
            <c:numRef>
              <c:f>('Membrane Only'!$D$30,'Membrane Only'!$G$30,'Membrane Only'!$J$30)</c:f>
              <c:numCache>
                <c:formatCode>General</c:formatCode>
                <c:ptCount val="3"/>
                <c:pt idx="0">
                  <c:v>0.7768373476415148</c:v>
                </c:pt>
                <c:pt idx="1">
                  <c:v>0.93223640560030951</c:v>
                </c:pt>
                <c:pt idx="2">
                  <c:v>1.0029266414226559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FD-4C92-8609-01F41DCB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Bottom/Top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Hours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'Gel+Membrane_Vs50ug'!$P$9:$P$12</c:f>
                <c:numCache>
                  <c:formatCode>General</c:formatCode>
                  <c:ptCount val="4"/>
                  <c:pt idx="0">
                    <c:v>14.846894608815161</c:v>
                  </c:pt>
                  <c:pt idx="1">
                    <c:v>15.497076839898467</c:v>
                  </c:pt>
                  <c:pt idx="2">
                    <c:v>25.936887405500162</c:v>
                  </c:pt>
                  <c:pt idx="3">
                    <c:v>21.730260843819018</c:v>
                  </c:pt>
                </c:numCache>
              </c:numRef>
            </c:plus>
            <c:minus>
              <c:numRef>
                <c:f>'Gel+Membrane_Vs50ug'!$P$9:$P$12</c:f>
                <c:numCache>
                  <c:formatCode>General</c:formatCode>
                  <c:ptCount val="4"/>
                  <c:pt idx="0">
                    <c:v>14.846894608815161</c:v>
                  </c:pt>
                  <c:pt idx="1">
                    <c:v>15.497076839898467</c:v>
                  </c:pt>
                  <c:pt idx="2">
                    <c:v>25.936887405500162</c:v>
                  </c:pt>
                  <c:pt idx="3">
                    <c:v>21.730260843819018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'Gel+Membrane_Vs50ug'!$N$9:$N$12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'Gel+Membrane_Vs50ug'!$O$9:$O$12</c:f>
              <c:numCache>
                <c:formatCode>General</c:formatCode>
                <c:ptCount val="4"/>
                <c:pt idx="0">
                  <c:v>34.975241073755541</c:v>
                </c:pt>
                <c:pt idx="1">
                  <c:v>27.284210526315785</c:v>
                </c:pt>
                <c:pt idx="2">
                  <c:v>25.997565371359912</c:v>
                </c:pt>
                <c:pt idx="3">
                  <c:v>27.056118716689308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82-47C1-9FBE-EAD5D1A18488}"/>
            </c:ext>
          </c:extLst>
        </c:ser>
        <c:ser>
          <c:idx val="1"/>
          <c:order val="1"/>
          <c:tx>
            <c:v>48 Hours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'Gel+Membrane_Vs50ug'!$R$9:$R$12</c:f>
                <c:numCache>
                  <c:formatCode>General</c:formatCode>
                  <c:ptCount val="4"/>
                  <c:pt idx="0">
                    <c:v>17.025867910849719</c:v>
                  </c:pt>
                  <c:pt idx="1">
                    <c:v>24.981212172036464</c:v>
                  </c:pt>
                  <c:pt idx="2">
                    <c:v>32.806416704781661</c:v>
                  </c:pt>
                  <c:pt idx="3">
                    <c:v>28.532836695877915</c:v>
                  </c:pt>
                </c:numCache>
              </c:numRef>
            </c:plus>
            <c:minus>
              <c:numRef>
                <c:f>'Gel+Membrane_Vs50ug'!$R$9:$R$12</c:f>
                <c:numCache>
                  <c:formatCode>General</c:formatCode>
                  <c:ptCount val="4"/>
                  <c:pt idx="0">
                    <c:v>17.025867910849719</c:v>
                  </c:pt>
                  <c:pt idx="1">
                    <c:v>24.981212172036464</c:v>
                  </c:pt>
                  <c:pt idx="2">
                    <c:v>32.806416704781661</c:v>
                  </c:pt>
                  <c:pt idx="3">
                    <c:v>28.532836695877915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'Gel+Membrane_Vs50ug'!$N$9:$N$12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'Gel+Membrane_Vs50ug'!$Q$9:$Q$12</c:f>
              <c:numCache>
                <c:formatCode>General</c:formatCode>
                <c:ptCount val="4"/>
                <c:pt idx="0">
                  <c:v>46.33543782596761</c:v>
                </c:pt>
                <c:pt idx="1">
                  <c:v>48.987341772151908</c:v>
                </c:pt>
                <c:pt idx="2">
                  <c:v>53.013497872482162</c:v>
                </c:pt>
                <c:pt idx="3">
                  <c:v>51.067356997062774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82-47C1-9FBE-EAD5D1A18488}"/>
            </c:ext>
          </c:extLst>
        </c:ser>
        <c:ser>
          <c:idx val="2"/>
          <c:order val="2"/>
          <c:tx>
            <c:v>72 Hours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'Gel+Membrane_Vs50ug'!$T$9:$T$12</c:f>
                <c:numCache>
                  <c:formatCode>General</c:formatCode>
                  <c:ptCount val="4"/>
                  <c:pt idx="0">
                    <c:v>22.017286662754586</c:v>
                  </c:pt>
                  <c:pt idx="1">
                    <c:v>19.879186227438655</c:v>
                  </c:pt>
                  <c:pt idx="2">
                    <c:v>33.850994592828322</c:v>
                  </c:pt>
                  <c:pt idx="3">
                    <c:v>26.736723137534472</c:v>
                  </c:pt>
                </c:numCache>
              </c:numRef>
            </c:plus>
            <c:minus>
              <c:numRef>
                <c:f>'Gel+Membrane_Vs50ug'!$T$9:$T$12</c:f>
                <c:numCache>
                  <c:formatCode>General</c:formatCode>
                  <c:ptCount val="4"/>
                  <c:pt idx="0">
                    <c:v>22.017286662754586</c:v>
                  </c:pt>
                  <c:pt idx="1">
                    <c:v>19.879186227438655</c:v>
                  </c:pt>
                  <c:pt idx="2">
                    <c:v>33.850994592828322</c:v>
                  </c:pt>
                  <c:pt idx="3">
                    <c:v>26.736723137534472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'Gel+Membrane_Vs50ug'!$N$9:$N$12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'Gel+Membrane_Vs50ug'!$S$9:$S$12</c:f>
              <c:numCache>
                <c:formatCode>General</c:formatCode>
                <c:ptCount val="4"/>
                <c:pt idx="0">
                  <c:v>65.373765867418896</c:v>
                </c:pt>
                <c:pt idx="1">
                  <c:v>60.355831685964425</c:v>
                </c:pt>
                <c:pt idx="2">
                  <c:v>82.782950618754995</c:v>
                </c:pt>
                <c:pt idx="3">
                  <c:v>78.098886144851576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2-47C1-9FBE-EAD5D1A1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8304"/>
        <c:axId val="446277320"/>
      </c:scatterChart>
      <c:valAx>
        <c:axId val="44627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 (kDa)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7320"/>
        <c:crosses val="autoZero"/>
        <c:crossBetween val="midCat"/>
      </c:valAx>
      <c:valAx>
        <c:axId val="44627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Permeability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0ug/mL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'40_70k'!$P$4:$P$6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'40_70k'!$Q$4:$Q$6</c:f>
              <c:numCache>
                <c:formatCode>General</c:formatCode>
                <c:ptCount val="3"/>
                <c:pt idx="0">
                  <c:v>12.333333333333334</c:v>
                </c:pt>
                <c:pt idx="1">
                  <c:v>11</c:v>
                </c:pt>
                <c:pt idx="2">
                  <c:v>9.3333333333333339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6-487A-9A8B-5761163E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31336"/>
        <c:axId val="450433632"/>
      </c:scatterChart>
      <c:valAx>
        <c:axId val="45043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3632"/>
        <c:crosses val="autoZero"/>
        <c:crossBetween val="midCat"/>
      </c:valAx>
      <c:valAx>
        <c:axId val="450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10ug/mL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'40_70k'!$P$4:$P$6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'40_70k'!$R$4:$R$6</c:f>
              <c:numCache>
                <c:formatCode>General</c:formatCode>
                <c:ptCount val="3"/>
                <c:pt idx="0">
                  <c:v>257.33333333333331</c:v>
                </c:pt>
                <c:pt idx="1">
                  <c:v>245.33333333333334</c:v>
                </c:pt>
                <c:pt idx="2">
                  <c:v>242.33333333333334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2-4962-9DAE-34C4E3EC2CB6}"/>
            </c:ext>
          </c:extLst>
        </c:ser>
        <c:ser>
          <c:idx val="1"/>
          <c:order val="1"/>
          <c:tx>
            <c:v>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'40_70k'!$P$4:$P$6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'40_70k'!$R$10:$R$12</c:f>
              <c:numCache>
                <c:formatCode>General</c:formatCode>
                <c:ptCount val="3"/>
                <c:pt idx="0">
                  <c:v>267.66666666666669</c:v>
                </c:pt>
                <c:pt idx="1">
                  <c:v>259</c:v>
                </c:pt>
                <c:pt idx="2">
                  <c:v>253.33333333333334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2-4962-9DAE-34C4E3EC2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31336"/>
        <c:axId val="450433632"/>
      </c:scatterChart>
      <c:valAx>
        <c:axId val="45043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3632"/>
        <c:crosses val="autoZero"/>
        <c:crossBetween val="midCat"/>
      </c:valAx>
      <c:valAx>
        <c:axId val="450433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24 Hours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'Gel+Membrane_Vs50ug'!$P$9:$P$12</c:f>
                <c:numCache>
                  <c:formatCode>General</c:formatCode>
                  <c:ptCount val="4"/>
                  <c:pt idx="0">
                    <c:v>14.846894608815161</c:v>
                  </c:pt>
                  <c:pt idx="1">
                    <c:v>15.497076839898467</c:v>
                  </c:pt>
                  <c:pt idx="2">
                    <c:v>25.936887405500162</c:v>
                  </c:pt>
                  <c:pt idx="3">
                    <c:v>21.730260843819018</c:v>
                  </c:pt>
                </c:numCache>
              </c:numRef>
            </c:plus>
            <c:minus>
              <c:numRef>
                <c:f>'Gel+Membrane_Vs50ug'!$P$9:$P$12</c:f>
                <c:numCache>
                  <c:formatCode>General</c:formatCode>
                  <c:ptCount val="4"/>
                  <c:pt idx="0">
                    <c:v>14.846894608815161</c:v>
                  </c:pt>
                  <c:pt idx="1">
                    <c:v>15.497076839898467</c:v>
                  </c:pt>
                  <c:pt idx="2">
                    <c:v>25.936887405500162</c:v>
                  </c:pt>
                  <c:pt idx="3">
                    <c:v>21.730260843819018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'Gel+Membrane_Vs50ug'!$N$9:$N$12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'Gel+Membrane_Vs50ug'!$O$9:$O$12</c:f>
              <c:numCache>
                <c:formatCode>General</c:formatCode>
                <c:ptCount val="4"/>
                <c:pt idx="0">
                  <c:v>34.975241073755541</c:v>
                </c:pt>
                <c:pt idx="1">
                  <c:v>27.284210526315785</c:v>
                </c:pt>
                <c:pt idx="2">
                  <c:v>25.997565371359912</c:v>
                </c:pt>
                <c:pt idx="3">
                  <c:v>27.056118716689308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1C-4D48-9EE9-E6F37AE1B3E7}"/>
            </c:ext>
          </c:extLst>
        </c:ser>
        <c:ser>
          <c:idx val="1"/>
          <c:order val="1"/>
          <c:tx>
            <c:v>48 Hours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'Gel+Membrane_Vs50ug'!$R$9:$R$12</c:f>
                <c:numCache>
                  <c:formatCode>General</c:formatCode>
                  <c:ptCount val="4"/>
                  <c:pt idx="0">
                    <c:v>17.025867910849719</c:v>
                  </c:pt>
                  <c:pt idx="1">
                    <c:v>24.981212172036464</c:v>
                  </c:pt>
                  <c:pt idx="2">
                    <c:v>32.806416704781661</c:v>
                  </c:pt>
                  <c:pt idx="3">
                    <c:v>28.532836695877915</c:v>
                  </c:pt>
                </c:numCache>
              </c:numRef>
            </c:plus>
            <c:minus>
              <c:numRef>
                <c:f>'Gel+Membrane_Vs50ug'!$R$9:$R$12</c:f>
                <c:numCache>
                  <c:formatCode>General</c:formatCode>
                  <c:ptCount val="4"/>
                  <c:pt idx="0">
                    <c:v>17.025867910849719</c:v>
                  </c:pt>
                  <c:pt idx="1">
                    <c:v>24.981212172036464</c:v>
                  </c:pt>
                  <c:pt idx="2">
                    <c:v>32.806416704781661</c:v>
                  </c:pt>
                  <c:pt idx="3">
                    <c:v>28.532836695877915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'Gel+Membrane_Vs50ug'!$N$9:$N$12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'Gel+Membrane_Vs50ug'!$Q$9:$Q$12</c:f>
              <c:numCache>
                <c:formatCode>General</c:formatCode>
                <c:ptCount val="4"/>
                <c:pt idx="0">
                  <c:v>46.33543782596761</c:v>
                </c:pt>
                <c:pt idx="1">
                  <c:v>48.987341772151908</c:v>
                </c:pt>
                <c:pt idx="2">
                  <c:v>53.013497872482162</c:v>
                </c:pt>
                <c:pt idx="3">
                  <c:v>51.067356997062774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1C-4D48-9EE9-E6F37AE1B3E7}"/>
            </c:ext>
          </c:extLst>
        </c:ser>
        <c:ser>
          <c:idx val="2"/>
          <c:order val="2"/>
          <c:tx>
            <c:v>72 Hours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'Gel+Membrane_Vs50ug'!$T$9:$T$12</c:f>
                <c:numCache>
                  <c:formatCode>General</c:formatCode>
                  <c:ptCount val="4"/>
                  <c:pt idx="0">
                    <c:v>22.017286662754586</c:v>
                  </c:pt>
                  <c:pt idx="1">
                    <c:v>19.879186227438655</c:v>
                  </c:pt>
                  <c:pt idx="2">
                    <c:v>33.850994592828322</c:v>
                  </c:pt>
                  <c:pt idx="3">
                    <c:v>26.736723137534472</c:v>
                  </c:pt>
                </c:numCache>
              </c:numRef>
            </c:plus>
            <c:minus>
              <c:numRef>
                <c:f>'Gel+Membrane_Vs50ug'!$T$9:$T$12</c:f>
                <c:numCache>
                  <c:formatCode>General</c:formatCode>
                  <c:ptCount val="4"/>
                  <c:pt idx="0">
                    <c:v>22.017286662754586</c:v>
                  </c:pt>
                  <c:pt idx="1">
                    <c:v>19.879186227438655</c:v>
                  </c:pt>
                  <c:pt idx="2">
                    <c:v>33.850994592828322</c:v>
                  </c:pt>
                  <c:pt idx="3">
                    <c:v>26.736723137534472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'Gel+Membrane_Vs50ug'!$N$9:$N$12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250</c:v>
                </c:pt>
                <c:pt idx="3">
                  <c:v>500</c:v>
                </c:pt>
              </c:numCache>
            </c:numRef>
          </c:xVal>
          <c:yVal>
            <c:numRef>
              <c:f>'Gel+Membrane_Vs50ug'!$S$9:$S$12</c:f>
              <c:numCache>
                <c:formatCode>General</c:formatCode>
                <c:ptCount val="4"/>
                <c:pt idx="0">
                  <c:v>65.373765867418896</c:v>
                </c:pt>
                <c:pt idx="1">
                  <c:v>60.355831685964425</c:v>
                </c:pt>
                <c:pt idx="2">
                  <c:v>82.782950618754995</c:v>
                </c:pt>
                <c:pt idx="3">
                  <c:v>78.098886144851576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1C-4D48-9EE9-E6F37AE1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78304"/>
        <c:axId val="446277320"/>
      </c:scatterChart>
      <c:valAx>
        <c:axId val="44627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 (kDa)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7320"/>
        <c:crosses val="autoZero"/>
        <c:crossBetween val="midCat"/>
      </c:valAx>
      <c:valAx>
        <c:axId val="44627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Permeability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7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50ug/mL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'40_70k'!$P$4:$P$6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'40_70k'!$S$4:$S$6</c:f>
              <c:numCache>
                <c:formatCode>General</c:formatCode>
                <c:ptCount val="3"/>
                <c:pt idx="0">
                  <c:v>1279</c:v>
                </c:pt>
                <c:pt idx="1">
                  <c:v>1214.3333333333333</c:v>
                </c:pt>
                <c:pt idx="2">
                  <c:v>1181.6666666666667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5-4CD2-8EE6-2BB71AF96FE8}"/>
            </c:ext>
          </c:extLst>
        </c:ser>
        <c:ser>
          <c:idx val="1"/>
          <c:order val="1"/>
          <c:tx>
            <c:v>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'40_70k'!$P$4:$P$6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'40_70k'!$S$10:$S$12</c:f>
              <c:numCache>
                <c:formatCode>General</c:formatCode>
                <c:ptCount val="3"/>
                <c:pt idx="0">
                  <c:v>1266.6666666666667</c:v>
                </c:pt>
                <c:pt idx="1">
                  <c:v>1211.3333333333333</c:v>
                </c:pt>
                <c:pt idx="2">
                  <c:v>1180.3333333333333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5-4CD2-8EE6-2BB71AF9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31336"/>
        <c:axId val="450433632"/>
      </c:scatterChart>
      <c:valAx>
        <c:axId val="45043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3632"/>
        <c:crosses val="autoZero"/>
        <c:crossBetween val="midCat"/>
      </c:valAx>
      <c:valAx>
        <c:axId val="450433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24 -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'40_70k'!$O$18:$O$20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'40_70k'!$P$18:$P$20</c:f>
              <c:numCache>
                <c:formatCode>General</c:formatCode>
                <c:ptCount val="3"/>
                <c:pt idx="0">
                  <c:v>1777</c:v>
                </c:pt>
                <c:pt idx="1">
                  <c:v>1683</c:v>
                </c:pt>
                <c:pt idx="2">
                  <c:v>1626.8333333333333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2-4AED-96EE-C1AD50B4329D}"/>
            </c:ext>
          </c:extLst>
        </c:ser>
        <c:ser>
          <c:idx val="1"/>
          <c:order val="1"/>
          <c:tx>
            <c:v>24 - bottom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'40_70k'!$O$18:$O$20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'40_70k'!$Q$18:$Q$20</c:f>
              <c:numCache>
                <c:formatCode>General</c:formatCode>
                <c:ptCount val="3"/>
                <c:pt idx="0">
                  <c:v>447.33333333333331</c:v>
                </c:pt>
                <c:pt idx="1">
                  <c:v>422.66666666666669</c:v>
                </c:pt>
                <c:pt idx="2">
                  <c:v>415.33333333333331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2-4AED-96EE-C1AD50B4329D}"/>
            </c:ext>
          </c:extLst>
        </c:ser>
        <c:ser>
          <c:idx val="2"/>
          <c:order val="2"/>
          <c:tx>
            <c:v>48 - top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'40_70k'!$O$18:$O$19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'40_70k'!$R$18:$R$19</c:f>
              <c:numCache>
                <c:formatCode>General</c:formatCode>
                <c:ptCount val="2"/>
                <c:pt idx="0">
                  <c:v>1558.5</c:v>
                </c:pt>
                <c:pt idx="1">
                  <c:v>1497.6666666666667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2-4AED-96EE-C1AD50B4329D}"/>
            </c:ext>
          </c:extLst>
        </c:ser>
        <c:ser>
          <c:idx val="3"/>
          <c:order val="3"/>
          <c:tx>
            <c:v>48 -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'40_70k'!$O$18:$O$20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'40_70k'!$S$18:$S$19</c:f>
              <c:numCache>
                <c:formatCode>General</c:formatCode>
                <c:ptCount val="2"/>
                <c:pt idx="0">
                  <c:v>562.66666666666663</c:v>
                </c:pt>
                <c:pt idx="1">
                  <c:v>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92-4AED-96EE-C1AD50B4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83704"/>
        <c:axId val="785884032"/>
      </c:scatterChart>
      <c:valAx>
        <c:axId val="78588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84032"/>
        <c:crosses val="autoZero"/>
        <c:crossBetween val="midCat"/>
      </c:valAx>
      <c:valAx>
        <c:axId val="785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8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0ug/mL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'250_500k'!$P$4:$P$6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'250_500k'!$Q$4:$Q$6</c:f>
              <c:numCache>
                <c:formatCode>General</c:formatCode>
                <c:ptCount val="3"/>
                <c:pt idx="0">
                  <c:v>1475.6666666666667</c:v>
                </c:pt>
                <c:pt idx="1">
                  <c:v>1025.3333333333333</c:v>
                </c:pt>
                <c:pt idx="2">
                  <c:v>999.33333333333337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A1-4CCC-A30E-BE58D074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31336"/>
        <c:axId val="450433632"/>
      </c:scatterChart>
      <c:valAx>
        <c:axId val="45043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3632"/>
        <c:crosses val="autoZero"/>
        <c:crossBetween val="midCat"/>
      </c:valAx>
      <c:valAx>
        <c:axId val="450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10ug/mL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'250_500k'!$P$4:$P$6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'250_500k'!$R$4:$R$6</c:f>
              <c:numCache>
                <c:formatCode>General</c:formatCode>
                <c:ptCount val="3"/>
                <c:pt idx="0">
                  <c:v>9989</c:v>
                </c:pt>
                <c:pt idx="1">
                  <c:v>9212.3333333333339</c:v>
                </c:pt>
                <c:pt idx="2">
                  <c:v>9169.3333333333339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B-4AC3-950F-02E798E55D0B}"/>
            </c:ext>
          </c:extLst>
        </c:ser>
        <c:ser>
          <c:idx val="1"/>
          <c:order val="1"/>
          <c:tx>
            <c:v>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'250_500k'!$P$4:$P$6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'250_500k'!$R$10:$R$12</c:f>
              <c:numCache>
                <c:formatCode>General</c:formatCode>
                <c:ptCount val="3"/>
                <c:pt idx="0">
                  <c:v>8952.3333333333339</c:v>
                </c:pt>
                <c:pt idx="1">
                  <c:v>7843</c:v>
                </c:pt>
                <c:pt idx="2">
                  <c:v>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8B-4AC3-950F-02E798E5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31336"/>
        <c:axId val="450433632"/>
      </c:scatterChart>
      <c:valAx>
        <c:axId val="45043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3632"/>
        <c:crosses val="autoZero"/>
        <c:crossBetween val="midCat"/>
      </c:valAx>
      <c:valAx>
        <c:axId val="450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50ug/mL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'250_500k'!$P$4:$P$6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'250_500k'!$S$4:$S$6</c:f>
              <c:numCache>
                <c:formatCode>General</c:formatCode>
                <c:ptCount val="3"/>
                <c:pt idx="0">
                  <c:v>42169.333333333336</c:v>
                </c:pt>
                <c:pt idx="1">
                  <c:v>40031</c:v>
                </c:pt>
                <c:pt idx="2">
                  <c:v>39164.666666666664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6-4995-A438-D2BF5AD7F46D}"/>
            </c:ext>
          </c:extLst>
        </c:ser>
        <c:ser>
          <c:idx val="1"/>
          <c:order val="1"/>
          <c:tx>
            <c:v>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'250_500k'!$P$4:$P$6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'250_500k'!$S$10:$S$12</c:f>
              <c:numCache>
                <c:formatCode>General</c:formatCode>
                <c:ptCount val="3"/>
                <c:pt idx="0">
                  <c:v>35086.333333333336</c:v>
                </c:pt>
                <c:pt idx="1">
                  <c:v>33478.333333333336</c:v>
                </c:pt>
                <c:pt idx="2">
                  <c:v>33068.333333333336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6-4995-A438-D2BF5AD7F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31336"/>
        <c:axId val="450433632"/>
      </c:scatterChart>
      <c:valAx>
        <c:axId val="45043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3632"/>
        <c:crosses val="autoZero"/>
        <c:crossBetween val="midCat"/>
      </c:valAx>
      <c:valAx>
        <c:axId val="4504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31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24 - 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'250_500k'!$O$18:$O$20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'250_500k'!$P$18:$P$20</c:f>
              <c:numCache>
                <c:formatCode>General</c:formatCode>
                <c:ptCount val="3"/>
                <c:pt idx="0">
                  <c:v>98894.5</c:v>
                </c:pt>
                <c:pt idx="1">
                  <c:v>64464.833333333336</c:v>
                </c:pt>
                <c:pt idx="2">
                  <c:v>63514.5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5-4B1E-B78B-B48159F3A170}"/>
            </c:ext>
          </c:extLst>
        </c:ser>
        <c:ser>
          <c:idx val="1"/>
          <c:order val="1"/>
          <c:tx>
            <c:v>24 - bottom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'250_500k'!$O$18:$O$20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'250_500k'!$Q$18:$Q$20</c:f>
              <c:numCache>
                <c:formatCode>General</c:formatCode>
                <c:ptCount val="3"/>
                <c:pt idx="0">
                  <c:v>10963</c:v>
                </c:pt>
                <c:pt idx="1">
                  <c:v>6782.833333333333</c:v>
                </c:pt>
                <c:pt idx="2">
                  <c:v>6737.666666666667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5-4B1E-B78B-B48159F3A170}"/>
            </c:ext>
          </c:extLst>
        </c:ser>
        <c:ser>
          <c:idx val="2"/>
          <c:order val="2"/>
          <c:tx>
            <c:v>48 - top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'250_500k'!$O$18:$O$19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'250_500k'!$R$18:$R$19</c:f>
              <c:numCache>
                <c:formatCode>General</c:formatCode>
                <c:ptCount val="2"/>
                <c:pt idx="0">
                  <c:v>95992.833333333328</c:v>
                </c:pt>
                <c:pt idx="1">
                  <c:v>63565.833333333336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95-4B1E-B78B-B48159F3A170}"/>
            </c:ext>
          </c:extLst>
        </c:ser>
        <c:ser>
          <c:idx val="3"/>
          <c:order val="3"/>
          <c:tx>
            <c:v>48 - bottom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'250_500k'!$O$18:$O$20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'250_500k'!$S$18:$S$19</c:f>
              <c:numCache>
                <c:formatCode>General</c:formatCode>
                <c:ptCount val="2"/>
                <c:pt idx="0">
                  <c:v>21221.833333333332</c:v>
                </c:pt>
                <c:pt idx="1">
                  <c:v>13426.333333333334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95-4B1E-B78B-B48159F3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83704"/>
        <c:axId val="785884032"/>
      </c:scatterChart>
      <c:valAx>
        <c:axId val="78588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84032"/>
        <c:crosses val="autoZero"/>
        <c:crossBetween val="midCat"/>
      </c:valAx>
      <c:valAx>
        <c:axId val="7858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8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24 Hours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plus>
            <c:min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'Gel+Membrane'!$AF$32:$AF$37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('Gel+Membrane'!$D$9,'Gel+Membrane'!$D$16,'Gel+Membrane'!$D$23,'Gel+Membrane'!$D$30,'Gel+Membrane'!$D$37,'Gel+Membrane'!$D$44)</c:f>
              <c:numCache>
                <c:formatCode>General</c:formatCode>
                <c:ptCount val="6"/>
                <c:pt idx="0">
                  <c:v>44.298793840346399</c:v>
                </c:pt>
                <c:pt idx="1">
                  <c:v>29.062373459679588</c:v>
                </c:pt>
                <c:pt idx="2">
                  <c:v>25.624592735777327</c:v>
                </c:pt>
                <c:pt idx="3">
                  <c:v>18.084052878809853</c:v>
                </c:pt>
                <c:pt idx="4">
                  <c:v>11.863587397158923</c:v>
                </c:pt>
                <c:pt idx="5">
                  <c:v>10.507796567359811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B-47B1-A2A3-993B6836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 (kDa)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Permeability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Diffusion Characteristics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('Gel+Membrane'!$C$9,'Gel+Membrane'!$F$9)</c:f>
                <c:numCache>
                  <c:formatCode>General</c:formatCode>
                  <c:ptCount val="2"/>
                  <c:pt idx="0">
                    <c:v>12.53183225063958</c:v>
                  </c:pt>
                  <c:pt idx="1">
                    <c:v>10.355733819070982</c:v>
                  </c:pt>
                </c:numCache>
              </c:numRef>
            </c:plus>
            <c:minus>
              <c:numRef>
                <c:f>('Gel+Membrane'!$C$9,'Gel+Membrane'!$F$9)</c:f>
                <c:numCache>
                  <c:formatCode>General</c:formatCode>
                  <c:ptCount val="2"/>
                  <c:pt idx="0">
                    <c:v>12.53183225063958</c:v>
                  </c:pt>
                  <c:pt idx="1">
                    <c:v>10.355733819070982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'Gel+Membrane'!$AF$3:$AF$4</c:f>
              <c:numCache>
                <c:formatCode>General</c:formatCode>
                <c:ptCount val="2"/>
                <c:pt idx="0">
                  <c:v>24</c:v>
                </c:pt>
                <c:pt idx="1">
                  <c:v>48</c:v>
                </c:pt>
              </c:numCache>
            </c:numRef>
          </c:xVal>
          <c:yVal>
            <c:numRef>
              <c:f>('Gel+Membrane'!$D$9,'Gel+Membrane'!$G$9)</c:f>
              <c:numCache>
                <c:formatCode>General</c:formatCode>
                <c:ptCount val="2"/>
                <c:pt idx="0">
                  <c:v>44.298793840346399</c:v>
                </c:pt>
                <c:pt idx="1">
                  <c:v>68.644959891166948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4-42F9-8D3C-055C5CAF26C3}"/>
            </c:ext>
          </c:extLst>
        </c:ser>
        <c:ser>
          <c:idx val="1"/>
          <c:order val="1"/>
          <c:tx>
            <c:v>20kDa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('Gel+Membrane'!$C$16,'Gel+Membrane'!$F$16,'Gel+Membrane'!$O$16)</c:f>
                <c:numCache>
                  <c:formatCode>General</c:formatCode>
                  <c:ptCount val="3"/>
                  <c:pt idx="0">
                    <c:v>10.265416138024246</c:v>
                  </c:pt>
                  <c:pt idx="1">
                    <c:v>11.54819235770562</c:v>
                  </c:pt>
                  <c:pt idx="2">
                    <c:v>10.98262936709045</c:v>
                  </c:pt>
                </c:numCache>
              </c:numRef>
            </c:plus>
            <c:minus>
              <c:numRef>
                <c:f>('Gel+Membrane'!$C$16,'Gel+Membrane'!$F$16,'Gel+Membrane'!$O$16)</c:f>
                <c:numCache>
                  <c:formatCode>General</c:formatCode>
                  <c:ptCount val="3"/>
                  <c:pt idx="0">
                    <c:v>10.265416138024246</c:v>
                  </c:pt>
                  <c:pt idx="1">
                    <c:v>11.54819235770562</c:v>
                  </c:pt>
                  <c:pt idx="2">
                    <c:v>10.98262936709045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('[1]Cumulative (2)'!$AF$3:$AF$4,'[1]Cumulative (2)'!$AF$7)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120</c:v>
                </c:pt>
              </c:numCache>
            </c:numRef>
          </c:xVal>
          <c:yVal>
            <c:numRef>
              <c:f>('Gel+Membrane'!$D$16,'Gel+Membrane'!$G$16,'Gel+Membrane'!$P$16)</c:f>
              <c:numCache>
                <c:formatCode>General</c:formatCode>
                <c:ptCount val="3"/>
                <c:pt idx="0">
                  <c:v>29.062373459679588</c:v>
                </c:pt>
                <c:pt idx="1">
                  <c:v>48.824698267916233</c:v>
                </c:pt>
                <c:pt idx="2">
                  <c:v>82.351959281545192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4-42F9-8D3C-055C5CAF26C3}"/>
            </c:ext>
          </c:extLst>
        </c:ser>
        <c:ser>
          <c:idx val="2"/>
          <c:order val="2"/>
          <c:tx>
            <c:v>40kDa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('Gel+Membrane'!$C$23,'Gel+Membrane'!$F$23,'Gel+Membrane'!$I$23)</c:f>
                <c:numCache>
                  <c:formatCode>General</c:formatCode>
                  <c:ptCount val="3"/>
                  <c:pt idx="0">
                    <c:v>12.093611184213868</c:v>
                  </c:pt>
                  <c:pt idx="1">
                    <c:v>17.051095581305958</c:v>
                  </c:pt>
                  <c:pt idx="2">
                    <c:v>26.717533132414946</c:v>
                  </c:pt>
                </c:numCache>
              </c:numRef>
            </c:plus>
            <c:minus>
              <c:numRef>
                <c:f>('Gel+Membrane'!$C$23,'Gel+Membrane'!$F$23,'Gel+Membrane'!$I$23)</c:f>
                <c:numCache>
                  <c:formatCode>General</c:formatCode>
                  <c:ptCount val="3"/>
                  <c:pt idx="0">
                    <c:v>12.093611184213868</c:v>
                  </c:pt>
                  <c:pt idx="1">
                    <c:v>17.051095581305958</c:v>
                  </c:pt>
                  <c:pt idx="2">
                    <c:v>26.717533132414946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('Gel+Membrane'!$D$23,'Gel+Membrane'!$G$23,'Gel+Membrane'!$J$23)</c:f>
              <c:numCache>
                <c:formatCode>General</c:formatCode>
                <c:ptCount val="3"/>
                <c:pt idx="0">
                  <c:v>25.624592735777327</c:v>
                </c:pt>
                <c:pt idx="1">
                  <c:v>37.608520112856844</c:v>
                </c:pt>
                <c:pt idx="2">
                  <c:v>62.062121609376987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14-42F9-8D3C-055C5CAF26C3}"/>
            </c:ext>
          </c:extLst>
        </c:ser>
        <c:ser>
          <c:idx val="3"/>
          <c:order val="3"/>
          <c:tx>
            <c:v>70kDa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('Gel+Membrane'!$C$30,'Gel+Membrane'!$F$30,'Gel+Membrane'!$I$30)</c:f>
                <c:numCache>
                  <c:formatCode>General</c:formatCode>
                  <c:ptCount val="3"/>
                  <c:pt idx="0">
                    <c:v>10.970315910263752</c:v>
                  </c:pt>
                  <c:pt idx="1">
                    <c:v>20.009059686504383</c:v>
                  </c:pt>
                  <c:pt idx="2">
                    <c:v>14.779296831448024</c:v>
                  </c:pt>
                </c:numCache>
              </c:numRef>
            </c:plus>
            <c:minus>
              <c:numRef>
                <c:f>('Gel+Membrane'!$C$30,'Gel+Membrane'!$F$30,'Gel+Membrane'!$I$30)</c:f>
                <c:numCache>
                  <c:formatCode>General</c:formatCode>
                  <c:ptCount val="3"/>
                  <c:pt idx="0">
                    <c:v>10.970315910263752</c:v>
                  </c:pt>
                  <c:pt idx="1">
                    <c:v>20.009059686504383</c:v>
                  </c:pt>
                  <c:pt idx="2">
                    <c:v>14.779296831448024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('Gel+Membrane'!$D$30,'Gel+Membrane'!$G$30,'Gel+Membrane'!$J$30)</c:f>
              <c:numCache>
                <c:formatCode>General</c:formatCode>
                <c:ptCount val="3"/>
                <c:pt idx="0">
                  <c:v>18.084052878809853</c:v>
                </c:pt>
                <c:pt idx="1">
                  <c:v>34.94028179245867</c:v>
                </c:pt>
                <c:pt idx="2">
                  <c:v>46.761690712734641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4-42F9-8D3C-055C5CAF26C3}"/>
            </c:ext>
          </c:extLst>
        </c:ser>
        <c:ser>
          <c:idx val="4"/>
          <c:order val="4"/>
          <c:tx>
            <c:v>250kDa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('Gel+Membrane'!$C$37,'Gel+Membrane'!$F$37,'Gel+Membrane'!$I$37)</c:f>
                <c:numCache>
                  <c:formatCode>General</c:formatCode>
                  <c:ptCount val="3"/>
                  <c:pt idx="0">
                    <c:v>13.113531137366945</c:v>
                  </c:pt>
                  <c:pt idx="1">
                    <c:v>17.885312105755617</c:v>
                  </c:pt>
                  <c:pt idx="2">
                    <c:v>17.141718232532483</c:v>
                  </c:pt>
                </c:numCache>
              </c:numRef>
            </c:plus>
            <c:minus>
              <c:numRef>
                <c:f>('Gel+Membrane'!$C$37,'Gel+Membrane'!$F$37,'Gel+Membrane'!$I$37)</c:f>
                <c:numCache>
                  <c:formatCode>General</c:formatCode>
                  <c:ptCount val="3"/>
                  <c:pt idx="0">
                    <c:v>13.113531137366945</c:v>
                  </c:pt>
                  <c:pt idx="1">
                    <c:v>17.885312105755617</c:v>
                  </c:pt>
                  <c:pt idx="2">
                    <c:v>17.141718232532483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('Gel+Membrane'!$D$37,'Gel+Membrane'!$G$37,'Gel+Membrane'!$J$37)</c:f>
              <c:numCache>
                <c:formatCode>General</c:formatCode>
                <c:ptCount val="3"/>
                <c:pt idx="0">
                  <c:v>11.863587397158923</c:v>
                </c:pt>
                <c:pt idx="1">
                  <c:v>23.477466036094242</c:v>
                </c:pt>
                <c:pt idx="2">
                  <c:v>34.23817440889875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D-4288-8E6D-7E5555C5D138}"/>
            </c:ext>
          </c:extLst>
        </c:ser>
        <c:ser>
          <c:idx val="5"/>
          <c:order val="5"/>
          <c:tx>
            <c:v>500kDa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('Gel+Membrane'!$C$44,'Gel+Membrane'!$F$44,'Gel+Membrane'!$I$44)</c:f>
                <c:numCache>
                  <c:formatCode>General</c:formatCode>
                  <c:ptCount val="3"/>
                  <c:pt idx="0">
                    <c:v>8.8261167916264007</c:v>
                  </c:pt>
                  <c:pt idx="1">
                    <c:v>11.828381498920049</c:v>
                  </c:pt>
                  <c:pt idx="2">
                    <c:v>12.06386294626458</c:v>
                  </c:pt>
                </c:numCache>
              </c:numRef>
            </c:plus>
            <c:minus>
              <c:numRef>
                <c:f>('Gel+Membrane'!$C$44,'Gel+Membrane'!$F$44,'Gel+Membrane'!$I$44)</c:f>
                <c:numCache>
                  <c:formatCode>General</c:formatCode>
                  <c:ptCount val="3"/>
                  <c:pt idx="0">
                    <c:v>8.8261167916264007</c:v>
                  </c:pt>
                  <c:pt idx="1">
                    <c:v>11.828381498920049</c:v>
                  </c:pt>
                  <c:pt idx="2">
                    <c:v>12.06386294626458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('Gel+Membrane'!$D$44,'Gel+Membrane'!$G$44,'Gel+Membrane'!$J$44)</c:f>
              <c:numCache>
                <c:formatCode>General</c:formatCode>
                <c:ptCount val="3"/>
                <c:pt idx="0">
                  <c:v>10.507796567359811</c:v>
                </c:pt>
                <c:pt idx="1">
                  <c:v>19.435900194255023</c:v>
                </c:pt>
                <c:pt idx="2">
                  <c:v>28.795024190768974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4D-4288-8E6D-7E5555C5D138}"/>
            </c:ext>
          </c:extLst>
        </c:ser>
        <c:ser>
          <c:idx val="6"/>
          <c:order val="6"/>
          <c:tx>
            <c:v>2000kDa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('Gel+Membrane'!$C$51,'Gel+Membrane'!$F$51,'Gel+Membrane'!$I$51)</c:f>
                <c:numCache>
                  <c:formatCode>General</c:formatCode>
                  <c:ptCount val="3"/>
                  <c:pt idx="0">
                    <c:v>3.3247503248967405</c:v>
                  </c:pt>
                  <c:pt idx="1">
                    <c:v>11.426921383038824</c:v>
                  </c:pt>
                  <c:pt idx="2">
                    <c:v>17.930338689059834</c:v>
                  </c:pt>
                </c:numCache>
              </c:numRef>
            </c:plus>
            <c:minus>
              <c:numRef>
                <c:f>('Gel+Membrane'!$C$51,'Gel+Membrane'!$F$51,'Gel+Membrane'!$I$51)</c:f>
                <c:numCache>
                  <c:formatCode>General</c:formatCode>
                  <c:ptCount val="3"/>
                  <c:pt idx="0">
                    <c:v>3.3247503248967405</c:v>
                  </c:pt>
                  <c:pt idx="1">
                    <c:v>11.426921383038824</c:v>
                  </c:pt>
                  <c:pt idx="2">
                    <c:v>17.930338689059834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('Gel+Membrane'!$D$51,'Gel+Membrane'!$G$51,'Gel+Membrane'!$J$51)</c:f>
              <c:numCache>
                <c:formatCode>General</c:formatCode>
                <c:ptCount val="3"/>
                <c:pt idx="0">
                  <c:v>6.3746284097517547</c:v>
                </c:pt>
                <c:pt idx="1">
                  <c:v>21.609427180290243</c:v>
                </c:pt>
                <c:pt idx="2">
                  <c:v>33.429625955152311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6-41AF-B4C6-59E99D8B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Sieving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Diffusion Characteristics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24 Hours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plus>
            <c:min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'Gel+Membrane'!$AF$32:$AF$38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  <c:pt idx="6">
                  <c:v>2000</c:v>
                </c:pt>
              </c:numCache>
            </c:numRef>
          </c:xVal>
          <c:yVal>
            <c:numRef>
              <c:f>('Gel+Membrane'!$D$9,'Gel+Membrane'!$D$16,'Gel+Membrane'!$D$23,'Gel+Membrane'!$D$30,'Gel+Membrane'!$D$37,'Gel+Membrane'!$D$44,'Gel+Membrane'!$D$51)</c:f>
              <c:numCache>
                <c:formatCode>General</c:formatCode>
                <c:ptCount val="7"/>
                <c:pt idx="0">
                  <c:v>44.298793840346399</c:v>
                </c:pt>
                <c:pt idx="1">
                  <c:v>29.062373459679588</c:v>
                </c:pt>
                <c:pt idx="2">
                  <c:v>25.624592735777327</c:v>
                </c:pt>
                <c:pt idx="3">
                  <c:v>18.084052878809853</c:v>
                </c:pt>
                <c:pt idx="4">
                  <c:v>11.863587397158923</c:v>
                </c:pt>
                <c:pt idx="5">
                  <c:v>10.507796567359811</c:v>
                </c:pt>
                <c:pt idx="6">
                  <c:v>6.3746284097517547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1-4B54-A04D-72D10D22C30E}"/>
            </c:ext>
          </c:extLst>
        </c:ser>
        <c:ser>
          <c:idx val="0"/>
          <c:order val="1"/>
          <c:tx>
            <c:v>48 Hours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('Gel+Membrane'!$F$9,'Gel+Membrane'!$F$16,'Gel+Membrane'!$F$23,'Gel+Membrane'!$F$30,'Gel+Membrane'!$F$37,'Gel+Membrane'!$F$44,'Gel+Membrane'!$F$51)</c:f>
                <c:numCache>
                  <c:formatCode>General</c:formatCode>
                  <c:ptCount val="7"/>
                  <c:pt idx="0">
                    <c:v>10.355733819070982</c:v>
                  </c:pt>
                  <c:pt idx="1">
                    <c:v>11.54819235770562</c:v>
                  </c:pt>
                  <c:pt idx="2">
                    <c:v>17.051095581305958</c:v>
                  </c:pt>
                  <c:pt idx="3">
                    <c:v>20.009059686504383</c:v>
                  </c:pt>
                  <c:pt idx="4">
                    <c:v>17.885312105755617</c:v>
                  </c:pt>
                  <c:pt idx="5">
                    <c:v>11.828381498920049</c:v>
                  </c:pt>
                  <c:pt idx="6">
                    <c:v>11.426921383038824</c:v>
                  </c:pt>
                </c:numCache>
              </c:numRef>
            </c:plus>
            <c:minus>
              <c:numRef>
                <c:f>('Gel+Membrane'!$F$9,'Gel+Membrane'!$F$16,'Gel+Membrane'!$F$23,'Gel+Membrane'!$F$30,'Gel+Membrane'!$F$37,'Gel+Membrane'!$F$44,'Gel+Membrane'!$F$51)</c:f>
                <c:numCache>
                  <c:formatCode>General</c:formatCode>
                  <c:ptCount val="7"/>
                  <c:pt idx="0">
                    <c:v>10.355733819070982</c:v>
                  </c:pt>
                  <c:pt idx="1">
                    <c:v>11.54819235770562</c:v>
                  </c:pt>
                  <c:pt idx="2">
                    <c:v>17.051095581305958</c:v>
                  </c:pt>
                  <c:pt idx="3">
                    <c:v>20.009059686504383</c:v>
                  </c:pt>
                  <c:pt idx="4">
                    <c:v>17.885312105755617</c:v>
                  </c:pt>
                  <c:pt idx="5">
                    <c:v>11.828381498920049</c:v>
                  </c:pt>
                  <c:pt idx="6">
                    <c:v>11.426921383038824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'Gel+Membrane'!$AF$32:$AF$38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  <c:pt idx="6">
                  <c:v>2000</c:v>
                </c:pt>
              </c:numCache>
            </c:numRef>
          </c:xVal>
          <c:yVal>
            <c:numRef>
              <c:f>('Gel+Membrane'!$G$9,'Gel+Membrane'!$G$16,'Gel+Membrane'!$G$23,'Gel+Membrane'!$G$30,'Gel+Membrane'!$G$37,'Gel+Membrane'!$G$44,'Gel+Membrane'!$G$51)</c:f>
              <c:numCache>
                <c:formatCode>General</c:formatCode>
                <c:ptCount val="7"/>
                <c:pt idx="0">
                  <c:v>68.644959891166948</c:v>
                </c:pt>
                <c:pt idx="1">
                  <c:v>48.824698267916233</c:v>
                </c:pt>
                <c:pt idx="2">
                  <c:v>37.608520112856844</c:v>
                </c:pt>
                <c:pt idx="3">
                  <c:v>34.94028179245867</c:v>
                </c:pt>
                <c:pt idx="4">
                  <c:v>23.477466036094242</c:v>
                </c:pt>
                <c:pt idx="5">
                  <c:v>19.435900194255023</c:v>
                </c:pt>
                <c:pt idx="6">
                  <c:v>21.609427180290243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B54-A04D-72D10D22C30E}"/>
            </c:ext>
          </c:extLst>
        </c:ser>
        <c:ser>
          <c:idx val="2"/>
          <c:order val="2"/>
          <c:tx>
            <c:v>72 Hours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('Gel+Membrane'!$I$23,'Gel+Membrane'!$I$30,'Gel+Membrane'!$I$37,'Gel+Membrane'!$I$44,'Gel+Membrane'!$I$51)</c:f>
                <c:numCache>
                  <c:formatCode>General</c:formatCode>
                  <c:ptCount val="5"/>
                  <c:pt idx="0">
                    <c:v>26.717533132414946</c:v>
                  </c:pt>
                  <c:pt idx="1">
                    <c:v>14.779296831448024</c:v>
                  </c:pt>
                  <c:pt idx="2">
                    <c:v>17.141718232532483</c:v>
                  </c:pt>
                  <c:pt idx="3">
                    <c:v>12.06386294626458</c:v>
                  </c:pt>
                  <c:pt idx="4">
                    <c:v>17.930338689059834</c:v>
                  </c:pt>
                </c:numCache>
              </c:numRef>
            </c:plus>
            <c:minus>
              <c:numRef>
                <c:f>('Gel+Membrane'!$I$23,'Gel+Membrane'!$I$30,'Gel+Membrane'!$I$37,'Gel+Membrane'!$I$44,'Gel+Membrane'!$I$51)</c:f>
                <c:numCache>
                  <c:formatCode>General</c:formatCode>
                  <c:ptCount val="5"/>
                  <c:pt idx="0">
                    <c:v>26.717533132414946</c:v>
                  </c:pt>
                  <c:pt idx="1">
                    <c:v>14.779296831448024</c:v>
                  </c:pt>
                  <c:pt idx="2">
                    <c:v>17.141718232532483</c:v>
                  </c:pt>
                  <c:pt idx="3">
                    <c:v>12.06386294626458</c:v>
                  </c:pt>
                  <c:pt idx="4">
                    <c:v>17.930338689059834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'Gel+Membrane'!$AF$34:$AF$38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250</c:v>
                </c:pt>
                <c:pt idx="3">
                  <c:v>500</c:v>
                </c:pt>
                <c:pt idx="4">
                  <c:v>2000</c:v>
                </c:pt>
              </c:numCache>
            </c:numRef>
          </c:xVal>
          <c:yVal>
            <c:numRef>
              <c:f>('Gel+Membrane'!$J$23,'Gel+Membrane'!$J$30,'Gel+Membrane'!$J$37,'Gel+Membrane'!$J$44,'Gel+Membrane'!$J$51)</c:f>
              <c:numCache>
                <c:formatCode>General</c:formatCode>
                <c:ptCount val="5"/>
                <c:pt idx="0">
                  <c:v>62.062121609376987</c:v>
                </c:pt>
                <c:pt idx="1">
                  <c:v>46.761690712734641</c:v>
                </c:pt>
                <c:pt idx="2">
                  <c:v>34.23817440889875</c:v>
                </c:pt>
                <c:pt idx="3">
                  <c:v>28.795024190768974</c:v>
                </c:pt>
                <c:pt idx="4">
                  <c:v>33.429625955152311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1-4B54-A04D-72D10D22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 (kDa)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Permeability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Diffusion Characteristics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3930425155336505"/>
                  <c:y val="2.95317659507371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'Gel+Membrane'!$AF$3:$AF$4</c:f>
              <c:numCache>
                <c:formatCode>General</c:formatCode>
                <c:ptCount val="2"/>
                <c:pt idx="0">
                  <c:v>24</c:v>
                </c:pt>
                <c:pt idx="1">
                  <c:v>48</c:v>
                </c:pt>
              </c:numCache>
            </c:numRef>
          </c:xVal>
          <c:yVal>
            <c:numRef>
              <c:f>('Gel+Membrane'!$D$9,'Gel+Membrane'!$G$9)</c:f>
              <c:numCache>
                <c:formatCode>General</c:formatCode>
                <c:ptCount val="2"/>
                <c:pt idx="0">
                  <c:v>44.298793840346399</c:v>
                </c:pt>
                <c:pt idx="1">
                  <c:v>68.644959891166948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4B7-93D8-D87DFB2D2A96}"/>
            </c:ext>
          </c:extLst>
        </c:ser>
        <c:ser>
          <c:idx val="1"/>
          <c:order val="1"/>
          <c:tx>
            <c:v>20kDa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18271465517888"/>
                  <c:y val="0.2471542215168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('[1]Cumulative (2)'!$AF$3:$AF$4,'[1]Cumulative (2)'!$AF$7)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120</c:v>
                </c:pt>
              </c:numCache>
            </c:numRef>
          </c:xVal>
          <c:yVal>
            <c:numRef>
              <c:f>('[1]Cumulative (2)'!$D$16,'[1]Cumulative (2)'!$G$16,'[1]Cumulative (2)'!$P$16)</c:f>
              <c:numCache>
                <c:formatCode>General</c:formatCode>
                <c:ptCount val="3"/>
                <c:pt idx="0">
                  <c:v>0.29062373459679586</c:v>
                </c:pt>
                <c:pt idx="1">
                  <c:v>0.48824698267916239</c:v>
                </c:pt>
                <c:pt idx="2">
                  <c:v>0.82351959281545195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74-44B7-93D8-D87DFB2D2A96}"/>
            </c:ext>
          </c:extLst>
        </c:ser>
        <c:ser>
          <c:idx val="2"/>
          <c:order val="2"/>
          <c:tx>
            <c:v>40kDa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27900552035895"/>
                  <c:y val="0.12318226795275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('Gel+Membrane'!$D$23,'Gel+Membrane'!$G$23,'Gel+Membrane'!$J$23)</c:f>
              <c:numCache>
                <c:formatCode>General</c:formatCode>
                <c:ptCount val="3"/>
                <c:pt idx="0">
                  <c:v>25.624592735777327</c:v>
                </c:pt>
                <c:pt idx="1">
                  <c:v>37.608520112856844</c:v>
                </c:pt>
                <c:pt idx="2">
                  <c:v>62.062121609376987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74-44B7-93D8-D87DFB2D2A96}"/>
            </c:ext>
          </c:extLst>
        </c:ser>
        <c:ser>
          <c:idx val="3"/>
          <c:order val="3"/>
          <c:tx>
            <c:v>70kDa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370093236133984"/>
                  <c:y val="9.6509528786168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('Gel+Membrane'!$D$30,'Gel+Membrane'!$G$30,'Gel+Membrane'!$J$30)</c:f>
              <c:numCache>
                <c:formatCode>General</c:formatCode>
                <c:ptCount val="3"/>
                <c:pt idx="0">
                  <c:v>18.084052878809853</c:v>
                </c:pt>
                <c:pt idx="1">
                  <c:v>34.94028179245867</c:v>
                </c:pt>
                <c:pt idx="2">
                  <c:v>46.761690712734641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4-44B7-93D8-D87DFB2D2A96}"/>
            </c:ext>
          </c:extLst>
        </c:ser>
        <c:ser>
          <c:idx val="4"/>
          <c:order val="4"/>
          <c:tx>
            <c:v>250kDa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693040592063632"/>
                  <c:y val="7.4264111178004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('Gel+Membrane'!$D$37,'Gel+Membrane'!$G$37,'Gel+Membrane'!$J$37)</c:f>
              <c:numCache>
                <c:formatCode>General</c:formatCode>
                <c:ptCount val="3"/>
                <c:pt idx="0">
                  <c:v>11.863587397158923</c:v>
                </c:pt>
                <c:pt idx="1">
                  <c:v>23.477466036094242</c:v>
                </c:pt>
                <c:pt idx="2">
                  <c:v>34.23817440889875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74-44B7-93D8-D87DFB2D2A96}"/>
            </c:ext>
          </c:extLst>
        </c:ser>
        <c:ser>
          <c:idx val="5"/>
          <c:order val="5"/>
          <c:tx>
            <c:v>500kDa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243917841097252"/>
                  <c:y val="9.90653649450825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('Gel+Membrane'!$D$44,'Gel+Membrane'!$G$44,'Gel+Membrane'!$J$44)</c:f>
              <c:numCache>
                <c:formatCode>General</c:formatCode>
                <c:ptCount val="3"/>
                <c:pt idx="0">
                  <c:v>10.507796567359811</c:v>
                </c:pt>
                <c:pt idx="1">
                  <c:v>19.435900194255023</c:v>
                </c:pt>
                <c:pt idx="2">
                  <c:v>28.795024190768974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74-44B7-93D8-D87DFB2D2A96}"/>
            </c:ext>
          </c:extLst>
        </c:ser>
        <c:ser>
          <c:idx val="6"/>
          <c:order val="6"/>
          <c:tx>
            <c:v>2000kDa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973269869855869"/>
                  <c:y val="0.21496207834622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'Gel+Membrane'!$AF$3:$AF$5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xVal>
          <c:yVal>
            <c:numRef>
              <c:f>('Gel+Membrane'!$D$51,'Gel+Membrane'!$G$51,'Gel+Membrane'!$J$51)</c:f>
              <c:numCache>
                <c:formatCode>General</c:formatCode>
                <c:ptCount val="3"/>
                <c:pt idx="0">
                  <c:v>6.3746284097517547</c:v>
                </c:pt>
                <c:pt idx="1">
                  <c:v>21.609427180290243</c:v>
                </c:pt>
                <c:pt idx="2">
                  <c:v>33.429625955152311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3F-4251-B6F5-BF0B1849D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Diffusion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Sieving</a:t>
                </a:r>
                <a:r>
                  <a:rPr lang="en-US" baseline="0"/>
                  <a:t> Coefficient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('Gel+Membrane'!$AT$11:$AT$16,'Gel+Membrane'!$AT$17)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  <c:pt idx="6">
                  <c:v>2000</c:v>
                </c:pt>
              </c:numCache>
            </c:numRef>
          </c:xVal>
          <c:yVal>
            <c:numRef>
              <c:f>('Gel+Membrane'!$AU$11:$AU$16,'Gel+Membrane'!$AU$17)</c:f>
              <c:numCache>
                <c:formatCode>General</c:formatCode>
                <c:ptCount val="7"/>
                <c:pt idx="0">
                  <c:v>1.01E-2</c:v>
                </c:pt>
                <c:pt idx="1">
                  <c:v>5.3E-3</c:v>
                </c:pt>
                <c:pt idx="2">
                  <c:v>7.6E-3</c:v>
                </c:pt>
                <c:pt idx="3">
                  <c:v>6.0000000000000001E-3</c:v>
                </c:pt>
                <c:pt idx="4">
                  <c:v>4.7999999999999996E-3</c:v>
                </c:pt>
                <c:pt idx="5">
                  <c:v>3.7000000000000002E-3</c:v>
                </c:pt>
                <c:pt idx="6">
                  <c:v>5.5999999999999999E-3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5-4F51-8991-B0207B3A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29728"/>
        <c:axId val="702428088"/>
      </c:scatterChart>
      <c:valAx>
        <c:axId val="702429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 (kDa)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8088"/>
        <c:crosses val="autoZero"/>
        <c:crossBetween val="midCat"/>
      </c:valAx>
      <c:valAx>
        <c:axId val="7024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'Gel+Membrane'!$AT$11:$AT$16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</c:numCache>
            </c:numRef>
          </c:xVal>
          <c:yVal>
            <c:numRef>
              <c:f>'Gel+Membrane'!$AU$11:$AU$16</c:f>
              <c:numCache>
                <c:formatCode>General</c:formatCode>
                <c:ptCount val="6"/>
                <c:pt idx="0">
                  <c:v>1.01E-2</c:v>
                </c:pt>
                <c:pt idx="1">
                  <c:v>5.3E-3</c:v>
                </c:pt>
                <c:pt idx="2">
                  <c:v>7.6E-3</c:v>
                </c:pt>
                <c:pt idx="3">
                  <c:v>6.0000000000000001E-3</c:v>
                </c:pt>
                <c:pt idx="4">
                  <c:v>4.7999999999999996E-3</c:v>
                </c:pt>
                <c:pt idx="5">
                  <c:v>3.7000000000000002E-3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6-4105-B15B-6A4A1CFB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29728"/>
        <c:axId val="702428088"/>
      </c:scatterChart>
      <c:valAx>
        <c:axId val="7024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</a:t>
                </a:r>
                <a:r>
                  <a:rPr lang="en-US" baseline="0"/>
                  <a:t> (kDa)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8088"/>
        <c:crosses val="autoZero"/>
        <c:crossBetween val="midCat"/>
      </c:valAx>
      <c:valAx>
        <c:axId val="7024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Diffusion Characteristics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24 Hours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plus>
            <c:minus>
              <c:numRef>
                <c:f>('Gel+Membrane'!$C$9,'Gel+Membrane'!$C$16,'Gel+Membrane'!$C$23,'Gel+Membrane'!$C$30,'Gel+Membrane'!$C$37,'Gel+Membrane'!$C$44,'Gel+Membrane'!$C$51)</c:f>
                <c:numCache>
                  <c:formatCode>General</c:formatCode>
                  <c:ptCount val="7"/>
                  <c:pt idx="0">
                    <c:v>12.53183225063958</c:v>
                  </c:pt>
                  <c:pt idx="1">
                    <c:v>10.265416138024246</c:v>
                  </c:pt>
                  <c:pt idx="2">
                    <c:v>12.093611184213868</c:v>
                  </c:pt>
                  <c:pt idx="3">
                    <c:v>10.970315910263752</c:v>
                  </c:pt>
                  <c:pt idx="4">
                    <c:v>13.113531137366945</c:v>
                  </c:pt>
                  <c:pt idx="5">
                    <c:v>8.8261167916264007</c:v>
                  </c:pt>
                  <c:pt idx="6">
                    <c:v>3.3247503248967405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'Gel+Membrane'!$AF$32:$AF$38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70</c:v>
                </c:pt>
                <c:pt idx="4">
                  <c:v>250</c:v>
                </c:pt>
                <c:pt idx="5">
                  <c:v>500</c:v>
                </c:pt>
                <c:pt idx="6">
                  <c:v>2000</c:v>
                </c:pt>
              </c:numCache>
            </c:numRef>
          </c:xVal>
          <c:yVal>
            <c:numRef>
              <c:f>('Gel+Membrane'!$D$9,'Gel+Membrane'!$D$16,'Gel+Membrane'!$D$23,'Gel+Membrane'!$D$30,'Gel+Membrane'!$D$37,'Gel+Membrane'!$D$44,'Gel+Membrane'!$D$51)</c:f>
              <c:numCache>
                <c:formatCode>General</c:formatCode>
                <c:ptCount val="7"/>
                <c:pt idx="0">
                  <c:v>44.298793840346399</c:v>
                </c:pt>
                <c:pt idx="1">
                  <c:v>29.062373459679588</c:v>
                </c:pt>
                <c:pt idx="2">
                  <c:v>25.624592735777327</c:v>
                </c:pt>
                <c:pt idx="3">
                  <c:v>18.084052878809853</c:v>
                </c:pt>
                <c:pt idx="4">
                  <c:v>11.863587397158923</c:v>
                </c:pt>
                <c:pt idx="5">
                  <c:v>10.507796567359811</c:v>
                </c:pt>
                <c:pt idx="6">
                  <c:v>6.3746284097517547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F-4E56-AF89-D0B81CE21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23680"/>
        <c:axId val="763530568"/>
      </c:scatterChart>
      <c:valAx>
        <c:axId val="7635236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Dextran Size (kDa)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30568"/>
        <c:crosses val="autoZero"/>
        <c:crossBetween val="midCat"/>
      </c:valAx>
      <c:valAx>
        <c:axId val="76353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Sieving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2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65330</xdr:colOff>
      <xdr:row>29</xdr:row>
      <xdr:rowOff>16042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9E303-6D00-4157-BD77-C1F1292B4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179293</xdr:rowOff>
    </xdr:from>
    <xdr:to>
      <xdr:col>21</xdr:col>
      <xdr:colOff>515470</xdr:colOff>
      <xdr:row>29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05ED3E-BEB3-4690-B65D-8EB0D14C3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421341</xdr:colOff>
      <xdr:row>54</xdr:row>
      <xdr:rowOff>71717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27CDA-9406-4FD8-A70A-09ED155B4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598714</xdr:colOff>
      <xdr:row>2</xdr:row>
      <xdr:rowOff>10886</xdr:rowOff>
    </xdr:from>
    <xdr:to>
      <xdr:col>28</xdr:col>
      <xdr:colOff>598714</xdr:colOff>
      <xdr:row>27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EAA85-0821-487B-802C-5823A4325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29</xdr:col>
      <xdr:colOff>0</xdr:colOff>
      <xdr:row>56</xdr:row>
      <xdr:rowOff>163287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5111F-DEDE-4DBC-94FC-14562D693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222642</xdr:colOff>
      <xdr:row>2</xdr:row>
      <xdr:rowOff>146764</xdr:rowOff>
    </xdr:from>
    <xdr:to>
      <xdr:col>43</xdr:col>
      <xdr:colOff>222642</xdr:colOff>
      <xdr:row>28</xdr:row>
      <xdr:rowOff>128210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99E0B3-2685-47A2-A683-B8994E7FC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57748</xdr:colOff>
      <xdr:row>17</xdr:row>
      <xdr:rowOff>59261</xdr:rowOff>
    </xdr:from>
    <xdr:to>
      <xdr:col>51</xdr:col>
      <xdr:colOff>369271</xdr:colOff>
      <xdr:row>32</xdr:row>
      <xdr:rowOff>91645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B2C3E-3683-438F-9B9D-3AAF74DAB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35</xdr:row>
      <xdr:rowOff>0</xdr:rowOff>
    </xdr:from>
    <xdr:to>
      <xdr:col>51</xdr:col>
      <xdr:colOff>311523</xdr:colOff>
      <xdr:row>50</xdr:row>
      <xdr:rowOff>32385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FF83A8-DC0F-4610-AE78-526C4CF7B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326572</xdr:colOff>
      <xdr:row>31</xdr:row>
      <xdr:rowOff>40822</xdr:rowOff>
    </xdr:from>
    <xdr:to>
      <xdr:col>42</xdr:col>
      <xdr:colOff>326572</xdr:colOff>
      <xdr:row>57</xdr:row>
      <xdr:rowOff>13609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AC3E5F-0FF4-42C0-8CA9-6E6A38E6D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29</xdr:col>
      <xdr:colOff>0</xdr:colOff>
      <xdr:row>89</xdr:row>
      <xdr:rowOff>157572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03A185-C07F-47A8-B871-29B41A6C9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92</xdr:row>
      <xdr:rowOff>0</xdr:rowOff>
    </xdr:from>
    <xdr:to>
      <xdr:col>29</xdr:col>
      <xdr:colOff>0</xdr:colOff>
      <xdr:row>117</xdr:row>
      <xdr:rowOff>165193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557501-DA5A-4E55-B731-049EA23E9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471535</xdr:colOff>
      <xdr:row>64</xdr:row>
      <xdr:rowOff>150891</xdr:rowOff>
    </xdr:from>
    <xdr:to>
      <xdr:col>40</xdr:col>
      <xdr:colOff>471535</xdr:colOff>
      <xdr:row>90</xdr:row>
      <xdr:rowOff>141273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91A606-5441-4F99-9479-10A2616ED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92</xdr:row>
      <xdr:rowOff>0</xdr:rowOff>
    </xdr:from>
    <xdr:to>
      <xdr:col>39</xdr:col>
      <xdr:colOff>313428</xdr:colOff>
      <xdr:row>107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3B8E82-1FF9-458A-9F79-FDE6BD8DD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16016</xdr:colOff>
      <xdr:row>3</xdr:row>
      <xdr:rowOff>163797</xdr:rowOff>
    </xdr:from>
    <xdr:to>
      <xdr:col>29</xdr:col>
      <xdr:colOff>16016</xdr:colOff>
      <xdr:row>29</xdr:row>
      <xdr:rowOff>135515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F8487-83BE-4AC0-8C94-1871B992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29</xdr:col>
      <xdr:colOff>0</xdr:colOff>
      <xdr:row>56</xdr:row>
      <xdr:rowOff>163287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27E88-0B7F-46AB-9D76-DAA076024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360091</xdr:colOff>
      <xdr:row>2</xdr:row>
      <xdr:rowOff>46464</xdr:rowOff>
    </xdr:from>
    <xdr:to>
      <xdr:col>42</xdr:col>
      <xdr:colOff>360091</xdr:colOff>
      <xdr:row>28</xdr:row>
      <xdr:rowOff>20087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775142-523F-4472-B2E8-05E2D87A6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44825</xdr:rowOff>
    </xdr:from>
    <xdr:to>
      <xdr:col>12</xdr:col>
      <xdr:colOff>257735</xdr:colOff>
      <xdr:row>20</xdr:row>
      <xdr:rowOff>69813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019A29-7B3B-48FA-9E10-C122DD777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439139</xdr:colOff>
      <xdr:row>0</xdr:row>
      <xdr:rowOff>36119</xdr:rowOff>
    </xdr:from>
    <xdr:to>
      <xdr:col>27</xdr:col>
      <xdr:colOff>155863</xdr:colOff>
      <xdr:row>12</xdr:row>
      <xdr:rowOff>48243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426865-0D9D-4D78-B57C-B514E9EA8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438631</xdr:colOff>
      <xdr:row>12</xdr:row>
      <xdr:rowOff>102454</xdr:rowOff>
    </xdr:from>
    <xdr:to>
      <xdr:col>27</xdr:col>
      <xdr:colOff>162558</xdr:colOff>
      <xdr:row>24</xdr:row>
      <xdr:rowOff>114578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871133-192D-4B33-BE5F-B50FA1A3B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418621</xdr:colOff>
      <xdr:row>25</xdr:row>
      <xdr:rowOff>6403</xdr:rowOff>
    </xdr:from>
    <xdr:to>
      <xdr:col>27</xdr:col>
      <xdr:colOff>142548</xdr:colOff>
      <xdr:row>37</xdr:row>
      <xdr:rowOff>18527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981A4E-A430-428B-834F-6E7FBC25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186417</xdr:rowOff>
    </xdr:from>
    <xdr:to>
      <xdr:col>20</xdr:col>
      <xdr:colOff>483052</xdr:colOff>
      <xdr:row>34</xdr:row>
      <xdr:rowOff>72117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062D1D-7812-4441-8A5F-B5B50F6F0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507175</xdr:colOff>
      <xdr:row>0</xdr:row>
      <xdr:rowOff>49727</xdr:rowOff>
    </xdr:from>
    <xdr:to>
      <xdr:col>26</xdr:col>
      <xdr:colOff>223900</xdr:colOff>
      <xdr:row>12</xdr:row>
      <xdr:rowOff>61851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EE801-1C4A-4914-88A7-0508F008E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493059</xdr:colOff>
      <xdr:row>12</xdr:row>
      <xdr:rowOff>156883</xdr:rowOff>
    </xdr:from>
    <xdr:to>
      <xdr:col>26</xdr:col>
      <xdr:colOff>216987</xdr:colOff>
      <xdr:row>24</xdr:row>
      <xdr:rowOff>169007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64A56-61EF-47A2-9A81-0497D944F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459442</xdr:colOff>
      <xdr:row>25</xdr:row>
      <xdr:rowOff>33617</xdr:rowOff>
    </xdr:from>
    <xdr:to>
      <xdr:col>26</xdr:col>
      <xdr:colOff>183370</xdr:colOff>
      <xdr:row>37</xdr:row>
      <xdr:rowOff>45741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0DAB8-BED2-4141-9B05-FCCF064AD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537481</xdr:colOff>
      <xdr:row>37</xdr:row>
      <xdr:rowOff>91167</xdr:rowOff>
    </xdr:from>
    <xdr:to>
      <xdr:col>28</xdr:col>
      <xdr:colOff>210910</xdr:colOff>
      <xdr:row>51</xdr:row>
      <xdr:rowOff>167367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36675A-EE1E-4B16-8C51-8EE28D3DD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WalkerLab/Hydrogel_Development/rawData/omega/20211108_gel_10_20kDa_120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roplate End point"/>
      <sheetName val="Cumulative"/>
      <sheetName val="Cumulative (2)"/>
    </sheetNames>
    <sheetDataSet>
      <sheetData sheetId="0"/>
      <sheetData sheetId="1"/>
      <sheetData sheetId="2">
        <row r="3">
          <cell r="AF3">
            <v>24</v>
          </cell>
        </row>
        <row r="4">
          <cell r="AF4">
            <v>48</v>
          </cell>
        </row>
        <row r="7">
          <cell r="AF7">
            <v>120</v>
          </cell>
        </row>
        <row r="16">
          <cell r="D16">
            <v>0.29062373459679586</v>
          </cell>
          <cell r="G16">
            <v>0.48824698267916239</v>
          </cell>
          <cell r="P16">
            <v>0.82351959281545195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0306-A1C3-4AD4-8BFB-C2970038D4DC}">
  <dimension ref="B31:M31"/>
  <sheetViews>
    <sheetView tabSelected="1" topLeftCell="A30" zoomScale="85" zoomScaleNormal="85" workbookViewId="0">
      <selection activeCell="R50" sqref="R50"/>
    </sheetView>
  </sheetViews>
  <sheetFormatPr defaultRowHeight="14.4" x14ac:dyDescent="0.3"/>
  <sheetData>
    <row r="31" spans="2:13" x14ac:dyDescent="0.3">
      <c r="B31" t="s">
        <v>27</v>
      </c>
      <c r="M31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A2CF-50B1-4103-9BAA-909E6FA38CC2}">
  <dimension ref="A1:BM54"/>
  <sheetViews>
    <sheetView topLeftCell="D10" zoomScale="68" zoomScaleNormal="70" workbookViewId="0">
      <selection activeCell="AE24" sqref="AE24"/>
    </sheetView>
  </sheetViews>
  <sheetFormatPr defaultRowHeight="14.4" x14ac:dyDescent="0.3"/>
  <cols>
    <col min="1" max="1" width="9.44140625" bestFit="1" customWidth="1"/>
    <col min="3" max="4" width="8.88671875" style="10"/>
    <col min="7" max="7" width="8.88671875" style="10"/>
    <col min="10" max="10" width="8.88671875" style="10"/>
    <col min="13" max="13" width="8.88671875" style="10"/>
    <col min="16" max="16" width="8.88671875" style="10"/>
  </cols>
  <sheetData>
    <row r="1" spans="1:65" ht="15" thickBot="1" x14ac:dyDescent="0.35">
      <c r="A1" s="1"/>
      <c r="B1" s="18">
        <v>24</v>
      </c>
      <c r="C1" s="18"/>
      <c r="D1" s="18"/>
      <c r="E1" s="18">
        <v>48</v>
      </c>
      <c r="F1" s="18"/>
      <c r="G1" s="18"/>
      <c r="H1" s="18">
        <v>72</v>
      </c>
      <c r="I1" s="18"/>
      <c r="J1" s="18"/>
      <c r="K1" s="18">
        <v>96</v>
      </c>
      <c r="L1" s="18"/>
      <c r="M1" s="18"/>
      <c r="N1" s="18">
        <v>120</v>
      </c>
      <c r="O1" s="18"/>
      <c r="P1" s="18"/>
    </row>
    <row r="2" spans="1:65" s="4" customFormat="1" ht="15" thickBot="1" x14ac:dyDescent="0.35">
      <c r="A2" s="2" t="s">
        <v>0</v>
      </c>
      <c r="B2" s="2" t="s">
        <v>1</v>
      </c>
      <c r="C2" s="2" t="s">
        <v>2</v>
      </c>
      <c r="D2" s="3" t="s">
        <v>3</v>
      </c>
      <c r="E2" s="2" t="s">
        <v>1</v>
      </c>
      <c r="F2" s="2" t="s">
        <v>2</v>
      </c>
      <c r="G2" s="3" t="s">
        <v>3</v>
      </c>
      <c r="H2" s="2" t="s">
        <v>1</v>
      </c>
      <c r="I2" s="2" t="s">
        <v>2</v>
      </c>
      <c r="J2" s="3" t="s">
        <v>3</v>
      </c>
      <c r="K2" s="2" t="s">
        <v>1</v>
      </c>
      <c r="L2" s="2" t="s">
        <v>2</v>
      </c>
      <c r="M2" s="3" t="s">
        <v>3</v>
      </c>
      <c r="N2" s="2" t="s">
        <v>1</v>
      </c>
      <c r="O2" s="2" t="s">
        <v>2</v>
      </c>
      <c r="P2" s="3" t="s">
        <v>3</v>
      </c>
      <c r="Q2"/>
      <c r="R2"/>
      <c r="S2"/>
      <c r="T2"/>
      <c r="U2"/>
      <c r="V2"/>
      <c r="W2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</row>
    <row r="3" spans="1:65" x14ac:dyDescent="0.3">
      <c r="A3" s="19">
        <v>10</v>
      </c>
      <c r="B3" s="5">
        <v>4902</v>
      </c>
      <c r="C3" s="5">
        <v>2885</v>
      </c>
      <c r="D3" s="6">
        <f>(C3/B3)*100</f>
        <v>58.853529171766624</v>
      </c>
      <c r="E3" s="5">
        <v>4510</v>
      </c>
      <c r="F3" s="5">
        <v>3773</v>
      </c>
      <c r="G3" s="6">
        <f>(F3/E3)*100</f>
        <v>83.658536585365852</v>
      </c>
      <c r="J3" s="6" t="e">
        <f t="shared" ref="J3:J8" si="0">I3/H3</f>
        <v>#DIV/0!</v>
      </c>
      <c r="M3" s="6" t="e">
        <f t="shared" ref="M3:M8" si="1">L3/K3</f>
        <v>#DIV/0!</v>
      </c>
      <c r="N3" s="5">
        <v>33</v>
      </c>
      <c r="O3" s="5">
        <v>5088</v>
      </c>
      <c r="P3" s="6">
        <f t="shared" ref="P3:P8" si="2">O3/N3</f>
        <v>154.18181818181819</v>
      </c>
      <c r="AF3">
        <v>24</v>
      </c>
    </row>
    <row r="4" spans="1:65" x14ac:dyDescent="0.3">
      <c r="A4" s="19"/>
      <c r="B4" s="5">
        <v>7223</v>
      </c>
      <c r="C4" s="5">
        <v>2691</v>
      </c>
      <c r="D4" s="6">
        <f t="shared" ref="D4:D8" si="3">(C4/B4)*100</f>
        <v>37.25598781669666</v>
      </c>
      <c r="E4" s="5">
        <v>5820</v>
      </c>
      <c r="F4" s="5">
        <v>3944</v>
      </c>
      <c r="G4" s="6">
        <f>(F4/E4)*100</f>
        <v>67.766323024054984</v>
      </c>
      <c r="J4" s="6" t="e">
        <f t="shared" si="0"/>
        <v>#DIV/0!</v>
      </c>
      <c r="M4" s="6" t="e">
        <f t="shared" si="1"/>
        <v>#DIV/0!</v>
      </c>
      <c r="N4" s="5">
        <v>29</v>
      </c>
      <c r="O4" s="5">
        <v>5117</v>
      </c>
      <c r="P4" s="6">
        <f t="shared" si="2"/>
        <v>176.44827586206895</v>
      </c>
      <c r="R4" s="5"/>
      <c r="X4" s="5"/>
      <c r="Y4" s="5"/>
      <c r="Z4" s="5"/>
      <c r="AA4" s="5"/>
      <c r="AB4" s="5"/>
      <c r="AC4" s="5"/>
      <c r="AD4" s="5"/>
      <c r="AE4" s="5"/>
      <c r="AF4" s="5">
        <v>48</v>
      </c>
      <c r="AG4" s="5"/>
      <c r="AH4" s="5"/>
      <c r="AI4" s="5"/>
    </row>
    <row r="5" spans="1:65" x14ac:dyDescent="0.3">
      <c r="A5" s="19"/>
      <c r="B5" s="5">
        <v>6594</v>
      </c>
      <c r="C5" s="5">
        <v>2144</v>
      </c>
      <c r="D5" s="6">
        <f t="shared" si="3"/>
        <v>32.514407036700035</v>
      </c>
      <c r="E5" s="5">
        <v>5986</v>
      </c>
      <c r="F5" s="5">
        <v>3251</v>
      </c>
      <c r="G5" s="6">
        <f t="shared" ref="G5:G8" si="4">(F5/E5)*100</f>
        <v>54.310056799198122</v>
      </c>
      <c r="J5" s="6" t="e">
        <f t="shared" si="0"/>
        <v>#DIV/0!</v>
      </c>
      <c r="M5" s="6" t="e">
        <f t="shared" si="1"/>
        <v>#DIV/0!</v>
      </c>
      <c r="N5" s="5">
        <v>1695</v>
      </c>
      <c r="O5" s="5">
        <v>4739</v>
      </c>
      <c r="P5" s="6">
        <f t="shared" si="2"/>
        <v>2.7958702064896754</v>
      </c>
      <c r="R5" s="5"/>
      <c r="X5" s="5"/>
      <c r="Y5" s="5"/>
      <c r="Z5" s="5"/>
      <c r="AA5" s="5"/>
      <c r="AB5" s="5"/>
      <c r="AC5" s="5"/>
      <c r="AD5" s="5"/>
      <c r="AE5" s="5"/>
      <c r="AF5" s="5">
        <v>72</v>
      </c>
      <c r="AG5" s="5"/>
      <c r="AH5" s="5"/>
      <c r="AI5" s="5"/>
    </row>
    <row r="6" spans="1:65" x14ac:dyDescent="0.3">
      <c r="A6" s="19"/>
      <c r="B6" s="5">
        <v>6488</v>
      </c>
      <c r="C6" s="5">
        <v>2378</v>
      </c>
      <c r="D6" s="6">
        <f t="shared" si="3"/>
        <v>36.652281134401967</v>
      </c>
      <c r="E6" s="5">
        <v>5787</v>
      </c>
      <c r="F6" s="5">
        <v>3453</v>
      </c>
      <c r="G6" s="6">
        <f t="shared" si="4"/>
        <v>59.668221876620009</v>
      </c>
      <c r="J6" s="6" t="e">
        <f t="shared" si="0"/>
        <v>#DIV/0!</v>
      </c>
      <c r="M6" s="6" t="e">
        <f t="shared" si="1"/>
        <v>#DIV/0!</v>
      </c>
      <c r="N6" s="5">
        <v>1435</v>
      </c>
      <c r="O6" s="5">
        <v>4913</v>
      </c>
      <c r="P6" s="6">
        <f t="shared" si="2"/>
        <v>3.4236933797909406</v>
      </c>
      <c r="R6" s="5"/>
      <c r="X6" s="5"/>
      <c r="Y6" s="5"/>
      <c r="Z6" s="5"/>
      <c r="AA6" s="5"/>
      <c r="AB6" s="5"/>
      <c r="AC6" s="5"/>
      <c r="AD6" s="5"/>
      <c r="AE6" s="5"/>
      <c r="AF6" s="5">
        <v>96</v>
      </c>
      <c r="AG6" s="5"/>
      <c r="AH6" s="5"/>
      <c r="AI6" s="5"/>
    </row>
    <row r="7" spans="1:65" x14ac:dyDescent="0.3">
      <c r="A7" s="19"/>
      <c r="B7" s="5">
        <v>6942</v>
      </c>
      <c r="C7" s="5">
        <v>2492</v>
      </c>
      <c r="D7" s="6">
        <f t="shared" si="3"/>
        <v>35.897435897435898</v>
      </c>
      <c r="E7" s="5">
        <v>5577</v>
      </c>
      <c r="F7" s="5">
        <v>3712</v>
      </c>
      <c r="G7" s="6">
        <f t="shared" si="4"/>
        <v>66.559081943697322</v>
      </c>
      <c r="J7" s="6" t="e">
        <f t="shared" si="0"/>
        <v>#DIV/0!</v>
      </c>
      <c r="M7" s="6" t="e">
        <f t="shared" si="1"/>
        <v>#DIV/0!</v>
      </c>
      <c r="N7" s="5">
        <v>29</v>
      </c>
      <c r="O7" s="5">
        <v>4855</v>
      </c>
      <c r="P7" s="6">
        <f t="shared" si="2"/>
        <v>167.41379310344828</v>
      </c>
      <c r="X7" s="5"/>
      <c r="Y7" s="5"/>
      <c r="Z7" s="5"/>
      <c r="AA7" s="5"/>
      <c r="AB7" s="5"/>
      <c r="AC7" s="5"/>
      <c r="AD7" s="5"/>
      <c r="AE7" s="5"/>
      <c r="AF7" s="5">
        <v>120</v>
      </c>
      <c r="AG7" s="5"/>
      <c r="AH7" s="5"/>
      <c r="AI7" s="5"/>
    </row>
    <row r="8" spans="1:65" s="4" customFormat="1" x14ac:dyDescent="0.3">
      <c r="A8" s="19"/>
      <c r="B8" s="5">
        <v>5763</v>
      </c>
      <c r="C8" s="5">
        <v>3724</v>
      </c>
      <c r="D8" s="6">
        <f t="shared" si="3"/>
        <v>64.619121985077214</v>
      </c>
      <c r="E8" s="5">
        <v>5624</v>
      </c>
      <c r="F8" s="5">
        <v>4494</v>
      </c>
      <c r="G8" s="6">
        <f t="shared" si="4"/>
        <v>79.907539118065429</v>
      </c>
      <c r="H8"/>
      <c r="I8"/>
      <c r="J8" s="6" t="e">
        <f t="shared" si="0"/>
        <v>#DIV/0!</v>
      </c>
      <c r="K8"/>
      <c r="L8"/>
      <c r="M8" s="6" t="e">
        <f t="shared" si="1"/>
        <v>#DIV/0!</v>
      </c>
      <c r="N8" s="5">
        <v>29</v>
      </c>
      <c r="O8" s="5">
        <v>5323</v>
      </c>
      <c r="P8" s="6">
        <f t="shared" si="2"/>
        <v>183.55172413793105</v>
      </c>
      <c r="Q8"/>
      <c r="R8"/>
      <c r="S8"/>
      <c r="T8"/>
      <c r="U8"/>
      <c r="V8"/>
      <c r="W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1:65" s="4" customFormat="1" x14ac:dyDescent="0.3">
      <c r="A9" s="19"/>
      <c r="B9" s="7"/>
      <c r="C9" s="7">
        <f>_xlfn.STDEV.P(D3:D8)</f>
        <v>12.53183225063958</v>
      </c>
      <c r="D9" s="8">
        <f>AVERAGE(D3:D8)</f>
        <v>44.298793840346399</v>
      </c>
      <c r="E9" s="7"/>
      <c r="F9" s="7">
        <f>_xlfn.STDEV.P(G3:G8)</f>
        <v>10.355733819070982</v>
      </c>
      <c r="G9" s="8">
        <f>AVERAGE(G3:G8)</f>
        <v>68.644959891166948</v>
      </c>
      <c r="J9" s="8"/>
      <c r="M9" s="8"/>
      <c r="N9" s="7"/>
      <c r="O9" s="7"/>
      <c r="P9" s="9">
        <f>AVERAGE(P3:P8)</f>
        <v>114.63586247859119</v>
      </c>
      <c r="R9"/>
      <c r="S9"/>
      <c r="T9"/>
      <c r="U9"/>
      <c r="V9"/>
      <c r="W9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1:65" x14ac:dyDescent="0.3">
      <c r="A10" s="19">
        <v>20</v>
      </c>
      <c r="B10" s="5">
        <v>1933</v>
      </c>
      <c r="C10" s="5">
        <v>653</v>
      </c>
      <c r="D10" s="6">
        <f>C10/B10*100</f>
        <v>33.781686497672013</v>
      </c>
      <c r="E10" s="5">
        <v>3266</v>
      </c>
      <c r="F10" s="5">
        <v>1297</v>
      </c>
      <c r="G10" s="6">
        <f>F10/E10*100</f>
        <v>39.712186160440908</v>
      </c>
      <c r="J10" s="6" t="e">
        <f t="shared" ref="J10:J15" si="5">I10/H10</f>
        <v>#DIV/0!</v>
      </c>
      <c r="M10" s="6" t="e">
        <f t="shared" ref="M10:M15" si="6">L10/K10</f>
        <v>#DIV/0!</v>
      </c>
      <c r="N10" s="5">
        <v>3050</v>
      </c>
      <c r="O10" s="5">
        <v>2207</v>
      </c>
      <c r="P10" s="6">
        <f>O10/N10*100</f>
        <v>72.360655737704917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T10" t="s">
        <v>5</v>
      </c>
      <c r="AU10" t="s">
        <v>4</v>
      </c>
    </row>
    <row r="11" spans="1:65" x14ac:dyDescent="0.3">
      <c r="A11" s="19"/>
      <c r="B11" s="5">
        <v>3602</v>
      </c>
      <c r="C11" s="5">
        <v>677</v>
      </c>
      <c r="D11" s="6">
        <f>C11/B11*100</f>
        <v>18.795113825652415</v>
      </c>
      <c r="E11" s="5">
        <v>2922</v>
      </c>
      <c r="F11" s="5">
        <v>1287</v>
      </c>
      <c r="G11" s="6">
        <f t="shared" ref="G11:G15" si="7">F11/E11*100</f>
        <v>44.045174537987677</v>
      </c>
      <c r="J11" s="6" t="e">
        <f t="shared" si="5"/>
        <v>#DIV/0!</v>
      </c>
      <c r="M11" s="6" t="e">
        <f t="shared" si="6"/>
        <v>#DIV/0!</v>
      </c>
      <c r="N11" s="5">
        <v>2824</v>
      </c>
      <c r="O11" s="5">
        <v>2161</v>
      </c>
      <c r="P11" s="6">
        <f t="shared" ref="P11:P15" si="8">O11/N11*100</f>
        <v>76.522662889518415</v>
      </c>
      <c r="AT11">
        <v>10</v>
      </c>
      <c r="AU11">
        <v>1.01E-2</v>
      </c>
    </row>
    <row r="12" spans="1:65" x14ac:dyDescent="0.3">
      <c r="A12" s="19"/>
      <c r="B12" s="5">
        <v>3453</v>
      </c>
      <c r="C12" s="5">
        <v>814</v>
      </c>
      <c r="D12" s="6">
        <f t="shared" ref="D12:D15" si="9">C12/B12*100</f>
        <v>23.573704025485085</v>
      </c>
      <c r="E12" s="5">
        <v>3017</v>
      </c>
      <c r="F12" s="5">
        <v>1481</v>
      </c>
      <c r="G12" s="6">
        <f t="shared" si="7"/>
        <v>49.088498508452105</v>
      </c>
      <c r="J12" s="6" t="e">
        <f t="shared" si="5"/>
        <v>#DIV/0!</v>
      </c>
      <c r="M12" s="6" t="e">
        <f t="shared" si="6"/>
        <v>#DIV/0!</v>
      </c>
      <c r="N12" s="5">
        <v>2759</v>
      </c>
      <c r="O12" s="5">
        <v>2318</v>
      </c>
      <c r="P12" s="6">
        <f t="shared" si="8"/>
        <v>84.015947807176516</v>
      </c>
      <c r="AT12">
        <v>20</v>
      </c>
      <c r="AU12">
        <v>5.3E-3</v>
      </c>
    </row>
    <row r="13" spans="1:65" x14ac:dyDescent="0.3">
      <c r="A13" s="19"/>
      <c r="B13" s="5">
        <v>3500</v>
      </c>
      <c r="C13" s="5">
        <v>1325</v>
      </c>
      <c r="D13" s="6">
        <f t="shared" si="9"/>
        <v>37.857142857142854</v>
      </c>
      <c r="E13" s="5">
        <v>2621</v>
      </c>
      <c r="F13" s="5">
        <v>1928</v>
      </c>
      <c r="G13" s="6">
        <f t="shared" si="7"/>
        <v>73.559710034338039</v>
      </c>
      <c r="J13" s="6" t="e">
        <f t="shared" si="5"/>
        <v>#DIV/0!</v>
      </c>
      <c r="M13" s="6" t="e">
        <f t="shared" si="6"/>
        <v>#DIV/0!</v>
      </c>
      <c r="N13" s="5">
        <v>2608</v>
      </c>
      <c r="O13" s="5">
        <v>2405</v>
      </c>
      <c r="P13" s="6">
        <f t="shared" si="8"/>
        <v>92.216257668711648</v>
      </c>
      <c r="AT13">
        <v>40</v>
      </c>
      <c r="AU13">
        <v>7.6E-3</v>
      </c>
    </row>
    <row r="14" spans="1:65" x14ac:dyDescent="0.3">
      <c r="A14" s="19"/>
      <c r="B14" s="5">
        <v>3650</v>
      </c>
      <c r="C14" s="5">
        <v>589</v>
      </c>
      <c r="D14" s="6">
        <f t="shared" si="9"/>
        <v>16.136986301369863</v>
      </c>
      <c r="E14" s="5">
        <v>3006</v>
      </c>
      <c r="F14" s="5">
        <v>1204</v>
      </c>
      <c r="G14" s="6">
        <f t="shared" si="7"/>
        <v>40.053226879574183</v>
      </c>
      <c r="J14" s="6" t="e">
        <f t="shared" si="5"/>
        <v>#DIV/0!</v>
      </c>
      <c r="M14" s="6" t="e">
        <f t="shared" si="6"/>
        <v>#DIV/0!</v>
      </c>
      <c r="N14" s="5">
        <v>2919</v>
      </c>
      <c r="O14" s="5">
        <v>2014</v>
      </c>
      <c r="P14" s="6">
        <f t="shared" si="8"/>
        <v>68.996231586159638</v>
      </c>
      <c r="AT14">
        <v>70</v>
      </c>
      <c r="AU14">
        <v>6.0000000000000001E-3</v>
      </c>
    </row>
    <row r="15" spans="1:65" x14ac:dyDescent="0.3">
      <c r="A15" s="19"/>
      <c r="B15" s="5">
        <v>3310</v>
      </c>
      <c r="C15" s="5">
        <v>1464</v>
      </c>
      <c r="D15" s="6">
        <f t="shared" si="9"/>
        <v>44.229607250755286</v>
      </c>
      <c r="E15" s="5">
        <v>3347</v>
      </c>
      <c r="F15" s="5">
        <v>1556</v>
      </c>
      <c r="G15" s="6">
        <f t="shared" si="7"/>
        <v>46.489393486704515</v>
      </c>
      <c r="J15" s="6" t="e">
        <f t="shared" si="5"/>
        <v>#DIV/0!</v>
      </c>
      <c r="M15" s="6" t="e">
        <f t="shared" si="6"/>
        <v>#DIV/0!</v>
      </c>
      <c r="N15" s="5">
        <v>2566</v>
      </c>
      <c r="O15" s="5">
        <v>2566</v>
      </c>
      <c r="P15" s="6">
        <f t="shared" si="8"/>
        <v>100</v>
      </c>
      <c r="AT15">
        <v>250</v>
      </c>
      <c r="AU15">
        <v>4.7999999999999996E-3</v>
      </c>
    </row>
    <row r="16" spans="1:65" s="4" customFormat="1" x14ac:dyDescent="0.3">
      <c r="A16" s="19"/>
      <c r="B16" s="7"/>
      <c r="C16" s="7">
        <f>_xlfn.STDEV.P(D10:D15)</f>
        <v>10.265416138024246</v>
      </c>
      <c r="D16" s="8">
        <f>AVERAGE(D10:D15)</f>
        <v>29.062373459679588</v>
      </c>
      <c r="E16" s="7"/>
      <c r="F16" s="7">
        <f>_xlfn.STDEV.P(G10:G15)</f>
        <v>11.54819235770562</v>
      </c>
      <c r="G16" s="8">
        <f>AVERAGE(G10:G15)</f>
        <v>48.824698267916233</v>
      </c>
      <c r="J16" s="8"/>
      <c r="M16" s="8"/>
      <c r="N16" s="7"/>
      <c r="O16" s="7">
        <f>_xlfn.STDEV.P(P10:P15)</f>
        <v>10.98262936709045</v>
      </c>
      <c r="P16" s="8">
        <f>AVERAGE(P10:P15)</f>
        <v>82.351959281545192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>
        <v>500</v>
      </c>
      <c r="AU16">
        <v>3.7000000000000002E-3</v>
      </c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3">
      <c r="A17" s="19">
        <v>40</v>
      </c>
      <c r="B17" s="11">
        <v>1869</v>
      </c>
      <c r="C17" s="12">
        <v>285</v>
      </c>
      <c r="D17" s="6">
        <f>C17/B17*100</f>
        <v>15.248796147672552</v>
      </c>
      <c r="E17" s="12">
        <v>1738</v>
      </c>
      <c r="F17" s="12">
        <v>383</v>
      </c>
      <c r="G17" s="6">
        <f>F17/E17*100</f>
        <v>22.036823935558115</v>
      </c>
      <c r="H17" s="12">
        <v>1571</v>
      </c>
      <c r="I17" s="12">
        <v>490</v>
      </c>
      <c r="J17" s="6">
        <f>I17/H17*100</f>
        <v>31.190324633991089</v>
      </c>
      <c r="M17" s="6" t="e">
        <f t="shared" ref="M17:M22" si="10">L17/K17</f>
        <v>#DIV/0!</v>
      </c>
      <c r="P17" s="6" t="e">
        <f t="shared" ref="P17:P22" si="11">O17/N17</f>
        <v>#DIV/0!</v>
      </c>
      <c r="AT17">
        <v>2000</v>
      </c>
      <c r="AU17">
        <v>5.5999999999999999E-3</v>
      </c>
    </row>
    <row r="18" spans="1:65" x14ac:dyDescent="0.3">
      <c r="A18" s="19"/>
      <c r="B18" s="13">
        <v>1798</v>
      </c>
      <c r="C18" s="5">
        <v>171</v>
      </c>
      <c r="D18" s="6">
        <f t="shared" ref="D18:D22" si="12">C18/B18*100</f>
        <v>9.5105672969966619</v>
      </c>
      <c r="E18" s="5">
        <v>1708</v>
      </c>
      <c r="F18" s="5">
        <v>239</v>
      </c>
      <c r="G18" s="6">
        <f t="shared" ref="G18:G22" si="13">F18/E18*100</f>
        <v>13.992974238875878</v>
      </c>
      <c r="H18" s="5">
        <v>1527</v>
      </c>
      <c r="I18" s="5">
        <v>341</v>
      </c>
      <c r="J18" s="6">
        <f t="shared" ref="J18:J22" si="14">I18/H18*100</f>
        <v>22.331368696791092</v>
      </c>
      <c r="M18" s="6" t="e">
        <f t="shared" si="10"/>
        <v>#DIV/0!</v>
      </c>
      <c r="P18" s="6" t="e">
        <f t="shared" si="11"/>
        <v>#DIV/0!</v>
      </c>
    </row>
    <row r="19" spans="1:65" x14ac:dyDescent="0.3">
      <c r="A19" s="19"/>
      <c r="B19" s="13">
        <v>1776</v>
      </c>
      <c r="C19" s="5">
        <v>425</v>
      </c>
      <c r="D19" s="6">
        <f t="shared" si="12"/>
        <v>23.93018018018018</v>
      </c>
      <c r="E19" s="5">
        <v>1513</v>
      </c>
      <c r="F19" s="5">
        <v>645</v>
      </c>
      <c r="G19" s="6">
        <f t="shared" si="13"/>
        <v>42.630535360211503</v>
      </c>
      <c r="H19" s="5">
        <v>1136</v>
      </c>
      <c r="I19" s="5">
        <v>981</v>
      </c>
      <c r="J19" s="6">
        <f t="shared" si="14"/>
        <v>86.355633802816897</v>
      </c>
      <c r="M19" s="6" t="e">
        <f t="shared" si="10"/>
        <v>#DIV/0!</v>
      </c>
      <c r="P19" s="6" t="e">
        <f t="shared" si="11"/>
        <v>#DIV/0!</v>
      </c>
    </row>
    <row r="20" spans="1:65" x14ac:dyDescent="0.3">
      <c r="A20" s="19"/>
      <c r="B20" s="13">
        <v>1799</v>
      </c>
      <c r="C20" s="5">
        <v>496</v>
      </c>
      <c r="D20" s="6">
        <f t="shared" si="12"/>
        <v>27.570872707059479</v>
      </c>
      <c r="E20" s="5">
        <v>1500</v>
      </c>
      <c r="F20" s="5">
        <v>639</v>
      </c>
      <c r="G20" s="6">
        <f t="shared" si="13"/>
        <v>42.6</v>
      </c>
      <c r="H20" s="5">
        <v>1302</v>
      </c>
      <c r="I20" s="5">
        <v>970</v>
      </c>
      <c r="J20" s="6">
        <f t="shared" si="14"/>
        <v>74.500768049155141</v>
      </c>
      <c r="M20" s="6" t="e">
        <f t="shared" si="10"/>
        <v>#DIV/0!</v>
      </c>
      <c r="P20" s="6" t="e">
        <f t="shared" si="11"/>
        <v>#DIV/0!</v>
      </c>
    </row>
    <row r="21" spans="1:65" x14ac:dyDescent="0.3">
      <c r="A21" s="19"/>
      <c r="B21" s="13">
        <v>1609</v>
      </c>
      <c r="C21" s="5">
        <v>767</v>
      </c>
      <c r="D21" s="6">
        <f t="shared" si="12"/>
        <v>47.669359850839029</v>
      </c>
      <c r="E21" s="5">
        <v>1317</v>
      </c>
      <c r="F21" s="5">
        <v>889</v>
      </c>
      <c r="G21" s="6">
        <f t="shared" si="13"/>
        <v>67.501898253606683</v>
      </c>
      <c r="H21" s="5">
        <v>1065</v>
      </c>
      <c r="I21" s="5">
        <v>998</v>
      </c>
      <c r="J21" s="6">
        <f t="shared" si="14"/>
        <v>93.708920187793439</v>
      </c>
      <c r="M21" s="6" t="e">
        <f t="shared" si="10"/>
        <v>#DIV/0!</v>
      </c>
      <c r="P21" s="6" t="e">
        <f t="shared" si="11"/>
        <v>#DIV/0!</v>
      </c>
    </row>
    <row r="22" spans="1:65" x14ac:dyDescent="0.3">
      <c r="A22" s="19"/>
      <c r="B22" s="13">
        <v>1811</v>
      </c>
      <c r="C22" s="5">
        <v>540</v>
      </c>
      <c r="D22" s="6">
        <f t="shared" si="12"/>
        <v>29.817780231916068</v>
      </c>
      <c r="E22" s="5">
        <v>1575</v>
      </c>
      <c r="F22" s="5">
        <v>581</v>
      </c>
      <c r="G22" s="6">
        <f t="shared" si="13"/>
        <v>36.888888888888886</v>
      </c>
      <c r="H22" s="5">
        <v>1330</v>
      </c>
      <c r="I22" s="5">
        <v>855</v>
      </c>
      <c r="J22" s="6">
        <f t="shared" si="14"/>
        <v>64.285714285714292</v>
      </c>
      <c r="M22" s="6" t="e">
        <f t="shared" si="10"/>
        <v>#DIV/0!</v>
      </c>
      <c r="P22" s="6" t="e">
        <f t="shared" si="11"/>
        <v>#DIV/0!</v>
      </c>
    </row>
    <row r="23" spans="1:65" s="4" customFormat="1" x14ac:dyDescent="0.3">
      <c r="A23" s="19"/>
      <c r="C23" s="7">
        <f>_xlfn.STDEV.P(D17:D22)</f>
        <v>12.093611184213868</v>
      </c>
      <c r="D23" s="8">
        <f>AVERAGE(D17:D22)</f>
        <v>25.624592735777327</v>
      </c>
      <c r="F23" s="7">
        <f>_xlfn.STDEV.P(G17:G22)</f>
        <v>17.051095581305958</v>
      </c>
      <c r="G23" s="8">
        <f>AVERAGE(G17:G22)</f>
        <v>37.608520112856844</v>
      </c>
      <c r="I23" s="7">
        <f>_xlfn.STDEV.P(J17:J22)</f>
        <v>26.717533132414946</v>
      </c>
      <c r="J23" s="8">
        <f>AVERAGE(J17:J22)</f>
        <v>62.062121609376987</v>
      </c>
      <c r="M23" s="8" t="e">
        <f>AVERAGE(M17:M22)</f>
        <v>#DIV/0!</v>
      </c>
      <c r="P23" s="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3">
      <c r="A24" s="19">
        <v>70</v>
      </c>
      <c r="B24" s="12">
        <v>1912</v>
      </c>
      <c r="C24" s="12">
        <v>323</v>
      </c>
      <c r="D24" s="6">
        <f>C24/B24*100</f>
        <v>16.893305439330543</v>
      </c>
      <c r="E24" s="12">
        <v>1718</v>
      </c>
      <c r="F24" s="12">
        <v>721</v>
      </c>
      <c r="G24" s="6">
        <f>F24/E24*100</f>
        <v>41.967403958090806</v>
      </c>
      <c r="H24" s="12">
        <v>1594</v>
      </c>
      <c r="I24" s="14">
        <v>900</v>
      </c>
      <c r="J24" s="6">
        <f>I24/H24*100</f>
        <v>56.461731493099123</v>
      </c>
      <c r="M24" s="6" t="e">
        <f t="shared" ref="M24:M29" si="15">L24/K24</f>
        <v>#DIV/0!</v>
      </c>
      <c r="P24" s="6" t="e">
        <f t="shared" ref="P24:P29" si="16">O24/N24</f>
        <v>#DIV/0!</v>
      </c>
    </row>
    <row r="25" spans="1:65" x14ac:dyDescent="0.3">
      <c r="A25" s="19"/>
      <c r="B25" s="5">
        <v>2045</v>
      </c>
      <c r="C25" s="5">
        <v>204</v>
      </c>
      <c r="D25" s="6">
        <f t="shared" ref="D25:D28" si="17">C25/B25*100</f>
        <v>9.9755501222493876</v>
      </c>
      <c r="E25" s="5">
        <v>1836</v>
      </c>
      <c r="F25" s="5">
        <v>463</v>
      </c>
      <c r="G25" s="6">
        <f t="shared" ref="G25:G28" si="18">F25/E25*100</f>
        <v>25.217864923747275</v>
      </c>
      <c r="H25" s="5">
        <v>1692</v>
      </c>
      <c r="I25" s="6">
        <v>725</v>
      </c>
      <c r="J25" s="6">
        <f t="shared" ref="J25:J28" si="19">I25/H25*100</f>
        <v>42.84869976359338</v>
      </c>
      <c r="M25" s="6" t="e">
        <f t="shared" si="15"/>
        <v>#DIV/0!</v>
      </c>
      <c r="P25" s="6" t="e">
        <f t="shared" si="16"/>
        <v>#DIV/0!</v>
      </c>
    </row>
    <row r="26" spans="1:65" x14ac:dyDescent="0.3">
      <c r="A26" s="19"/>
      <c r="B26" s="5">
        <v>2093</v>
      </c>
      <c r="C26" s="5">
        <v>188</v>
      </c>
      <c r="D26" s="6">
        <f t="shared" si="17"/>
        <v>8.9823220258002863</v>
      </c>
      <c r="E26" s="5">
        <v>1949</v>
      </c>
      <c r="F26" s="5">
        <v>247</v>
      </c>
      <c r="G26" s="6">
        <f t="shared" si="18"/>
        <v>12.673165726013341</v>
      </c>
      <c r="H26" s="5">
        <v>1244</v>
      </c>
      <c r="I26" s="6">
        <v>368</v>
      </c>
      <c r="J26" s="6">
        <f t="shared" si="19"/>
        <v>29.581993569131832</v>
      </c>
      <c r="M26" s="6" t="e">
        <f t="shared" si="15"/>
        <v>#DIV/0!</v>
      </c>
      <c r="P26" s="6" t="e">
        <f t="shared" si="16"/>
        <v>#DIV/0!</v>
      </c>
    </row>
    <row r="27" spans="1:65" x14ac:dyDescent="0.3">
      <c r="A27" s="19"/>
      <c r="B27" s="5">
        <v>1870</v>
      </c>
      <c r="C27" s="5">
        <v>288</v>
      </c>
      <c r="D27" s="6">
        <f t="shared" si="17"/>
        <v>15.401069518716579</v>
      </c>
      <c r="E27" s="5">
        <v>1710</v>
      </c>
      <c r="F27" s="5">
        <v>419</v>
      </c>
      <c r="G27" s="6">
        <f t="shared" si="18"/>
        <v>24.502923976608187</v>
      </c>
      <c r="H27" s="5">
        <v>1577</v>
      </c>
      <c r="I27" s="6">
        <v>549</v>
      </c>
      <c r="J27" s="6">
        <f t="shared" si="19"/>
        <v>34.812935954343686</v>
      </c>
      <c r="M27" s="6" t="e">
        <f t="shared" si="15"/>
        <v>#DIV/0!</v>
      </c>
      <c r="P27" s="6" t="e">
        <f t="shared" si="16"/>
        <v>#DIV/0!</v>
      </c>
    </row>
    <row r="28" spans="1:65" x14ac:dyDescent="0.3">
      <c r="A28" s="19"/>
      <c r="B28" s="5">
        <v>1851</v>
      </c>
      <c r="C28" s="5">
        <v>725</v>
      </c>
      <c r="D28" s="6">
        <f t="shared" si="17"/>
        <v>39.168017287952459</v>
      </c>
      <c r="E28" s="5">
        <v>1588</v>
      </c>
      <c r="F28" s="5">
        <v>1117</v>
      </c>
      <c r="G28" s="6">
        <f t="shared" si="18"/>
        <v>70.340050377833748</v>
      </c>
      <c r="H28" s="5">
        <v>1455</v>
      </c>
      <c r="I28" s="6">
        <v>1020</v>
      </c>
      <c r="J28" s="6">
        <f t="shared" si="19"/>
        <v>70.103092783505147</v>
      </c>
      <c r="M28" s="6" t="e">
        <f t="shared" si="15"/>
        <v>#DIV/0!</v>
      </c>
      <c r="P28" s="6" t="e">
        <f t="shared" si="16"/>
        <v>#DIV/0!</v>
      </c>
    </row>
    <row r="29" spans="1:65" x14ac:dyDescent="0.3">
      <c r="A29" s="19"/>
      <c r="C29"/>
      <c r="D29" s="6"/>
      <c r="G29" s="6"/>
      <c r="J29" s="6"/>
      <c r="M29" s="6" t="e">
        <f t="shared" si="15"/>
        <v>#DIV/0!</v>
      </c>
      <c r="P29" s="6" t="e">
        <f t="shared" si="16"/>
        <v>#DIV/0!</v>
      </c>
    </row>
    <row r="30" spans="1:65" s="4" customFormat="1" x14ac:dyDescent="0.3">
      <c r="A30" s="19"/>
      <c r="C30" s="7">
        <f>_xlfn.STDEV.P(D24:D28)</f>
        <v>10.970315910263752</v>
      </c>
      <c r="D30" s="8">
        <f>AVERAGE(D24:D28)</f>
        <v>18.084052878809853</v>
      </c>
      <c r="F30" s="7">
        <f>_xlfn.STDEV.P(G24:G28)</f>
        <v>20.009059686504383</v>
      </c>
      <c r="G30" s="8">
        <f>AVERAGE(G24:G28)</f>
        <v>34.94028179245867</v>
      </c>
      <c r="I30" s="7">
        <f>_xlfn.STDEV.P(J24:J28)</f>
        <v>14.779296831448024</v>
      </c>
      <c r="J30" s="8">
        <f>AVERAGE(J24:J28)</f>
        <v>46.761690712734641</v>
      </c>
      <c r="M30" s="8"/>
      <c r="P30" s="8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3">
      <c r="A31" s="19">
        <v>250</v>
      </c>
      <c r="B31" s="11">
        <v>100645</v>
      </c>
      <c r="C31" s="12">
        <v>2816</v>
      </c>
      <c r="D31" s="6">
        <f>C31/B31*100</f>
        <v>2.7979532018480797</v>
      </c>
      <c r="E31" s="12">
        <v>96748</v>
      </c>
      <c r="F31" s="12">
        <v>9861</v>
      </c>
      <c r="G31" s="6">
        <f>F31/E31*100</f>
        <v>10.192458758837391</v>
      </c>
      <c r="H31" s="12">
        <v>98027</v>
      </c>
      <c r="I31" s="12">
        <v>18169</v>
      </c>
      <c r="J31" s="6">
        <f>I31/H31*100</f>
        <v>18.534689422302019</v>
      </c>
    </row>
    <row r="32" spans="1:65" x14ac:dyDescent="0.3">
      <c r="A32" s="19"/>
      <c r="B32" s="13">
        <v>102962</v>
      </c>
      <c r="C32" s="5">
        <v>4238</v>
      </c>
      <c r="D32" s="6">
        <f t="shared" ref="D32:D36" si="20">C32/B32*100</f>
        <v>4.116081661195393</v>
      </c>
      <c r="E32" s="5">
        <v>100147</v>
      </c>
      <c r="F32" s="5">
        <v>13679</v>
      </c>
      <c r="G32" s="6">
        <f t="shared" ref="G32:G36" si="21">F32/E32*100</f>
        <v>13.658921385563222</v>
      </c>
      <c r="H32" s="5">
        <v>103540</v>
      </c>
      <c r="I32" s="5">
        <v>20343</v>
      </c>
      <c r="J32" s="6">
        <f t="shared" ref="J32:J36" si="22">I32/H32*100</f>
        <v>19.647479235078229</v>
      </c>
      <c r="AF32">
        <v>10</v>
      </c>
    </row>
    <row r="33" spans="1:65" x14ac:dyDescent="0.3">
      <c r="A33" s="19"/>
      <c r="B33" s="13">
        <v>102640</v>
      </c>
      <c r="C33" s="5">
        <v>8051</v>
      </c>
      <c r="D33" s="6">
        <f t="shared" si="20"/>
        <v>7.8439204988308653</v>
      </c>
      <c r="E33" s="5">
        <v>102023</v>
      </c>
      <c r="F33" s="5">
        <v>17656</v>
      </c>
      <c r="G33" s="6">
        <f t="shared" si="21"/>
        <v>17.305901610421177</v>
      </c>
      <c r="H33" s="5">
        <v>102779</v>
      </c>
      <c r="I33" s="5">
        <v>32573</v>
      </c>
      <c r="J33" s="6">
        <f t="shared" si="22"/>
        <v>31.692271767578976</v>
      </c>
      <c r="AF33">
        <v>20</v>
      </c>
    </row>
    <row r="34" spans="1:65" x14ac:dyDescent="0.3">
      <c r="A34" s="19"/>
      <c r="B34" s="13">
        <v>102248</v>
      </c>
      <c r="C34" s="5">
        <v>7279</v>
      </c>
      <c r="D34" s="6">
        <f t="shared" si="20"/>
        <v>7.1189656521398952</v>
      </c>
      <c r="E34" s="5">
        <v>102267</v>
      </c>
      <c r="F34" s="5">
        <v>17549</v>
      </c>
      <c r="G34" s="6">
        <f t="shared" si="21"/>
        <v>17.159983181280374</v>
      </c>
      <c r="H34" s="5">
        <v>104996</v>
      </c>
      <c r="I34" s="5">
        <v>29342</v>
      </c>
      <c r="J34" s="6">
        <f t="shared" si="22"/>
        <v>27.945826507676486</v>
      </c>
      <c r="AF34">
        <v>40</v>
      </c>
    </row>
    <row r="35" spans="1:65" x14ac:dyDescent="0.3">
      <c r="A35" s="19"/>
      <c r="B35" s="13">
        <v>99175</v>
      </c>
      <c r="C35" s="5">
        <v>8399</v>
      </c>
      <c r="D35" s="6">
        <f t="shared" si="20"/>
        <v>8.4688681623392998</v>
      </c>
      <c r="E35" s="5">
        <v>95593</v>
      </c>
      <c r="F35" s="5">
        <v>18786</v>
      </c>
      <c r="G35" s="6">
        <f t="shared" si="21"/>
        <v>19.652066573912315</v>
      </c>
      <c r="H35" s="5">
        <v>93056</v>
      </c>
      <c r="I35" s="5">
        <v>35476</v>
      </c>
      <c r="J35" s="6">
        <f t="shared" si="22"/>
        <v>38.123280605226959</v>
      </c>
      <c r="AF35">
        <v>70</v>
      </c>
    </row>
    <row r="36" spans="1:65" x14ac:dyDescent="0.3">
      <c r="A36" s="19"/>
      <c r="B36" s="13">
        <v>85697</v>
      </c>
      <c r="C36" s="5">
        <v>34995</v>
      </c>
      <c r="D36" s="6">
        <f t="shared" si="20"/>
        <v>40.835735206599999</v>
      </c>
      <c r="E36" s="5">
        <v>79179</v>
      </c>
      <c r="F36" s="5">
        <v>49800</v>
      </c>
      <c r="G36" s="6">
        <f t="shared" si="21"/>
        <v>62.895464706550975</v>
      </c>
      <c r="H36" s="5">
        <v>84373</v>
      </c>
      <c r="I36" s="5">
        <v>58627</v>
      </c>
      <c r="J36" s="6">
        <f t="shared" si="22"/>
        <v>69.48549891552986</v>
      </c>
      <c r="AF36">
        <v>250</v>
      </c>
    </row>
    <row r="37" spans="1:65" s="4" customFormat="1" x14ac:dyDescent="0.3">
      <c r="A37" s="19"/>
      <c r="C37" s="7">
        <f>_xlfn.STDEV.P(D31:D36)</f>
        <v>13.113531137366945</v>
      </c>
      <c r="D37" s="8">
        <f>AVERAGE(D31:D36)</f>
        <v>11.863587397158923</v>
      </c>
      <c r="F37" s="7">
        <f>_xlfn.STDEV.P(G31:G36)</f>
        <v>17.885312105755617</v>
      </c>
      <c r="G37" s="8">
        <f>AVERAGE(G31:G36)</f>
        <v>23.477466036094242</v>
      </c>
      <c r="I37" s="7">
        <f>_xlfn.STDEV.P(J31:J36)</f>
        <v>17.141718232532483</v>
      </c>
      <c r="J37" s="8">
        <f>AVERAGE(J31:J36)</f>
        <v>34.23817440889875</v>
      </c>
      <c r="M37" s="9"/>
      <c r="P37" s="9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>
        <v>500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1:65" x14ac:dyDescent="0.3">
      <c r="A38" s="19">
        <v>500</v>
      </c>
      <c r="B38" s="12">
        <v>94517</v>
      </c>
      <c r="C38" s="12">
        <v>2785</v>
      </c>
      <c r="D38" s="6">
        <f>C38/B38*100</f>
        <v>2.946559878117164</v>
      </c>
      <c r="E38" s="12">
        <v>93028</v>
      </c>
      <c r="F38" s="12">
        <v>9332</v>
      </c>
      <c r="G38" s="6">
        <f>F38/E38*100</f>
        <v>10.031388399191641</v>
      </c>
      <c r="H38" s="12">
        <v>94331</v>
      </c>
      <c r="I38" s="14">
        <v>21612</v>
      </c>
      <c r="J38" s="6">
        <f>I38/H38*100</f>
        <v>22.910814048404024</v>
      </c>
      <c r="AF38">
        <v>2000</v>
      </c>
    </row>
    <row r="39" spans="1:65" x14ac:dyDescent="0.3">
      <c r="A39" s="19"/>
      <c r="B39" s="5">
        <v>92771</v>
      </c>
      <c r="C39" s="5">
        <v>13697</v>
      </c>
      <c r="D39" s="6">
        <f t="shared" ref="D39:D43" si="23">C39/B39*100</f>
        <v>14.764312123400632</v>
      </c>
      <c r="E39" s="5">
        <v>90933</v>
      </c>
      <c r="F39" s="5">
        <v>21530</v>
      </c>
      <c r="G39" s="6">
        <f t="shared" ref="G39:G43" si="24">F39/E39*100</f>
        <v>23.676773008698714</v>
      </c>
      <c r="H39" s="5">
        <v>103839</v>
      </c>
      <c r="I39" s="6">
        <v>26274</v>
      </c>
      <c r="J39" s="6">
        <f t="shared" ref="J39:J43" si="25">I39/H39*100</f>
        <v>25.302631959090515</v>
      </c>
    </row>
    <row r="40" spans="1:65" x14ac:dyDescent="0.3">
      <c r="A40" s="19"/>
      <c r="B40" s="5">
        <v>95858</v>
      </c>
      <c r="C40" s="5">
        <v>7836</v>
      </c>
      <c r="D40" s="6">
        <f t="shared" si="23"/>
        <v>8.174591583383755</v>
      </c>
      <c r="E40" s="5">
        <v>95470</v>
      </c>
      <c r="F40" s="5">
        <v>18776</v>
      </c>
      <c r="G40" s="6">
        <f t="shared" si="24"/>
        <v>19.666911071540799</v>
      </c>
      <c r="H40" s="5">
        <v>95667</v>
      </c>
      <c r="I40" s="6">
        <v>29120</v>
      </c>
      <c r="J40" s="6">
        <f t="shared" si="25"/>
        <v>30.43891833129501</v>
      </c>
    </row>
    <row r="41" spans="1:65" x14ac:dyDescent="0.3">
      <c r="A41" s="19"/>
      <c r="B41" s="5">
        <v>91118</v>
      </c>
      <c r="C41" s="5">
        <v>6271</v>
      </c>
      <c r="D41" s="6">
        <f t="shared" si="23"/>
        <v>6.8822845101955705</v>
      </c>
      <c r="E41" s="5">
        <v>86956</v>
      </c>
      <c r="F41" s="5">
        <v>11908</v>
      </c>
      <c r="G41" s="6">
        <f t="shared" si="24"/>
        <v>13.694282165692995</v>
      </c>
      <c r="H41" s="5">
        <v>87182</v>
      </c>
      <c r="I41" s="6">
        <v>21928</v>
      </c>
      <c r="J41" s="6">
        <f t="shared" si="25"/>
        <v>25.151980913491318</v>
      </c>
    </row>
    <row r="42" spans="1:65" x14ac:dyDescent="0.3">
      <c r="A42" s="19"/>
      <c r="B42" s="5">
        <v>86685</v>
      </c>
      <c r="C42" s="5">
        <v>24269</v>
      </c>
      <c r="D42" s="6">
        <f t="shared" si="23"/>
        <v>27.996769914056642</v>
      </c>
      <c r="E42" s="5">
        <v>81751</v>
      </c>
      <c r="F42" s="5">
        <v>34911</v>
      </c>
      <c r="G42" s="6">
        <f t="shared" si="24"/>
        <v>42.70406478208217</v>
      </c>
      <c r="H42" s="5">
        <v>78866</v>
      </c>
      <c r="I42" s="6">
        <v>42424</v>
      </c>
      <c r="J42" s="6">
        <f t="shared" si="25"/>
        <v>53.792508812415996</v>
      </c>
    </row>
    <row r="43" spans="1:65" x14ac:dyDescent="0.3">
      <c r="A43" s="19"/>
      <c r="B43" s="5">
        <v>92014</v>
      </c>
      <c r="C43" s="5">
        <v>2100</v>
      </c>
      <c r="D43" s="6">
        <f t="shared" si="23"/>
        <v>2.2822613950051078</v>
      </c>
      <c r="E43" s="5">
        <v>89477</v>
      </c>
      <c r="F43" s="5">
        <v>6122</v>
      </c>
      <c r="G43" s="6">
        <f t="shared" si="24"/>
        <v>6.841981738323816</v>
      </c>
      <c r="H43" s="5">
        <v>89618</v>
      </c>
      <c r="I43" s="6">
        <v>13598</v>
      </c>
      <c r="J43" s="6">
        <f t="shared" si="25"/>
        <v>15.17329107991698</v>
      </c>
    </row>
    <row r="44" spans="1:65" s="4" customFormat="1" x14ac:dyDescent="0.3">
      <c r="A44" s="19"/>
      <c r="C44" s="7">
        <f>_xlfn.STDEV.P(D38:D43)</f>
        <v>8.8261167916264007</v>
      </c>
      <c r="D44" s="8">
        <f>AVERAGE(D38:D43)</f>
        <v>10.507796567359811</v>
      </c>
      <c r="F44" s="7">
        <f>_xlfn.STDEV.P(G38:G43)</f>
        <v>11.828381498920049</v>
      </c>
      <c r="G44" s="8">
        <f>AVERAGE(G38:G43)</f>
        <v>19.435900194255023</v>
      </c>
      <c r="I44" s="7">
        <f>_xlfn.STDEV.P(J38:J43)</f>
        <v>12.06386294626458</v>
      </c>
      <c r="J44" s="8">
        <f>AVERAGE(J38:J43)</f>
        <v>28.795024190768974</v>
      </c>
      <c r="M44" s="9"/>
      <c r="P44" s="9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</row>
    <row r="45" spans="1:65" x14ac:dyDescent="0.3">
      <c r="A45" s="19">
        <v>2000</v>
      </c>
      <c r="B45" s="11">
        <v>70762</v>
      </c>
      <c r="C45" s="12">
        <v>9008</v>
      </c>
      <c r="D45" s="6">
        <f>C45/B45*100</f>
        <v>12.729996325711539</v>
      </c>
      <c r="E45" s="12">
        <v>74360</v>
      </c>
      <c r="F45" s="12">
        <v>16257</v>
      </c>
      <c r="G45" s="6">
        <f>F45/E45*100</f>
        <v>21.862560516406671</v>
      </c>
      <c r="H45" s="12">
        <v>71164</v>
      </c>
      <c r="I45" s="12">
        <v>21819</v>
      </c>
      <c r="J45" s="6">
        <f>I45/H45*100</f>
        <v>30.660165252093758</v>
      </c>
    </row>
    <row r="46" spans="1:65" x14ac:dyDescent="0.3">
      <c r="A46" s="19"/>
      <c r="B46" s="13">
        <v>73236</v>
      </c>
      <c r="C46" s="5">
        <v>2022</v>
      </c>
      <c r="D46" s="6">
        <f t="shared" ref="D46:D50" si="26">C46/B46*100</f>
        <v>2.7609372439783715</v>
      </c>
      <c r="E46" s="5">
        <v>76422</v>
      </c>
      <c r="F46" s="5">
        <v>3328</v>
      </c>
      <c r="G46" s="6">
        <f t="shared" ref="G46:G50" si="27">F46/E46*100</f>
        <v>4.3547669519248382</v>
      </c>
      <c r="H46" s="5">
        <v>73392</v>
      </c>
      <c r="I46" s="5">
        <v>7644</v>
      </c>
      <c r="J46" s="6">
        <f t="shared" ref="J46:J50" si="28">I46/H46*100</f>
        <v>10.415304120340091</v>
      </c>
    </row>
    <row r="47" spans="1:65" x14ac:dyDescent="0.3">
      <c r="A47" s="19"/>
      <c r="B47" s="13">
        <v>71794</v>
      </c>
      <c r="C47" s="5">
        <v>2338</v>
      </c>
      <c r="D47" s="6">
        <f t="shared" si="26"/>
        <v>3.2565395436944589</v>
      </c>
      <c r="E47" s="5">
        <v>75368</v>
      </c>
      <c r="F47" s="5">
        <v>6648</v>
      </c>
      <c r="G47" s="6">
        <f t="shared" si="27"/>
        <v>8.8207196688249656</v>
      </c>
      <c r="H47" s="5">
        <v>71613</v>
      </c>
      <c r="I47" s="5">
        <v>10669</v>
      </c>
      <c r="J47" s="6">
        <f t="shared" si="28"/>
        <v>14.898133020540962</v>
      </c>
    </row>
    <row r="48" spans="1:65" x14ac:dyDescent="0.3">
      <c r="A48" s="19"/>
      <c r="B48" s="13">
        <v>72809</v>
      </c>
      <c r="C48" s="5">
        <v>5331</v>
      </c>
      <c r="D48" s="6">
        <f t="shared" si="26"/>
        <v>7.3218970182257692</v>
      </c>
      <c r="E48" s="5">
        <v>76199</v>
      </c>
      <c r="F48" s="5">
        <v>22302</v>
      </c>
      <c r="G48" s="6">
        <f t="shared" si="27"/>
        <v>29.268100631241879</v>
      </c>
      <c r="H48" s="5">
        <v>72046</v>
      </c>
      <c r="I48" s="5">
        <v>41798</v>
      </c>
      <c r="J48" s="6">
        <f t="shared" si="28"/>
        <v>58.01571218388252</v>
      </c>
    </row>
    <row r="49" spans="1:65" x14ac:dyDescent="0.3">
      <c r="A49" s="19"/>
      <c r="B49" s="13">
        <v>71852</v>
      </c>
      <c r="C49" s="5">
        <v>5110</v>
      </c>
      <c r="D49" s="6">
        <f t="shared" si="26"/>
        <v>7.111841006513389</v>
      </c>
      <c r="E49" s="5">
        <v>76825</v>
      </c>
      <c r="F49" s="5">
        <v>22763</v>
      </c>
      <c r="G49" s="6">
        <f t="shared" si="27"/>
        <v>29.629677839245041</v>
      </c>
      <c r="H49" s="5">
        <v>72834</v>
      </c>
      <c r="I49" s="5">
        <v>39662</v>
      </c>
      <c r="J49" s="6">
        <f t="shared" si="28"/>
        <v>54.455336793255896</v>
      </c>
    </row>
    <row r="50" spans="1:65" x14ac:dyDescent="0.3">
      <c r="A50" s="19"/>
      <c r="B50" s="13">
        <v>72041</v>
      </c>
      <c r="C50" s="5">
        <v>3650</v>
      </c>
      <c r="D50" s="6">
        <f t="shared" si="26"/>
        <v>5.0665593203870021</v>
      </c>
      <c r="E50" s="5">
        <v>75284</v>
      </c>
      <c r="F50" s="5">
        <v>26892</v>
      </c>
      <c r="G50" s="6">
        <f t="shared" si="27"/>
        <v>35.72073747409808</v>
      </c>
      <c r="H50" s="5">
        <v>71042</v>
      </c>
      <c r="I50" s="5">
        <v>22828</v>
      </c>
      <c r="J50" s="6">
        <f t="shared" si="28"/>
        <v>32.133104360800651</v>
      </c>
    </row>
    <row r="51" spans="1:65" s="4" customFormat="1" x14ac:dyDescent="0.3">
      <c r="A51" s="19"/>
      <c r="C51" s="7">
        <f>_xlfn.STDEV.P(D45:D50)</f>
        <v>3.3247503248967405</v>
      </c>
      <c r="D51" s="8">
        <f>AVERAGE(D45:D50)</f>
        <v>6.3746284097517547</v>
      </c>
      <c r="F51" s="7">
        <f>_xlfn.STDEV.P(G45:G50)</f>
        <v>11.426921383038824</v>
      </c>
      <c r="G51" s="8">
        <f>AVERAGE(G45:G50)</f>
        <v>21.609427180290243</v>
      </c>
      <c r="I51" s="7">
        <f>_xlfn.STDEV.P(J45:J50)</f>
        <v>17.930338689059834</v>
      </c>
      <c r="J51" s="8">
        <f>AVERAGE(J45:J50)</f>
        <v>33.429625955152311</v>
      </c>
      <c r="M51" s="9"/>
      <c r="P51" s="9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</row>
    <row r="52" spans="1:65" x14ac:dyDescent="0.3">
      <c r="C52"/>
    </row>
    <row r="53" spans="1:65" x14ac:dyDescent="0.3">
      <c r="C53"/>
    </row>
    <row r="54" spans="1:65" x14ac:dyDescent="0.3">
      <c r="C54"/>
    </row>
  </sheetData>
  <mergeCells count="15">
    <mergeCell ref="A31:A37"/>
    <mergeCell ref="A38:A44"/>
    <mergeCell ref="A45:A51"/>
    <mergeCell ref="AB2:AE2"/>
    <mergeCell ref="AF2:AI2"/>
    <mergeCell ref="A3:A9"/>
    <mergeCell ref="A10:A16"/>
    <mergeCell ref="A17:A23"/>
    <mergeCell ref="A24:A30"/>
    <mergeCell ref="X2:AA2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A00E-291A-4F0F-A01B-4F377807F88F}">
  <dimension ref="A1:BM54"/>
  <sheetViews>
    <sheetView topLeftCell="A6" zoomScale="82" zoomScaleNormal="70" workbookViewId="0">
      <selection activeCell="K16" sqref="K16"/>
    </sheetView>
  </sheetViews>
  <sheetFormatPr defaultRowHeight="14.4" x14ac:dyDescent="0.3"/>
  <cols>
    <col min="1" max="1" width="9.44140625" bestFit="1" customWidth="1"/>
    <col min="3" max="4" width="8.88671875" style="10"/>
    <col min="7" max="7" width="8.88671875" style="10"/>
    <col min="10" max="10" width="8.88671875" style="10"/>
    <col min="13" max="13" width="8.88671875" style="10"/>
    <col min="16" max="16" width="8.88671875" style="10"/>
  </cols>
  <sheetData>
    <row r="1" spans="1:65" ht="15" thickBot="1" x14ac:dyDescent="0.35">
      <c r="A1" s="1"/>
      <c r="B1" s="18">
        <v>24</v>
      </c>
      <c r="C1" s="18"/>
      <c r="D1" s="18"/>
      <c r="E1" s="18">
        <v>48</v>
      </c>
      <c r="F1" s="18"/>
      <c r="G1" s="18"/>
      <c r="H1" s="18">
        <v>72</v>
      </c>
      <c r="I1" s="18"/>
      <c r="J1" s="18"/>
      <c r="K1" s="18">
        <v>96</v>
      </c>
      <c r="L1" s="18"/>
      <c r="M1" s="18"/>
      <c r="N1" s="18">
        <v>120</v>
      </c>
      <c r="O1" s="18"/>
      <c r="P1" s="18"/>
    </row>
    <row r="2" spans="1:65" s="4" customFormat="1" ht="15" thickBot="1" x14ac:dyDescent="0.35">
      <c r="A2" s="2" t="s">
        <v>0</v>
      </c>
      <c r="B2" s="2" t="s">
        <v>1</v>
      </c>
      <c r="C2" s="2" t="s">
        <v>2</v>
      </c>
      <c r="D2" s="3" t="s">
        <v>3</v>
      </c>
      <c r="E2" s="2" t="s">
        <v>1</v>
      </c>
      <c r="F2" s="2" t="s">
        <v>2</v>
      </c>
      <c r="G2" s="3" t="s">
        <v>3</v>
      </c>
      <c r="H2" s="2" t="s">
        <v>1</v>
      </c>
      <c r="I2" s="2" t="s">
        <v>2</v>
      </c>
      <c r="J2" s="3" t="s">
        <v>3</v>
      </c>
      <c r="K2" s="2" t="s">
        <v>1</v>
      </c>
      <c r="L2" s="2" t="s">
        <v>2</v>
      </c>
      <c r="M2" s="3" t="s">
        <v>3</v>
      </c>
      <c r="N2" s="2" t="s">
        <v>1</v>
      </c>
      <c r="O2" s="2" t="s">
        <v>2</v>
      </c>
      <c r="P2" s="3" t="s">
        <v>3</v>
      </c>
      <c r="Q2"/>
      <c r="R2" t="s">
        <v>6</v>
      </c>
      <c r="S2"/>
      <c r="T2"/>
      <c r="U2"/>
      <c r="V2"/>
      <c r="W2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</row>
    <row r="3" spans="1:65" x14ac:dyDescent="0.3">
      <c r="A3" s="19">
        <v>10</v>
      </c>
      <c r="B3" s="11">
        <v>119957</v>
      </c>
      <c r="C3" s="12">
        <v>118260</v>
      </c>
      <c r="D3" s="6">
        <f>C3/B3</f>
        <v>0.98585326408629759</v>
      </c>
      <c r="E3" s="5"/>
      <c r="F3" s="5"/>
      <c r="G3" s="6"/>
      <c r="J3" s="6"/>
      <c r="M3" s="6" t="e">
        <f t="shared" ref="M3:M8" si="0">L3/K3</f>
        <v>#DIV/0!</v>
      </c>
      <c r="N3" s="5"/>
      <c r="O3" s="5"/>
      <c r="P3" s="6" t="e">
        <f t="shared" ref="P3:P8" si="1">O3/N3</f>
        <v>#DIV/0!</v>
      </c>
      <c r="AF3">
        <v>24</v>
      </c>
    </row>
    <row r="4" spans="1:65" x14ac:dyDescent="0.3">
      <c r="A4" s="19"/>
      <c r="B4" s="13">
        <v>128004</v>
      </c>
      <c r="C4" s="5">
        <v>102737</v>
      </c>
      <c r="D4" s="6">
        <f>C4/B4</f>
        <v>0.80260773100840599</v>
      </c>
      <c r="E4" s="5">
        <v>128441</v>
      </c>
      <c r="F4" s="5">
        <v>137150</v>
      </c>
      <c r="G4" s="6">
        <f>F4/E4</f>
        <v>1.0678054515302746</v>
      </c>
      <c r="H4" s="5">
        <v>116434</v>
      </c>
      <c r="I4" s="5">
        <v>120376</v>
      </c>
      <c r="J4" s="6">
        <f>I4/H4</f>
        <v>1.0338560901454901</v>
      </c>
      <c r="M4" s="6" t="e">
        <f t="shared" si="0"/>
        <v>#DIV/0!</v>
      </c>
      <c r="N4" s="5"/>
      <c r="O4" s="5"/>
      <c r="P4" s="6" t="e">
        <f t="shared" si="1"/>
        <v>#DIV/0!</v>
      </c>
      <c r="R4" s="5"/>
      <c r="X4" s="5"/>
      <c r="Y4" s="5"/>
      <c r="Z4" s="5"/>
      <c r="AA4" s="5"/>
      <c r="AB4" s="5"/>
      <c r="AC4" s="5"/>
      <c r="AD4" s="5"/>
      <c r="AE4" s="5"/>
      <c r="AF4" s="5">
        <v>48</v>
      </c>
      <c r="AG4" s="5"/>
      <c r="AH4" s="5"/>
      <c r="AI4" s="5"/>
    </row>
    <row r="5" spans="1:65" x14ac:dyDescent="0.3">
      <c r="A5" s="19"/>
      <c r="B5" s="13">
        <v>126960</v>
      </c>
      <c r="C5" s="5">
        <v>96713</v>
      </c>
      <c r="D5" s="6">
        <f>C5/B5</f>
        <v>0.76175960932577191</v>
      </c>
      <c r="E5" s="5">
        <v>128679</v>
      </c>
      <c r="F5" s="5">
        <v>132328</v>
      </c>
      <c r="G5" s="6">
        <f>F5/E5</f>
        <v>1.0283573854319663</v>
      </c>
      <c r="H5" s="5">
        <v>115078</v>
      </c>
      <c r="I5" s="5">
        <v>122514</v>
      </c>
      <c r="J5" s="6">
        <f>I5/H5</f>
        <v>1.0646170423538817</v>
      </c>
      <c r="M5" s="6" t="e">
        <f t="shared" si="0"/>
        <v>#DIV/0!</v>
      </c>
      <c r="N5" s="5"/>
      <c r="O5" s="5"/>
      <c r="P5" s="6" t="e">
        <f t="shared" si="1"/>
        <v>#DIV/0!</v>
      </c>
      <c r="R5" s="5"/>
      <c r="X5" s="5"/>
      <c r="Y5" s="5"/>
      <c r="Z5" s="5"/>
      <c r="AA5" s="5"/>
      <c r="AB5" s="5"/>
      <c r="AC5" s="5"/>
      <c r="AD5" s="5"/>
      <c r="AE5" s="5"/>
      <c r="AF5" s="5">
        <v>72</v>
      </c>
      <c r="AG5" s="5"/>
      <c r="AH5" s="5"/>
      <c r="AI5" s="5"/>
    </row>
    <row r="6" spans="1:65" x14ac:dyDescent="0.3">
      <c r="A6" s="19"/>
      <c r="B6" s="5"/>
      <c r="C6" s="5"/>
      <c r="D6" s="6"/>
      <c r="E6" s="5"/>
      <c r="F6" s="5"/>
      <c r="G6" s="6"/>
      <c r="J6" s="6"/>
      <c r="M6" s="6" t="e">
        <f t="shared" si="0"/>
        <v>#DIV/0!</v>
      </c>
      <c r="N6" s="5"/>
      <c r="O6" s="5"/>
      <c r="P6" s="6" t="e">
        <f t="shared" si="1"/>
        <v>#DIV/0!</v>
      </c>
      <c r="R6" s="5"/>
      <c r="X6" s="5"/>
      <c r="Y6" s="5"/>
      <c r="Z6" s="5"/>
      <c r="AA6" s="5"/>
      <c r="AB6" s="5"/>
      <c r="AC6" s="5"/>
      <c r="AD6" s="5"/>
      <c r="AE6" s="5"/>
      <c r="AF6" s="5">
        <v>96</v>
      </c>
      <c r="AG6" s="5"/>
      <c r="AH6" s="5"/>
      <c r="AI6" s="5"/>
    </row>
    <row r="7" spans="1:65" x14ac:dyDescent="0.3">
      <c r="A7" s="19"/>
      <c r="B7" s="5"/>
      <c r="C7" s="5"/>
      <c r="D7" s="6"/>
      <c r="E7" s="5"/>
      <c r="F7" s="5"/>
      <c r="G7" s="6"/>
      <c r="J7" s="6"/>
      <c r="M7" s="6" t="e">
        <f t="shared" si="0"/>
        <v>#DIV/0!</v>
      </c>
      <c r="N7" s="5"/>
      <c r="O7" s="5"/>
      <c r="P7" s="6" t="e">
        <f t="shared" si="1"/>
        <v>#DIV/0!</v>
      </c>
      <c r="X7" s="5"/>
      <c r="Y7" s="5"/>
      <c r="Z7" s="5"/>
      <c r="AA7" s="5"/>
      <c r="AB7" s="5"/>
      <c r="AC7" s="5"/>
      <c r="AD7" s="5"/>
      <c r="AE7" s="5"/>
      <c r="AF7" s="5">
        <v>120</v>
      </c>
      <c r="AG7" s="5"/>
      <c r="AH7" s="5"/>
      <c r="AI7" s="5"/>
    </row>
    <row r="8" spans="1:65" s="4" customFormat="1" x14ac:dyDescent="0.3">
      <c r="A8" s="19"/>
      <c r="B8" s="5"/>
      <c r="C8" s="5"/>
      <c r="D8" s="6"/>
      <c r="E8" s="5"/>
      <c r="F8" s="5"/>
      <c r="G8" s="6"/>
      <c r="H8"/>
      <c r="I8"/>
      <c r="J8" s="6"/>
      <c r="K8"/>
      <c r="L8"/>
      <c r="M8" s="6" t="e">
        <f t="shared" si="0"/>
        <v>#DIV/0!</v>
      </c>
      <c r="N8" s="5"/>
      <c r="O8" s="5"/>
      <c r="P8" s="6" t="e">
        <f t="shared" si="1"/>
        <v>#DIV/0!</v>
      </c>
      <c r="Q8"/>
      <c r="R8"/>
      <c r="S8"/>
      <c r="T8"/>
      <c r="U8"/>
      <c r="V8"/>
      <c r="W8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1:65" s="4" customFormat="1" x14ac:dyDescent="0.3">
      <c r="A9" s="19"/>
      <c r="B9" s="7"/>
      <c r="C9" s="7">
        <f>_xlfn.STDEV.P(D3:D5)</f>
        <v>9.7448254383731642E-2</v>
      </c>
      <c r="D9" s="8">
        <f>AVERAGE(D3:D5)</f>
        <v>0.85007353480682524</v>
      </c>
      <c r="E9" s="7"/>
      <c r="F9" s="7">
        <f>_xlfn.STDEV.P(G3:G5)</f>
        <v>1.9724033049154155E-2</v>
      </c>
      <c r="G9" s="8">
        <f>AVERAGE(G3:G5)</f>
        <v>1.0480814184811205</v>
      </c>
      <c r="I9" s="7">
        <f>_xlfn.STDEV.P(J3:J5)</f>
        <v>1.5380476104195795E-2</v>
      </c>
      <c r="J9" s="8">
        <f>AVERAGE(J3:J5)</f>
        <v>1.0492365662496859</v>
      </c>
      <c r="M9" s="8"/>
      <c r="N9" s="7"/>
      <c r="O9" s="7"/>
      <c r="P9" s="9" t="e">
        <f>AVERAGE(P3:P8)</f>
        <v>#DIV/0!</v>
      </c>
      <c r="R9"/>
      <c r="S9"/>
      <c r="T9"/>
      <c r="U9"/>
      <c r="V9"/>
      <c r="W9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1:65" x14ac:dyDescent="0.3">
      <c r="A10" s="19">
        <v>20</v>
      </c>
      <c r="B10" s="12">
        <v>71607</v>
      </c>
      <c r="C10" s="12">
        <v>68343</v>
      </c>
      <c r="D10" s="6">
        <f>C10/B10</f>
        <v>0.95441786417529018</v>
      </c>
      <c r="E10" s="5"/>
      <c r="F10" s="5"/>
      <c r="G10" s="6"/>
      <c r="J10" s="6"/>
      <c r="M10" s="6" t="e">
        <f t="shared" ref="M10:M15" si="2">L10/K10</f>
        <v>#DIV/0!</v>
      </c>
      <c r="N10" s="5"/>
      <c r="O10" s="5"/>
      <c r="P10" s="6" t="e">
        <f t="shared" ref="P10:P15" si="3">O10/N10</f>
        <v>#DIV/0!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65" x14ac:dyDescent="0.3">
      <c r="A11" s="19"/>
      <c r="B11" s="5">
        <v>71435</v>
      </c>
      <c r="C11" s="5">
        <v>60640</v>
      </c>
      <c r="D11" s="6">
        <f>C11/B11</f>
        <v>0.84888360047595712</v>
      </c>
      <c r="E11" s="5">
        <v>75553</v>
      </c>
      <c r="F11" s="5">
        <v>76819</v>
      </c>
      <c r="G11" s="6">
        <f>F11/E11</f>
        <v>1.0167564491151906</v>
      </c>
      <c r="H11" s="5">
        <v>66618</v>
      </c>
      <c r="I11" s="6">
        <v>69898</v>
      </c>
      <c r="J11" s="6">
        <f>I11/H11</f>
        <v>1.0492359422378337</v>
      </c>
      <c r="M11" s="6" t="e">
        <f t="shared" si="2"/>
        <v>#DIV/0!</v>
      </c>
      <c r="N11" s="5"/>
      <c r="O11" s="5"/>
      <c r="P11" s="6" t="e">
        <f t="shared" si="3"/>
        <v>#DIV/0!</v>
      </c>
    </row>
    <row r="12" spans="1:65" x14ac:dyDescent="0.3">
      <c r="A12" s="19"/>
      <c r="B12" s="5">
        <v>80100</v>
      </c>
      <c r="C12" s="5">
        <v>58796</v>
      </c>
      <c r="D12" s="6">
        <f>C12/B12</f>
        <v>0.73403245942571782</v>
      </c>
      <c r="E12" s="5">
        <v>79958</v>
      </c>
      <c r="F12" s="5">
        <v>74952</v>
      </c>
      <c r="G12" s="6">
        <f>F12/E12</f>
        <v>0.9373921308687061</v>
      </c>
      <c r="H12" s="5">
        <v>69665</v>
      </c>
      <c r="I12" s="6">
        <v>72576</v>
      </c>
      <c r="J12" s="6">
        <f>I12/H12</f>
        <v>1.0417856886528385</v>
      </c>
      <c r="M12" s="6" t="e">
        <f t="shared" si="2"/>
        <v>#DIV/0!</v>
      </c>
      <c r="N12" s="5"/>
      <c r="O12" s="5"/>
      <c r="P12" s="6" t="e">
        <f t="shared" si="3"/>
        <v>#DIV/0!</v>
      </c>
    </row>
    <row r="13" spans="1:65" x14ac:dyDescent="0.3">
      <c r="A13" s="19"/>
      <c r="B13" s="5"/>
      <c r="C13" s="5"/>
      <c r="D13" s="6"/>
      <c r="E13" s="5"/>
      <c r="F13" s="5"/>
      <c r="G13" s="6"/>
      <c r="J13" s="6"/>
      <c r="M13" s="6" t="e">
        <f t="shared" si="2"/>
        <v>#DIV/0!</v>
      </c>
      <c r="N13" s="5"/>
      <c r="O13" s="5"/>
      <c r="P13" s="6" t="e">
        <f t="shared" si="3"/>
        <v>#DIV/0!</v>
      </c>
    </row>
    <row r="14" spans="1:65" x14ac:dyDescent="0.3">
      <c r="A14" s="19"/>
      <c r="B14" s="5"/>
      <c r="C14" s="5"/>
      <c r="D14" s="6"/>
      <c r="E14" s="5"/>
      <c r="F14" s="5"/>
      <c r="G14" s="6"/>
      <c r="J14" s="6"/>
      <c r="M14" s="6" t="e">
        <f t="shared" si="2"/>
        <v>#DIV/0!</v>
      </c>
      <c r="N14" s="5"/>
      <c r="O14" s="5"/>
      <c r="P14" s="6" t="e">
        <f t="shared" si="3"/>
        <v>#DIV/0!</v>
      </c>
    </row>
    <row r="15" spans="1:65" x14ac:dyDescent="0.3">
      <c r="A15" s="19"/>
      <c r="B15" s="5"/>
      <c r="C15" s="5"/>
      <c r="D15" s="6"/>
      <c r="E15" s="5"/>
      <c r="F15" s="5"/>
      <c r="G15" s="6"/>
      <c r="J15" s="6"/>
      <c r="M15" s="6" t="e">
        <f t="shared" si="2"/>
        <v>#DIV/0!</v>
      </c>
      <c r="N15" s="5"/>
      <c r="O15" s="5"/>
      <c r="P15" s="6" t="e">
        <f t="shared" si="3"/>
        <v>#DIV/0!</v>
      </c>
    </row>
    <row r="16" spans="1:65" s="4" customFormat="1" x14ac:dyDescent="0.3">
      <c r="A16" s="19"/>
      <c r="B16" s="7"/>
      <c r="C16" s="7">
        <f>_xlfn.STDEV.P(D10:D12)</f>
        <v>8.9998760511054987E-2</v>
      </c>
      <c r="D16" s="8">
        <f>AVERAGE(D10:D15)</f>
        <v>0.84577797469232163</v>
      </c>
      <c r="E16" s="7"/>
      <c r="F16" s="7">
        <f>_xlfn.STDEV.P(G10:G12)</f>
        <v>3.9682159123242244E-2</v>
      </c>
      <c r="G16" s="8">
        <f>AVERAGE(G10:G12)</f>
        <v>0.97707428999194834</v>
      </c>
      <c r="I16" s="7">
        <f>_xlfn.STDEV.P(J10:J12)</f>
        <v>3.7251267924975906E-3</v>
      </c>
      <c r="J16" s="8">
        <f>AVERAGE(J10:J12)</f>
        <v>1.0455108154453361</v>
      </c>
      <c r="M16" s="8"/>
      <c r="N16" s="7"/>
      <c r="O16" s="7"/>
      <c r="P16" s="8" t="e">
        <f>AVERAGE(P10:P15)</f>
        <v>#DIV/0!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3">
      <c r="A17" s="19">
        <v>40</v>
      </c>
      <c r="B17" s="11">
        <v>73304</v>
      </c>
      <c r="C17" s="12">
        <v>54787</v>
      </c>
      <c r="D17" s="6">
        <f>C17/B17</f>
        <v>0.74739441231037873</v>
      </c>
      <c r="G17" s="6"/>
      <c r="J17" s="6"/>
      <c r="M17" s="6" t="e">
        <f t="shared" ref="M17:M22" si="4">L17/K17</f>
        <v>#DIV/0!</v>
      </c>
      <c r="P17" s="6" t="e">
        <f t="shared" ref="P17:P22" si="5">O17/N17</f>
        <v>#DIV/0!</v>
      </c>
    </row>
    <row r="18" spans="1:65" x14ac:dyDescent="0.3">
      <c r="A18" s="19"/>
      <c r="B18" s="13">
        <v>66045</v>
      </c>
      <c r="C18" s="5">
        <v>63588</v>
      </c>
      <c r="D18" s="6">
        <f>C18/B18</f>
        <v>0.9627980922098569</v>
      </c>
      <c r="E18" s="5">
        <v>67655</v>
      </c>
      <c r="F18" s="5">
        <v>72623</v>
      </c>
      <c r="G18" s="6">
        <f>F18/E18</f>
        <v>1.0734313797945458</v>
      </c>
      <c r="H18" s="5">
        <v>62522</v>
      </c>
      <c r="I18" s="5">
        <v>69383</v>
      </c>
      <c r="J18" s="6">
        <f>I18/H18</f>
        <v>1.1097373724448993</v>
      </c>
      <c r="M18" s="6" t="e">
        <f t="shared" si="4"/>
        <v>#DIV/0!</v>
      </c>
      <c r="P18" s="6" t="e">
        <f t="shared" si="5"/>
        <v>#DIV/0!</v>
      </c>
    </row>
    <row r="19" spans="1:65" x14ac:dyDescent="0.3">
      <c r="A19" s="19"/>
      <c r="B19" s="13">
        <v>66959</v>
      </c>
      <c r="C19" s="5">
        <v>63147</v>
      </c>
      <c r="D19" s="6">
        <f>C19/B19</f>
        <v>0.9430696396302215</v>
      </c>
      <c r="E19" s="5">
        <v>67631</v>
      </c>
      <c r="F19" s="5">
        <v>71783</v>
      </c>
      <c r="G19" s="6">
        <f>F19/E19</f>
        <v>1.0613919652230486</v>
      </c>
      <c r="H19" s="5">
        <v>61400</v>
      </c>
      <c r="I19" s="5">
        <v>67583</v>
      </c>
      <c r="J19" s="6">
        <f>I19/H19</f>
        <v>1.1007003257328991</v>
      </c>
      <c r="M19" s="6" t="e">
        <f t="shared" si="4"/>
        <v>#DIV/0!</v>
      </c>
      <c r="P19" s="6" t="e">
        <f t="shared" si="5"/>
        <v>#DIV/0!</v>
      </c>
    </row>
    <row r="20" spans="1:65" x14ac:dyDescent="0.3">
      <c r="A20" s="19"/>
      <c r="B20" s="13"/>
      <c r="C20" s="5"/>
      <c r="D20" s="6"/>
      <c r="G20" s="6"/>
      <c r="J20" s="6"/>
      <c r="M20" s="6" t="e">
        <f t="shared" si="4"/>
        <v>#DIV/0!</v>
      </c>
      <c r="P20" s="6" t="e">
        <f t="shared" si="5"/>
        <v>#DIV/0!</v>
      </c>
    </row>
    <row r="21" spans="1:65" x14ac:dyDescent="0.3">
      <c r="A21" s="19"/>
      <c r="B21" s="13"/>
      <c r="C21" s="5"/>
      <c r="D21" s="6"/>
      <c r="G21" s="6"/>
      <c r="J21" s="6"/>
      <c r="M21" s="6" t="e">
        <f t="shared" si="4"/>
        <v>#DIV/0!</v>
      </c>
      <c r="P21" s="6" t="e">
        <f t="shared" si="5"/>
        <v>#DIV/0!</v>
      </c>
    </row>
    <row r="22" spans="1:65" x14ac:dyDescent="0.3">
      <c r="A22" s="19"/>
      <c r="B22" s="13"/>
      <c r="C22" s="5"/>
      <c r="D22" s="6"/>
      <c r="G22" s="6"/>
      <c r="J22" s="6"/>
      <c r="M22" s="6" t="e">
        <f t="shared" si="4"/>
        <v>#DIV/0!</v>
      </c>
      <c r="P22" s="6" t="e">
        <f t="shared" si="5"/>
        <v>#DIV/0!</v>
      </c>
    </row>
    <row r="23" spans="1:65" s="4" customFormat="1" x14ac:dyDescent="0.3">
      <c r="A23" s="19"/>
      <c r="C23" s="7">
        <f>_xlfn.STDEV.P(D17:D19)</f>
        <v>9.7226397731214706E-2</v>
      </c>
      <c r="D23" s="8">
        <f>AVERAGE(D17:D22)</f>
        <v>0.88442071471681905</v>
      </c>
      <c r="F23" s="7">
        <f>_xlfn.STDEV.P(G17:G19)</f>
        <v>6.0197072857486322E-3</v>
      </c>
      <c r="G23" s="8">
        <f>AVERAGE(G17:G19)</f>
        <v>1.0674116725087972</v>
      </c>
      <c r="I23" s="7">
        <f>_xlfn.STDEV.P(J17:J19)</f>
        <v>4.5185233560001148E-3</v>
      </c>
      <c r="J23" s="8">
        <f>AVERAGE(J17:J19)</f>
        <v>1.1052188490888992</v>
      </c>
      <c r="M23" s="8" t="e">
        <f>AVERAGE(M17:M22)</f>
        <v>#DIV/0!</v>
      </c>
      <c r="P23" s="8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3">
      <c r="A24" s="19">
        <v>70</v>
      </c>
      <c r="B24" s="12">
        <v>72063</v>
      </c>
      <c r="C24" s="12">
        <v>56993</v>
      </c>
      <c r="D24" s="6">
        <f>C24/B24</f>
        <v>0.79087742669608541</v>
      </c>
      <c r="G24" s="6"/>
      <c r="J24" s="6"/>
      <c r="M24" s="6" t="e">
        <f t="shared" ref="M24:M29" si="6">L24/K24</f>
        <v>#DIV/0!</v>
      </c>
      <c r="P24" s="6" t="e">
        <f t="shared" ref="P24:P29" si="7">O24/N24</f>
        <v>#DIV/0!</v>
      </c>
    </row>
    <row r="25" spans="1:65" x14ac:dyDescent="0.3">
      <c r="A25" s="19"/>
      <c r="B25" s="5">
        <v>66465</v>
      </c>
      <c r="C25" s="5">
        <v>63841</v>
      </c>
      <c r="D25" s="6">
        <f>C25/B25</f>
        <v>0.96052057473858421</v>
      </c>
      <c r="E25" s="5">
        <v>67166</v>
      </c>
      <c r="F25" s="5">
        <v>73476</v>
      </c>
      <c r="G25" s="6">
        <f>F25/E25</f>
        <v>1.0939463418991753</v>
      </c>
      <c r="H25" s="5">
        <v>60600</v>
      </c>
      <c r="I25" s="6">
        <v>67731</v>
      </c>
      <c r="J25" s="6">
        <f>I25/H25</f>
        <v>1.1176732673267327</v>
      </c>
      <c r="M25" s="6" t="e">
        <f t="shared" si="6"/>
        <v>#DIV/0!</v>
      </c>
      <c r="P25" s="6" t="e">
        <f t="shared" si="7"/>
        <v>#DIV/0!</v>
      </c>
    </row>
    <row r="26" spans="1:65" x14ac:dyDescent="0.3">
      <c r="A26" s="19"/>
      <c r="B26" s="5">
        <v>80839</v>
      </c>
      <c r="C26" s="5">
        <v>46815</v>
      </c>
      <c r="D26" s="6">
        <f>C26/B26</f>
        <v>0.57911404148987489</v>
      </c>
      <c r="E26" s="5">
        <v>82284</v>
      </c>
      <c r="F26" s="5">
        <v>63402</v>
      </c>
      <c r="G26" s="6">
        <f>F26/E26</f>
        <v>0.77052646930144375</v>
      </c>
      <c r="H26" s="5">
        <v>69594</v>
      </c>
      <c r="I26" s="6">
        <v>61812</v>
      </c>
      <c r="J26" s="6">
        <f>I26/H26</f>
        <v>0.88818001551857917</v>
      </c>
      <c r="M26" s="6" t="e">
        <f t="shared" si="6"/>
        <v>#DIV/0!</v>
      </c>
      <c r="P26" s="6" t="e">
        <f t="shared" si="7"/>
        <v>#DIV/0!</v>
      </c>
    </row>
    <row r="27" spans="1:65" x14ac:dyDescent="0.3">
      <c r="A27" s="19"/>
      <c r="B27" s="5"/>
      <c r="C27" s="5"/>
      <c r="D27" s="6"/>
      <c r="G27" s="6"/>
      <c r="J27" s="6"/>
      <c r="M27" s="6" t="e">
        <f t="shared" si="6"/>
        <v>#DIV/0!</v>
      </c>
      <c r="P27" s="6" t="e">
        <f t="shared" si="7"/>
        <v>#DIV/0!</v>
      </c>
    </row>
    <row r="28" spans="1:65" x14ac:dyDescent="0.3">
      <c r="A28" s="19"/>
      <c r="B28" s="5"/>
      <c r="C28" s="5"/>
      <c r="D28" s="6"/>
      <c r="G28" s="6"/>
      <c r="J28" s="6"/>
      <c r="M28" s="6" t="e">
        <f t="shared" si="6"/>
        <v>#DIV/0!</v>
      </c>
      <c r="P28" s="6" t="e">
        <f t="shared" si="7"/>
        <v>#DIV/0!</v>
      </c>
    </row>
    <row r="29" spans="1:65" x14ac:dyDescent="0.3">
      <c r="A29" s="19"/>
      <c r="C29"/>
      <c r="D29" s="6"/>
      <c r="G29" s="6"/>
      <c r="J29" s="6"/>
      <c r="M29" s="6" t="e">
        <f t="shared" si="6"/>
        <v>#DIV/0!</v>
      </c>
      <c r="P29" s="6" t="e">
        <f t="shared" si="7"/>
        <v>#DIV/0!</v>
      </c>
    </row>
    <row r="30" spans="1:65" s="4" customFormat="1" x14ac:dyDescent="0.3">
      <c r="A30" s="19"/>
      <c r="C30" s="7">
        <f>_xlfn.STDEV.P(D24:D26)</f>
        <v>0.15602473899159602</v>
      </c>
      <c r="D30" s="8">
        <f>AVERAGE(D24:D29)</f>
        <v>0.7768373476415148</v>
      </c>
      <c r="F30" s="7">
        <f>_xlfn.STDEV.P(G24:G26)</f>
        <v>0.16170993629886582</v>
      </c>
      <c r="G30" s="8">
        <f>AVERAGE(G24:G26)</f>
        <v>0.93223640560030951</v>
      </c>
      <c r="I30" s="7">
        <f>_xlfn.STDEV.P(J24:J26)</f>
        <v>0.11474662590407693</v>
      </c>
      <c r="J30" s="8">
        <f>AVERAGE(J24:J26)</f>
        <v>1.0029266414226559</v>
      </c>
      <c r="M30" s="8"/>
      <c r="P30" s="8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3">
      <c r="A31" s="19">
        <v>250</v>
      </c>
      <c r="C31"/>
    </row>
    <row r="32" spans="1:65" x14ac:dyDescent="0.3">
      <c r="A32" s="19"/>
      <c r="C32"/>
      <c r="AF32">
        <v>10</v>
      </c>
    </row>
    <row r="33" spans="1:65" x14ac:dyDescent="0.3">
      <c r="A33" s="19"/>
      <c r="C33"/>
      <c r="AF33">
        <v>20</v>
      </c>
    </row>
    <row r="34" spans="1:65" x14ac:dyDescent="0.3">
      <c r="A34" s="19"/>
      <c r="C34"/>
      <c r="AF34">
        <v>40</v>
      </c>
    </row>
    <row r="35" spans="1:65" x14ac:dyDescent="0.3">
      <c r="A35" s="19"/>
      <c r="C35"/>
      <c r="AF35">
        <v>70</v>
      </c>
    </row>
    <row r="36" spans="1:65" x14ac:dyDescent="0.3">
      <c r="A36" s="19"/>
      <c r="C36"/>
      <c r="AF36">
        <v>250</v>
      </c>
    </row>
    <row r="37" spans="1:65" s="4" customFormat="1" x14ac:dyDescent="0.3">
      <c r="A37" s="19"/>
      <c r="D37" s="9"/>
      <c r="G37" s="9"/>
      <c r="J37" s="9"/>
      <c r="M37" s="9"/>
      <c r="P37" s="9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>
        <v>500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1:65" x14ac:dyDescent="0.3">
      <c r="A38" s="19">
        <v>500</v>
      </c>
      <c r="C38"/>
      <c r="AF38">
        <v>2000</v>
      </c>
    </row>
    <row r="39" spans="1:65" x14ac:dyDescent="0.3">
      <c r="A39" s="19"/>
      <c r="C39"/>
    </row>
    <row r="40" spans="1:65" x14ac:dyDescent="0.3">
      <c r="A40" s="19"/>
      <c r="C40"/>
    </row>
    <row r="41" spans="1:65" x14ac:dyDescent="0.3">
      <c r="A41" s="19"/>
      <c r="C41"/>
    </row>
    <row r="42" spans="1:65" x14ac:dyDescent="0.3">
      <c r="A42" s="19"/>
      <c r="C42"/>
    </row>
    <row r="43" spans="1:65" x14ac:dyDescent="0.3">
      <c r="A43" s="19"/>
      <c r="C43"/>
    </row>
    <row r="44" spans="1:65" s="4" customFormat="1" x14ac:dyDescent="0.3">
      <c r="A44" s="19"/>
      <c r="D44" s="9"/>
      <c r="G44" s="9"/>
      <c r="J44" s="9"/>
      <c r="M44" s="9"/>
      <c r="P44" s="9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</row>
    <row r="45" spans="1:65" x14ac:dyDescent="0.3">
      <c r="A45" s="19">
        <v>2000</v>
      </c>
      <c r="C45"/>
    </row>
    <row r="46" spans="1:65" x14ac:dyDescent="0.3">
      <c r="A46" s="19"/>
      <c r="C46"/>
    </row>
    <row r="47" spans="1:65" x14ac:dyDescent="0.3">
      <c r="A47" s="19"/>
      <c r="C47"/>
    </row>
    <row r="48" spans="1:65" x14ac:dyDescent="0.3">
      <c r="A48" s="19"/>
      <c r="C48"/>
    </row>
    <row r="49" spans="1:65" x14ac:dyDescent="0.3">
      <c r="A49" s="19"/>
      <c r="C49"/>
    </row>
    <row r="50" spans="1:65" x14ac:dyDescent="0.3">
      <c r="A50" s="19"/>
      <c r="C50"/>
    </row>
    <row r="51" spans="1:65" s="4" customFormat="1" x14ac:dyDescent="0.3">
      <c r="A51" s="19"/>
      <c r="D51" s="9"/>
      <c r="G51" s="9"/>
      <c r="J51" s="9"/>
      <c r="M51" s="9"/>
      <c r="P51" s="9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</row>
    <row r="52" spans="1:65" x14ac:dyDescent="0.3">
      <c r="C52"/>
    </row>
    <row r="53" spans="1:65" x14ac:dyDescent="0.3">
      <c r="C53"/>
    </row>
    <row r="54" spans="1:65" x14ac:dyDescent="0.3">
      <c r="C54"/>
    </row>
  </sheetData>
  <mergeCells count="15">
    <mergeCell ref="A31:A37"/>
    <mergeCell ref="A38:A44"/>
    <mergeCell ref="A45:A51"/>
    <mergeCell ref="AB2:AE2"/>
    <mergeCell ref="AF2:AI2"/>
    <mergeCell ref="A3:A9"/>
    <mergeCell ref="A10:A16"/>
    <mergeCell ref="A17:A23"/>
    <mergeCell ref="A24:A30"/>
    <mergeCell ref="X2:AA2"/>
    <mergeCell ref="B1:D1"/>
    <mergeCell ref="E1:G1"/>
    <mergeCell ref="H1:J1"/>
    <mergeCell ref="K1:M1"/>
    <mergeCell ref="N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990A3-1C87-4556-AD15-69CF9D4270BC}">
  <dimension ref="C5:T24"/>
  <sheetViews>
    <sheetView zoomScale="85" zoomScaleNormal="85" workbookViewId="0">
      <selection activeCell="L30" sqref="L30"/>
    </sheetView>
  </sheetViews>
  <sheetFormatPr defaultRowHeight="14.4" x14ac:dyDescent="0.3"/>
  <cols>
    <col min="16" max="16" width="9.109375" style="10"/>
    <col min="18" max="18" width="9.109375" style="10"/>
    <col min="20" max="20" width="9.109375" style="10"/>
  </cols>
  <sheetData>
    <row r="5" spans="14:20" x14ac:dyDescent="0.3">
      <c r="O5">
        <v>24</v>
      </c>
      <c r="Q5">
        <v>48</v>
      </c>
      <c r="S5">
        <v>72</v>
      </c>
    </row>
    <row r="6" spans="14:20" x14ac:dyDescent="0.3">
      <c r="O6" t="s">
        <v>21</v>
      </c>
      <c r="P6" s="10" t="s">
        <v>22</v>
      </c>
      <c r="Q6" t="s">
        <v>21</v>
      </c>
      <c r="R6" s="10" t="s">
        <v>22</v>
      </c>
      <c r="S6" t="s">
        <v>21</v>
      </c>
      <c r="T6" s="10" t="s">
        <v>22</v>
      </c>
    </row>
    <row r="7" spans="14:20" x14ac:dyDescent="0.3">
      <c r="N7">
        <v>10</v>
      </c>
    </row>
    <row r="8" spans="14:20" x14ac:dyDescent="0.3">
      <c r="N8">
        <v>20</v>
      </c>
    </row>
    <row r="9" spans="14:20" x14ac:dyDescent="0.3">
      <c r="N9">
        <v>40</v>
      </c>
      <c r="O9">
        <f>'40_70k'!C38</f>
        <v>34.975241073755541</v>
      </c>
      <c r="P9" s="10">
        <f>'40_70k'!C39</f>
        <v>14.846894608815161</v>
      </c>
      <c r="Q9">
        <f>'40_70k'!C47</f>
        <v>46.33543782596761</v>
      </c>
      <c r="R9" s="10">
        <f>'40_70k'!C48</f>
        <v>17.025867910849719</v>
      </c>
      <c r="S9">
        <f>'40_70k'!C56</f>
        <v>65.373765867418896</v>
      </c>
      <c r="T9" s="10">
        <f>'40_70k'!C57</f>
        <v>22.017286662754586</v>
      </c>
    </row>
    <row r="10" spans="14:20" x14ac:dyDescent="0.3">
      <c r="N10">
        <v>70</v>
      </c>
      <c r="O10">
        <f>'40_70k'!F38</f>
        <v>27.284210526315785</v>
      </c>
      <c r="P10" s="10">
        <f>'40_70k'!F39</f>
        <v>15.497076839898467</v>
      </c>
      <c r="Q10">
        <f>'40_70k'!F47</f>
        <v>48.987341772151908</v>
      </c>
      <c r="R10" s="10">
        <f>'40_70k'!F48</f>
        <v>24.981212172036464</v>
      </c>
      <c r="S10">
        <f>'40_70k'!F56</f>
        <v>60.355831685964425</v>
      </c>
      <c r="T10" s="10">
        <f>'40_70k'!F57</f>
        <v>19.879186227438655</v>
      </c>
    </row>
    <row r="11" spans="14:20" x14ac:dyDescent="0.3">
      <c r="N11">
        <v>250</v>
      </c>
      <c r="O11">
        <f>'250_500k'!C38</f>
        <v>25.997565371359912</v>
      </c>
      <c r="P11" s="10">
        <f>'250_500k'!C39</f>
        <v>25.936887405500162</v>
      </c>
      <c r="Q11">
        <f>'250_500k'!C47</f>
        <v>53.013497872482162</v>
      </c>
      <c r="R11" s="10">
        <f>'250_500k'!C48</f>
        <v>32.806416704781661</v>
      </c>
      <c r="S11">
        <f>'250_500k'!C56</f>
        <v>82.782950618754995</v>
      </c>
      <c r="T11" s="10">
        <f>'250_500k'!C57</f>
        <v>33.850994592828322</v>
      </c>
    </row>
    <row r="12" spans="14:20" x14ac:dyDescent="0.3">
      <c r="N12">
        <v>500</v>
      </c>
      <c r="O12">
        <f>'250_500k'!F38</f>
        <v>27.056118716689308</v>
      </c>
      <c r="P12" s="10">
        <f>'250_500k'!F39</f>
        <v>21.730260843819018</v>
      </c>
      <c r="Q12">
        <f>'250_500k'!F47</f>
        <v>51.067356997062774</v>
      </c>
      <c r="R12" s="10">
        <f>'250_500k'!F48</f>
        <v>28.532836695877915</v>
      </c>
      <c r="S12">
        <f>'250_500k'!F56</f>
        <v>78.098886144851576</v>
      </c>
      <c r="T12" s="10">
        <f>'250_500k'!F57</f>
        <v>26.736723137534472</v>
      </c>
    </row>
    <row r="13" spans="14:20" x14ac:dyDescent="0.3">
      <c r="N13">
        <v>2000</v>
      </c>
    </row>
    <row r="24" spans="3:3" x14ac:dyDescent="0.3">
      <c r="C24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F3F94-290B-4FB0-8D6F-9F72822EC521}">
  <dimension ref="A2:U57"/>
  <sheetViews>
    <sheetView topLeftCell="A7" zoomScale="70" zoomScaleNormal="70" workbookViewId="0">
      <selection activeCell="H51" sqref="H51"/>
    </sheetView>
  </sheetViews>
  <sheetFormatPr defaultRowHeight="14.4" x14ac:dyDescent="0.3"/>
  <sheetData>
    <row r="2" spans="1:20" x14ac:dyDescent="0.3">
      <c r="Q2" t="s">
        <v>10</v>
      </c>
    </row>
    <row r="3" spans="1:20" x14ac:dyDescent="0.3">
      <c r="B3">
        <v>1869</v>
      </c>
      <c r="C3">
        <v>285</v>
      </c>
      <c r="D3">
        <v>1912</v>
      </c>
      <c r="E3">
        <v>323</v>
      </c>
      <c r="P3" t="s">
        <v>12</v>
      </c>
      <c r="Q3">
        <v>0</v>
      </c>
      <c r="R3">
        <v>10</v>
      </c>
      <c r="S3">
        <v>50</v>
      </c>
      <c r="T3">
        <v>100</v>
      </c>
    </row>
    <row r="4" spans="1:20" x14ac:dyDescent="0.3">
      <c r="B4">
        <v>1798</v>
      </c>
      <c r="C4">
        <v>171</v>
      </c>
      <c r="D4">
        <v>2045</v>
      </c>
      <c r="E4">
        <v>204</v>
      </c>
      <c r="P4">
        <v>1</v>
      </c>
      <c r="Q4">
        <f>AVERAGE(B9:D9)</f>
        <v>12.333333333333334</v>
      </c>
      <c r="R4">
        <f>AVERAGE(E9:G9)</f>
        <v>257.33333333333331</v>
      </c>
      <c r="S4">
        <f>AVERAGE(K9:M9)</f>
        <v>1279</v>
      </c>
      <c r="T4">
        <f>AVERAGE(B10:D10)</f>
        <v>2463</v>
      </c>
    </row>
    <row r="5" spans="1:20" x14ac:dyDescent="0.3">
      <c r="B5">
        <v>1776</v>
      </c>
      <c r="C5">
        <v>425</v>
      </c>
      <c r="D5">
        <v>2093</v>
      </c>
      <c r="E5">
        <v>188</v>
      </c>
      <c r="P5">
        <v>2</v>
      </c>
      <c r="Q5">
        <f>AVERAGE(B17:D17)</f>
        <v>11</v>
      </c>
      <c r="R5">
        <f>AVERAGE(E17:G17)</f>
        <v>245.33333333333334</v>
      </c>
      <c r="S5">
        <f>AVERAGE(K17:M17)</f>
        <v>1214.3333333333333</v>
      </c>
      <c r="T5">
        <f>AVERAGE(B18:D18)</f>
        <v>2326.3333333333335</v>
      </c>
    </row>
    <row r="6" spans="1:20" x14ac:dyDescent="0.3">
      <c r="B6">
        <v>1799</v>
      </c>
      <c r="C6">
        <v>496</v>
      </c>
      <c r="D6">
        <v>1870</v>
      </c>
      <c r="E6">
        <v>288</v>
      </c>
      <c r="P6">
        <v>3</v>
      </c>
      <c r="Q6">
        <f>AVERAGE(B25:D25)</f>
        <v>9.3333333333333339</v>
      </c>
      <c r="R6">
        <f>AVERAGE(E25:G25)</f>
        <v>242.33333333333334</v>
      </c>
      <c r="S6">
        <f>AVERAGE(K25:M25)</f>
        <v>1181.6666666666667</v>
      </c>
      <c r="T6">
        <f>AVERAGE(B26:D26)</f>
        <v>2278.6666666666665</v>
      </c>
    </row>
    <row r="7" spans="1:20" x14ac:dyDescent="0.3">
      <c r="B7">
        <v>1609</v>
      </c>
      <c r="C7">
        <v>767</v>
      </c>
      <c r="D7">
        <v>1851</v>
      </c>
      <c r="E7">
        <v>725</v>
      </c>
    </row>
    <row r="8" spans="1:20" x14ac:dyDescent="0.3">
      <c r="B8">
        <v>1811</v>
      </c>
      <c r="C8">
        <v>540</v>
      </c>
      <c r="Q8" t="s">
        <v>11</v>
      </c>
    </row>
    <row r="9" spans="1:20" x14ac:dyDescent="0.3">
      <c r="B9">
        <v>13</v>
      </c>
      <c r="C9">
        <v>10</v>
      </c>
      <c r="D9">
        <v>14</v>
      </c>
      <c r="E9">
        <v>251</v>
      </c>
      <c r="F9">
        <v>260</v>
      </c>
      <c r="G9">
        <v>261</v>
      </c>
      <c r="H9">
        <v>653</v>
      </c>
      <c r="I9">
        <v>636</v>
      </c>
      <c r="J9">
        <v>647</v>
      </c>
      <c r="K9">
        <v>1301</v>
      </c>
      <c r="L9">
        <v>1262</v>
      </c>
      <c r="M9">
        <v>1274</v>
      </c>
      <c r="Q9">
        <v>0</v>
      </c>
      <c r="R9">
        <v>10</v>
      </c>
      <c r="S9">
        <v>50</v>
      </c>
      <c r="T9">
        <v>100</v>
      </c>
    </row>
    <row r="10" spans="1:20" s="15" customFormat="1" x14ac:dyDescent="0.3">
      <c r="A10" s="4"/>
      <c r="B10" s="4">
        <v>2557</v>
      </c>
      <c r="C10" s="4">
        <v>2434</v>
      </c>
      <c r="D10" s="4">
        <v>2398</v>
      </c>
      <c r="E10" s="4">
        <v>255</v>
      </c>
      <c r="F10" s="4">
        <v>272</v>
      </c>
      <c r="G10" s="4">
        <v>276</v>
      </c>
      <c r="H10" s="4">
        <v>1197</v>
      </c>
      <c r="I10" s="4">
        <v>1295</v>
      </c>
      <c r="J10" s="4">
        <v>1308</v>
      </c>
      <c r="K10" s="4">
        <v>2688</v>
      </c>
      <c r="L10" s="4">
        <v>2598</v>
      </c>
      <c r="M10" s="4">
        <v>2508</v>
      </c>
      <c r="P10" t="s">
        <v>7</v>
      </c>
      <c r="Q10">
        <f>Q4</f>
        <v>12.333333333333334</v>
      </c>
      <c r="R10">
        <f>AVERAGE(E10:G10)</f>
        <v>267.66666666666669</v>
      </c>
      <c r="S10">
        <f>AVERAGE(H10:J10)</f>
        <v>1266.6666666666667</v>
      </c>
      <c r="T10">
        <f>AVERAGE(K10:M10)</f>
        <v>2598</v>
      </c>
    </row>
    <row r="11" spans="1:20" x14ac:dyDescent="0.3">
      <c r="B11">
        <v>1756</v>
      </c>
      <c r="C11">
        <v>267</v>
      </c>
      <c r="D11">
        <v>1825</v>
      </c>
      <c r="E11">
        <v>295</v>
      </c>
      <c r="F11">
        <v>1738</v>
      </c>
      <c r="G11">
        <v>383</v>
      </c>
      <c r="H11">
        <v>1718</v>
      </c>
      <c r="I11">
        <v>721</v>
      </c>
      <c r="P11" t="s">
        <v>8</v>
      </c>
      <c r="Q11">
        <f>Q5</f>
        <v>11</v>
      </c>
      <c r="R11">
        <f>AVERAGE(E18:G18)</f>
        <v>259</v>
      </c>
      <c r="S11">
        <f>AVERAGE(H18:J18)</f>
        <v>1211.3333333333333</v>
      </c>
      <c r="T11">
        <f>AVERAGE(K18:M18)</f>
        <v>2439.6666666666665</v>
      </c>
    </row>
    <row r="12" spans="1:20" x14ac:dyDescent="0.3">
      <c r="B12">
        <v>1702</v>
      </c>
      <c r="C12">
        <v>158</v>
      </c>
      <c r="D12">
        <v>1936</v>
      </c>
      <c r="E12">
        <v>186</v>
      </c>
      <c r="F12">
        <v>1708</v>
      </c>
      <c r="G12">
        <v>239</v>
      </c>
      <c r="H12">
        <v>1836</v>
      </c>
      <c r="I12">
        <v>463</v>
      </c>
      <c r="P12" t="s">
        <v>9</v>
      </c>
      <c r="Q12">
        <f>Q6</f>
        <v>9.3333333333333339</v>
      </c>
      <c r="R12">
        <f>AVERAGE(E26:G26)</f>
        <v>253.33333333333334</v>
      </c>
      <c r="S12">
        <f>AVERAGE(H26:J26)</f>
        <v>1180.3333333333333</v>
      </c>
      <c r="T12">
        <f>AVERAGE(K26:M26)</f>
        <v>2349</v>
      </c>
    </row>
    <row r="13" spans="1:20" x14ac:dyDescent="0.3">
      <c r="B13">
        <v>1692</v>
      </c>
      <c r="C13">
        <v>401</v>
      </c>
      <c r="D13">
        <v>1994</v>
      </c>
      <c r="E13">
        <v>175</v>
      </c>
      <c r="F13">
        <v>1513</v>
      </c>
      <c r="G13">
        <v>645</v>
      </c>
      <c r="H13">
        <v>1949</v>
      </c>
      <c r="I13">
        <v>247</v>
      </c>
    </row>
    <row r="14" spans="1:20" x14ac:dyDescent="0.3">
      <c r="B14">
        <v>1717</v>
      </c>
      <c r="C14">
        <v>466</v>
      </c>
      <c r="D14">
        <v>1802</v>
      </c>
      <c r="E14">
        <v>272</v>
      </c>
      <c r="F14">
        <v>1500</v>
      </c>
      <c r="G14">
        <v>639</v>
      </c>
      <c r="H14">
        <v>1710</v>
      </c>
      <c r="I14">
        <v>419</v>
      </c>
    </row>
    <row r="15" spans="1:20" x14ac:dyDescent="0.3">
      <c r="B15">
        <v>1524</v>
      </c>
      <c r="C15">
        <v>729</v>
      </c>
      <c r="D15">
        <v>1773</v>
      </c>
      <c r="E15">
        <v>692</v>
      </c>
      <c r="F15">
        <v>1317</v>
      </c>
      <c r="G15">
        <v>889</v>
      </c>
      <c r="H15">
        <v>1588</v>
      </c>
      <c r="I15">
        <v>1117</v>
      </c>
      <c r="P15" t="s">
        <v>13</v>
      </c>
    </row>
    <row r="16" spans="1:20" x14ac:dyDescent="0.3">
      <c r="B16">
        <v>1707</v>
      </c>
      <c r="C16">
        <v>515</v>
      </c>
      <c r="F16">
        <v>1575</v>
      </c>
      <c r="G16">
        <v>581</v>
      </c>
      <c r="P16" t="s">
        <v>15</v>
      </c>
      <c r="R16" t="s">
        <v>16</v>
      </c>
      <c r="T16" t="s">
        <v>17</v>
      </c>
    </row>
    <row r="17" spans="1:21" x14ac:dyDescent="0.3">
      <c r="B17">
        <v>12</v>
      </c>
      <c r="C17">
        <v>10</v>
      </c>
      <c r="D17">
        <v>11</v>
      </c>
      <c r="E17">
        <v>238</v>
      </c>
      <c r="F17">
        <v>249</v>
      </c>
      <c r="G17">
        <v>249</v>
      </c>
      <c r="H17">
        <v>615</v>
      </c>
      <c r="I17">
        <v>605</v>
      </c>
      <c r="J17">
        <v>607</v>
      </c>
      <c r="K17">
        <v>1238</v>
      </c>
      <c r="L17">
        <v>1213</v>
      </c>
      <c r="M17">
        <v>1192</v>
      </c>
      <c r="O17" t="s">
        <v>14</v>
      </c>
      <c r="P17" t="s">
        <v>18</v>
      </c>
      <c r="Q17" t="s">
        <v>19</v>
      </c>
      <c r="R17" t="s">
        <v>18</v>
      </c>
      <c r="S17" t="s">
        <v>19</v>
      </c>
      <c r="T17" t="s">
        <v>18</v>
      </c>
      <c r="U17" t="s">
        <v>19</v>
      </c>
    </row>
    <row r="18" spans="1:21" s="15" customFormat="1" x14ac:dyDescent="0.3">
      <c r="A18" s="4"/>
      <c r="B18" s="4">
        <v>2383</v>
      </c>
      <c r="C18" s="4">
        <v>2319</v>
      </c>
      <c r="D18" s="4">
        <v>2277</v>
      </c>
      <c r="E18" s="4">
        <v>257</v>
      </c>
      <c r="F18" s="4">
        <v>257</v>
      </c>
      <c r="G18" s="4">
        <v>263</v>
      </c>
      <c r="H18" s="4">
        <v>1129</v>
      </c>
      <c r="I18" s="4">
        <v>1247</v>
      </c>
      <c r="J18" s="4">
        <v>1258</v>
      </c>
      <c r="K18" s="4">
        <v>2541</v>
      </c>
      <c r="L18" s="4">
        <v>2438</v>
      </c>
      <c r="M18" s="4">
        <v>2340</v>
      </c>
      <c r="O18">
        <v>1</v>
      </c>
      <c r="P18" s="15">
        <f>AVERAGE(B3:B8)</f>
        <v>1777</v>
      </c>
      <c r="Q18" s="15">
        <f>AVERAGE(C3:C8)</f>
        <v>447.33333333333331</v>
      </c>
      <c r="R18" s="15">
        <f>AVERAGE(F11:F16)</f>
        <v>1558.5</v>
      </c>
      <c r="S18" s="15">
        <f>AVERAGE(G11:G16)</f>
        <v>562.66666666666663</v>
      </c>
      <c r="T18" s="15">
        <f>AVERAGE(J19:J24)</f>
        <v>1321.8333333333333</v>
      </c>
      <c r="U18" s="15">
        <f>AVERAGE(K19:K24)</f>
        <v>772.5</v>
      </c>
    </row>
    <row r="19" spans="1:21" x14ac:dyDescent="0.3">
      <c r="B19">
        <v>1581</v>
      </c>
      <c r="C19">
        <v>258</v>
      </c>
      <c r="D19">
        <v>1772</v>
      </c>
      <c r="E19">
        <v>289</v>
      </c>
      <c r="F19">
        <v>1653</v>
      </c>
      <c r="G19">
        <v>359</v>
      </c>
      <c r="H19">
        <v>1669</v>
      </c>
      <c r="I19">
        <v>694</v>
      </c>
      <c r="J19">
        <v>1571</v>
      </c>
      <c r="K19">
        <v>490</v>
      </c>
      <c r="L19">
        <v>1594</v>
      </c>
      <c r="M19">
        <v>900</v>
      </c>
      <c r="O19">
        <v>2</v>
      </c>
      <c r="P19">
        <f>AVERAGE(B11:B16)</f>
        <v>1683</v>
      </c>
      <c r="Q19">
        <f>AVERAGE(C11:C16)</f>
        <v>422.66666666666669</v>
      </c>
      <c r="R19">
        <f>AVERAGE(F19:F24)</f>
        <v>1497.6666666666667</v>
      </c>
      <c r="S19">
        <f>AVERAGE(G19:G24)</f>
        <v>541</v>
      </c>
    </row>
    <row r="20" spans="1:21" x14ac:dyDescent="0.3">
      <c r="B20">
        <v>1658</v>
      </c>
      <c r="C20">
        <v>156</v>
      </c>
      <c r="D20">
        <v>1901</v>
      </c>
      <c r="E20">
        <v>180</v>
      </c>
      <c r="F20">
        <v>1618</v>
      </c>
      <c r="G20">
        <v>227</v>
      </c>
      <c r="H20">
        <v>1739</v>
      </c>
      <c r="I20">
        <v>446</v>
      </c>
      <c r="J20">
        <v>1527</v>
      </c>
      <c r="K20">
        <v>341</v>
      </c>
      <c r="L20">
        <v>1692</v>
      </c>
      <c r="M20">
        <v>725</v>
      </c>
      <c r="O20">
        <v>3</v>
      </c>
      <c r="P20">
        <f>AVERAGE(B19:B24)</f>
        <v>1626.8333333333333</v>
      </c>
      <c r="Q20">
        <f>AVERAGE(C19:C24)</f>
        <v>415.33333333333331</v>
      </c>
    </row>
    <row r="21" spans="1:21" x14ac:dyDescent="0.3">
      <c r="B21">
        <v>1663</v>
      </c>
      <c r="C21">
        <v>391</v>
      </c>
      <c r="D21">
        <v>1968</v>
      </c>
      <c r="E21">
        <v>176</v>
      </c>
      <c r="F21">
        <v>1464</v>
      </c>
      <c r="G21">
        <v>629</v>
      </c>
      <c r="H21">
        <v>1904</v>
      </c>
      <c r="I21">
        <v>236</v>
      </c>
      <c r="J21">
        <v>1136</v>
      </c>
      <c r="K21">
        <v>981</v>
      </c>
      <c r="L21">
        <v>1244</v>
      </c>
      <c r="M21">
        <v>368</v>
      </c>
    </row>
    <row r="22" spans="1:21" x14ac:dyDescent="0.3">
      <c r="B22">
        <v>1677</v>
      </c>
      <c r="C22">
        <v>462</v>
      </c>
      <c r="D22">
        <v>1774</v>
      </c>
      <c r="E22">
        <v>264</v>
      </c>
      <c r="F22">
        <v>1451</v>
      </c>
      <c r="G22">
        <v>609</v>
      </c>
      <c r="H22">
        <v>1662</v>
      </c>
      <c r="I22">
        <v>405</v>
      </c>
      <c r="J22">
        <v>1302</v>
      </c>
      <c r="K22">
        <v>970</v>
      </c>
      <c r="L22">
        <v>1577</v>
      </c>
      <c r="M22">
        <v>549</v>
      </c>
    </row>
    <row r="23" spans="1:21" x14ac:dyDescent="0.3">
      <c r="B23">
        <v>1499</v>
      </c>
      <c r="C23">
        <v>720</v>
      </c>
      <c r="D23">
        <v>1750</v>
      </c>
      <c r="E23">
        <v>678</v>
      </c>
      <c r="F23">
        <v>1281</v>
      </c>
      <c r="G23">
        <v>860</v>
      </c>
      <c r="H23">
        <v>1538</v>
      </c>
      <c r="I23">
        <v>1082</v>
      </c>
      <c r="J23">
        <v>1065</v>
      </c>
      <c r="K23">
        <v>998</v>
      </c>
      <c r="L23">
        <v>1455</v>
      </c>
      <c r="M23">
        <v>1020</v>
      </c>
    </row>
    <row r="24" spans="1:21" x14ac:dyDescent="0.3">
      <c r="B24">
        <v>1683</v>
      </c>
      <c r="C24">
        <v>505</v>
      </c>
      <c r="F24">
        <v>1519</v>
      </c>
      <c r="G24">
        <v>562</v>
      </c>
      <c r="J24">
        <v>1330</v>
      </c>
      <c r="K24">
        <v>855</v>
      </c>
    </row>
    <row r="25" spans="1:21" x14ac:dyDescent="0.3">
      <c r="B25">
        <v>9</v>
      </c>
      <c r="C25">
        <v>10</v>
      </c>
      <c r="D25">
        <v>9</v>
      </c>
      <c r="E25">
        <v>233</v>
      </c>
      <c r="F25">
        <v>246</v>
      </c>
      <c r="G25">
        <v>248</v>
      </c>
      <c r="H25">
        <v>598</v>
      </c>
      <c r="I25">
        <v>599</v>
      </c>
      <c r="J25">
        <v>596</v>
      </c>
      <c r="K25">
        <v>1213</v>
      </c>
      <c r="L25">
        <v>1184</v>
      </c>
      <c r="M25">
        <v>1148</v>
      </c>
    </row>
    <row r="26" spans="1:21" x14ac:dyDescent="0.3">
      <c r="B26">
        <v>2326</v>
      </c>
      <c r="C26">
        <v>2277</v>
      </c>
      <c r="D26">
        <v>2233</v>
      </c>
      <c r="E26">
        <v>251</v>
      </c>
      <c r="F26">
        <v>252</v>
      </c>
      <c r="G26">
        <v>257</v>
      </c>
      <c r="H26">
        <v>1105</v>
      </c>
      <c r="I26">
        <v>1210</v>
      </c>
      <c r="J26">
        <v>1226</v>
      </c>
      <c r="K26">
        <v>2453</v>
      </c>
      <c r="L26">
        <v>2362</v>
      </c>
      <c r="M26">
        <v>2232</v>
      </c>
    </row>
    <row r="29" spans="1:21" x14ac:dyDescent="0.3">
      <c r="B29" s="20" t="s">
        <v>23</v>
      </c>
      <c r="C29" s="20"/>
      <c r="D29" s="20"/>
      <c r="E29" s="20"/>
      <c r="F29" s="20"/>
    </row>
    <row r="30" spans="1:21" x14ac:dyDescent="0.3">
      <c r="B30">
        <v>40</v>
      </c>
      <c r="E30" t="s">
        <v>25</v>
      </c>
    </row>
    <row r="31" spans="1:21" x14ac:dyDescent="0.3">
      <c r="A31" t="s">
        <v>12</v>
      </c>
      <c r="B31" t="s">
        <v>2</v>
      </c>
      <c r="C31" t="s">
        <v>1</v>
      </c>
      <c r="E31" t="s">
        <v>2</v>
      </c>
      <c r="F31" t="s">
        <v>1</v>
      </c>
    </row>
    <row r="32" spans="1:21" x14ac:dyDescent="0.3">
      <c r="A32">
        <v>1</v>
      </c>
      <c r="B32">
        <f>(B3/AVERAGE($K$9:$M$9))*100</f>
        <v>146.12978889757625</v>
      </c>
      <c r="C32">
        <f>(C3/AVERAGE($K$9:$M$9))*100</f>
        <v>22.283033620015637</v>
      </c>
      <c r="E32">
        <f>(D3/AVERAGE($H$10:$J$10))*100</f>
        <v>150.94736842105263</v>
      </c>
      <c r="F32">
        <f>(E3/AVERAGE($H$10:$J$10))*100</f>
        <v>25.5</v>
      </c>
    </row>
    <row r="33" spans="1:19" x14ac:dyDescent="0.3">
      <c r="B33">
        <f t="shared" ref="B33:C36" si="0">(B4/AVERAGE($K$9:$M$9))*100</f>
        <v>140.57857701329164</v>
      </c>
      <c r="C33">
        <f>(C4/AVERAGE($K$9:$M$9))*100</f>
        <v>13.369820172009383</v>
      </c>
      <c r="E33">
        <f t="shared" ref="E33:F36" si="1">(D4/AVERAGE($H$10:$J$10))*100</f>
        <v>161.44736842105263</v>
      </c>
      <c r="F33">
        <f>(E4/AVERAGE($H$10:$J$10))*100</f>
        <v>16.105263157894736</v>
      </c>
    </row>
    <row r="34" spans="1:19" x14ac:dyDescent="0.3">
      <c r="B34">
        <f t="shared" si="0"/>
        <v>138.8584831899922</v>
      </c>
      <c r="C34">
        <f t="shared" si="0"/>
        <v>33.229085222830335</v>
      </c>
      <c r="E34">
        <f t="shared" si="1"/>
        <v>165.23684210526315</v>
      </c>
      <c r="F34">
        <f t="shared" si="1"/>
        <v>14.842105263157892</v>
      </c>
    </row>
    <row r="35" spans="1:19" x14ac:dyDescent="0.3">
      <c r="B35">
        <f t="shared" si="0"/>
        <v>140.65676309616887</v>
      </c>
      <c r="C35">
        <f t="shared" si="0"/>
        <v>38.780297107114933</v>
      </c>
      <c r="E35">
        <f t="shared" si="1"/>
        <v>147.63157894736841</v>
      </c>
      <c r="F35">
        <f t="shared" si="1"/>
        <v>22.736842105263154</v>
      </c>
    </row>
    <row r="36" spans="1:19" x14ac:dyDescent="0.3">
      <c r="B36">
        <f t="shared" si="0"/>
        <v>125.8014073494918</v>
      </c>
      <c r="C36">
        <f t="shared" si="0"/>
        <v>59.968725566849102</v>
      </c>
      <c r="E36">
        <f t="shared" si="1"/>
        <v>146.13157894736841</v>
      </c>
      <c r="F36">
        <f t="shared" si="1"/>
        <v>57.23684210526315</v>
      </c>
    </row>
    <row r="37" spans="1:19" x14ac:dyDescent="0.3">
      <c r="B37" s="15">
        <f>(B8/AVERAGE($K$9:$M$9))*100</f>
        <v>141.59499609069584</v>
      </c>
      <c r="C37" s="15">
        <f>(C8/AVERAGE($K$9:$M$9))*100</f>
        <v>42.220484753713841</v>
      </c>
    </row>
    <row r="38" spans="1:19" x14ac:dyDescent="0.3">
      <c r="A38" t="s">
        <v>21</v>
      </c>
      <c r="B38" s="16">
        <f>AVERAGE(B32:B37)</f>
        <v>138.93666927286944</v>
      </c>
      <c r="C38" s="16">
        <f>AVERAGE(C32:C37)</f>
        <v>34.975241073755541</v>
      </c>
      <c r="D38" t="s">
        <v>21</v>
      </c>
      <c r="E38" s="16">
        <f>AVERAGE(E32:E37)</f>
        <v>154.27894736842106</v>
      </c>
      <c r="F38" s="16">
        <f>AVERAGE(F32:F37)</f>
        <v>27.284210526315785</v>
      </c>
    </row>
    <row r="39" spans="1:19" x14ac:dyDescent="0.3">
      <c r="A39" s="4" t="s">
        <v>22</v>
      </c>
      <c r="B39" s="4">
        <f>_xlfn.STDEV.P(B32:B37)</f>
        <v>6.284948608302467</v>
      </c>
      <c r="C39" s="4">
        <f>_xlfn.STDEV.P(C32:C37)</f>
        <v>14.846894608815161</v>
      </c>
      <c r="D39" s="4" t="s">
        <v>22</v>
      </c>
      <c r="E39" s="4">
        <f>_xlfn.STDEV.P(E32:E37)</f>
        <v>7.6567389252559153</v>
      </c>
      <c r="F39" s="4">
        <f>_xlfn.STDEV.P(F32:F37)</f>
        <v>15.497076839898467</v>
      </c>
    </row>
    <row r="40" spans="1:19" x14ac:dyDescent="0.3">
      <c r="A40">
        <v>2</v>
      </c>
      <c r="B40" t="s">
        <v>2</v>
      </c>
      <c r="C40" t="s">
        <v>1</v>
      </c>
    </row>
    <row r="41" spans="1:19" x14ac:dyDescent="0.3">
      <c r="B41">
        <f>(F11/AVERAGE($K$17:$M$17))*100</f>
        <v>143.12379906670327</v>
      </c>
      <c r="C41">
        <f>(G11/AVERAGE($K$17:$M$17))*100</f>
        <v>31.539939610211366</v>
      </c>
      <c r="E41">
        <f>(H11/AVERAGE($H$18:$J$18))*100</f>
        <v>141.82718767198682</v>
      </c>
      <c r="F41">
        <f>(I11/AVERAGE($H$18:$J$18))*100</f>
        <v>59.52118877270226</v>
      </c>
    </row>
    <row r="42" spans="1:19" x14ac:dyDescent="0.3">
      <c r="B42">
        <f t="shared" ref="B42:C46" si="2">(F12/AVERAGE($K$17:$M$17))*100</f>
        <v>140.653307713423</v>
      </c>
      <c r="C42">
        <f t="shared" si="2"/>
        <v>19.681581114466102</v>
      </c>
      <c r="E42">
        <f t="shared" ref="E42:F45" si="3">(H12/AVERAGE($H$18:$J$18))*100</f>
        <v>151.56851953769953</v>
      </c>
      <c r="F42">
        <f t="shared" si="3"/>
        <v>38.222344523940563</v>
      </c>
      <c r="O42" s="17"/>
      <c r="P42" s="17"/>
      <c r="Q42" s="17"/>
      <c r="R42" s="17"/>
      <c r="S42" s="17"/>
    </row>
    <row r="43" spans="1:19" x14ac:dyDescent="0.3">
      <c r="B43">
        <f t="shared" si="2"/>
        <v>124.5951139171013</v>
      </c>
      <c r="C43">
        <f t="shared" si="2"/>
        <v>53.11556409552567</v>
      </c>
      <c r="E43">
        <f t="shared" si="3"/>
        <v>160.89708310401761</v>
      </c>
      <c r="F43">
        <f t="shared" si="3"/>
        <v>20.390753990093565</v>
      </c>
      <c r="P43" s="17"/>
      <c r="Q43" s="17"/>
      <c r="R43" s="17"/>
      <c r="S43" s="17"/>
    </row>
    <row r="44" spans="1:19" x14ac:dyDescent="0.3">
      <c r="B44">
        <f t="shared" si="2"/>
        <v>123.52456766401319</v>
      </c>
      <c r="C44">
        <f t="shared" si="2"/>
        <v>52.621465824869617</v>
      </c>
      <c r="E44">
        <f t="shared" si="3"/>
        <v>141.16675839295542</v>
      </c>
      <c r="F44">
        <f t="shared" si="3"/>
        <v>34.589983489268029</v>
      </c>
      <c r="P44" s="17"/>
      <c r="Q44" s="17"/>
      <c r="R44" s="17"/>
      <c r="S44" s="17"/>
    </row>
    <row r="45" spans="1:19" x14ac:dyDescent="0.3">
      <c r="B45">
        <f t="shared" si="2"/>
        <v>108.45457040900357</v>
      </c>
      <c r="C45">
        <f t="shared" si="2"/>
        <v>73.208893768871818</v>
      </c>
      <c r="E45">
        <f t="shared" si="3"/>
        <v>131.09521188772703</v>
      </c>
      <c r="F45">
        <f t="shared" si="3"/>
        <v>92.212438084755092</v>
      </c>
    </row>
    <row r="46" spans="1:19" x14ac:dyDescent="0.3">
      <c r="B46">
        <f t="shared" si="2"/>
        <v>129.70079604721386</v>
      </c>
      <c r="C46">
        <f t="shared" si="2"/>
        <v>47.845182541861107</v>
      </c>
    </row>
    <row r="47" spans="1:19" x14ac:dyDescent="0.3">
      <c r="A47" t="s">
        <v>21</v>
      </c>
      <c r="B47" s="16">
        <f>AVERAGE(B41:B46)</f>
        <v>128.34202580290972</v>
      </c>
      <c r="C47" s="16">
        <f>AVERAGE(C41:C46)</f>
        <v>46.33543782596761</v>
      </c>
      <c r="D47" t="s">
        <v>21</v>
      </c>
      <c r="E47" s="16">
        <f>AVERAGE(E41:E46)</f>
        <v>145.31095211887728</v>
      </c>
      <c r="F47" s="16">
        <f>AVERAGE(F41:F46)</f>
        <v>48.987341772151908</v>
      </c>
    </row>
    <row r="48" spans="1:19" x14ac:dyDescent="0.3">
      <c r="A48" s="4" t="s">
        <v>22</v>
      </c>
      <c r="B48" s="4">
        <f>_xlfn.STDEV.P(B41:B46)</f>
        <v>11.580679839886917</v>
      </c>
      <c r="C48" s="4">
        <f>_xlfn.STDEV.P(C41:C46)</f>
        <v>17.025867910849719</v>
      </c>
      <c r="D48" s="4" t="s">
        <v>22</v>
      </c>
      <c r="E48" s="4">
        <f>_xlfn.STDEV.P(E41:E46)</f>
        <v>10.133931673008153</v>
      </c>
      <c r="F48" s="4">
        <f>_xlfn.STDEV.P(F41:F46)</f>
        <v>24.981212172036464</v>
      </c>
    </row>
    <row r="49" spans="1:6" x14ac:dyDescent="0.3">
      <c r="A49">
        <v>2</v>
      </c>
      <c r="B49" t="s">
        <v>2</v>
      </c>
      <c r="C49" t="s">
        <v>1</v>
      </c>
    </row>
    <row r="50" spans="1:6" x14ac:dyDescent="0.3">
      <c r="B50">
        <f>(J19/AVERAGE($K$25:$M$25))*100</f>
        <v>132.9478138222849</v>
      </c>
      <c r="C50">
        <f>(K19/AVERAGE($K$25:$M$25))*100</f>
        <v>41.466854724964733</v>
      </c>
      <c r="E50">
        <f>(L19/AVERAGE($H$26:$J$26))*100</f>
        <v>135.04659700649535</v>
      </c>
      <c r="F50">
        <f>(M19/AVERAGE($H$26:$J$26))*100</f>
        <v>76.249646992375048</v>
      </c>
    </row>
    <row r="51" spans="1:6" x14ac:dyDescent="0.3">
      <c r="B51">
        <f t="shared" ref="B51:C55" si="4">(J20/AVERAGE($K$25:$M$25))*100</f>
        <v>129.22425952045134</v>
      </c>
      <c r="C51">
        <f t="shared" si="4"/>
        <v>28.857545839210154</v>
      </c>
      <c r="E51">
        <f t="shared" ref="E51:F54" si="5">(L20/AVERAGE($H$26:$J$26))*100</f>
        <v>143.34933634566508</v>
      </c>
      <c r="F51">
        <f t="shared" si="5"/>
        <v>61.423326743857679</v>
      </c>
    </row>
    <row r="52" spans="1:6" x14ac:dyDescent="0.3">
      <c r="B52">
        <f t="shared" si="4"/>
        <v>96.135401974612122</v>
      </c>
      <c r="C52">
        <f>(K21/AVERAGE($K$25:$M$25))*100</f>
        <v>83.018335684062052</v>
      </c>
      <c r="E52">
        <f t="shared" si="5"/>
        <v>105.39395650946062</v>
      </c>
      <c r="F52">
        <f t="shared" si="5"/>
        <v>31.177633436882239</v>
      </c>
    </row>
    <row r="53" spans="1:6" x14ac:dyDescent="0.3">
      <c r="B53">
        <f t="shared" si="4"/>
        <v>110.18335684062059</v>
      </c>
      <c r="C53">
        <f t="shared" si="4"/>
        <v>82.087447108603655</v>
      </c>
      <c r="E53">
        <f t="shared" si="5"/>
        <v>133.60632589663936</v>
      </c>
      <c r="F53">
        <f t="shared" si="5"/>
        <v>46.512284665348773</v>
      </c>
    </row>
    <row r="54" spans="1:6" x14ac:dyDescent="0.3">
      <c r="B54">
        <f t="shared" si="4"/>
        <v>90.126939351198871</v>
      </c>
      <c r="C54">
        <f t="shared" si="4"/>
        <v>84.456981664315933</v>
      </c>
      <c r="E54">
        <f t="shared" si="5"/>
        <v>123.27026263767297</v>
      </c>
      <c r="F54">
        <f t="shared" si="5"/>
        <v>86.416266591358379</v>
      </c>
    </row>
    <row r="55" spans="1:6" x14ac:dyDescent="0.3">
      <c r="B55">
        <f t="shared" si="4"/>
        <v>112.55289139633287</v>
      </c>
      <c r="C55">
        <f t="shared" si="4"/>
        <v>72.355430183356845</v>
      </c>
    </row>
    <row r="56" spans="1:6" x14ac:dyDescent="0.3">
      <c r="A56" t="s">
        <v>21</v>
      </c>
      <c r="B56" s="16">
        <f>AVERAGE(B50:B55)</f>
        <v>111.86177715091678</v>
      </c>
      <c r="C56" s="16">
        <f>AVERAGE(C50:C55)</f>
        <v>65.373765867418896</v>
      </c>
      <c r="D56" t="s">
        <v>21</v>
      </c>
      <c r="E56" s="16">
        <f>AVERAGE(E50:E55)</f>
        <v>128.13329567918669</v>
      </c>
      <c r="F56" s="16">
        <f>AVERAGE(F50:F55)</f>
        <v>60.355831685964425</v>
      </c>
    </row>
    <row r="57" spans="1:6" x14ac:dyDescent="0.3">
      <c r="A57" s="4" t="s">
        <v>22</v>
      </c>
      <c r="B57" s="4">
        <f>_xlfn.STDEV.P(B50:B55)</f>
        <v>15.647649027584883</v>
      </c>
      <c r="C57" s="4">
        <f>_xlfn.STDEV.P(C50:C55)</f>
        <v>22.017286662754586</v>
      </c>
      <c r="D57" s="4" t="s">
        <v>22</v>
      </c>
      <c r="E57" s="4">
        <f>_xlfn.STDEV.P(E50:E55)</f>
        <v>13.038422640840489</v>
      </c>
      <c r="F57" s="4">
        <f>_xlfn.STDEV.P(F50:F55)</f>
        <v>19.879186227438655</v>
      </c>
    </row>
  </sheetData>
  <mergeCells count="1">
    <mergeCell ref="B29:F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FE9E-C5C7-4C58-A930-DD7A4A3055A2}">
  <dimension ref="A2:U57"/>
  <sheetViews>
    <sheetView topLeftCell="A7" zoomScale="70" zoomScaleNormal="70" workbookViewId="0">
      <selection activeCell="J47" sqref="J47"/>
    </sheetView>
  </sheetViews>
  <sheetFormatPr defaultRowHeight="14.4" x14ac:dyDescent="0.3"/>
  <sheetData>
    <row r="2" spans="1:20" x14ac:dyDescent="0.3">
      <c r="Q2" t="s">
        <v>10</v>
      </c>
    </row>
    <row r="3" spans="1:20" x14ac:dyDescent="0.3">
      <c r="B3">
        <v>100645</v>
      </c>
      <c r="C3">
        <v>2816</v>
      </c>
      <c r="D3">
        <v>94517</v>
      </c>
      <c r="E3">
        <v>2785</v>
      </c>
      <c r="P3" t="s">
        <v>12</v>
      </c>
      <c r="Q3">
        <v>0</v>
      </c>
      <c r="R3">
        <v>10</v>
      </c>
      <c r="S3">
        <v>50</v>
      </c>
      <c r="T3">
        <v>100</v>
      </c>
    </row>
    <row r="4" spans="1:20" x14ac:dyDescent="0.3">
      <c r="B4">
        <v>102962</v>
      </c>
      <c r="C4">
        <v>4238</v>
      </c>
      <c r="D4">
        <v>92771</v>
      </c>
      <c r="E4">
        <v>13697</v>
      </c>
      <c r="P4">
        <v>1</v>
      </c>
      <c r="Q4">
        <f>AVERAGE(B9:D9)</f>
        <v>1475.6666666666667</v>
      </c>
      <c r="R4">
        <f>AVERAGE(E9:G9)</f>
        <v>9989</v>
      </c>
      <c r="S4">
        <f>AVERAGE(K9:M9)</f>
        <v>42169.333333333336</v>
      </c>
      <c r="T4">
        <f>AVERAGE(B10:D10)</f>
        <v>94210.666666666672</v>
      </c>
    </row>
    <row r="5" spans="1:20" x14ac:dyDescent="0.3">
      <c r="B5">
        <v>102640</v>
      </c>
      <c r="C5">
        <v>8051</v>
      </c>
      <c r="D5">
        <v>95858</v>
      </c>
      <c r="E5">
        <v>7836</v>
      </c>
      <c r="P5">
        <v>2</v>
      </c>
      <c r="Q5">
        <f>AVERAGE(B17:D17)</f>
        <v>1025.3333333333333</v>
      </c>
      <c r="R5">
        <f>AVERAGE(E17:G17)</f>
        <v>9212.3333333333339</v>
      </c>
      <c r="S5">
        <f>AVERAGE(K17:M17)</f>
        <v>40031</v>
      </c>
      <c r="T5">
        <f>AVERAGE(B18:D18)</f>
        <v>69467</v>
      </c>
    </row>
    <row r="6" spans="1:20" x14ac:dyDescent="0.3">
      <c r="B6">
        <v>102248</v>
      </c>
      <c r="C6">
        <v>7279</v>
      </c>
      <c r="D6">
        <v>91118</v>
      </c>
      <c r="E6">
        <v>6271</v>
      </c>
      <c r="P6">
        <v>3</v>
      </c>
      <c r="Q6">
        <f>AVERAGE(B25:D25)</f>
        <v>999.33333333333337</v>
      </c>
      <c r="R6">
        <f>AVERAGE(E25:G25)</f>
        <v>9169.3333333333339</v>
      </c>
      <c r="S6">
        <f>AVERAGE(K25:M25)</f>
        <v>39164.666666666664</v>
      </c>
      <c r="T6">
        <f>AVERAGE(B26:D26)</f>
        <v>67591.666666666672</v>
      </c>
    </row>
    <row r="7" spans="1:20" x14ac:dyDescent="0.3">
      <c r="B7">
        <v>99175</v>
      </c>
      <c r="C7">
        <v>8399</v>
      </c>
      <c r="D7">
        <v>86685</v>
      </c>
      <c r="E7">
        <v>24269</v>
      </c>
    </row>
    <row r="8" spans="1:20" x14ac:dyDescent="0.3">
      <c r="B8">
        <v>85697</v>
      </c>
      <c r="C8">
        <v>34995</v>
      </c>
      <c r="D8">
        <v>92014</v>
      </c>
      <c r="E8">
        <v>2100</v>
      </c>
      <c r="Q8" t="s">
        <v>11</v>
      </c>
    </row>
    <row r="9" spans="1:20" x14ac:dyDescent="0.3">
      <c r="B9">
        <v>1467</v>
      </c>
      <c r="C9">
        <v>1481</v>
      </c>
      <c r="D9">
        <v>1479</v>
      </c>
      <c r="E9">
        <v>9978</v>
      </c>
      <c r="F9">
        <v>9959</v>
      </c>
      <c r="G9">
        <v>10030</v>
      </c>
      <c r="H9">
        <v>30062</v>
      </c>
      <c r="I9">
        <v>30627</v>
      </c>
      <c r="J9">
        <v>30763</v>
      </c>
      <c r="K9">
        <v>42078</v>
      </c>
      <c r="L9">
        <v>42251</v>
      </c>
      <c r="M9">
        <v>42179</v>
      </c>
      <c r="Q9">
        <v>0</v>
      </c>
      <c r="R9">
        <v>10</v>
      </c>
      <c r="S9">
        <v>50</v>
      </c>
      <c r="T9">
        <v>100</v>
      </c>
    </row>
    <row r="10" spans="1:20" s="15" customFormat="1" x14ac:dyDescent="0.3">
      <c r="A10" s="4"/>
      <c r="B10" s="4">
        <v>93199</v>
      </c>
      <c r="C10" s="4">
        <v>94669</v>
      </c>
      <c r="D10" s="4">
        <v>94764</v>
      </c>
      <c r="E10" s="4">
        <v>8910</v>
      </c>
      <c r="F10" s="4">
        <v>9061</v>
      </c>
      <c r="G10" s="4">
        <v>8886</v>
      </c>
      <c r="H10" s="4">
        <v>34715</v>
      </c>
      <c r="I10" s="4">
        <v>35350</v>
      </c>
      <c r="J10" s="4">
        <v>35194</v>
      </c>
      <c r="K10" s="4">
        <v>94007</v>
      </c>
      <c r="L10" s="4">
        <v>93433</v>
      </c>
      <c r="M10" s="4">
        <v>94072</v>
      </c>
      <c r="P10" t="s">
        <v>7</v>
      </c>
      <c r="Q10">
        <f>Q4</f>
        <v>1475.6666666666667</v>
      </c>
      <c r="R10">
        <f>AVERAGE(E10:G10)</f>
        <v>8952.3333333333339</v>
      </c>
      <c r="S10">
        <f>AVERAGE(H10:J10)</f>
        <v>35086.333333333336</v>
      </c>
      <c r="T10">
        <f>AVERAGE(K10:M10)</f>
        <v>93837.333333333328</v>
      </c>
    </row>
    <row r="11" spans="1:20" x14ac:dyDescent="0.3">
      <c r="B11">
        <v>64956</v>
      </c>
      <c r="C11">
        <v>1719</v>
      </c>
      <c r="D11">
        <v>62332</v>
      </c>
      <c r="E11">
        <v>1709</v>
      </c>
      <c r="F11">
        <v>96748</v>
      </c>
      <c r="G11">
        <v>9861</v>
      </c>
      <c r="H11">
        <v>93028</v>
      </c>
      <c r="I11">
        <v>9332</v>
      </c>
      <c r="P11" t="s">
        <v>8</v>
      </c>
      <c r="Q11">
        <f>Q5</f>
        <v>1025.3333333333333</v>
      </c>
      <c r="R11">
        <f>AVERAGE(E18:G18)</f>
        <v>7843</v>
      </c>
      <c r="S11">
        <f>AVERAGE(H18:J18)</f>
        <v>33478.333333333336</v>
      </c>
      <c r="T11">
        <f>AVERAGE(K18:M18)</f>
        <v>59876.333333333336</v>
      </c>
    </row>
    <row r="12" spans="1:20" x14ac:dyDescent="0.3">
      <c r="B12">
        <v>67429</v>
      </c>
      <c r="C12">
        <v>2631</v>
      </c>
      <c r="D12">
        <v>62041</v>
      </c>
      <c r="E12">
        <v>8292</v>
      </c>
      <c r="F12">
        <v>100147</v>
      </c>
      <c r="G12">
        <v>13679</v>
      </c>
      <c r="H12">
        <v>90933</v>
      </c>
      <c r="I12">
        <v>21530</v>
      </c>
      <c r="P12" t="s">
        <v>9</v>
      </c>
      <c r="Q12">
        <f>Q6</f>
        <v>999.33333333333337</v>
      </c>
      <c r="R12">
        <f>AVERAGE(E26:G26)</f>
        <v>7709</v>
      </c>
      <c r="S12">
        <f>AVERAGE(H26:J26)</f>
        <v>33068.333333333336</v>
      </c>
      <c r="T12">
        <f>AVERAGE(K26:M26)</f>
        <v>57490.666666666664</v>
      </c>
    </row>
    <row r="13" spans="1:20" x14ac:dyDescent="0.3">
      <c r="B13">
        <v>67036</v>
      </c>
      <c r="C13">
        <v>5026</v>
      </c>
      <c r="D13">
        <v>64381</v>
      </c>
      <c r="E13">
        <v>4901</v>
      </c>
      <c r="F13">
        <v>102023</v>
      </c>
      <c r="G13">
        <v>17656</v>
      </c>
      <c r="H13">
        <v>95470</v>
      </c>
      <c r="I13">
        <v>18776</v>
      </c>
    </row>
    <row r="14" spans="1:20" x14ac:dyDescent="0.3">
      <c r="B14">
        <v>67560</v>
      </c>
      <c r="C14">
        <v>4484</v>
      </c>
      <c r="D14">
        <v>60725</v>
      </c>
      <c r="E14">
        <v>3848</v>
      </c>
      <c r="F14">
        <v>102267</v>
      </c>
      <c r="G14">
        <v>17549</v>
      </c>
      <c r="H14">
        <v>86956</v>
      </c>
      <c r="I14">
        <v>11908</v>
      </c>
    </row>
    <row r="15" spans="1:20" x14ac:dyDescent="0.3">
      <c r="B15">
        <v>64936</v>
      </c>
      <c r="C15">
        <v>5163</v>
      </c>
      <c r="D15">
        <v>57709</v>
      </c>
      <c r="E15">
        <v>14844</v>
      </c>
      <c r="F15">
        <v>95593</v>
      </c>
      <c r="G15">
        <v>18786</v>
      </c>
      <c r="H15">
        <v>81751</v>
      </c>
      <c r="I15">
        <v>34911</v>
      </c>
      <c r="P15" t="s">
        <v>13</v>
      </c>
    </row>
    <row r="16" spans="1:20" x14ac:dyDescent="0.3">
      <c r="B16">
        <v>54872</v>
      </c>
      <c r="C16">
        <v>21674</v>
      </c>
      <c r="D16">
        <v>60615</v>
      </c>
      <c r="E16">
        <v>1272</v>
      </c>
      <c r="F16">
        <v>79179</v>
      </c>
      <c r="G16">
        <v>49800</v>
      </c>
      <c r="H16">
        <v>89477</v>
      </c>
      <c r="I16">
        <v>6122</v>
      </c>
      <c r="P16" t="s">
        <v>15</v>
      </c>
      <c r="R16" t="s">
        <v>16</v>
      </c>
      <c r="T16" t="s">
        <v>17</v>
      </c>
    </row>
    <row r="17" spans="1:21" x14ac:dyDescent="0.3">
      <c r="B17">
        <v>1017</v>
      </c>
      <c r="C17">
        <v>1027</v>
      </c>
      <c r="D17">
        <v>1032</v>
      </c>
      <c r="E17">
        <v>9281</v>
      </c>
      <c r="F17">
        <v>9129</v>
      </c>
      <c r="G17">
        <v>9227</v>
      </c>
      <c r="H17">
        <v>22181</v>
      </c>
      <c r="I17">
        <v>22582</v>
      </c>
      <c r="J17">
        <v>22544</v>
      </c>
      <c r="K17">
        <v>40261</v>
      </c>
      <c r="L17">
        <v>40362</v>
      </c>
      <c r="M17">
        <v>39470</v>
      </c>
      <c r="O17" t="s">
        <v>14</v>
      </c>
      <c r="P17" t="s">
        <v>18</v>
      </c>
      <c r="Q17" t="s">
        <v>19</v>
      </c>
      <c r="R17" t="s">
        <v>18</v>
      </c>
      <c r="S17" t="s">
        <v>19</v>
      </c>
      <c r="T17" t="s">
        <v>18</v>
      </c>
      <c r="U17" t="s">
        <v>19</v>
      </c>
    </row>
    <row r="18" spans="1:21" s="15" customFormat="1" x14ac:dyDescent="0.3">
      <c r="A18" s="4"/>
      <c r="B18" s="4">
        <v>68330</v>
      </c>
      <c r="C18" s="4">
        <v>70051</v>
      </c>
      <c r="D18" s="4">
        <v>70020</v>
      </c>
      <c r="E18" s="4">
        <v>7863</v>
      </c>
      <c r="F18" s="4">
        <v>7909</v>
      </c>
      <c r="G18" s="4">
        <v>7757</v>
      </c>
      <c r="H18" s="4">
        <v>33207</v>
      </c>
      <c r="I18" s="4">
        <v>33696</v>
      </c>
      <c r="J18" s="4">
        <v>33532</v>
      </c>
      <c r="K18" s="4">
        <v>60854</v>
      </c>
      <c r="L18" s="4">
        <v>60117</v>
      </c>
      <c r="M18" s="4">
        <v>58658</v>
      </c>
      <c r="O18">
        <v>1</v>
      </c>
      <c r="P18" s="15">
        <f>AVERAGE(B3:B8)</f>
        <v>98894.5</v>
      </c>
      <c r="Q18" s="15">
        <f>AVERAGE(C3:C8)</f>
        <v>10963</v>
      </c>
      <c r="R18" s="15">
        <f>AVERAGE(F11:F16)</f>
        <v>95992.833333333328</v>
      </c>
      <c r="S18" s="15">
        <f>AVERAGE(G11:G16)</f>
        <v>21221.833333333332</v>
      </c>
      <c r="T18" s="15">
        <f>AVERAGE(J19:J24)</f>
        <v>97795.166666666672</v>
      </c>
      <c r="U18" s="15">
        <f>AVERAGE(K19:K24)</f>
        <v>32421.666666666668</v>
      </c>
    </row>
    <row r="19" spans="1:21" x14ac:dyDescent="0.3">
      <c r="B19">
        <v>63686</v>
      </c>
      <c r="C19">
        <v>1712</v>
      </c>
      <c r="D19">
        <v>62365</v>
      </c>
      <c r="E19">
        <v>1701</v>
      </c>
      <c r="F19">
        <v>63797</v>
      </c>
      <c r="G19">
        <v>6291</v>
      </c>
      <c r="H19">
        <v>62773</v>
      </c>
      <c r="I19">
        <v>5943</v>
      </c>
      <c r="J19">
        <v>98027</v>
      </c>
      <c r="K19">
        <v>18169</v>
      </c>
      <c r="L19">
        <v>94331</v>
      </c>
      <c r="M19">
        <v>21612</v>
      </c>
      <c r="O19">
        <v>2</v>
      </c>
      <c r="P19">
        <f>AVERAGE(B11:B16)</f>
        <v>64464.833333333336</v>
      </c>
      <c r="Q19">
        <f>AVERAGE(C11:C16)</f>
        <v>6782.833333333333</v>
      </c>
      <c r="R19">
        <f>AVERAGE(F19:F24)</f>
        <v>63565.833333333336</v>
      </c>
      <c r="S19">
        <f>AVERAGE(G19:G24)</f>
        <v>13426.333333333334</v>
      </c>
    </row>
    <row r="20" spans="1:21" x14ac:dyDescent="0.3">
      <c r="B20">
        <v>66380</v>
      </c>
      <c r="C20">
        <v>2614</v>
      </c>
      <c r="D20">
        <v>62144</v>
      </c>
      <c r="E20">
        <v>8323</v>
      </c>
      <c r="F20">
        <v>66338</v>
      </c>
      <c r="G20">
        <v>8699</v>
      </c>
      <c r="H20">
        <v>60711</v>
      </c>
      <c r="I20">
        <v>13485</v>
      </c>
      <c r="J20">
        <v>103540</v>
      </c>
      <c r="K20">
        <v>20343</v>
      </c>
      <c r="L20">
        <v>103839</v>
      </c>
      <c r="M20">
        <v>26274</v>
      </c>
      <c r="O20">
        <v>3</v>
      </c>
      <c r="P20">
        <f>AVERAGE(B19:B24)</f>
        <v>63514.5</v>
      </c>
      <c r="Q20">
        <f>AVERAGE(C19:C24)</f>
        <v>6737.666666666667</v>
      </c>
    </row>
    <row r="21" spans="1:21" x14ac:dyDescent="0.3">
      <c r="B21">
        <v>66569</v>
      </c>
      <c r="C21">
        <v>5016</v>
      </c>
      <c r="D21">
        <v>64656</v>
      </c>
      <c r="E21">
        <v>4887</v>
      </c>
      <c r="F21">
        <v>67420</v>
      </c>
      <c r="G21">
        <v>11345</v>
      </c>
      <c r="H21">
        <v>64565</v>
      </c>
      <c r="I21">
        <v>11910</v>
      </c>
      <c r="J21">
        <v>102779</v>
      </c>
      <c r="K21">
        <v>32573</v>
      </c>
      <c r="L21">
        <v>95667</v>
      </c>
      <c r="M21">
        <v>29120</v>
      </c>
    </row>
    <row r="22" spans="1:21" x14ac:dyDescent="0.3">
      <c r="B22">
        <v>66598</v>
      </c>
      <c r="C22">
        <v>4450</v>
      </c>
      <c r="D22">
        <v>60551</v>
      </c>
      <c r="E22">
        <v>3821</v>
      </c>
      <c r="F22">
        <v>67273</v>
      </c>
      <c r="G22">
        <v>11133</v>
      </c>
      <c r="H22">
        <v>57917</v>
      </c>
      <c r="I22">
        <v>7438</v>
      </c>
      <c r="J22">
        <v>104996</v>
      </c>
      <c r="K22">
        <v>29342</v>
      </c>
      <c r="L22">
        <v>87182</v>
      </c>
      <c r="M22">
        <v>21928</v>
      </c>
    </row>
    <row r="23" spans="1:21" x14ac:dyDescent="0.3">
      <c r="B23">
        <v>64149</v>
      </c>
      <c r="C23">
        <v>5147</v>
      </c>
      <c r="D23">
        <v>57719</v>
      </c>
      <c r="E23">
        <v>14780</v>
      </c>
      <c r="F23">
        <v>63125</v>
      </c>
      <c r="G23">
        <v>11762</v>
      </c>
      <c r="H23">
        <v>54883</v>
      </c>
      <c r="I23">
        <v>21755</v>
      </c>
      <c r="J23">
        <v>93056</v>
      </c>
      <c r="K23">
        <v>35476</v>
      </c>
      <c r="L23">
        <v>78866</v>
      </c>
      <c r="M23">
        <v>42424</v>
      </c>
    </row>
    <row r="24" spans="1:21" x14ac:dyDescent="0.3">
      <c r="B24">
        <v>53705</v>
      </c>
      <c r="C24">
        <v>21487</v>
      </c>
      <c r="D24">
        <v>60142</v>
      </c>
      <c r="E24">
        <v>1253</v>
      </c>
      <c r="F24">
        <v>53442</v>
      </c>
      <c r="G24">
        <v>31328</v>
      </c>
      <c r="H24">
        <v>58218</v>
      </c>
      <c r="I24">
        <v>3749</v>
      </c>
      <c r="J24">
        <v>84373</v>
      </c>
      <c r="K24">
        <v>58627</v>
      </c>
      <c r="L24">
        <v>89618</v>
      </c>
      <c r="M24">
        <v>13598</v>
      </c>
    </row>
    <row r="25" spans="1:21" x14ac:dyDescent="0.3">
      <c r="B25">
        <v>982</v>
      </c>
      <c r="C25">
        <v>1005</v>
      </c>
      <c r="D25">
        <v>1011</v>
      </c>
      <c r="E25">
        <v>9243</v>
      </c>
      <c r="F25">
        <v>9101</v>
      </c>
      <c r="G25">
        <v>9164</v>
      </c>
      <c r="H25">
        <v>22025</v>
      </c>
      <c r="I25">
        <v>22377</v>
      </c>
      <c r="J25">
        <v>22393</v>
      </c>
      <c r="K25">
        <v>39857</v>
      </c>
      <c r="L25">
        <v>39637</v>
      </c>
      <c r="M25">
        <v>38000</v>
      </c>
    </row>
    <row r="26" spans="1:21" x14ac:dyDescent="0.3">
      <c r="B26">
        <v>65397</v>
      </c>
      <c r="C26">
        <v>68296</v>
      </c>
      <c r="D26">
        <v>69082</v>
      </c>
      <c r="E26">
        <v>7722</v>
      </c>
      <c r="F26">
        <v>7784</v>
      </c>
      <c r="G26">
        <v>7621</v>
      </c>
      <c r="H26">
        <v>32811</v>
      </c>
      <c r="I26">
        <v>33292</v>
      </c>
      <c r="J26">
        <v>33102</v>
      </c>
      <c r="K26">
        <v>59223</v>
      </c>
      <c r="L26">
        <v>58202</v>
      </c>
      <c r="M26">
        <v>55047</v>
      </c>
    </row>
    <row r="29" spans="1:21" x14ac:dyDescent="0.3">
      <c r="B29" s="20" t="s">
        <v>23</v>
      </c>
      <c r="C29" s="20"/>
      <c r="D29" s="20"/>
      <c r="E29" s="20"/>
      <c r="F29" s="20"/>
    </row>
    <row r="30" spans="1:21" x14ac:dyDescent="0.3">
      <c r="B30" t="s">
        <v>20</v>
      </c>
      <c r="E30" t="s">
        <v>24</v>
      </c>
    </row>
    <row r="31" spans="1:21" x14ac:dyDescent="0.3">
      <c r="A31" t="s">
        <v>12</v>
      </c>
      <c r="B31" t="s">
        <v>2</v>
      </c>
      <c r="C31" t="s">
        <v>1</v>
      </c>
      <c r="E31" t="s">
        <v>2</v>
      </c>
      <c r="F31" t="s">
        <v>1</v>
      </c>
    </row>
    <row r="32" spans="1:21" x14ac:dyDescent="0.3">
      <c r="A32">
        <v>1</v>
      </c>
      <c r="B32">
        <f>(B3/AVERAGE($K$9:$M$9))*100</f>
        <v>238.66870079362567</v>
      </c>
      <c r="C32">
        <f>(C3/AVERAGE($K$9:$M$9))*100</f>
        <v>6.6778385556644633</v>
      </c>
      <c r="E32">
        <f>(D3/AVERAGE($H$10:$J$10))*100</f>
        <v>269.38409067158153</v>
      </c>
      <c r="F32">
        <f>(E3/AVERAGE($H$10:$J$10))*100</f>
        <v>7.9375635337595822</v>
      </c>
    </row>
    <row r="33" spans="1:19" x14ac:dyDescent="0.3">
      <c r="B33">
        <f t="shared" ref="B33:C36" si="0">(B4/AVERAGE($K$9:$M$9))*100</f>
        <v>244.16321497454706</v>
      </c>
      <c r="C33">
        <f>(C4/AVERAGE($K$9:$M$9))*100</f>
        <v>10.049957314952414</v>
      </c>
      <c r="E33">
        <f t="shared" ref="E33:F37" si="1">(D4/AVERAGE($H$10:$J$10))*100</f>
        <v>264.40779410786723</v>
      </c>
      <c r="F33">
        <f>(E4/AVERAGE($H$10:$J$10))*100</f>
        <v>39.037992000684021</v>
      </c>
    </row>
    <row r="34" spans="1:19" x14ac:dyDescent="0.3">
      <c r="B34">
        <f t="shared" si="0"/>
        <v>243.39962690106552</v>
      </c>
      <c r="C34">
        <f t="shared" si="0"/>
        <v>19.092073228570523</v>
      </c>
      <c r="E34">
        <f t="shared" si="1"/>
        <v>273.20609164061977</v>
      </c>
      <c r="F34">
        <f t="shared" si="1"/>
        <v>22.333482172545814</v>
      </c>
    </row>
    <row r="35" spans="1:19" x14ac:dyDescent="0.3">
      <c r="B35">
        <f t="shared" si="0"/>
        <v>242.47004142030542</v>
      </c>
      <c r="C35">
        <f t="shared" si="0"/>
        <v>17.26135896544092</v>
      </c>
      <c r="E35">
        <f t="shared" si="1"/>
        <v>259.6965580140415</v>
      </c>
      <c r="F35">
        <f t="shared" si="1"/>
        <v>17.873055985711435</v>
      </c>
    </row>
    <row r="36" spans="1:19" x14ac:dyDescent="0.3">
      <c r="B36">
        <f t="shared" si="0"/>
        <v>235.18275524077526</v>
      </c>
      <c r="C36">
        <f t="shared" si="0"/>
        <v>19.91731748189838</v>
      </c>
      <c r="E36">
        <f t="shared" si="1"/>
        <v>247.06200894935347</v>
      </c>
      <c r="F36">
        <f t="shared" si="1"/>
        <v>69.169382190596522</v>
      </c>
    </row>
    <row r="37" spans="1:19" x14ac:dyDescent="0.3">
      <c r="B37" s="15">
        <f>(B8/AVERAGE($K$9:$M$9))*100</f>
        <v>203.22114016504881</v>
      </c>
      <c r="C37" s="15">
        <f>(C8/AVERAGE($K$9:$M$9))*100</f>
        <v>82.98684668163277</v>
      </c>
      <c r="E37">
        <f t="shared" si="1"/>
        <v>262.25025888522595</v>
      </c>
      <c r="F37">
        <f t="shared" si="1"/>
        <v>5.9852364168384646</v>
      </c>
    </row>
    <row r="38" spans="1:19" x14ac:dyDescent="0.3">
      <c r="A38" t="s">
        <v>21</v>
      </c>
      <c r="B38" s="16">
        <f>AVERAGE(B32:B37)</f>
        <v>234.51757991589463</v>
      </c>
      <c r="C38" s="16">
        <f>AVERAGE(C32:C37)</f>
        <v>25.997565371359912</v>
      </c>
      <c r="D38" t="s">
        <v>21</v>
      </c>
      <c r="E38" s="16">
        <f>AVERAGE(E32:E37)</f>
        <v>262.66780037811492</v>
      </c>
      <c r="F38" s="16">
        <f>AVERAGE(F32:F37)</f>
        <v>27.056118716689308</v>
      </c>
    </row>
    <row r="39" spans="1:19" x14ac:dyDescent="0.3">
      <c r="A39" s="4" t="s">
        <v>22</v>
      </c>
      <c r="B39" s="4">
        <f>_xlfn.STDEV.P(B32:B37)</f>
        <v>14.331271647131844</v>
      </c>
      <c r="C39" s="4">
        <f>_xlfn.STDEV.P(C32:C37)</f>
        <v>25.936887405500162</v>
      </c>
      <c r="D39" s="4" t="s">
        <v>22</v>
      </c>
      <c r="E39" s="4">
        <f>_xlfn.STDEV.P(E32:E37)</f>
        <v>8.2838705166670152</v>
      </c>
      <c r="F39" s="4">
        <f>_xlfn.STDEV.P(F32:F37)</f>
        <v>21.730260843819018</v>
      </c>
    </row>
    <row r="40" spans="1:19" x14ac:dyDescent="0.3">
      <c r="A40">
        <v>2</v>
      </c>
      <c r="B40" t="s">
        <v>2</v>
      </c>
      <c r="C40" t="s">
        <v>1</v>
      </c>
    </row>
    <row r="41" spans="1:19" x14ac:dyDescent="0.3">
      <c r="B41">
        <f>(F11/AVERAGE($K$17:$M$17))*100</f>
        <v>241.68269591066922</v>
      </c>
      <c r="C41">
        <f>(G11/AVERAGE($K$17:$M$17))*100</f>
        <v>24.633409107941347</v>
      </c>
      <c r="E41">
        <f>(H11/AVERAGE($H$18:$J$18))*100</f>
        <v>277.8752426942799</v>
      </c>
      <c r="F41">
        <f>(I11/AVERAGE($H$18:$J$18))*100</f>
        <v>27.874744859859607</v>
      </c>
    </row>
    <row r="42" spans="1:19" x14ac:dyDescent="0.3">
      <c r="B42">
        <f t="shared" ref="B42:C46" si="2">(F12/AVERAGE($K$17:$M$17))*100</f>
        <v>250.17361544802776</v>
      </c>
      <c r="C42">
        <f t="shared" si="2"/>
        <v>34.171017461467365</v>
      </c>
      <c r="E42">
        <f t="shared" ref="E42:F46" si="3">(H12/AVERAGE($H$18:$J$18))*100</f>
        <v>271.6174640314631</v>
      </c>
      <c r="F42">
        <f t="shared" si="3"/>
        <v>64.310250410713394</v>
      </c>
      <c r="O42" s="17"/>
      <c r="P42" s="17"/>
      <c r="Q42" s="17"/>
      <c r="R42" s="17"/>
      <c r="S42" s="17"/>
    </row>
    <row r="43" spans="1:19" x14ac:dyDescent="0.3">
      <c r="B43">
        <f t="shared" si="2"/>
        <v>254.8599835127776</v>
      </c>
      <c r="C43">
        <f t="shared" si="2"/>
        <v>44.105817991056931</v>
      </c>
      <c r="E43">
        <f t="shared" si="3"/>
        <v>285.16951262010252</v>
      </c>
      <c r="F43">
        <f t="shared" si="3"/>
        <v>56.084034450141885</v>
      </c>
      <c r="P43" s="17"/>
      <c r="Q43" s="17"/>
      <c r="R43" s="17"/>
      <c r="S43" s="17"/>
    </row>
    <row r="44" spans="1:19" x14ac:dyDescent="0.3">
      <c r="B44">
        <f t="shared" si="2"/>
        <v>255.46951112887513</v>
      </c>
      <c r="C44">
        <f t="shared" si="2"/>
        <v>43.838525143014159</v>
      </c>
      <c r="E44">
        <f t="shared" si="3"/>
        <v>259.73813909493703</v>
      </c>
      <c r="F44">
        <f t="shared" si="3"/>
        <v>35.569273659580816</v>
      </c>
      <c r="P44" s="17"/>
      <c r="Q44" s="17"/>
      <c r="R44" s="17"/>
      <c r="S44" s="17"/>
    </row>
    <row r="45" spans="1:19" x14ac:dyDescent="0.3">
      <c r="B45">
        <f t="shared" si="2"/>
        <v>238.79743199020757</v>
      </c>
      <c r="C45">
        <f t="shared" si="2"/>
        <v>46.928630311508577</v>
      </c>
      <c r="E45">
        <f t="shared" si="3"/>
        <v>244.19077014984816</v>
      </c>
      <c r="F45">
        <f t="shared" si="3"/>
        <v>104.27938467665653</v>
      </c>
    </row>
    <row r="46" spans="1:19" x14ac:dyDescent="0.3">
      <c r="B46">
        <f t="shared" si="2"/>
        <v>197.79420948764707</v>
      </c>
      <c r="C46">
        <f t="shared" si="2"/>
        <v>124.40358721990457</v>
      </c>
      <c r="E46">
        <f t="shared" si="3"/>
        <v>267.2683825359685</v>
      </c>
      <c r="F46">
        <f t="shared" si="3"/>
        <v>18.286453925424404</v>
      </c>
    </row>
    <row r="47" spans="1:19" x14ac:dyDescent="0.3">
      <c r="A47" t="s">
        <v>21</v>
      </c>
      <c r="B47" s="16">
        <f>AVERAGE(B41:B46)</f>
        <v>239.79624124636737</v>
      </c>
      <c r="C47" s="16">
        <f>AVERAGE(C41:C46)</f>
        <v>53.013497872482162</v>
      </c>
      <c r="D47" t="s">
        <v>21</v>
      </c>
      <c r="E47" s="16">
        <f>AVERAGE(E41:E46)</f>
        <v>267.64325185443323</v>
      </c>
      <c r="F47" s="16">
        <f>AVERAGE(F41:F46)</f>
        <v>51.067356997062774</v>
      </c>
    </row>
    <row r="48" spans="1:19" x14ac:dyDescent="0.3">
      <c r="A48" s="4" t="s">
        <v>22</v>
      </c>
      <c r="B48" s="4">
        <f>_xlfn.STDEV.P(B41:B46)</f>
        <v>19.786294154419327</v>
      </c>
      <c r="C48" s="4">
        <f>_xlfn.STDEV.P(C41:C46)</f>
        <v>32.806416704781661</v>
      </c>
      <c r="D48" s="4" t="s">
        <v>22</v>
      </c>
      <c r="E48" s="4">
        <f>_xlfn.STDEV.P(E41:E46)</f>
        <v>13.167561456417376</v>
      </c>
      <c r="F48" s="4">
        <f>_xlfn.STDEV.P(F41:F46)</f>
        <v>28.532836695877915</v>
      </c>
    </row>
    <row r="49" spans="1:6" x14ac:dyDescent="0.3">
      <c r="A49">
        <v>2</v>
      </c>
      <c r="B49" t="s">
        <v>2</v>
      </c>
      <c r="C49" t="s">
        <v>1</v>
      </c>
    </row>
    <row r="50" spans="1:6" x14ac:dyDescent="0.3">
      <c r="B50">
        <f>(J19/AVERAGE($K$25:$M$25))*100</f>
        <v>250.29448312254243</v>
      </c>
      <c r="C50">
        <f>(K19/AVERAGE($K$25:$M$25))*100</f>
        <v>46.391305087919385</v>
      </c>
      <c r="E50">
        <f>(L19/AVERAGE($H$26:$J$26))*100</f>
        <v>285.26082354720023</v>
      </c>
      <c r="F50">
        <f>(M19/AVERAGE($H$26:$J$26))*100</f>
        <v>65.355576835844971</v>
      </c>
    </row>
    <row r="51" spans="1:6" x14ac:dyDescent="0.3">
      <c r="B51">
        <f t="shared" ref="B51:C55" si="4">(J20/AVERAGE($K$25:$M$25))*100</f>
        <v>264.3709466015286</v>
      </c>
      <c r="C51">
        <f t="shared" si="4"/>
        <v>51.942226837115093</v>
      </c>
      <c r="E51">
        <f t="shared" ref="E51:F55" si="5">(L20/AVERAGE($H$26:$J$26))*100</f>
        <v>314.01340658232948</v>
      </c>
      <c r="F51">
        <f t="shared" si="5"/>
        <v>79.453656569729347</v>
      </c>
    </row>
    <row r="52" spans="1:6" x14ac:dyDescent="0.3">
      <c r="B52">
        <f t="shared" si="4"/>
        <v>262.42786865712293</v>
      </c>
      <c r="C52">
        <f t="shared" si="4"/>
        <v>83.169353328680614</v>
      </c>
      <c r="E52">
        <f t="shared" si="5"/>
        <v>289.30094249281791</v>
      </c>
      <c r="F52">
        <f t="shared" si="5"/>
        <v>88.060077617055583</v>
      </c>
    </row>
    <row r="53" spans="1:6" x14ac:dyDescent="0.3">
      <c r="B53">
        <f t="shared" si="4"/>
        <v>268.08858324680409</v>
      </c>
      <c r="C53">
        <f>(K22/AVERAGE($K$25:$M$25))*100</f>
        <v>74.919570361039717</v>
      </c>
      <c r="E53">
        <f t="shared" si="5"/>
        <v>263.641953530568</v>
      </c>
      <c r="F53">
        <f t="shared" si="5"/>
        <v>66.311173831964112</v>
      </c>
    </row>
    <row r="54" spans="1:6" x14ac:dyDescent="0.3">
      <c r="B54">
        <f t="shared" si="4"/>
        <v>237.60192009804757</v>
      </c>
      <c r="C54">
        <f t="shared" si="4"/>
        <v>90.581646722385827</v>
      </c>
      <c r="E54">
        <f t="shared" si="5"/>
        <v>238.49402751877423</v>
      </c>
      <c r="F54">
        <f t="shared" si="5"/>
        <v>128.29192077012246</v>
      </c>
    </row>
    <row r="55" spans="1:6" x14ac:dyDescent="0.3">
      <c r="B55">
        <f t="shared" si="4"/>
        <v>215.43142628559758</v>
      </c>
      <c r="C55">
        <f t="shared" si="4"/>
        <v>149.69360137538939</v>
      </c>
      <c r="E55">
        <f t="shared" si="5"/>
        <v>271.00851771584092</v>
      </c>
      <c r="F55">
        <f t="shared" si="5"/>
        <v>41.120911244392921</v>
      </c>
    </row>
    <row r="56" spans="1:6" x14ac:dyDescent="0.3">
      <c r="A56" t="s">
        <v>21</v>
      </c>
      <c r="B56" s="16">
        <f>AVERAGE(B50:B55)</f>
        <v>249.70253800194052</v>
      </c>
      <c r="C56" s="16">
        <f>AVERAGE(C50:C55)</f>
        <v>82.782950618754995</v>
      </c>
      <c r="D56" t="s">
        <v>21</v>
      </c>
      <c r="E56" s="16">
        <f>AVERAGE(E50:E55)</f>
        <v>276.95327856458846</v>
      </c>
      <c r="F56" s="16">
        <f>AVERAGE(F50:F55)</f>
        <v>78.098886144851576</v>
      </c>
    </row>
    <row r="57" spans="1:6" x14ac:dyDescent="0.3">
      <c r="A57" s="4" t="s">
        <v>22</v>
      </c>
      <c r="B57" s="4">
        <f>_xlfn.STDEV.P(B50:B55)</f>
        <v>18.422935713534919</v>
      </c>
      <c r="C57" s="4">
        <f>_xlfn.STDEV.P(C50:C55)</f>
        <v>33.850994592828322</v>
      </c>
      <c r="D57" s="4" t="s">
        <v>22</v>
      </c>
      <c r="E57" s="4">
        <f>_xlfn.STDEV.P(E50:E55)</f>
        <v>23.404339852290477</v>
      </c>
      <c r="F57" s="4">
        <f>_xlfn.STDEV.P(F50:F55)</f>
        <v>26.736723137534472</v>
      </c>
    </row>
  </sheetData>
  <mergeCells count="1">
    <mergeCell ref="B29:F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Gel+Membrane</vt:lpstr>
      <vt:lpstr>Membrane Only</vt:lpstr>
      <vt:lpstr>Gel+Membrane_Vs50ug</vt:lpstr>
      <vt:lpstr>40_70k</vt:lpstr>
      <vt:lpstr>250_500k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Strathman</dc:creator>
  <cp:lastModifiedBy>Hunter Strathman</cp:lastModifiedBy>
  <dcterms:created xsi:type="dcterms:W3CDTF">2021-11-09T19:43:32Z</dcterms:created>
  <dcterms:modified xsi:type="dcterms:W3CDTF">2022-01-05T00:47:00Z</dcterms:modified>
</cp:coreProperties>
</file>