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nJohnson\PycharmProjects\dandy\docs\research\compute\"/>
    </mc:Choice>
  </mc:AlternateContent>
  <xr:revisionPtr revIDLastSave="0" documentId="13_ncr:2001_{025BB0BC-066D-4E6C-9E1B-C05EA364A471}" xr6:coauthVersionLast="47" xr6:coauthVersionMax="47" xr10:uidLastSave="{00000000-0000-0000-0000-000000000000}"/>
  <bookViews>
    <workbookView xWindow="9036" yWindow="3744" windowWidth="34560" windowHeight="18600" xr2:uid="{2738905B-E797-4BE8-AFD6-AC2FA6D44F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Q8" i="1"/>
  <c r="X8" i="1" s="1"/>
  <c r="Y8" i="1" s="1"/>
  <c r="O8" i="1"/>
  <c r="N8" i="1"/>
  <c r="M8" i="1"/>
  <c r="L8" i="1"/>
  <c r="R16" i="1"/>
  <c r="Q16" i="1"/>
  <c r="V16" i="1" s="1"/>
  <c r="W16" i="1" s="1"/>
  <c r="O16" i="1"/>
  <c r="N16" i="1"/>
  <c r="M16" i="1"/>
  <c r="L16" i="1"/>
  <c r="R23" i="1"/>
  <c r="Q23" i="1"/>
  <c r="X23" i="1" s="1"/>
  <c r="Y23" i="1" s="1"/>
  <c r="O23" i="1"/>
  <c r="N23" i="1"/>
  <c r="M23" i="1"/>
  <c r="L23" i="1"/>
  <c r="L26" i="1"/>
  <c r="M26" i="1"/>
  <c r="N26" i="1"/>
  <c r="O26" i="1"/>
  <c r="Q26" i="1"/>
  <c r="V26" i="1" s="1"/>
  <c r="W26" i="1" s="1"/>
  <c r="R26" i="1"/>
  <c r="L24" i="1"/>
  <c r="M24" i="1"/>
  <c r="N24" i="1"/>
  <c r="O24" i="1"/>
  <c r="Q24" i="1"/>
  <c r="X24" i="1" s="1"/>
  <c r="Y24" i="1" s="1"/>
  <c r="R24" i="1"/>
  <c r="L25" i="1"/>
  <c r="M25" i="1"/>
  <c r="N25" i="1"/>
  <c r="O25" i="1"/>
  <c r="Q25" i="1"/>
  <c r="T25" i="1" s="1"/>
  <c r="U25" i="1" s="1"/>
  <c r="R25" i="1"/>
  <c r="Q22" i="1"/>
  <c r="V22" i="1" s="1"/>
  <c r="W22" i="1" s="1"/>
  <c r="R22" i="1"/>
  <c r="L22" i="1"/>
  <c r="M22" i="1"/>
  <c r="N22" i="1"/>
  <c r="O22" i="1"/>
  <c r="R5" i="1"/>
  <c r="Q5" i="1"/>
  <c r="T5" i="1" s="1"/>
  <c r="U5" i="1" s="1"/>
  <c r="O5" i="1"/>
  <c r="N5" i="1"/>
  <c r="M5" i="1"/>
  <c r="L5" i="1"/>
  <c r="R6" i="1"/>
  <c r="Q6" i="1"/>
  <c r="T6" i="1" s="1"/>
  <c r="U6" i="1" s="1"/>
  <c r="O6" i="1"/>
  <c r="N6" i="1"/>
  <c r="M6" i="1"/>
  <c r="L6" i="1"/>
  <c r="L15" i="1"/>
  <c r="M15" i="1"/>
  <c r="N15" i="1"/>
  <c r="O15" i="1"/>
  <c r="Q15" i="1"/>
  <c r="T15" i="1" s="1"/>
  <c r="U15" i="1" s="1"/>
  <c r="R15" i="1"/>
  <c r="L17" i="1"/>
  <c r="M17" i="1"/>
  <c r="N17" i="1"/>
  <c r="O17" i="1"/>
  <c r="Q17" i="1"/>
  <c r="T17" i="1" s="1"/>
  <c r="U17" i="1" s="1"/>
  <c r="R17" i="1"/>
  <c r="L18" i="1"/>
  <c r="M18" i="1"/>
  <c r="N18" i="1"/>
  <c r="O18" i="1"/>
  <c r="Q18" i="1"/>
  <c r="V18" i="1" s="1"/>
  <c r="W18" i="1" s="1"/>
  <c r="R18" i="1"/>
  <c r="L19" i="1"/>
  <c r="M19" i="1"/>
  <c r="N19" i="1"/>
  <c r="O19" i="1"/>
  <c r="Q19" i="1"/>
  <c r="V19" i="1" s="1"/>
  <c r="W19" i="1" s="1"/>
  <c r="R19" i="1"/>
  <c r="L20" i="1"/>
  <c r="M20" i="1"/>
  <c r="N20" i="1"/>
  <c r="O20" i="1"/>
  <c r="Q20" i="1"/>
  <c r="T20" i="1" s="1"/>
  <c r="U20" i="1" s="1"/>
  <c r="R20" i="1"/>
  <c r="L21" i="1"/>
  <c r="M21" i="1"/>
  <c r="N21" i="1"/>
  <c r="O21" i="1"/>
  <c r="Q21" i="1"/>
  <c r="V21" i="1" s="1"/>
  <c r="W21" i="1" s="1"/>
  <c r="R21" i="1"/>
  <c r="L12" i="1"/>
  <c r="M12" i="1"/>
  <c r="N12" i="1"/>
  <c r="O12" i="1"/>
  <c r="Q12" i="1"/>
  <c r="V12" i="1" s="1"/>
  <c r="W12" i="1" s="1"/>
  <c r="R12" i="1"/>
  <c r="L13" i="1"/>
  <c r="M13" i="1"/>
  <c r="N13" i="1"/>
  <c r="O13" i="1"/>
  <c r="Q13" i="1"/>
  <c r="V13" i="1" s="1"/>
  <c r="W13" i="1" s="1"/>
  <c r="R13" i="1"/>
  <c r="L14" i="1"/>
  <c r="M14" i="1"/>
  <c r="N14" i="1"/>
  <c r="O14" i="1"/>
  <c r="Q14" i="1"/>
  <c r="T14" i="1" s="1"/>
  <c r="U14" i="1" s="1"/>
  <c r="R14" i="1"/>
  <c r="R7" i="1"/>
  <c r="R9" i="1"/>
  <c r="R10" i="1"/>
  <c r="R11" i="1"/>
  <c r="R3" i="1"/>
  <c r="R4" i="1"/>
  <c r="R2" i="1"/>
  <c r="Q3" i="1"/>
  <c r="T3" i="1" s="1"/>
  <c r="U3" i="1" s="1"/>
  <c r="Q4" i="1"/>
  <c r="V4" i="1" s="1"/>
  <c r="W4" i="1" s="1"/>
  <c r="Q7" i="1"/>
  <c r="V7" i="1" s="1"/>
  <c r="W7" i="1" s="1"/>
  <c r="Q9" i="1"/>
  <c r="V9" i="1" s="1"/>
  <c r="W9" i="1" s="1"/>
  <c r="Q10" i="1"/>
  <c r="T10" i="1" s="1"/>
  <c r="U10" i="1" s="1"/>
  <c r="Q11" i="1"/>
  <c r="V11" i="1" s="1"/>
  <c r="W11" i="1" s="1"/>
  <c r="Q2" i="1"/>
  <c r="T2" i="1" s="1"/>
  <c r="U2" i="1" s="1"/>
  <c r="O3" i="1"/>
  <c r="M2" i="1"/>
  <c r="M3" i="1"/>
  <c r="M4" i="1"/>
  <c r="M7" i="1"/>
  <c r="M9" i="1"/>
  <c r="M10" i="1"/>
  <c r="M11" i="1"/>
  <c r="N2" i="1"/>
  <c r="O2" i="1"/>
  <c r="N3" i="1"/>
  <c r="N4" i="1"/>
  <c r="O4" i="1"/>
  <c r="N7" i="1"/>
  <c r="O7" i="1"/>
  <c r="N9" i="1"/>
  <c r="O9" i="1"/>
  <c r="N10" i="1"/>
  <c r="O10" i="1"/>
  <c r="N11" i="1"/>
  <c r="O11" i="1"/>
  <c r="L3" i="1"/>
  <c r="L4" i="1"/>
  <c r="L7" i="1"/>
  <c r="L9" i="1"/>
  <c r="L10" i="1"/>
  <c r="L11" i="1"/>
  <c r="L2" i="1"/>
  <c r="T8" i="1" l="1"/>
  <c r="U8" i="1" s="1"/>
  <c r="V8" i="1"/>
  <c r="W8" i="1" s="1"/>
  <c r="X16" i="1"/>
  <c r="Y16" i="1" s="1"/>
  <c r="X2" i="1"/>
  <c r="Y2" i="1" s="1"/>
  <c r="V24" i="1"/>
  <c r="W24" i="1" s="1"/>
  <c r="X25" i="1"/>
  <c r="Y25" i="1" s="1"/>
  <c r="T24" i="1"/>
  <c r="U24" i="1" s="1"/>
  <c r="T16" i="1"/>
  <c r="U16" i="1" s="1"/>
  <c r="V25" i="1"/>
  <c r="W25" i="1" s="1"/>
  <c r="X19" i="1"/>
  <c r="Y19" i="1" s="1"/>
  <c r="X17" i="1"/>
  <c r="Y17" i="1" s="1"/>
  <c r="X21" i="1"/>
  <c r="Y21" i="1" s="1"/>
  <c r="X11" i="1"/>
  <c r="Y11" i="1" s="1"/>
  <c r="T23" i="1"/>
  <c r="U23" i="1" s="1"/>
  <c r="V23" i="1"/>
  <c r="W23" i="1" s="1"/>
  <c r="T26" i="1"/>
  <c r="U26" i="1" s="1"/>
  <c r="X26" i="1"/>
  <c r="Y26" i="1" s="1"/>
  <c r="X13" i="1"/>
  <c r="Y13" i="1" s="1"/>
  <c r="X12" i="1"/>
  <c r="Y12" i="1" s="1"/>
  <c r="X4" i="1"/>
  <c r="Y4" i="1" s="1"/>
  <c r="X6" i="1"/>
  <c r="Y6" i="1" s="1"/>
  <c r="X5" i="1"/>
  <c r="Y5" i="1" s="1"/>
  <c r="X22" i="1"/>
  <c r="Y22" i="1" s="1"/>
  <c r="X10" i="1"/>
  <c r="Y10" i="1" s="1"/>
  <c r="X20" i="1"/>
  <c r="Y20" i="1" s="1"/>
  <c r="X9" i="1"/>
  <c r="Y9" i="1" s="1"/>
  <c r="X7" i="1"/>
  <c r="Y7" i="1" s="1"/>
  <c r="X18" i="1"/>
  <c r="Y18" i="1" s="1"/>
  <c r="X15" i="1"/>
  <c r="Y15" i="1" s="1"/>
  <c r="X14" i="1"/>
  <c r="Y14" i="1" s="1"/>
  <c r="X3" i="1"/>
  <c r="Y3" i="1" s="1"/>
  <c r="V2" i="1"/>
  <c r="W2" i="1" s="1"/>
  <c r="T21" i="1"/>
  <c r="U21" i="1" s="1"/>
  <c r="T19" i="1"/>
  <c r="U19" i="1" s="1"/>
  <c r="T13" i="1"/>
  <c r="U13" i="1" s="1"/>
  <c r="V17" i="1"/>
  <c r="W17" i="1" s="1"/>
  <c r="V20" i="1"/>
  <c r="W20" i="1" s="1"/>
  <c r="V10" i="1"/>
  <c r="W10" i="1" s="1"/>
  <c r="V6" i="1"/>
  <c r="W6" i="1" s="1"/>
  <c r="T11" i="1"/>
  <c r="U11" i="1" s="1"/>
  <c r="V5" i="1"/>
  <c r="W5" i="1" s="1"/>
  <c r="T12" i="1"/>
  <c r="U12" i="1" s="1"/>
  <c r="T22" i="1"/>
  <c r="U22" i="1" s="1"/>
  <c r="V15" i="1"/>
  <c r="W15" i="1" s="1"/>
  <c r="T7" i="1"/>
  <c r="U7" i="1" s="1"/>
  <c r="V3" i="1"/>
  <c r="W3" i="1" s="1"/>
  <c r="T18" i="1"/>
  <c r="U18" i="1" s="1"/>
  <c r="T4" i="1"/>
  <c r="U4" i="1" s="1"/>
  <c r="T9" i="1"/>
  <c r="U9" i="1" s="1"/>
  <c r="V14" i="1"/>
  <c r="W14" i="1" s="1"/>
</calcChain>
</file>

<file path=xl/sharedStrings.xml><?xml version="1.0" encoding="utf-8"?>
<sst xmlns="http://schemas.openxmlformats.org/spreadsheetml/2006/main" count="154" uniqueCount="52">
  <si>
    <t>Brand</t>
  </si>
  <si>
    <t>Model</t>
  </si>
  <si>
    <t>Nvidia</t>
  </si>
  <si>
    <t>Price</t>
  </si>
  <si>
    <t>RTX 3090</t>
  </si>
  <si>
    <t>RTX 5090</t>
  </si>
  <si>
    <t>TF16</t>
  </si>
  <si>
    <t>vrGB</t>
  </si>
  <si>
    <t>$vrGB</t>
  </si>
  <si>
    <t>$vrGBPS</t>
  </si>
  <si>
    <t>vrGBPS</t>
  </si>
  <si>
    <t>$OTPS8BQ4</t>
  </si>
  <si>
    <t>&gt;</t>
  </si>
  <si>
    <t>Value</t>
  </si>
  <si>
    <t>Perf</t>
  </si>
  <si>
    <t>OTPDAY</t>
  </si>
  <si>
    <t>Intel</t>
  </si>
  <si>
    <t>B580</t>
  </si>
  <si>
    <t>B570</t>
  </si>
  <si>
    <t>A770</t>
  </si>
  <si>
    <t>pWATT*</t>
  </si>
  <si>
    <t>OTPS8BQ4*</t>
  </si>
  <si>
    <t>$TF16</t>
  </si>
  <si>
    <t>Specs</t>
  </si>
  <si>
    <t>AMD</t>
  </si>
  <si>
    <t>7900XT</t>
  </si>
  <si>
    <t>9070XT</t>
  </si>
  <si>
    <t>W7900</t>
  </si>
  <si>
    <t>W7800</t>
  </si>
  <si>
    <t>RTX 6000 BlackWell</t>
  </si>
  <si>
    <t>RTX 6000 Ampere</t>
  </si>
  <si>
    <t>pWPOT</t>
  </si>
  <si>
    <t>APPLE</t>
  </si>
  <si>
    <t>M3 Studio Ultra</t>
  </si>
  <si>
    <t>Annual Rev ($2 per 1m)</t>
  </si>
  <si>
    <t>Annual Rev ($4 per 1m)</t>
  </si>
  <si>
    <t>Revenue</t>
  </si>
  <si>
    <t>Annual Rev ($20 per 1m)</t>
  </si>
  <si>
    <t>$Per Minute</t>
  </si>
  <si>
    <t>TENSTORRENT</t>
  </si>
  <si>
    <t>Black Hole P100</t>
  </si>
  <si>
    <t>Black Hole P150</t>
  </si>
  <si>
    <t>-</t>
  </si>
  <si>
    <t>Compatibility</t>
  </si>
  <si>
    <t>7800XT</t>
  </si>
  <si>
    <t>7900XTX</t>
  </si>
  <si>
    <t>RTX 2000 Ada</t>
  </si>
  <si>
    <t>RTX 6000 Ada</t>
  </si>
  <si>
    <t>RTX 4090 Ada</t>
  </si>
  <si>
    <t>RTX 4000 Ada</t>
  </si>
  <si>
    <t>RTX 4500 Ada</t>
  </si>
  <si>
    <t>RTX 5000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</si>
</sst>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/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5" fontId="2" fillId="4" borderId="0" xfId="2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44" fontId="2" fillId="4" borderId="0" xfId="1" applyFont="1" applyFill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3A6D-D6E0-4279-951B-AB7DBB033190}">
  <dimension ref="A1:Y26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J5" sqref="J5"/>
    </sheetView>
  </sheetViews>
  <sheetFormatPr defaultRowHeight="14.4" x14ac:dyDescent="0.3"/>
  <cols>
    <col min="1" max="1" width="15.44140625" style="3" customWidth="1"/>
    <col min="2" max="2" width="20.77734375" style="3" customWidth="1"/>
    <col min="3" max="3" width="13.6640625" customWidth="1"/>
    <col min="4" max="4" width="13.6640625" style="12" customWidth="1"/>
    <col min="5" max="5" width="9.21875" style="8" customWidth="1"/>
    <col min="6" max="10" width="13.6640625" style="5" customWidth="1"/>
    <col min="11" max="11" width="8.109375" style="8" customWidth="1"/>
    <col min="12" max="15" width="13.6640625" customWidth="1"/>
    <col min="16" max="16" width="8.6640625" style="8" customWidth="1"/>
    <col min="17" max="17" width="14.109375" style="6" bestFit="1" customWidth="1"/>
    <col min="18" max="18" width="11" style="4" customWidth="1"/>
    <col min="19" max="19" width="8.77734375" style="8" customWidth="1"/>
    <col min="20" max="20" width="22.6640625" style="1" customWidth="1"/>
    <col min="21" max="21" width="11.33203125" style="1" customWidth="1"/>
    <col min="22" max="22" width="22.6640625" customWidth="1"/>
    <col min="23" max="23" width="11.33203125" customWidth="1"/>
    <col min="24" max="24" width="22.6640625" customWidth="1"/>
    <col min="25" max="25" width="11.33203125" customWidth="1"/>
  </cols>
  <sheetData>
    <row r="1" spans="1:25" s="10" customFormat="1" x14ac:dyDescent="0.3">
      <c r="A1" s="13" t="s">
        <v>0</v>
      </c>
      <c r="B1" s="13" t="s">
        <v>1</v>
      </c>
      <c r="C1" s="13" t="s">
        <v>3</v>
      </c>
      <c r="D1" s="14" t="s">
        <v>43</v>
      </c>
      <c r="E1" s="9" t="s">
        <v>23</v>
      </c>
      <c r="F1" s="15" t="s">
        <v>7</v>
      </c>
      <c r="G1" s="15" t="s">
        <v>10</v>
      </c>
      <c r="H1" s="15" t="s">
        <v>6</v>
      </c>
      <c r="I1" s="15" t="s">
        <v>20</v>
      </c>
      <c r="J1" s="15" t="s">
        <v>21</v>
      </c>
      <c r="K1" s="9" t="s">
        <v>13</v>
      </c>
      <c r="L1" s="16" t="s">
        <v>8</v>
      </c>
      <c r="M1" s="16" t="s">
        <v>9</v>
      </c>
      <c r="N1" s="16" t="s">
        <v>22</v>
      </c>
      <c r="O1" s="16" t="s">
        <v>11</v>
      </c>
      <c r="P1" s="9" t="s">
        <v>14</v>
      </c>
      <c r="Q1" s="17" t="s">
        <v>15</v>
      </c>
      <c r="R1" s="18" t="s">
        <v>31</v>
      </c>
      <c r="S1" s="9" t="s">
        <v>36</v>
      </c>
      <c r="T1" s="19" t="s">
        <v>34</v>
      </c>
      <c r="U1" s="19" t="s">
        <v>38</v>
      </c>
      <c r="V1" s="19" t="s">
        <v>35</v>
      </c>
      <c r="W1" s="19" t="s">
        <v>38</v>
      </c>
      <c r="X1" s="19" t="s">
        <v>37</v>
      </c>
      <c r="Y1" s="19" t="s">
        <v>38</v>
      </c>
    </row>
    <row r="2" spans="1:25" x14ac:dyDescent="0.3">
      <c r="A2" s="3" t="s">
        <v>2</v>
      </c>
      <c r="B2" s="3" t="s">
        <v>5</v>
      </c>
      <c r="C2" s="1">
        <v>8000</v>
      </c>
      <c r="D2" s="11">
        <v>3</v>
      </c>
      <c r="E2" s="7" t="s">
        <v>12</v>
      </c>
      <c r="F2" s="5">
        <v>32</v>
      </c>
      <c r="G2" s="5">
        <v>1790</v>
      </c>
      <c r="H2" s="5">
        <v>104.8</v>
      </c>
      <c r="I2" s="5">
        <v>500</v>
      </c>
      <c r="J2" s="5">
        <v>180</v>
      </c>
      <c r="K2" s="7" t="s">
        <v>12</v>
      </c>
      <c r="L2" s="2">
        <f t="shared" ref="L2:L11" si="0">$C2/F2</f>
        <v>250</v>
      </c>
      <c r="M2" s="2">
        <f t="shared" ref="M2:M11" si="1">$C2/G2</f>
        <v>4.4692737430167595</v>
      </c>
      <c r="N2" s="2">
        <f t="shared" ref="N2:N11" si="2">$C2/H2</f>
        <v>76.335877862595424</v>
      </c>
      <c r="O2" s="2">
        <f>$C2/J3</f>
        <v>57.142857142857146</v>
      </c>
      <c r="P2" s="7" t="s">
        <v>12</v>
      </c>
      <c r="Q2" s="6">
        <f>J2*86400</f>
        <v>15552000</v>
      </c>
      <c r="R2" s="4">
        <f>I2/J2</f>
        <v>2.7777777777777777</v>
      </c>
      <c r="S2" s="7" t="s">
        <v>12</v>
      </c>
      <c r="T2" s="1">
        <f>Q2/1000000 *2 * 365</f>
        <v>11352.96</v>
      </c>
      <c r="U2" s="1">
        <f>T2/365/24/60</f>
        <v>2.1600000000000001E-2</v>
      </c>
      <c r="V2" s="1">
        <f>Q2/1000000 *4 * 365</f>
        <v>22705.919999999998</v>
      </c>
      <c r="W2" s="1">
        <f>V2/365/24/60</f>
        <v>4.3200000000000002E-2</v>
      </c>
      <c r="X2" s="1">
        <f>Q2/1000000 *20 * 365</f>
        <v>113529.59999999999</v>
      </c>
      <c r="Y2" s="1">
        <f t="shared" ref="Y2:Y26" si="3">X2/365/24/60</f>
        <v>0.216</v>
      </c>
    </row>
    <row r="3" spans="1:25" x14ac:dyDescent="0.3">
      <c r="A3" s="3" t="s">
        <v>2</v>
      </c>
      <c r="B3" s="3" t="s">
        <v>48</v>
      </c>
      <c r="C3" s="1">
        <v>4000</v>
      </c>
      <c r="D3" s="11">
        <v>3</v>
      </c>
      <c r="E3" s="7" t="s">
        <v>12</v>
      </c>
      <c r="F3" s="5">
        <v>24</v>
      </c>
      <c r="G3" s="5">
        <v>1010</v>
      </c>
      <c r="H3" s="5">
        <v>82.6</v>
      </c>
      <c r="I3" s="5">
        <v>450</v>
      </c>
      <c r="J3" s="5">
        <v>140</v>
      </c>
      <c r="K3" s="7" t="s">
        <v>12</v>
      </c>
      <c r="L3" s="2">
        <f t="shared" si="0"/>
        <v>166.66666666666666</v>
      </c>
      <c r="M3" s="2">
        <f t="shared" si="1"/>
        <v>3.9603960396039604</v>
      </c>
      <c r="N3" s="2">
        <f t="shared" si="2"/>
        <v>48.426150121065376</v>
      </c>
      <c r="O3" s="2">
        <f>$C3/J3</f>
        <v>28.571428571428573</v>
      </c>
      <c r="P3" s="7" t="s">
        <v>12</v>
      </c>
      <c r="Q3" s="6">
        <f t="shared" ref="Q3:Q11" si="4">J3*86400</f>
        <v>12096000</v>
      </c>
      <c r="R3" s="4">
        <f t="shared" ref="R3:R11" si="5">I3/J3</f>
        <v>3.2142857142857144</v>
      </c>
      <c r="S3" s="7" t="s">
        <v>12</v>
      </c>
      <c r="T3" s="1">
        <f t="shared" ref="T3:T22" si="6">Q3/1000000 *2 * 365</f>
        <v>8830.08</v>
      </c>
      <c r="U3" s="1">
        <f t="shared" ref="U3:W23" si="7">T3/365/24/60</f>
        <v>1.6799999999999999E-2</v>
      </c>
      <c r="V3" s="1">
        <f t="shared" ref="V3:V22" si="8">Q3/1000000 *4 * 365</f>
        <v>17660.16</v>
      </c>
      <c r="W3" s="1">
        <f t="shared" si="7"/>
        <v>3.3599999999999998E-2</v>
      </c>
      <c r="X3" s="1">
        <f t="shared" ref="X3:X22" si="9">Q3/1000000 *20 * 365</f>
        <v>88300.800000000003</v>
      </c>
      <c r="Y3" s="1">
        <f t="shared" si="3"/>
        <v>0.16800000000000001</v>
      </c>
    </row>
    <row r="4" spans="1:25" x14ac:dyDescent="0.3">
      <c r="A4" s="3" t="s">
        <v>2</v>
      </c>
      <c r="B4" s="3" t="s">
        <v>4</v>
      </c>
      <c r="C4" s="1">
        <v>1500</v>
      </c>
      <c r="D4" s="11">
        <v>3</v>
      </c>
      <c r="E4" s="7" t="s">
        <v>12</v>
      </c>
      <c r="F4" s="5">
        <v>24</v>
      </c>
      <c r="G4" s="5">
        <v>936</v>
      </c>
      <c r="H4" s="5">
        <v>35.6</v>
      </c>
      <c r="I4" s="5">
        <v>350</v>
      </c>
      <c r="J4" s="5">
        <v>120</v>
      </c>
      <c r="K4" s="7" t="s">
        <v>12</v>
      </c>
      <c r="L4" s="2">
        <f t="shared" si="0"/>
        <v>62.5</v>
      </c>
      <c r="M4" s="2">
        <f t="shared" si="1"/>
        <v>1.6025641025641026</v>
      </c>
      <c r="N4" s="2">
        <f t="shared" si="2"/>
        <v>42.134831460674157</v>
      </c>
      <c r="O4" s="2">
        <f t="shared" ref="O4:O11" si="10">$C4/J4</f>
        <v>12.5</v>
      </c>
      <c r="P4" s="7" t="s">
        <v>12</v>
      </c>
      <c r="Q4" s="6">
        <f t="shared" si="4"/>
        <v>10368000</v>
      </c>
      <c r="R4" s="4">
        <f t="shared" si="5"/>
        <v>2.9166666666666665</v>
      </c>
      <c r="S4" s="7" t="s">
        <v>12</v>
      </c>
      <c r="T4" s="1">
        <f t="shared" si="6"/>
        <v>7568.64</v>
      </c>
      <c r="U4" s="1">
        <f t="shared" si="7"/>
        <v>1.44E-2</v>
      </c>
      <c r="V4" s="1">
        <f t="shared" si="8"/>
        <v>15137.28</v>
      </c>
      <c r="W4" s="1">
        <f t="shared" si="7"/>
        <v>2.8799999999999999E-2</v>
      </c>
      <c r="X4" s="1">
        <f t="shared" si="9"/>
        <v>75686.400000000009</v>
      </c>
      <c r="Y4" s="1">
        <f t="shared" si="3"/>
        <v>0.14400000000000002</v>
      </c>
    </row>
    <row r="5" spans="1:25" x14ac:dyDescent="0.3">
      <c r="A5" s="3" t="s">
        <v>2</v>
      </c>
      <c r="B5" s="3" t="s">
        <v>29</v>
      </c>
      <c r="C5" s="1">
        <v>13000</v>
      </c>
      <c r="D5" s="11">
        <v>3</v>
      </c>
      <c r="E5" s="7" t="s">
        <v>12</v>
      </c>
      <c r="F5" s="5">
        <v>96</v>
      </c>
      <c r="G5" s="5">
        <v>1790</v>
      </c>
      <c r="H5" s="5">
        <v>126</v>
      </c>
      <c r="I5" s="5">
        <v>600</v>
      </c>
      <c r="J5" s="5">
        <v>200</v>
      </c>
      <c r="K5" s="7" t="s">
        <v>12</v>
      </c>
      <c r="L5" s="2">
        <f t="shared" si="0"/>
        <v>135.41666666666666</v>
      </c>
      <c r="M5" s="2">
        <f t="shared" si="1"/>
        <v>7.2625698324022343</v>
      </c>
      <c r="N5" s="2">
        <f t="shared" si="2"/>
        <v>103.17460317460318</v>
      </c>
      <c r="O5" s="2">
        <f t="shared" si="10"/>
        <v>65</v>
      </c>
      <c r="P5" s="7" t="s">
        <v>12</v>
      </c>
      <c r="Q5" s="6">
        <f t="shared" si="4"/>
        <v>17280000</v>
      </c>
      <c r="R5" s="4">
        <f t="shared" si="5"/>
        <v>3</v>
      </c>
      <c r="S5" s="7" t="s">
        <v>12</v>
      </c>
      <c r="T5" s="1">
        <f t="shared" si="6"/>
        <v>12614.400000000001</v>
      </c>
      <c r="U5" s="1">
        <f t="shared" si="7"/>
        <v>2.4000000000000004E-2</v>
      </c>
      <c r="V5" s="1">
        <f t="shared" si="8"/>
        <v>25228.800000000003</v>
      </c>
      <c r="W5" s="1">
        <f t="shared" si="7"/>
        <v>4.8000000000000008E-2</v>
      </c>
      <c r="X5" s="1">
        <f t="shared" si="9"/>
        <v>126144.00000000001</v>
      </c>
      <c r="Y5" s="1">
        <f t="shared" si="3"/>
        <v>0.24000000000000002</v>
      </c>
    </row>
    <row r="6" spans="1:25" x14ac:dyDescent="0.3">
      <c r="A6" s="3" t="s">
        <v>2</v>
      </c>
      <c r="B6" s="3" t="s">
        <v>47</v>
      </c>
      <c r="C6" s="1">
        <v>11000</v>
      </c>
      <c r="D6" s="11">
        <v>3</v>
      </c>
      <c r="E6" s="7" t="s">
        <v>12</v>
      </c>
      <c r="F6" s="5">
        <v>48</v>
      </c>
      <c r="G6" s="5">
        <v>960</v>
      </c>
      <c r="H6" s="5">
        <v>91.1</v>
      </c>
      <c r="I6" s="5">
        <v>300</v>
      </c>
      <c r="J6" s="5">
        <v>130</v>
      </c>
      <c r="K6" s="7" t="s">
        <v>12</v>
      </c>
      <c r="L6" s="2">
        <f>$C6/F6</f>
        <v>229.16666666666666</v>
      </c>
      <c r="M6" s="2">
        <f>$C6/G6</f>
        <v>11.458333333333334</v>
      </c>
      <c r="N6" s="2">
        <f>$C6/H6</f>
        <v>120.74643249176729</v>
      </c>
      <c r="O6" s="2">
        <f>$C6/J6</f>
        <v>84.615384615384613</v>
      </c>
      <c r="P6" s="7" t="s">
        <v>12</v>
      </c>
      <c r="Q6" s="6">
        <f>J6*86400</f>
        <v>11232000</v>
      </c>
      <c r="R6" s="4">
        <f>I6/J6</f>
        <v>2.3076923076923075</v>
      </c>
      <c r="S6" s="7" t="s">
        <v>12</v>
      </c>
      <c r="T6" s="1">
        <f t="shared" si="6"/>
        <v>8199.3599999999988</v>
      </c>
      <c r="U6" s="1">
        <f t="shared" si="7"/>
        <v>1.5599999999999998E-2</v>
      </c>
      <c r="V6" s="1">
        <f t="shared" si="8"/>
        <v>16398.719999999998</v>
      </c>
      <c r="W6" s="1">
        <f t="shared" si="7"/>
        <v>3.1199999999999995E-2</v>
      </c>
      <c r="X6" s="1">
        <f t="shared" si="9"/>
        <v>81993.599999999991</v>
      </c>
      <c r="Y6" s="1">
        <f t="shared" si="3"/>
        <v>0.156</v>
      </c>
    </row>
    <row r="7" spans="1:25" x14ac:dyDescent="0.3">
      <c r="A7" s="3" t="s">
        <v>2</v>
      </c>
      <c r="B7" s="3" t="s">
        <v>30</v>
      </c>
      <c r="C7" s="1">
        <v>7000</v>
      </c>
      <c r="D7" s="11">
        <v>3</v>
      </c>
      <c r="E7" s="7" t="s">
        <v>12</v>
      </c>
      <c r="F7" s="5">
        <v>48</v>
      </c>
      <c r="G7" s="5">
        <v>768</v>
      </c>
      <c r="H7" s="5">
        <v>38.700000000000003</v>
      </c>
      <c r="I7" s="5">
        <v>300</v>
      </c>
      <c r="J7" s="5">
        <v>102</v>
      </c>
      <c r="K7" s="7" t="s">
        <v>12</v>
      </c>
      <c r="L7" s="2">
        <f t="shared" si="0"/>
        <v>145.83333333333334</v>
      </c>
      <c r="M7" s="2">
        <f t="shared" si="1"/>
        <v>9.1145833333333339</v>
      </c>
      <c r="N7" s="2">
        <f t="shared" si="2"/>
        <v>180.87855297157623</v>
      </c>
      <c r="O7" s="2">
        <f t="shared" si="10"/>
        <v>68.627450980392155</v>
      </c>
      <c r="P7" s="7" t="s">
        <v>12</v>
      </c>
      <c r="Q7" s="6">
        <f t="shared" si="4"/>
        <v>8812800</v>
      </c>
      <c r="R7" s="4">
        <f t="shared" si="5"/>
        <v>2.9411764705882355</v>
      </c>
      <c r="S7" s="7" t="s">
        <v>12</v>
      </c>
      <c r="T7" s="1">
        <f t="shared" si="6"/>
        <v>6433.3439999999991</v>
      </c>
      <c r="U7" s="1">
        <f t="shared" si="7"/>
        <v>1.2239999999999999E-2</v>
      </c>
      <c r="V7" s="1">
        <f t="shared" si="8"/>
        <v>12866.687999999998</v>
      </c>
      <c r="W7" s="1">
        <f t="shared" si="7"/>
        <v>2.4479999999999998E-2</v>
      </c>
      <c r="X7" s="1">
        <f t="shared" si="9"/>
        <v>64333.439999999988</v>
      </c>
      <c r="Y7" s="1">
        <f t="shared" si="3"/>
        <v>0.12239999999999998</v>
      </c>
    </row>
    <row r="8" spans="1:25" x14ac:dyDescent="0.3">
      <c r="A8" s="3" t="s">
        <v>2</v>
      </c>
      <c r="B8" s="3" t="s">
        <v>51</v>
      </c>
      <c r="C8" s="1">
        <v>3500</v>
      </c>
      <c r="D8" s="11">
        <v>3</v>
      </c>
      <c r="E8" s="7" t="s">
        <v>12</v>
      </c>
      <c r="F8" s="5">
        <v>32</v>
      </c>
      <c r="J8" s="5">
        <v>90</v>
      </c>
      <c r="K8" s="7" t="s">
        <v>12</v>
      </c>
      <c r="L8" s="2">
        <f>$C8/F8</f>
        <v>109.375</v>
      </c>
      <c r="M8" s="2" t="e">
        <f>$C8/G8</f>
        <v>#DIV/0!</v>
      </c>
      <c r="N8" s="2" t="e">
        <f>$C8/H8</f>
        <v>#DIV/0!</v>
      </c>
      <c r="O8" s="2">
        <f>$C8/J8</f>
        <v>38.888888888888886</v>
      </c>
      <c r="P8" s="7" t="s">
        <v>12</v>
      </c>
      <c r="Q8" s="6">
        <f>J8*86400</f>
        <v>7776000</v>
      </c>
      <c r="R8" s="4">
        <f>I8/J8</f>
        <v>0</v>
      </c>
      <c r="S8" s="7" t="s">
        <v>12</v>
      </c>
      <c r="T8" s="1">
        <f>Q8/1000000 *2 * 365</f>
        <v>5676.48</v>
      </c>
      <c r="U8" s="1">
        <f t="shared" si="7"/>
        <v>1.0800000000000001E-2</v>
      </c>
      <c r="V8" s="1">
        <f>Q8/1000000 *4 * 365</f>
        <v>11352.96</v>
      </c>
      <c r="W8" s="1">
        <f t="shared" si="7"/>
        <v>2.1600000000000001E-2</v>
      </c>
      <c r="X8" s="1">
        <f>Q8/1000000 *20 * 365</f>
        <v>56764.799999999996</v>
      </c>
      <c r="Y8" s="1">
        <f t="shared" si="3"/>
        <v>0.108</v>
      </c>
    </row>
    <row r="9" spans="1:25" x14ac:dyDescent="0.3">
      <c r="A9" s="3" t="s">
        <v>2</v>
      </c>
      <c r="B9" s="3" t="s">
        <v>50</v>
      </c>
      <c r="C9" s="1">
        <v>3500</v>
      </c>
      <c r="D9" s="11">
        <v>3</v>
      </c>
      <c r="E9" s="7" t="s">
        <v>12</v>
      </c>
      <c r="F9" s="5">
        <v>24</v>
      </c>
      <c r="G9" s="5">
        <v>432</v>
      </c>
      <c r="H9" s="5">
        <v>39.6</v>
      </c>
      <c r="K9" s="7" t="s">
        <v>12</v>
      </c>
      <c r="L9" s="2">
        <f t="shared" si="0"/>
        <v>145.83333333333334</v>
      </c>
      <c r="M9" s="2">
        <f t="shared" si="1"/>
        <v>8.1018518518518512</v>
      </c>
      <c r="N9" s="2">
        <f t="shared" si="2"/>
        <v>88.383838383838381</v>
      </c>
      <c r="O9" s="2" t="e">
        <f t="shared" si="10"/>
        <v>#DIV/0!</v>
      </c>
      <c r="P9" s="7" t="s">
        <v>12</v>
      </c>
      <c r="Q9" s="6">
        <f t="shared" si="4"/>
        <v>0</v>
      </c>
      <c r="R9" s="4" t="e">
        <f t="shared" si="5"/>
        <v>#DIV/0!</v>
      </c>
      <c r="S9" s="7" t="s">
        <v>12</v>
      </c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f t="shared" si="7"/>
        <v>0</v>
      </c>
      <c r="X9" s="1">
        <f t="shared" si="9"/>
        <v>0</v>
      </c>
      <c r="Y9" s="1">
        <f t="shared" si="3"/>
        <v>0</v>
      </c>
    </row>
    <row r="10" spans="1:25" x14ac:dyDescent="0.3">
      <c r="A10" s="3" t="s">
        <v>2</v>
      </c>
      <c r="B10" s="3" t="s">
        <v>49</v>
      </c>
      <c r="C10" s="1">
        <v>1900</v>
      </c>
      <c r="D10" s="11">
        <v>3</v>
      </c>
      <c r="E10" s="7" t="s">
        <v>12</v>
      </c>
      <c r="F10" s="5">
        <v>20</v>
      </c>
      <c r="G10" s="5">
        <v>360</v>
      </c>
      <c r="H10" s="5">
        <v>26.7</v>
      </c>
      <c r="J10" s="5">
        <v>60</v>
      </c>
      <c r="K10" s="7" t="s">
        <v>12</v>
      </c>
      <c r="L10" s="2">
        <f t="shared" si="0"/>
        <v>95</v>
      </c>
      <c r="M10" s="2">
        <f t="shared" si="1"/>
        <v>5.2777777777777777</v>
      </c>
      <c r="N10" s="2">
        <f t="shared" si="2"/>
        <v>71.161048689138582</v>
      </c>
      <c r="O10" s="2">
        <f t="shared" si="10"/>
        <v>31.666666666666668</v>
      </c>
      <c r="P10" s="7" t="s">
        <v>12</v>
      </c>
      <c r="Q10" s="6">
        <f t="shared" si="4"/>
        <v>5184000</v>
      </c>
      <c r="R10" s="4">
        <f t="shared" si="5"/>
        <v>0</v>
      </c>
      <c r="S10" s="7" t="s">
        <v>12</v>
      </c>
      <c r="T10" s="1">
        <f t="shared" si="6"/>
        <v>3784.32</v>
      </c>
      <c r="U10" s="1">
        <f t="shared" si="7"/>
        <v>7.1999999999999998E-3</v>
      </c>
      <c r="V10" s="1">
        <f t="shared" si="8"/>
        <v>7568.64</v>
      </c>
      <c r="W10" s="1">
        <f t="shared" si="7"/>
        <v>1.44E-2</v>
      </c>
      <c r="X10" s="1">
        <f t="shared" si="9"/>
        <v>37843.200000000004</v>
      </c>
      <c r="Y10" s="1">
        <f t="shared" si="3"/>
        <v>7.2000000000000008E-2</v>
      </c>
    </row>
    <row r="11" spans="1:25" x14ac:dyDescent="0.3">
      <c r="A11" s="3" t="s">
        <v>2</v>
      </c>
      <c r="B11" s="3" t="s">
        <v>46</v>
      </c>
      <c r="C11" s="1">
        <v>1000</v>
      </c>
      <c r="D11" s="11">
        <v>3</v>
      </c>
      <c r="E11" s="7" t="s">
        <v>12</v>
      </c>
      <c r="F11" s="5">
        <v>16</v>
      </c>
      <c r="K11" s="7" t="s">
        <v>12</v>
      </c>
      <c r="L11" s="2">
        <f t="shared" si="0"/>
        <v>62.5</v>
      </c>
      <c r="M11" s="2" t="e">
        <f t="shared" si="1"/>
        <v>#DIV/0!</v>
      </c>
      <c r="N11" s="2" t="e">
        <f t="shared" si="2"/>
        <v>#DIV/0!</v>
      </c>
      <c r="O11" s="2" t="e">
        <f t="shared" si="10"/>
        <v>#DIV/0!</v>
      </c>
      <c r="P11" s="7" t="s">
        <v>12</v>
      </c>
      <c r="Q11" s="6">
        <f t="shared" si="4"/>
        <v>0</v>
      </c>
      <c r="R11" s="4" t="e">
        <f t="shared" si="5"/>
        <v>#DIV/0!</v>
      </c>
      <c r="S11" s="7" t="s">
        <v>12</v>
      </c>
      <c r="T11" s="1">
        <f t="shared" si="6"/>
        <v>0</v>
      </c>
      <c r="U11" s="1">
        <f t="shared" si="7"/>
        <v>0</v>
      </c>
      <c r="V11" s="1">
        <f t="shared" si="8"/>
        <v>0</v>
      </c>
      <c r="W11" s="1">
        <f t="shared" si="7"/>
        <v>0</v>
      </c>
      <c r="X11" s="1">
        <f t="shared" si="9"/>
        <v>0</v>
      </c>
      <c r="Y11" s="1">
        <f t="shared" si="3"/>
        <v>0</v>
      </c>
    </row>
    <row r="12" spans="1:25" x14ac:dyDescent="0.3">
      <c r="A12" s="3" t="s">
        <v>16</v>
      </c>
      <c r="B12" s="3" t="s">
        <v>17</v>
      </c>
      <c r="C12" s="1">
        <v>500</v>
      </c>
      <c r="D12" s="11">
        <v>1</v>
      </c>
      <c r="E12" s="7" t="s">
        <v>12</v>
      </c>
      <c r="F12" s="5">
        <v>12</v>
      </c>
      <c r="G12" s="5">
        <v>456</v>
      </c>
      <c r="H12" s="5">
        <v>27.3</v>
      </c>
      <c r="K12" s="7" t="s">
        <v>12</v>
      </c>
      <c r="L12" s="2">
        <f t="shared" ref="L12:N14" si="11">$C12/F12</f>
        <v>41.666666666666664</v>
      </c>
      <c r="M12" s="2">
        <f t="shared" si="11"/>
        <v>1.0964912280701755</v>
      </c>
      <c r="N12" s="2">
        <f t="shared" si="11"/>
        <v>18.315018315018314</v>
      </c>
      <c r="O12" s="2" t="e">
        <f>$C12/J12</f>
        <v>#DIV/0!</v>
      </c>
      <c r="P12" s="7" t="s">
        <v>12</v>
      </c>
      <c r="Q12" s="6">
        <f>J12*86400</f>
        <v>0</v>
      </c>
      <c r="R12" s="4" t="e">
        <f>I12/J12</f>
        <v>#DIV/0!</v>
      </c>
      <c r="S12" s="7" t="s">
        <v>12</v>
      </c>
      <c r="T12" s="1">
        <f t="shared" si="6"/>
        <v>0</v>
      </c>
      <c r="U12" s="1">
        <f t="shared" si="7"/>
        <v>0</v>
      </c>
      <c r="V12" s="1">
        <f t="shared" si="8"/>
        <v>0</v>
      </c>
      <c r="W12" s="1">
        <f t="shared" si="7"/>
        <v>0</v>
      </c>
      <c r="X12" s="1">
        <f t="shared" si="9"/>
        <v>0</v>
      </c>
      <c r="Y12" s="1">
        <f t="shared" si="3"/>
        <v>0</v>
      </c>
    </row>
    <row r="13" spans="1:25" x14ac:dyDescent="0.3">
      <c r="A13" s="3" t="s">
        <v>16</v>
      </c>
      <c r="B13" s="3" t="s">
        <v>18</v>
      </c>
      <c r="C13" s="1">
        <v>500</v>
      </c>
      <c r="D13" s="11">
        <v>1</v>
      </c>
      <c r="E13" s="7" t="s">
        <v>12</v>
      </c>
      <c r="F13" s="5">
        <v>10</v>
      </c>
      <c r="G13" s="5">
        <v>360</v>
      </c>
      <c r="K13" s="7" t="s">
        <v>12</v>
      </c>
      <c r="L13" s="2">
        <f t="shared" si="11"/>
        <v>50</v>
      </c>
      <c r="M13" s="2">
        <f t="shared" si="11"/>
        <v>1.3888888888888888</v>
      </c>
      <c r="N13" s="2" t="e">
        <f t="shared" si="11"/>
        <v>#DIV/0!</v>
      </c>
      <c r="O13" s="2" t="e">
        <f>$C13/J13</f>
        <v>#DIV/0!</v>
      </c>
      <c r="P13" s="7" t="s">
        <v>12</v>
      </c>
      <c r="Q13" s="6">
        <f>J13*86400</f>
        <v>0</v>
      </c>
      <c r="R13" s="4" t="e">
        <f>I13/J13</f>
        <v>#DIV/0!</v>
      </c>
      <c r="S13" s="7" t="s">
        <v>12</v>
      </c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f t="shared" si="7"/>
        <v>0</v>
      </c>
      <c r="X13" s="1">
        <f t="shared" si="9"/>
        <v>0</v>
      </c>
      <c r="Y13" s="1">
        <f t="shared" si="3"/>
        <v>0</v>
      </c>
    </row>
    <row r="14" spans="1:25" x14ac:dyDescent="0.3">
      <c r="A14" s="3" t="s">
        <v>16</v>
      </c>
      <c r="B14" s="3" t="s">
        <v>19</v>
      </c>
      <c r="C14" s="1">
        <v>500</v>
      </c>
      <c r="D14" s="11">
        <v>1</v>
      </c>
      <c r="E14" s="7" t="s">
        <v>12</v>
      </c>
      <c r="F14" s="5">
        <v>16</v>
      </c>
      <c r="G14" s="5">
        <v>512</v>
      </c>
      <c r="H14" s="5">
        <v>39.299999999999997</v>
      </c>
      <c r="I14" s="5">
        <v>225</v>
      </c>
      <c r="J14" s="5">
        <v>69</v>
      </c>
      <c r="K14" s="7" t="s">
        <v>12</v>
      </c>
      <c r="L14" s="2">
        <f t="shared" si="11"/>
        <v>31.25</v>
      </c>
      <c r="M14" s="2">
        <f t="shared" si="11"/>
        <v>0.9765625</v>
      </c>
      <c r="N14" s="2">
        <f t="shared" si="11"/>
        <v>12.722646310432571</v>
      </c>
      <c r="O14" s="2">
        <f>$C14/J14</f>
        <v>7.2463768115942031</v>
      </c>
      <c r="P14" s="7" t="s">
        <v>12</v>
      </c>
      <c r="Q14" s="6">
        <f>J14*86400</f>
        <v>5961600</v>
      </c>
      <c r="R14" s="4">
        <f>I14/J14</f>
        <v>3.2608695652173911</v>
      </c>
      <c r="S14" s="7" t="s">
        <v>12</v>
      </c>
      <c r="T14" s="1">
        <f t="shared" si="6"/>
        <v>4351.9679999999998</v>
      </c>
      <c r="U14" s="1">
        <f t="shared" si="7"/>
        <v>8.2799999999999992E-3</v>
      </c>
      <c r="V14" s="1">
        <f t="shared" si="8"/>
        <v>8703.9359999999997</v>
      </c>
      <c r="W14" s="1">
        <f t="shared" si="7"/>
        <v>1.6559999999999998E-2</v>
      </c>
      <c r="X14" s="1">
        <f t="shared" si="9"/>
        <v>43519.68</v>
      </c>
      <c r="Y14" s="1">
        <f t="shared" si="3"/>
        <v>8.2799999999999999E-2</v>
      </c>
    </row>
    <row r="15" spans="1:25" x14ac:dyDescent="0.3">
      <c r="A15" s="3" t="s">
        <v>24</v>
      </c>
      <c r="B15" s="3" t="s">
        <v>45</v>
      </c>
      <c r="C15" s="1">
        <v>1800</v>
      </c>
      <c r="D15" s="11">
        <v>2</v>
      </c>
      <c r="E15" s="7" t="s">
        <v>12</v>
      </c>
      <c r="F15" s="5">
        <v>24</v>
      </c>
      <c r="G15" s="5">
        <v>960</v>
      </c>
      <c r="H15" s="5">
        <v>122.8</v>
      </c>
      <c r="I15" s="5">
        <v>300</v>
      </c>
      <c r="J15" s="5">
        <v>125</v>
      </c>
      <c r="K15" s="7" t="s">
        <v>12</v>
      </c>
      <c r="L15" s="2">
        <f t="shared" ref="L15:L22" si="12">$C15/F15</f>
        <v>75</v>
      </c>
      <c r="M15" s="2">
        <f t="shared" ref="M15:M22" si="13">$C15/G15</f>
        <v>1.875</v>
      </c>
      <c r="N15" s="2">
        <f t="shared" ref="N15:N22" si="14">$C15/H15</f>
        <v>14.65798045602606</v>
      </c>
      <c r="O15" s="2">
        <f t="shared" ref="O15:O22" si="15">$C15/J15</f>
        <v>14.4</v>
      </c>
      <c r="P15" s="7" t="s">
        <v>12</v>
      </c>
      <c r="Q15" s="6">
        <f t="shared" ref="Q15:Q21" si="16">J15*86400</f>
        <v>10800000</v>
      </c>
      <c r="R15" s="4">
        <f t="shared" ref="R15:R21" si="17">I15/J15</f>
        <v>2.4</v>
      </c>
      <c r="S15" s="7" t="s">
        <v>12</v>
      </c>
      <c r="T15" s="1">
        <f t="shared" si="6"/>
        <v>7884.0000000000009</v>
      </c>
      <c r="U15" s="1">
        <f t="shared" si="7"/>
        <v>1.5000000000000001E-2</v>
      </c>
      <c r="V15" s="1">
        <f t="shared" si="8"/>
        <v>15768.000000000002</v>
      </c>
      <c r="W15" s="1">
        <f t="shared" si="7"/>
        <v>3.0000000000000002E-2</v>
      </c>
      <c r="X15" s="1">
        <f t="shared" si="9"/>
        <v>78840</v>
      </c>
      <c r="Y15" s="1">
        <f t="shared" si="3"/>
        <v>0.15</v>
      </c>
    </row>
    <row r="16" spans="1:25" x14ac:dyDescent="0.3">
      <c r="A16" s="3" t="s">
        <v>24</v>
      </c>
      <c r="B16" s="3" t="s">
        <v>25</v>
      </c>
      <c r="C16" s="1">
        <v>1100</v>
      </c>
      <c r="D16" s="11">
        <v>2</v>
      </c>
      <c r="E16" s="7" t="s">
        <v>12</v>
      </c>
      <c r="F16" s="5">
        <v>20</v>
      </c>
      <c r="K16" s="7" t="s">
        <v>12</v>
      </c>
      <c r="L16" s="2">
        <f>$C16/F16</f>
        <v>55</v>
      </c>
      <c r="M16" s="2" t="e">
        <f>$C16/G16</f>
        <v>#DIV/0!</v>
      </c>
      <c r="N16" s="2" t="e">
        <f>$C16/H16</f>
        <v>#DIV/0!</v>
      </c>
      <c r="O16" s="2" t="e">
        <f>$C16/J16</f>
        <v>#DIV/0!</v>
      </c>
      <c r="P16" s="7" t="s">
        <v>12</v>
      </c>
      <c r="Q16" s="6">
        <f>J16*86400</f>
        <v>0</v>
      </c>
      <c r="R16" s="4" t="e">
        <f>I16/J16</f>
        <v>#DIV/0!</v>
      </c>
      <c r="S16" s="7" t="s">
        <v>12</v>
      </c>
      <c r="T16" s="1">
        <f>Q16/1000000 *2 * 365</f>
        <v>0</v>
      </c>
      <c r="U16" s="1">
        <f t="shared" si="7"/>
        <v>0</v>
      </c>
      <c r="V16" s="1">
        <f>Q16/1000000 *4 * 365</f>
        <v>0</v>
      </c>
      <c r="W16" s="1">
        <f t="shared" si="7"/>
        <v>0</v>
      </c>
      <c r="X16" s="1">
        <f>Q16/1000000 *20 * 365</f>
        <v>0</v>
      </c>
      <c r="Y16" s="1">
        <f t="shared" si="3"/>
        <v>0</v>
      </c>
    </row>
    <row r="17" spans="1:25" x14ac:dyDescent="0.3">
      <c r="A17" s="3" t="s">
        <v>24</v>
      </c>
      <c r="B17" s="3">
        <v>9070</v>
      </c>
      <c r="C17" s="1">
        <v>950</v>
      </c>
      <c r="D17" s="11">
        <v>2</v>
      </c>
      <c r="E17" s="7" t="s">
        <v>12</v>
      </c>
      <c r="F17" s="5">
        <v>12</v>
      </c>
      <c r="K17" s="7" t="s">
        <v>12</v>
      </c>
      <c r="L17" s="2">
        <f t="shared" si="12"/>
        <v>79.166666666666671</v>
      </c>
      <c r="M17" s="2" t="e">
        <f t="shared" si="13"/>
        <v>#DIV/0!</v>
      </c>
      <c r="N17" s="2" t="e">
        <f t="shared" si="14"/>
        <v>#DIV/0!</v>
      </c>
      <c r="O17" s="2" t="e">
        <f t="shared" si="15"/>
        <v>#DIV/0!</v>
      </c>
      <c r="P17" s="7" t="s">
        <v>12</v>
      </c>
      <c r="Q17" s="6">
        <f t="shared" si="16"/>
        <v>0</v>
      </c>
      <c r="R17" s="4" t="e">
        <f t="shared" si="17"/>
        <v>#DIV/0!</v>
      </c>
      <c r="S17" s="7" t="s">
        <v>12</v>
      </c>
      <c r="T17" s="1">
        <f t="shared" si="6"/>
        <v>0</v>
      </c>
      <c r="U17" s="1">
        <f t="shared" si="7"/>
        <v>0</v>
      </c>
      <c r="V17" s="1">
        <f t="shared" si="8"/>
        <v>0</v>
      </c>
      <c r="W17" s="1">
        <f t="shared" si="7"/>
        <v>0</v>
      </c>
      <c r="X17" s="1">
        <f t="shared" si="9"/>
        <v>0</v>
      </c>
      <c r="Y17" s="1">
        <f t="shared" si="3"/>
        <v>0</v>
      </c>
    </row>
    <row r="18" spans="1:25" x14ac:dyDescent="0.3">
      <c r="A18" s="3" t="s">
        <v>24</v>
      </c>
      <c r="B18" s="3" t="s">
        <v>26</v>
      </c>
      <c r="C18" s="1">
        <v>1100</v>
      </c>
      <c r="D18" s="11">
        <v>2</v>
      </c>
      <c r="E18" s="7" t="s">
        <v>12</v>
      </c>
      <c r="F18" s="5">
        <v>16</v>
      </c>
      <c r="K18" s="7" t="s">
        <v>12</v>
      </c>
      <c r="L18" s="2">
        <f t="shared" si="12"/>
        <v>68.75</v>
      </c>
      <c r="M18" s="2" t="e">
        <f t="shared" si="13"/>
        <v>#DIV/0!</v>
      </c>
      <c r="N18" s="2" t="e">
        <f t="shared" si="14"/>
        <v>#DIV/0!</v>
      </c>
      <c r="O18" s="2" t="e">
        <f t="shared" si="15"/>
        <v>#DIV/0!</v>
      </c>
      <c r="P18" s="7" t="s">
        <v>12</v>
      </c>
      <c r="Q18" s="6">
        <f t="shared" si="16"/>
        <v>0</v>
      </c>
      <c r="R18" s="4" t="e">
        <f t="shared" si="17"/>
        <v>#DIV/0!</v>
      </c>
      <c r="S18" s="7" t="s">
        <v>12</v>
      </c>
      <c r="T18" s="1">
        <f t="shared" si="6"/>
        <v>0</v>
      </c>
      <c r="U18" s="1">
        <f t="shared" si="7"/>
        <v>0</v>
      </c>
      <c r="V18" s="1">
        <f t="shared" si="8"/>
        <v>0</v>
      </c>
      <c r="W18" s="1">
        <f t="shared" si="7"/>
        <v>0</v>
      </c>
      <c r="X18" s="1">
        <f t="shared" si="9"/>
        <v>0</v>
      </c>
      <c r="Y18" s="1">
        <f t="shared" si="3"/>
        <v>0</v>
      </c>
    </row>
    <row r="19" spans="1:25" x14ac:dyDescent="0.3">
      <c r="A19" s="3" t="s">
        <v>24</v>
      </c>
      <c r="B19" s="3" t="s">
        <v>27</v>
      </c>
      <c r="C19" s="1">
        <v>5000</v>
      </c>
      <c r="D19" s="11">
        <v>2</v>
      </c>
      <c r="E19" s="7" t="s">
        <v>12</v>
      </c>
      <c r="F19" s="5">
        <v>48</v>
      </c>
      <c r="K19" s="7" t="s">
        <v>12</v>
      </c>
      <c r="L19" s="2">
        <f t="shared" si="12"/>
        <v>104.16666666666667</v>
      </c>
      <c r="M19" s="2" t="e">
        <f t="shared" si="13"/>
        <v>#DIV/0!</v>
      </c>
      <c r="N19" s="2" t="e">
        <f t="shared" si="14"/>
        <v>#DIV/0!</v>
      </c>
      <c r="O19" s="2" t="e">
        <f t="shared" si="15"/>
        <v>#DIV/0!</v>
      </c>
      <c r="P19" s="7" t="s">
        <v>12</v>
      </c>
      <c r="Q19" s="6">
        <f t="shared" si="16"/>
        <v>0</v>
      </c>
      <c r="R19" s="4" t="e">
        <f t="shared" si="17"/>
        <v>#DIV/0!</v>
      </c>
      <c r="S19" s="7" t="s">
        <v>12</v>
      </c>
      <c r="T19" s="1">
        <f t="shared" si="6"/>
        <v>0</v>
      </c>
      <c r="U19" s="1">
        <f t="shared" si="7"/>
        <v>0</v>
      </c>
      <c r="V19" s="1">
        <f t="shared" si="8"/>
        <v>0</v>
      </c>
      <c r="W19" s="1">
        <f t="shared" si="7"/>
        <v>0</v>
      </c>
      <c r="X19" s="1">
        <f t="shared" si="9"/>
        <v>0</v>
      </c>
      <c r="Y19" s="1">
        <f t="shared" si="3"/>
        <v>0</v>
      </c>
    </row>
    <row r="20" spans="1:25" x14ac:dyDescent="0.3">
      <c r="A20" s="3" t="s">
        <v>24</v>
      </c>
      <c r="B20" s="3" t="s">
        <v>44</v>
      </c>
      <c r="C20" s="1">
        <v>800</v>
      </c>
      <c r="D20" s="11">
        <v>2</v>
      </c>
      <c r="E20" s="7" t="s">
        <v>12</v>
      </c>
      <c r="F20" s="5">
        <v>16</v>
      </c>
      <c r="K20" s="7" t="s">
        <v>12</v>
      </c>
      <c r="L20" s="2">
        <f t="shared" si="12"/>
        <v>50</v>
      </c>
      <c r="M20" s="2" t="e">
        <f t="shared" si="13"/>
        <v>#DIV/0!</v>
      </c>
      <c r="N20" s="2" t="e">
        <f t="shared" si="14"/>
        <v>#DIV/0!</v>
      </c>
      <c r="O20" s="2" t="e">
        <f t="shared" si="15"/>
        <v>#DIV/0!</v>
      </c>
      <c r="P20" s="7" t="s">
        <v>12</v>
      </c>
      <c r="Q20" s="6">
        <f t="shared" si="16"/>
        <v>0</v>
      </c>
      <c r="R20" s="4" t="e">
        <f t="shared" si="17"/>
        <v>#DIV/0!</v>
      </c>
      <c r="S20" s="7" t="s">
        <v>12</v>
      </c>
      <c r="T20" s="1">
        <f t="shared" si="6"/>
        <v>0</v>
      </c>
      <c r="U20" s="1">
        <f t="shared" si="7"/>
        <v>0</v>
      </c>
      <c r="V20" s="1">
        <f t="shared" si="8"/>
        <v>0</v>
      </c>
      <c r="W20" s="1">
        <f t="shared" si="7"/>
        <v>0</v>
      </c>
      <c r="X20" s="1">
        <f t="shared" si="9"/>
        <v>0</v>
      </c>
      <c r="Y20" s="1">
        <f t="shared" si="3"/>
        <v>0</v>
      </c>
    </row>
    <row r="21" spans="1:25" x14ac:dyDescent="0.3">
      <c r="A21" s="3" t="s">
        <v>24</v>
      </c>
      <c r="B21" s="3" t="s">
        <v>28</v>
      </c>
      <c r="C21" s="1">
        <v>5000</v>
      </c>
      <c r="D21" s="11">
        <v>2</v>
      </c>
      <c r="E21" s="7" t="s">
        <v>12</v>
      </c>
      <c r="F21" s="5">
        <v>32</v>
      </c>
      <c r="K21" s="7" t="s">
        <v>12</v>
      </c>
      <c r="L21" s="2">
        <f t="shared" si="12"/>
        <v>156.25</v>
      </c>
      <c r="M21" s="2" t="e">
        <f t="shared" si="13"/>
        <v>#DIV/0!</v>
      </c>
      <c r="N21" s="2" t="e">
        <f t="shared" si="14"/>
        <v>#DIV/0!</v>
      </c>
      <c r="O21" s="2" t="e">
        <f t="shared" si="15"/>
        <v>#DIV/0!</v>
      </c>
      <c r="P21" s="7" t="s">
        <v>12</v>
      </c>
      <c r="Q21" s="6">
        <f t="shared" si="16"/>
        <v>0</v>
      </c>
      <c r="R21" s="4" t="e">
        <f t="shared" si="17"/>
        <v>#DIV/0!</v>
      </c>
      <c r="S21" s="7" t="s">
        <v>12</v>
      </c>
      <c r="T21" s="1">
        <f t="shared" si="6"/>
        <v>0</v>
      </c>
      <c r="U21" s="1">
        <f t="shared" si="7"/>
        <v>0</v>
      </c>
      <c r="V21" s="1">
        <f t="shared" si="8"/>
        <v>0</v>
      </c>
      <c r="W21" s="1">
        <f t="shared" si="7"/>
        <v>0</v>
      </c>
      <c r="X21" s="1">
        <f t="shared" si="9"/>
        <v>0</v>
      </c>
      <c r="Y21" s="1">
        <f t="shared" si="3"/>
        <v>0</v>
      </c>
    </row>
    <row r="22" spans="1:25" x14ac:dyDescent="0.3">
      <c r="A22" s="3" t="s">
        <v>32</v>
      </c>
      <c r="B22" s="3" t="s">
        <v>33</v>
      </c>
      <c r="C22" s="1">
        <v>9500</v>
      </c>
      <c r="D22" s="11">
        <v>3</v>
      </c>
      <c r="F22" s="5">
        <v>512</v>
      </c>
      <c r="G22" s="5">
        <v>819</v>
      </c>
      <c r="H22" s="5">
        <v>114</v>
      </c>
      <c r="I22" s="5">
        <v>300</v>
      </c>
      <c r="J22" s="5">
        <v>80</v>
      </c>
      <c r="L22" s="2">
        <f t="shared" si="12"/>
        <v>18.5546875</v>
      </c>
      <c r="M22" s="2">
        <f t="shared" si="13"/>
        <v>11.599511599511599</v>
      </c>
      <c r="N22" s="2">
        <f t="shared" si="14"/>
        <v>83.333333333333329</v>
      </c>
      <c r="O22" s="2">
        <f t="shared" si="15"/>
        <v>118.75</v>
      </c>
      <c r="Q22" s="6">
        <f>J22*86400</f>
        <v>6912000</v>
      </c>
      <c r="R22" s="4">
        <f>I22/J22</f>
        <v>3.75</v>
      </c>
      <c r="T22" s="1">
        <f t="shared" si="6"/>
        <v>5045.76</v>
      </c>
      <c r="U22" s="1">
        <f t="shared" si="7"/>
        <v>9.5999999999999992E-3</v>
      </c>
      <c r="V22" s="1">
        <f t="shared" si="8"/>
        <v>10091.52</v>
      </c>
      <c r="W22" s="1">
        <f t="shared" si="7"/>
        <v>1.9199999999999998E-2</v>
      </c>
      <c r="X22" s="1">
        <f t="shared" si="9"/>
        <v>50457.600000000006</v>
      </c>
      <c r="Y22" s="1">
        <f t="shared" si="3"/>
        <v>9.6000000000000016E-2</v>
      </c>
    </row>
    <row r="23" spans="1:25" x14ac:dyDescent="0.3">
      <c r="A23" s="3" t="s">
        <v>32</v>
      </c>
      <c r="B23" s="3" t="s">
        <v>33</v>
      </c>
      <c r="C23" s="1">
        <v>7100</v>
      </c>
      <c r="D23" s="11">
        <v>3</v>
      </c>
      <c r="F23" s="5">
        <v>256</v>
      </c>
      <c r="G23" s="5">
        <v>819</v>
      </c>
      <c r="H23" s="5">
        <v>114</v>
      </c>
      <c r="I23" s="5">
        <v>300</v>
      </c>
      <c r="J23" s="5">
        <v>80</v>
      </c>
      <c r="L23" s="2">
        <f t="shared" ref="L23:N26" si="18">$C23/F23</f>
        <v>27.734375</v>
      </c>
      <c r="M23" s="2">
        <f t="shared" si="18"/>
        <v>8.6691086691086685</v>
      </c>
      <c r="N23" s="2">
        <f t="shared" si="18"/>
        <v>62.280701754385966</v>
      </c>
      <c r="O23" s="2">
        <f>$C23/J23</f>
        <v>88.75</v>
      </c>
      <c r="Q23" s="6">
        <f>J23*86400</f>
        <v>6912000</v>
      </c>
      <c r="R23" s="4">
        <f>I23/J23</f>
        <v>3.75</v>
      </c>
      <c r="T23" s="1">
        <f>Q23/1000000 *2 * 365</f>
        <v>5045.76</v>
      </c>
      <c r="U23" s="1">
        <f t="shared" si="7"/>
        <v>9.5999999999999992E-3</v>
      </c>
      <c r="V23" s="1">
        <f>Q23/1000000 *4 * 365</f>
        <v>10091.52</v>
      </c>
      <c r="W23" s="1">
        <f t="shared" si="7"/>
        <v>1.9199999999999998E-2</v>
      </c>
      <c r="X23" s="1">
        <f>Q23/1000000 *20 * 365</f>
        <v>50457.600000000006</v>
      </c>
      <c r="Y23" s="1">
        <f t="shared" si="3"/>
        <v>9.6000000000000016E-2</v>
      </c>
    </row>
    <row r="24" spans="1:25" x14ac:dyDescent="0.3">
      <c r="A24" s="3" t="s">
        <v>39</v>
      </c>
      <c r="B24" s="3" t="s">
        <v>40</v>
      </c>
      <c r="C24" s="1">
        <v>1500</v>
      </c>
      <c r="D24" s="11">
        <v>1</v>
      </c>
      <c r="F24" s="5">
        <v>28</v>
      </c>
      <c r="G24" s="5">
        <v>512</v>
      </c>
      <c r="I24" s="5">
        <v>300</v>
      </c>
      <c r="L24" s="2">
        <f t="shared" si="18"/>
        <v>53.571428571428569</v>
      </c>
      <c r="M24" s="2">
        <f t="shared" si="18"/>
        <v>2.9296875</v>
      </c>
      <c r="N24" s="2" t="e">
        <f t="shared" si="18"/>
        <v>#DIV/0!</v>
      </c>
      <c r="O24" s="2" t="e">
        <f>$C24/J24</f>
        <v>#DIV/0!</v>
      </c>
      <c r="Q24" s="6">
        <f>J24*86400</f>
        <v>0</v>
      </c>
      <c r="R24" s="4" t="e">
        <f>I24/J24</f>
        <v>#DIV/0!</v>
      </c>
      <c r="T24" s="1">
        <f>Q24/1000000 *2 * 365</f>
        <v>0</v>
      </c>
      <c r="U24" s="1">
        <f>T24/365/24/60</f>
        <v>0</v>
      </c>
      <c r="V24" s="1">
        <f>Q24/1000000 *4 * 365</f>
        <v>0</v>
      </c>
      <c r="W24" s="1">
        <f>V24/365/24/60</f>
        <v>0</v>
      </c>
      <c r="X24" s="1">
        <f>Q24/1000000 *20 * 365</f>
        <v>0</v>
      </c>
      <c r="Y24" s="1">
        <f t="shared" si="3"/>
        <v>0</v>
      </c>
    </row>
    <row r="25" spans="1:25" x14ac:dyDescent="0.3">
      <c r="A25" s="3" t="s">
        <v>39</v>
      </c>
      <c r="B25" s="3" t="s">
        <v>41</v>
      </c>
      <c r="C25" s="1">
        <v>2000</v>
      </c>
      <c r="D25" s="11">
        <v>1</v>
      </c>
      <c r="F25" s="5">
        <v>32</v>
      </c>
      <c r="G25" s="5">
        <v>512</v>
      </c>
      <c r="I25" s="5">
        <v>300</v>
      </c>
      <c r="L25" s="2">
        <f t="shared" si="18"/>
        <v>62.5</v>
      </c>
      <c r="M25" s="2">
        <f t="shared" si="18"/>
        <v>3.90625</v>
      </c>
      <c r="N25" s="2" t="e">
        <f t="shared" si="18"/>
        <v>#DIV/0!</v>
      </c>
      <c r="O25" s="2" t="e">
        <f>$C25/J25</f>
        <v>#DIV/0!</v>
      </c>
      <c r="Q25" s="6">
        <f>J25*86400</f>
        <v>0</v>
      </c>
      <c r="R25" s="4" t="e">
        <f>I25/J25</f>
        <v>#DIV/0!</v>
      </c>
      <c r="T25" s="1">
        <f>Q25/1000000 *2 * 365</f>
        <v>0</v>
      </c>
      <c r="U25" s="1">
        <f>T25/365/24/60</f>
        <v>0</v>
      </c>
      <c r="V25" s="1">
        <f>Q25/1000000 *4 * 365</f>
        <v>0</v>
      </c>
      <c r="W25" s="1">
        <f>V25/365/24/60</f>
        <v>0</v>
      </c>
      <c r="X25" s="1">
        <f>Q25/1000000 *20 * 365</f>
        <v>0</v>
      </c>
      <c r="Y25" s="1">
        <f t="shared" si="3"/>
        <v>0</v>
      </c>
    </row>
    <row r="26" spans="1:25" x14ac:dyDescent="0.3">
      <c r="A26" s="3" t="s">
        <v>42</v>
      </c>
      <c r="B26" s="3" t="s">
        <v>42</v>
      </c>
      <c r="C26" s="1"/>
      <c r="D26" s="11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L26" s="2" t="e">
        <f t="shared" si="18"/>
        <v>#DIV/0!</v>
      </c>
      <c r="M26" s="2" t="e">
        <f t="shared" si="18"/>
        <v>#DIV/0!</v>
      </c>
      <c r="N26" s="2" t="e">
        <f t="shared" si="18"/>
        <v>#DIV/0!</v>
      </c>
      <c r="O26" s="2" t="e">
        <f>$C26/J26</f>
        <v>#DIV/0!</v>
      </c>
      <c r="Q26" s="6">
        <f>J26*86400</f>
        <v>0</v>
      </c>
      <c r="R26" s="4" t="e">
        <f>I26/J26</f>
        <v>#DIV/0!</v>
      </c>
      <c r="T26" s="1">
        <f>Q26/1000000 *2 * 365</f>
        <v>0</v>
      </c>
      <c r="U26" s="1">
        <f>T26/365/24/60</f>
        <v>0</v>
      </c>
      <c r="V26" s="1">
        <f>Q26/1000000 *4 * 365</f>
        <v>0</v>
      </c>
      <c r="W26" s="1">
        <f>V26/365/24/60</f>
        <v>0</v>
      </c>
      <c r="X26" s="1">
        <f>Q26/1000000 *20 * 365</f>
        <v>0</v>
      </c>
      <c r="Y26" s="1">
        <f t="shared" si="3"/>
        <v>0</v>
      </c>
    </row>
  </sheetData>
  <phoneticPr fontId="3" type="noConversion"/>
  <conditionalFormatting sqref="C2:D2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 Johnson</dc:creator>
  <cp:lastModifiedBy>Nathan  Johnson</cp:lastModifiedBy>
  <dcterms:created xsi:type="dcterms:W3CDTF">2025-03-05T21:57:17Z</dcterms:created>
  <dcterms:modified xsi:type="dcterms:W3CDTF">2025-04-28T22:12:01Z</dcterms:modified>
</cp:coreProperties>
</file>