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wlab\Desktop\"/>
    </mc:Choice>
  </mc:AlternateContent>
  <xr:revisionPtr revIDLastSave="0" documentId="8_{A64D9DAA-6DD5-4907-99E9-91EC590645A7}" xr6:coauthVersionLast="36" xr6:coauthVersionMax="36" xr10:uidLastSave="{00000000-0000-0000-0000-000000000000}"/>
  <bookViews>
    <workbookView xWindow="0" yWindow="0" windowWidth="28800" windowHeight="14025" activeTab="2" xr2:uid="{79F4B18F-61F4-44E2-B533-26C7341066F7}"/>
  </bookViews>
  <sheets>
    <sheet name="Sheet1" sheetId="1" r:id="rId1"/>
    <sheet name="stereopsis_calibration" sheetId="2" r:id="rId2"/>
    <sheet name="stereopsis_calibration_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H55" i="2"/>
  <c r="H56" i="2"/>
  <c r="I56" i="2" s="1"/>
  <c r="H57" i="2"/>
  <c r="H58" i="2"/>
  <c r="I58" i="2" s="1"/>
  <c r="H59" i="2"/>
  <c r="I59" i="2" s="1"/>
  <c r="H60" i="2"/>
  <c r="H61" i="2"/>
  <c r="I61" i="2" s="1"/>
  <c r="H62" i="2"/>
  <c r="I62" i="2" s="1"/>
  <c r="H52" i="2"/>
  <c r="I52" i="2" s="1"/>
  <c r="H53" i="2"/>
  <c r="I53" i="2" s="1"/>
  <c r="H54" i="2"/>
  <c r="I54" i="2" s="1"/>
  <c r="N4" i="2"/>
  <c r="N7" i="2" s="1"/>
  <c r="H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F4" i="2"/>
  <c r="G11" i="2" s="1"/>
  <c r="B51" i="1"/>
  <c r="F48" i="1"/>
  <c r="F49" i="1"/>
  <c r="E49" i="1"/>
  <c r="E48" i="1"/>
  <c r="C36" i="1"/>
  <c r="I57" i="2" l="1"/>
  <c r="I60" i="2"/>
  <c r="I55" i="2"/>
  <c r="G10" i="2"/>
  <c r="G2" i="2"/>
  <c r="H2" i="2" s="1"/>
  <c r="G3" i="2"/>
  <c r="G17" i="2"/>
  <c r="G16" i="2"/>
  <c r="G12" i="2"/>
  <c r="G9" i="2"/>
  <c r="G8" i="2"/>
  <c r="G7" i="2"/>
  <c r="G6" i="2"/>
  <c r="G5" i="2"/>
  <c r="G4" i="2"/>
  <c r="G18" i="2"/>
  <c r="G15" i="2"/>
  <c r="G14" i="2"/>
  <c r="G13" i="2"/>
  <c r="H4" i="2"/>
</calcChain>
</file>

<file path=xl/sharedStrings.xml><?xml version="1.0" encoding="utf-8"?>
<sst xmlns="http://schemas.openxmlformats.org/spreadsheetml/2006/main" count="54" uniqueCount="42">
  <si>
    <t>real_distance</t>
  </si>
  <si>
    <t>predicted_distance</t>
  </si>
  <si>
    <t>main</t>
  </si>
  <si>
    <t>stereo</t>
  </si>
  <si>
    <t>x</t>
  </si>
  <si>
    <t>y</t>
  </si>
  <si>
    <t>T1</t>
  </si>
  <si>
    <t>T2</t>
  </si>
  <si>
    <t>optical path up to front plate: 360mm</t>
  </si>
  <si>
    <t>empirical x_offset</t>
  </si>
  <si>
    <t>offest</t>
  </si>
  <si>
    <t>focus motor calibration</t>
  </si>
  <si>
    <t>barrel_angle_infty</t>
  </si>
  <si>
    <t>deg (estimated)</t>
  </si>
  <si>
    <t>rad</t>
  </si>
  <si>
    <t>pan</t>
  </si>
  <si>
    <t>microstep/rad</t>
  </si>
  <si>
    <t>small cog</t>
  </si>
  <si>
    <t>large cog</t>
  </si>
  <si>
    <t>tilt</t>
  </si>
  <si>
    <t>microsteps_min_focus</t>
  </si>
  <si>
    <t>microsteps_infty_focus</t>
  </si>
  <si>
    <t>microstep/rad motor</t>
  </si>
  <si>
    <t>focus</t>
  </si>
  <si>
    <t>1st</t>
  </si>
  <si>
    <t xml:space="preserve">  </t>
  </si>
  <si>
    <t>microsteps/2*pi rad focus motor</t>
  </si>
  <si>
    <t>ms/rad focus motor</t>
  </si>
  <si>
    <t>distance</t>
  </si>
  <si>
    <t>focus ring pos(steps)</t>
  </si>
  <si>
    <t>steps/full turn motor</t>
  </si>
  <si>
    <t>steps/rad barrel</t>
  </si>
  <si>
    <t>focus ring position (rad)</t>
  </si>
  <si>
    <t>focus ring positon (deg)</t>
  </si>
  <si>
    <t>full focus range (steps)</t>
  </si>
  <si>
    <t>full focus range (rad)</t>
  </si>
  <si>
    <t>microsteps</t>
  </si>
  <si>
    <t>distance from ref (@200)</t>
  </si>
  <si>
    <t>ustep</t>
  </si>
  <si>
    <t>dist</t>
  </si>
  <si>
    <t>truedist</t>
  </si>
  <si>
    <t>dist_m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</si>
</sst>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real_distance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0-48DF-A908-1431FC1D7C2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predicted_distance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8.6</c:v>
                </c:pt>
                <c:pt idx="1">
                  <c:v>7.8</c:v>
                </c:pt>
                <c:pt idx="2">
                  <c:v>6.9</c:v>
                </c:pt>
                <c:pt idx="3">
                  <c:v>5.8</c:v>
                </c:pt>
                <c:pt idx="4">
                  <c:v>4.5</c:v>
                </c:pt>
                <c:pt idx="5">
                  <c:v>2.9</c:v>
                </c:pt>
                <c:pt idx="6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0-48DF-A908-1431FC1D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765856"/>
        <c:axId val="1359961088"/>
      </c:lineChart>
      <c:catAx>
        <c:axId val="11147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59961088"/>
        <c:crosses val="autoZero"/>
        <c:auto val="1"/>
        <c:lblAlgn val="ctr"/>
        <c:lblOffset val="100"/>
        <c:noMultiLvlLbl val="0"/>
      </c:catAx>
      <c:valAx>
        <c:axId val="13599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147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893744531933506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stereopsis_calibration!$A$3:$A$17</c:f>
              <c:numCache>
                <c:formatCode>General</c:formatCode>
                <c:ptCount val="15"/>
                <c:pt idx="0">
                  <c:v>0.5</c:v>
                </c:pt>
                <c:pt idx="1">
                  <c:v>0.52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1.2</c:v>
                </c:pt>
                <c:pt idx="10">
                  <c:v>1.5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</c:numCache>
            </c:numRef>
          </c:xVal>
          <c:yVal>
            <c:numRef>
              <c:f>stereopsis_calibration!$G$3:$G$17</c:f>
              <c:numCache>
                <c:formatCode>General</c:formatCode>
                <c:ptCount val="15"/>
                <c:pt idx="0">
                  <c:v>-4.6143897019493112E-2</c:v>
                </c:pt>
                <c:pt idx="1">
                  <c:v>-0.18143654746440147</c:v>
                </c:pt>
                <c:pt idx="2">
                  <c:v>-0.35596720557894684</c:v>
                </c:pt>
                <c:pt idx="3">
                  <c:v>-0.58637278661505532</c:v>
                </c:pt>
                <c:pt idx="4">
                  <c:v>-0.73547721575967584</c:v>
                </c:pt>
                <c:pt idx="5">
                  <c:v>-0.85978322405708585</c:v>
                </c:pt>
                <c:pt idx="6">
                  <c:v>-1.0252106643922754</c:v>
                </c:pt>
                <c:pt idx="7">
                  <c:v>-1.1470054401988288</c:v>
                </c:pt>
                <c:pt idx="8">
                  <c:v>-1.2323873448879588</c:v>
                </c:pt>
                <c:pt idx="9">
                  <c:v>-1.3400564379334428</c:v>
                </c:pt>
                <c:pt idx="10">
                  <c:v>-1.4433308741199273</c:v>
                </c:pt>
                <c:pt idx="11">
                  <c:v>-1.5227486016432725</c:v>
                </c:pt>
                <c:pt idx="12">
                  <c:v>-1.593063111387262</c:v>
                </c:pt>
                <c:pt idx="13">
                  <c:v>-1.6279064621978998</c:v>
                </c:pt>
                <c:pt idx="14">
                  <c:v>-1.6599246764563236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8B-4E1E-ABC7-66B47F32C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77376"/>
        <c:axId val="660579072"/>
      </c:scatterChart>
      <c:valAx>
        <c:axId val="5634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0579072"/>
        <c:crosses val="autoZero"/>
        <c:crossBetween val="midCat"/>
      </c:valAx>
      <c:valAx>
        <c:axId val="6605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6347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9</xdr:row>
      <xdr:rowOff>142875</xdr:rowOff>
    </xdr:from>
    <xdr:to>
      <xdr:col>5</xdr:col>
      <xdr:colOff>266700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22704-2CFE-4208-B9B3-0F4E4A870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138111</xdr:rowOff>
    </xdr:from>
    <xdr:to>
      <xdr:col>7</xdr:col>
      <xdr:colOff>123826</xdr:colOff>
      <xdr:row>42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F81842-D307-4079-90D2-B65CB7159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F9CE1-AC6C-47A1-988A-79A339E6765A}" name="Table1" displayName="Table1" ref="F51:I62" totalsRowShown="0">
  <autoFilter ref="F51:I62" xr:uid="{603262CD-B7C8-4FAB-AE0D-C9DF1CC53682}"/>
  <sortState ref="F52:H62">
    <sortCondition descending="1" ref="F51:F62"/>
  </sortState>
  <tableColumns count="4">
    <tableColumn id="1" xr3:uid="{C45D1FF7-2866-4871-B6C0-4092985A82FB}" name="ustep"/>
    <tableColumn id="2" xr3:uid="{143DAF58-893C-4E8F-A773-1DD7F28902A7}" name="dist"/>
    <tableColumn id="3" xr3:uid="{8E7C1A98-A70E-4D2E-A8F9-818DBDC4CB77}" name="truedist" dataDxfId="3">
      <calculatedColumnFormula>200+Table1[[#This Row],[dist]]</calculatedColumnFormula>
    </tableColumn>
    <tableColumn id="4" xr3:uid="{205BEC94-A74E-4A86-8C0F-D1E966602EDF}" name="dist_m" dataDxfId="2">
      <calculatedColumnFormula>Table1[[#This Row],[truedist]]/100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DBB655-5C42-4774-9516-402C8B9C96F7}" name="Table13" displayName="Table13" ref="A1:D12" totalsRowShown="0">
  <autoFilter ref="A1:D12" xr:uid="{B2F81780-C084-4227-BA77-6A2F0235B0A0}"/>
  <sortState ref="A2:C12">
    <sortCondition descending="1" ref="A51:A62"/>
  </sortState>
  <tableColumns count="4">
    <tableColumn id="1" xr3:uid="{9BEB18D5-983F-42FD-860F-B9D2B0F8DF8F}" name="ustep"/>
    <tableColumn id="2" xr3:uid="{1339B376-7DE7-4032-8A3F-04760E26B87D}" name="dist"/>
    <tableColumn id="3" xr3:uid="{FCE3C821-208F-4979-90DC-25E796B3F4D3}" name="truedist" dataDxfId="1">
      <calculatedColumnFormula>200+Table13[[#This Row],[dist]]</calculatedColumnFormula>
    </tableColumn>
    <tableColumn id="4" xr3:uid="{16FD3715-DE07-45C6-977D-2D67D567CFD5}" name="dist_m" dataDxfId="0">
      <calculatedColumnFormula>Table13[[#This Row],[truedist]]/100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FCBB-AC98-4061-AD22-F351EF821C81}">
  <dimension ref="A1:K51"/>
  <sheetViews>
    <sheetView topLeftCell="A28" workbookViewId="0">
      <selection activeCell="E37" sqref="E37"/>
    </sheetView>
  </sheetViews>
  <sheetFormatPr defaultRowHeight="15" x14ac:dyDescent="0.25"/>
  <cols>
    <col min="1" max="1" width="23.7109375" customWidth="1"/>
    <col min="2" max="3" width="21.85546875" customWidth="1"/>
    <col min="4" max="4" width="14.28515625" customWidth="1"/>
    <col min="5" max="5" width="31" customWidth="1"/>
    <col min="6" max="6" width="27" customWidth="1"/>
  </cols>
  <sheetData>
    <row r="1" spans="1:11" x14ac:dyDescent="0.25">
      <c r="A1" t="s">
        <v>0</v>
      </c>
      <c r="B1" t="s">
        <v>1</v>
      </c>
      <c r="I1" t="s">
        <v>2</v>
      </c>
      <c r="J1" t="s">
        <v>3</v>
      </c>
      <c r="K1" t="s">
        <v>10</v>
      </c>
    </row>
    <row r="2" spans="1:11" x14ac:dyDescent="0.25">
      <c r="A2">
        <v>7</v>
      </c>
      <c r="B2">
        <v>8.6</v>
      </c>
      <c r="G2" t="s">
        <v>6</v>
      </c>
      <c r="H2" t="s">
        <v>4</v>
      </c>
      <c r="I2">
        <v>1169</v>
      </c>
      <c r="J2">
        <v>1115</v>
      </c>
      <c r="K2">
        <v>54</v>
      </c>
    </row>
    <row r="3" spans="1:11" x14ac:dyDescent="0.25">
      <c r="A3">
        <v>6</v>
      </c>
      <c r="B3">
        <v>7.8</v>
      </c>
      <c r="H3" t="s">
        <v>5</v>
      </c>
      <c r="I3">
        <v>672</v>
      </c>
      <c r="J3">
        <v>557</v>
      </c>
      <c r="K3">
        <v>115</v>
      </c>
    </row>
    <row r="4" spans="1:11" x14ac:dyDescent="0.25">
      <c r="A4">
        <v>5</v>
      </c>
      <c r="B4">
        <v>6.9</v>
      </c>
    </row>
    <row r="5" spans="1:11" x14ac:dyDescent="0.25">
      <c r="A5">
        <v>4</v>
      </c>
      <c r="B5">
        <v>5.8</v>
      </c>
      <c r="G5" t="s">
        <v>7</v>
      </c>
      <c r="H5" t="s">
        <v>4</v>
      </c>
      <c r="I5">
        <v>858</v>
      </c>
      <c r="J5">
        <v>806</v>
      </c>
      <c r="K5">
        <v>52</v>
      </c>
    </row>
    <row r="6" spans="1:11" x14ac:dyDescent="0.25">
      <c r="A6">
        <v>3</v>
      </c>
      <c r="B6">
        <v>4.5</v>
      </c>
      <c r="H6" t="s">
        <v>5</v>
      </c>
      <c r="I6">
        <v>492</v>
      </c>
      <c r="J6">
        <v>375</v>
      </c>
      <c r="K6">
        <v>117</v>
      </c>
    </row>
    <row r="7" spans="1:11" x14ac:dyDescent="0.25">
      <c r="A7">
        <v>2</v>
      </c>
      <c r="B7">
        <v>2.9</v>
      </c>
    </row>
    <row r="8" spans="1:11" x14ac:dyDescent="0.25">
      <c r="A8">
        <v>1</v>
      </c>
      <c r="B8">
        <v>1.2</v>
      </c>
      <c r="G8" t="s">
        <v>9</v>
      </c>
      <c r="I8">
        <v>40</v>
      </c>
    </row>
    <row r="11" spans="1:11" x14ac:dyDescent="0.25">
      <c r="G11" t="s">
        <v>8</v>
      </c>
    </row>
    <row r="32" spans="5:6" x14ac:dyDescent="0.25">
      <c r="E32" t="s">
        <v>26</v>
      </c>
      <c r="F32" t="s">
        <v>27</v>
      </c>
    </row>
    <row r="33" spans="1:6" x14ac:dyDescent="0.25">
      <c r="A33" t="s">
        <v>11</v>
      </c>
      <c r="E33">
        <v>508023</v>
      </c>
    </row>
    <row r="34" spans="1:6" x14ac:dyDescent="0.25">
      <c r="E34">
        <v>524172</v>
      </c>
    </row>
    <row r="35" spans="1:6" x14ac:dyDescent="0.25">
      <c r="B35" t="s">
        <v>13</v>
      </c>
      <c r="C35" t="s">
        <v>14</v>
      </c>
      <c r="E35">
        <v>527726</v>
      </c>
    </row>
    <row r="36" spans="1:6" x14ac:dyDescent="0.25">
      <c r="A36" t="s">
        <v>12</v>
      </c>
      <c r="B36">
        <v>240</v>
      </c>
      <c r="C36">
        <f xml:space="preserve"> 2*PI()*B36/360</f>
        <v>4.1887902047863905</v>
      </c>
    </row>
    <row r="39" spans="1:6" x14ac:dyDescent="0.25">
      <c r="B39" t="s">
        <v>24</v>
      </c>
    </row>
    <row r="40" spans="1:6" x14ac:dyDescent="0.25">
      <c r="A40" t="s">
        <v>20</v>
      </c>
      <c r="B40">
        <v>-42000</v>
      </c>
      <c r="C40">
        <v>0</v>
      </c>
    </row>
    <row r="41" spans="1:6" x14ac:dyDescent="0.25">
      <c r="A41" t="s">
        <v>21</v>
      </c>
      <c r="B41">
        <v>-1640868</v>
      </c>
      <c r="C41" t="s">
        <v>25</v>
      </c>
    </row>
    <row r="47" spans="1:6" x14ac:dyDescent="0.25">
      <c r="B47" t="s">
        <v>16</v>
      </c>
      <c r="C47" t="s">
        <v>17</v>
      </c>
      <c r="D47" t="s">
        <v>18</v>
      </c>
      <c r="E47" t="s">
        <v>22</v>
      </c>
    </row>
    <row r="48" spans="1:6" x14ac:dyDescent="0.25">
      <c r="A48" t="s">
        <v>15</v>
      </c>
      <c r="B48">
        <v>117437.6</v>
      </c>
      <c r="C48">
        <v>17</v>
      </c>
      <c r="D48">
        <v>245</v>
      </c>
      <c r="E48">
        <f>B48*C48/D48</f>
        <v>8148.7314285714292</v>
      </c>
      <c r="F48">
        <f>E48/256</f>
        <v>31.830982142857145</v>
      </c>
    </row>
    <row r="49" spans="1:6" x14ac:dyDescent="0.25">
      <c r="A49" t="s">
        <v>19</v>
      </c>
      <c r="B49">
        <v>40764.300000000003</v>
      </c>
      <c r="C49">
        <v>20</v>
      </c>
      <c r="D49">
        <v>100</v>
      </c>
      <c r="E49">
        <f>B49*C49/D49</f>
        <v>8152.86</v>
      </c>
      <c r="F49">
        <f>E49/256</f>
        <v>31.847109374999999</v>
      </c>
    </row>
    <row r="51" spans="1:6" x14ac:dyDescent="0.25">
      <c r="A51" t="s">
        <v>23</v>
      </c>
      <c r="B51">
        <f>E51*D51/C51</f>
        <v>31742.105263157893</v>
      </c>
      <c r="C51">
        <v>19</v>
      </c>
      <c r="D51">
        <v>74</v>
      </c>
      <c r="E51">
        <v>8150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AF05A-EB95-4459-B014-82BE73A017E3}">
  <dimension ref="A1:N62"/>
  <sheetViews>
    <sheetView topLeftCell="F34" workbookViewId="0">
      <selection activeCell="F51" sqref="F51:I62"/>
    </sheetView>
  </sheetViews>
  <sheetFormatPr defaultRowHeight="15" x14ac:dyDescent="0.25"/>
  <cols>
    <col min="1" max="1" width="30.140625" customWidth="1"/>
    <col min="2" max="2" width="19.7109375" customWidth="1"/>
    <col min="4" max="4" width="21.7109375" customWidth="1"/>
    <col min="5" max="5" width="27.85546875" customWidth="1"/>
    <col min="6" max="6" width="23.5703125" customWidth="1"/>
    <col min="7" max="7" width="24.7109375" customWidth="1"/>
    <col min="13" max="13" width="26.7109375" customWidth="1"/>
    <col min="14" max="14" width="14.28515625" customWidth="1"/>
  </cols>
  <sheetData>
    <row r="1" spans="1:14" x14ac:dyDescent="0.25">
      <c r="A1" t="s">
        <v>28</v>
      </c>
      <c r="B1" t="s">
        <v>29</v>
      </c>
      <c r="E1" t="s">
        <v>30</v>
      </c>
      <c r="F1">
        <v>5139.3100000000004</v>
      </c>
      <c r="G1" t="s">
        <v>32</v>
      </c>
      <c r="H1" t="s">
        <v>33</v>
      </c>
      <c r="M1" t="s">
        <v>30</v>
      </c>
      <c r="N1">
        <v>-8291</v>
      </c>
    </row>
    <row r="2" spans="1:14" x14ac:dyDescent="0.25">
      <c r="B2">
        <v>0</v>
      </c>
      <c r="E2" t="s">
        <v>17</v>
      </c>
      <c r="F2">
        <v>19</v>
      </c>
      <c r="G2">
        <f>B2:B18/$F$4</f>
        <v>0</v>
      </c>
      <c r="H2">
        <f>G2:G18*180/PI()</f>
        <v>0</v>
      </c>
      <c r="M2" t="s">
        <v>17</v>
      </c>
      <c r="N2">
        <v>19</v>
      </c>
    </row>
    <row r="3" spans="1:14" x14ac:dyDescent="0.25">
      <c r="A3">
        <v>0.5</v>
      </c>
      <c r="B3">
        <v>-147</v>
      </c>
      <c r="E3" t="s">
        <v>18</v>
      </c>
      <c r="F3">
        <v>74</v>
      </c>
      <c r="G3">
        <f>B3:B19/$F$4</f>
        <v>-4.6143897019493112E-2</v>
      </c>
      <c r="H3">
        <f>F3:F19*180/PI()</f>
        <v>4239.8876839680916</v>
      </c>
      <c r="M3" t="s">
        <v>18</v>
      </c>
      <c r="N3">
        <v>74</v>
      </c>
    </row>
    <row r="4" spans="1:14" x14ac:dyDescent="0.25">
      <c r="A4">
        <v>0.52</v>
      </c>
      <c r="B4">
        <v>-578</v>
      </c>
      <c r="E4" t="s">
        <v>31</v>
      </c>
      <c r="F4">
        <f>F1/F2*F3/(2*PI())</f>
        <v>3185.6867212125812</v>
      </c>
      <c r="G4">
        <f>B4:B20/$F$4</f>
        <v>-0.18143654746440147</v>
      </c>
      <c r="H4">
        <f>F4:F20*180/PI()</f>
        <v>182526.40397635021</v>
      </c>
      <c r="M4" t="s">
        <v>31</v>
      </c>
      <c r="N4">
        <f>N1/N2*N3/(2*PI())</f>
        <v>-5139.3141502601538</v>
      </c>
    </row>
    <row r="5" spans="1:14" x14ac:dyDescent="0.25">
      <c r="A5">
        <v>0.55000000000000004</v>
      </c>
      <c r="B5">
        <v>-1134</v>
      </c>
      <c r="G5">
        <f>B5:B21/$F$4</f>
        <v>-0.35596720557894684</v>
      </c>
      <c r="H5">
        <f>F5:F21*180/PI()</f>
        <v>0</v>
      </c>
    </row>
    <row r="6" spans="1:14" x14ac:dyDescent="0.25">
      <c r="A6">
        <v>0.6</v>
      </c>
      <c r="B6">
        <v>-1868</v>
      </c>
      <c r="G6">
        <f>B6:B22/$F$4</f>
        <v>-0.58637278661505532</v>
      </c>
      <c r="H6">
        <f>F6:F22*180/PI()</f>
        <v>0</v>
      </c>
      <c r="M6" t="s">
        <v>34</v>
      </c>
      <c r="N6">
        <v>21500</v>
      </c>
    </row>
    <row r="7" spans="1:14" x14ac:dyDescent="0.25">
      <c r="A7">
        <v>0.65</v>
      </c>
      <c r="B7">
        <v>-2343</v>
      </c>
      <c r="G7">
        <f>B7:B23/$F$4</f>
        <v>-0.73547721575967584</v>
      </c>
      <c r="H7">
        <f>F7:F23*180/PI()</f>
        <v>0</v>
      </c>
      <c r="M7" t="s">
        <v>35</v>
      </c>
      <c r="N7">
        <f>N6/N4</f>
        <v>-4.183437589412911</v>
      </c>
    </row>
    <row r="8" spans="1:14" x14ac:dyDescent="0.25">
      <c r="A8">
        <v>0.7</v>
      </c>
      <c r="B8">
        <v>-2739</v>
      </c>
      <c r="G8">
        <f>B8:B24/$F$4</f>
        <v>-0.85978322405708585</v>
      </c>
      <c r="H8">
        <f>F8:F24*180/PI()</f>
        <v>0</v>
      </c>
    </row>
    <row r="9" spans="1:14" x14ac:dyDescent="0.25">
      <c r="A9">
        <v>0.8</v>
      </c>
      <c r="B9">
        <v>-3266</v>
      </c>
      <c r="G9">
        <f>B9:B25/$F$4</f>
        <v>-1.0252106643922754</v>
      </c>
      <c r="H9">
        <f>F9:F25*180/PI()</f>
        <v>0</v>
      </c>
    </row>
    <row r="10" spans="1:14" x14ac:dyDescent="0.25">
      <c r="A10">
        <v>0.9</v>
      </c>
      <c r="B10">
        <v>-3654</v>
      </c>
      <c r="G10">
        <f>B10:B26/$F$4</f>
        <v>-1.1470054401988288</v>
      </c>
      <c r="H10">
        <f>F10:F26*180/PI()</f>
        <v>0</v>
      </c>
    </row>
    <row r="11" spans="1:14" x14ac:dyDescent="0.25">
      <c r="A11">
        <v>1</v>
      </c>
      <c r="B11">
        <v>-3926</v>
      </c>
      <c r="G11">
        <f>B11:B27/$F$4</f>
        <v>-1.2323873448879588</v>
      </c>
      <c r="H11">
        <f>F11:F27*180/PI()</f>
        <v>0</v>
      </c>
    </row>
    <row r="12" spans="1:14" x14ac:dyDescent="0.25">
      <c r="A12">
        <v>1.2</v>
      </c>
      <c r="B12">
        <v>-4269</v>
      </c>
      <c r="G12">
        <f>B12:B28/$F$4</f>
        <v>-1.3400564379334428</v>
      </c>
      <c r="H12">
        <f>F12:F28*180/PI()</f>
        <v>0</v>
      </c>
    </row>
    <row r="13" spans="1:14" x14ac:dyDescent="0.25">
      <c r="A13">
        <v>1.5</v>
      </c>
      <c r="B13">
        <v>-4598</v>
      </c>
      <c r="G13">
        <f>B13:B29/$F$4</f>
        <v>-1.4433308741199273</v>
      </c>
      <c r="H13">
        <f>F13:F29*180/PI()</f>
        <v>0</v>
      </c>
    </row>
    <row r="14" spans="1:14" x14ac:dyDescent="0.25">
      <c r="A14">
        <v>2</v>
      </c>
      <c r="B14">
        <v>-4851</v>
      </c>
      <c r="G14">
        <f>B14:B30/$F$4</f>
        <v>-1.5227486016432725</v>
      </c>
      <c r="H14">
        <f>F14:F30*180/PI()</f>
        <v>0</v>
      </c>
    </row>
    <row r="15" spans="1:14" x14ac:dyDescent="0.25">
      <c r="A15">
        <v>3</v>
      </c>
      <c r="B15">
        <v>-5075</v>
      </c>
      <c r="G15">
        <f>B15:B31/$F$4</f>
        <v>-1.593063111387262</v>
      </c>
      <c r="H15">
        <f>F15:F31*180/PI()</f>
        <v>0</v>
      </c>
    </row>
    <row r="16" spans="1:14" x14ac:dyDescent="0.25">
      <c r="A16">
        <v>4</v>
      </c>
      <c r="B16">
        <v>-5186</v>
      </c>
      <c r="G16">
        <f>B16:B32/$F$4</f>
        <v>-1.6279064621978998</v>
      </c>
      <c r="H16">
        <f>F16:F32*180/PI()</f>
        <v>0</v>
      </c>
    </row>
    <row r="17" spans="1:8" x14ac:dyDescent="0.25">
      <c r="A17">
        <v>6</v>
      </c>
      <c r="B17">
        <v>-5288</v>
      </c>
      <c r="G17">
        <f>B17:B33/$F$4</f>
        <v>-1.6599246764563236</v>
      </c>
      <c r="H17">
        <f>F17:F33*180/PI()</f>
        <v>0</v>
      </c>
    </row>
    <row r="18" spans="1:8" x14ac:dyDescent="0.25">
      <c r="A18">
        <v>100</v>
      </c>
      <c r="B18">
        <v>-5620</v>
      </c>
      <c r="G18">
        <f>B18:B34/$F$4</f>
        <v>-1.7641408248268793</v>
      </c>
      <c r="H18">
        <f>F18:F34*180/PI()</f>
        <v>0</v>
      </c>
    </row>
    <row r="49" spans="1:9" x14ac:dyDescent="0.25">
      <c r="A49" t="s">
        <v>37</v>
      </c>
      <c r="B49" t="s">
        <v>36</v>
      </c>
    </row>
    <row r="51" spans="1:9" x14ac:dyDescent="0.25">
      <c r="A51">
        <v>-5</v>
      </c>
      <c r="B51">
        <v>-19201</v>
      </c>
      <c r="F51" t="s">
        <v>38</v>
      </c>
      <c r="G51" t="s">
        <v>39</v>
      </c>
      <c r="H51" t="s">
        <v>40</v>
      </c>
      <c r="I51" t="s">
        <v>41</v>
      </c>
    </row>
    <row r="52" spans="1:9" x14ac:dyDescent="0.25">
      <c r="A52">
        <v>67</v>
      </c>
      <c r="B52">
        <v>-20000</v>
      </c>
      <c r="C52">
        <v>72</v>
      </c>
      <c r="F52">
        <v>0</v>
      </c>
      <c r="G52">
        <v>-150.5</v>
      </c>
      <c r="H52">
        <f>200+Table1[[#This Row],[dist]]</f>
        <v>49.5</v>
      </c>
      <c r="I52">
        <f>Table1[[#This Row],[truedist]]/100</f>
        <v>0.495</v>
      </c>
    </row>
    <row r="53" spans="1:9" x14ac:dyDescent="0.25">
      <c r="A53">
        <v>100</v>
      </c>
      <c r="B53">
        <v>-20100</v>
      </c>
      <c r="C53">
        <v>87</v>
      </c>
      <c r="F53">
        <v>-9000</v>
      </c>
      <c r="G53">
        <v>-135</v>
      </c>
      <c r="H53">
        <f>200+Table1[[#This Row],[dist]]</f>
        <v>65</v>
      </c>
      <c r="I53">
        <f>Table1[[#This Row],[truedist]]/100</f>
        <v>0.65</v>
      </c>
    </row>
    <row r="54" spans="1:9" x14ac:dyDescent="0.25">
      <c r="A54">
        <v>122</v>
      </c>
      <c r="B54">
        <v>-20300</v>
      </c>
      <c r="C54">
        <v>120</v>
      </c>
      <c r="F54">
        <v>-15000</v>
      </c>
      <c r="G54">
        <v>-106</v>
      </c>
      <c r="H54">
        <f>200+Table1[[#This Row],[dist]]</f>
        <v>94</v>
      </c>
      <c r="I54">
        <f>Table1[[#This Row],[truedist]]/100</f>
        <v>0.94</v>
      </c>
    </row>
    <row r="55" spans="1:9" x14ac:dyDescent="0.25">
      <c r="A55">
        <v>160</v>
      </c>
      <c r="B55">
        <v>-20500</v>
      </c>
      <c r="C55">
        <v>170</v>
      </c>
      <c r="F55">
        <v>-20000</v>
      </c>
      <c r="G55">
        <v>72</v>
      </c>
      <c r="H55">
        <f>200+Table1[[#This Row],[dist]]</f>
        <v>272</v>
      </c>
      <c r="I55">
        <f>Table1[[#This Row],[truedist]]/100</f>
        <v>2.72</v>
      </c>
    </row>
    <row r="56" spans="1:9" x14ac:dyDescent="0.25">
      <c r="A56">
        <v>228</v>
      </c>
      <c r="B56">
        <v>-20700</v>
      </c>
      <c r="C56">
        <v>241</v>
      </c>
      <c r="F56">
        <v>-20100</v>
      </c>
      <c r="G56">
        <v>87</v>
      </c>
      <c r="H56">
        <f>200+Table1[[#This Row],[dist]]</f>
        <v>287</v>
      </c>
      <c r="I56">
        <f>Table1[[#This Row],[truedist]]/100</f>
        <v>2.87</v>
      </c>
    </row>
    <row r="57" spans="1:9" x14ac:dyDescent="0.25">
      <c r="A57">
        <v>310</v>
      </c>
      <c r="B57">
        <v>-20900</v>
      </c>
      <c r="C57">
        <v>320</v>
      </c>
      <c r="F57">
        <v>-20300</v>
      </c>
      <c r="G57">
        <v>120</v>
      </c>
      <c r="H57">
        <f>200+Table1[[#This Row],[dist]]</f>
        <v>320</v>
      </c>
      <c r="I57">
        <f>Table1[[#This Row],[truedist]]/100</f>
        <v>3.2</v>
      </c>
    </row>
    <row r="58" spans="1:9" x14ac:dyDescent="0.25">
      <c r="B58">
        <v>-21100</v>
      </c>
      <c r="C58">
        <v>475</v>
      </c>
      <c r="F58">
        <v>-20500</v>
      </c>
      <c r="G58">
        <v>170</v>
      </c>
      <c r="H58">
        <f>200+Table1[[#This Row],[dist]]</f>
        <v>370</v>
      </c>
      <c r="I58">
        <f>Table1[[#This Row],[truedist]]/100</f>
        <v>3.7</v>
      </c>
    </row>
    <row r="59" spans="1:9" x14ac:dyDescent="0.25">
      <c r="B59">
        <v>-21688</v>
      </c>
      <c r="C59">
        <v>99999</v>
      </c>
      <c r="F59">
        <v>-20700</v>
      </c>
      <c r="G59">
        <v>241</v>
      </c>
      <c r="H59">
        <f>200+Table1[[#This Row],[dist]]</f>
        <v>441</v>
      </c>
      <c r="I59">
        <f>Table1[[#This Row],[truedist]]/100</f>
        <v>4.41</v>
      </c>
    </row>
    <row r="60" spans="1:9" x14ac:dyDescent="0.25">
      <c r="B60">
        <v>0</v>
      </c>
      <c r="C60">
        <v>-150.5</v>
      </c>
      <c r="F60">
        <v>-20900</v>
      </c>
      <c r="G60">
        <v>320</v>
      </c>
      <c r="H60">
        <f>200+Table1[[#This Row],[dist]]</f>
        <v>520</v>
      </c>
      <c r="I60">
        <f>Table1[[#This Row],[truedist]]/100</f>
        <v>5.2</v>
      </c>
    </row>
    <row r="61" spans="1:9" x14ac:dyDescent="0.25">
      <c r="B61">
        <v>-9000</v>
      </c>
      <c r="C61">
        <v>-135</v>
      </c>
      <c r="F61">
        <v>-21100</v>
      </c>
      <c r="G61">
        <v>475</v>
      </c>
      <c r="H61">
        <f>200+Table1[[#This Row],[dist]]</f>
        <v>675</v>
      </c>
      <c r="I61">
        <f>Table1[[#This Row],[truedist]]/100</f>
        <v>6.75</v>
      </c>
    </row>
    <row r="62" spans="1:9" x14ac:dyDescent="0.25">
      <c r="B62">
        <v>-15000</v>
      </c>
      <c r="C62">
        <v>-106</v>
      </c>
      <c r="F62">
        <v>-21688</v>
      </c>
      <c r="G62">
        <v>99999</v>
      </c>
      <c r="H62">
        <f>200+Table1[[#This Row],[dist]]</f>
        <v>100199</v>
      </c>
      <c r="I62">
        <f>Table1[[#This Row],[truedist]]/100</f>
        <v>1001.99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840AE129-1BC2-4A0F-B178-E46DCB062A6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stereopsis_calibration!A3:B3</xm:f>
              <xm:sqref>C3</xm:sqref>
            </x14:sparkline>
            <x14:sparkline>
              <xm:f>stereopsis_calibration!A4:B4</xm:f>
              <xm:sqref>C4</xm:sqref>
            </x14:sparkline>
            <x14:sparkline>
              <xm:f>stereopsis_calibration!A5:B5</xm:f>
              <xm:sqref>C5</xm:sqref>
            </x14:sparkline>
            <x14:sparkline>
              <xm:f>stereopsis_calibration!A6:B6</xm:f>
              <xm:sqref>C6</xm:sqref>
            </x14:sparkline>
            <x14:sparkline>
              <xm:f>stereopsis_calibration!A7:B7</xm:f>
              <xm:sqref>C7</xm:sqref>
            </x14:sparkline>
            <x14:sparkline>
              <xm:f>stereopsis_calibration!A8:B8</xm:f>
              <xm:sqref>C8</xm:sqref>
            </x14:sparkline>
            <x14:sparkline>
              <xm:f>stereopsis_calibration!A9:B9</xm:f>
              <xm:sqref>C9</xm:sqref>
            </x14:sparkline>
            <x14:sparkline>
              <xm:f>stereopsis_calibration!A10:B10</xm:f>
              <xm:sqref>C10</xm:sqref>
            </x14:sparkline>
            <x14:sparkline>
              <xm:f>stereopsis_calibration!A11:B11</xm:f>
              <xm:sqref>C11</xm:sqref>
            </x14:sparkline>
            <x14:sparkline>
              <xm:f>stereopsis_calibration!A12:B12</xm:f>
              <xm:sqref>C12</xm:sqref>
            </x14:sparkline>
            <x14:sparkline>
              <xm:f>stereopsis_calibration!A13:B13</xm:f>
              <xm:sqref>C13</xm:sqref>
            </x14:sparkline>
            <x14:sparkline>
              <xm:f>stereopsis_calibration!A14:B14</xm:f>
              <xm:sqref>C14</xm:sqref>
            </x14:sparkline>
            <x14:sparkline>
              <xm:f>stereopsis_calibration!A15:B15</xm:f>
              <xm:sqref>C15</xm:sqref>
            </x14:sparkline>
            <x14:sparkline>
              <xm:f>stereopsis_calibration!A16:B16</xm:f>
              <xm:sqref>C16</xm:sqref>
            </x14:sparkline>
            <x14:sparkline>
              <xm:f>stereopsis_calibration!A17:B17</xm:f>
              <xm:sqref>C17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492B-F807-4955-ABB7-491BC27F8E70}">
  <dimension ref="A1:D12"/>
  <sheetViews>
    <sheetView tabSelected="1" workbookViewId="0">
      <selection sqref="A1:D12"/>
    </sheetView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0</v>
      </c>
      <c r="B2">
        <v>-150.5</v>
      </c>
      <c r="C2">
        <f>200+Table13[[#This Row],[dist]]</f>
        <v>49.5</v>
      </c>
      <c r="D2">
        <f>Table13[[#This Row],[truedist]]/100</f>
        <v>0.495</v>
      </c>
    </row>
    <row r="3" spans="1:4" x14ac:dyDescent="0.25">
      <c r="A3">
        <v>-9000</v>
      </c>
      <c r="B3">
        <v>-135</v>
      </c>
      <c r="C3">
        <f>200+Table13[[#This Row],[dist]]</f>
        <v>65</v>
      </c>
      <c r="D3">
        <f>Table13[[#This Row],[truedist]]/100</f>
        <v>0.65</v>
      </c>
    </row>
    <row r="4" spans="1:4" x14ac:dyDescent="0.25">
      <c r="A4">
        <v>-15000</v>
      </c>
      <c r="B4">
        <v>-106</v>
      </c>
      <c r="C4">
        <f>200+Table13[[#This Row],[dist]]</f>
        <v>94</v>
      </c>
      <c r="D4">
        <f>Table13[[#This Row],[truedist]]/100</f>
        <v>0.94</v>
      </c>
    </row>
    <row r="5" spans="1:4" x14ac:dyDescent="0.25">
      <c r="A5">
        <v>-20000</v>
      </c>
      <c r="B5">
        <v>72</v>
      </c>
      <c r="C5">
        <f>200+Table13[[#This Row],[dist]]</f>
        <v>272</v>
      </c>
      <c r="D5">
        <f>Table13[[#This Row],[truedist]]/100</f>
        <v>2.72</v>
      </c>
    </row>
    <row r="6" spans="1:4" x14ac:dyDescent="0.25">
      <c r="A6">
        <v>-20100</v>
      </c>
      <c r="B6">
        <v>87</v>
      </c>
      <c r="C6">
        <f>200+Table13[[#This Row],[dist]]</f>
        <v>287</v>
      </c>
      <c r="D6">
        <f>Table13[[#This Row],[truedist]]/100</f>
        <v>2.87</v>
      </c>
    </row>
    <row r="7" spans="1:4" x14ac:dyDescent="0.25">
      <c r="A7">
        <v>-20300</v>
      </c>
      <c r="B7">
        <v>120</v>
      </c>
      <c r="C7">
        <f>200+Table13[[#This Row],[dist]]</f>
        <v>320</v>
      </c>
      <c r="D7">
        <f>Table13[[#This Row],[truedist]]/100</f>
        <v>3.2</v>
      </c>
    </row>
    <row r="8" spans="1:4" x14ac:dyDescent="0.25">
      <c r="A8">
        <v>-20500</v>
      </c>
      <c r="B8">
        <v>170</v>
      </c>
      <c r="C8">
        <f>200+Table13[[#This Row],[dist]]</f>
        <v>370</v>
      </c>
      <c r="D8">
        <f>Table13[[#This Row],[truedist]]/100</f>
        <v>3.7</v>
      </c>
    </row>
    <row r="9" spans="1:4" x14ac:dyDescent="0.25">
      <c r="A9">
        <v>-20700</v>
      </c>
      <c r="B9">
        <v>241</v>
      </c>
      <c r="C9">
        <f>200+Table13[[#This Row],[dist]]</f>
        <v>441</v>
      </c>
      <c r="D9">
        <f>Table13[[#This Row],[truedist]]/100</f>
        <v>4.41</v>
      </c>
    </row>
    <row r="10" spans="1:4" x14ac:dyDescent="0.25">
      <c r="A10">
        <v>-20900</v>
      </c>
      <c r="B10">
        <v>320</v>
      </c>
      <c r="C10">
        <f>200+Table13[[#This Row],[dist]]</f>
        <v>520</v>
      </c>
      <c r="D10">
        <f>Table13[[#This Row],[truedist]]/100</f>
        <v>5.2</v>
      </c>
    </row>
    <row r="11" spans="1:4" x14ac:dyDescent="0.25">
      <c r="A11">
        <v>-21100</v>
      </c>
      <c r="B11">
        <v>475</v>
      </c>
      <c r="C11">
        <f>200+Table13[[#This Row],[dist]]</f>
        <v>675</v>
      </c>
      <c r="D11">
        <f>Table13[[#This Row],[truedist]]/100</f>
        <v>6.75</v>
      </c>
    </row>
    <row r="12" spans="1:4" x14ac:dyDescent="0.25">
      <c r="A12">
        <v>-21688</v>
      </c>
      <c r="B12">
        <v>99999</v>
      </c>
      <c r="C12">
        <f>200+Table13[[#This Row],[dist]]</f>
        <v>100199</v>
      </c>
      <c r="D12">
        <f>Table13[[#This Row],[truedist]]/100</f>
        <v>1001.99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stereopsis_calibration</vt:lpstr>
      <vt:lpstr>stereopsis_calibration_2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strawlab</dc:creator>
  <cp:lastModifiedBy>strawlab</cp:lastModifiedBy>
  <dcterms:created xsi:type="dcterms:W3CDTF">2023-07-15T12:57:16Z</dcterms:created>
  <dcterms:modified xsi:type="dcterms:W3CDTF">2023-07-19T15:23:19Z</dcterms:modified>
</cp:coreProperties>
</file>