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-20" yWindow="20" windowWidth="33600" windowHeight="20460" tabRatio="500"/>
  </bookViews>
  <sheets>
    <sheet name="Instructions" sheetId="5" r:id="rId1"/>
    <sheet name="Calculator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5" i="3" l="1"/>
  <c r="F76" i="3"/>
  <c r="F77" i="3"/>
  <c r="F78" i="3"/>
  <c r="F79" i="3"/>
  <c r="F80" i="3"/>
  <c r="F81" i="3"/>
  <c r="F82" i="3"/>
  <c r="F83" i="3"/>
  <c r="F84" i="3"/>
  <c r="F72" i="3"/>
  <c r="K81" i="3"/>
  <c r="K82" i="3"/>
  <c r="K83" i="3"/>
  <c r="F59" i="3"/>
  <c r="F60" i="3"/>
  <c r="F61" i="3"/>
  <c r="F62" i="3"/>
  <c r="F63" i="3"/>
  <c r="F64" i="3"/>
  <c r="F65" i="3"/>
  <c r="F66" i="3"/>
  <c r="F67" i="3"/>
  <c r="F68" i="3"/>
  <c r="F56" i="3"/>
  <c r="K65" i="3"/>
  <c r="K66" i="3"/>
  <c r="K67" i="3"/>
  <c r="F43" i="3"/>
  <c r="F44" i="3"/>
  <c r="F45" i="3"/>
  <c r="F46" i="3"/>
  <c r="F47" i="3"/>
  <c r="F48" i="3"/>
  <c r="F49" i="3"/>
  <c r="F50" i="3"/>
  <c r="F51" i="3"/>
  <c r="F52" i="3"/>
  <c r="F40" i="3"/>
  <c r="K49" i="3"/>
  <c r="K50" i="3"/>
  <c r="K51" i="3"/>
  <c r="F27" i="3"/>
  <c r="F28" i="3"/>
  <c r="F29" i="3"/>
  <c r="F30" i="3"/>
  <c r="F31" i="3"/>
  <c r="F32" i="3"/>
  <c r="F33" i="3"/>
  <c r="F34" i="3"/>
  <c r="F35" i="3"/>
  <c r="F36" i="3"/>
  <c r="F24" i="3"/>
  <c r="K33" i="3"/>
  <c r="K34" i="3"/>
  <c r="K35" i="3"/>
  <c r="K27" i="3"/>
  <c r="K28" i="3"/>
  <c r="K29" i="3"/>
  <c r="K30" i="3"/>
  <c r="K31" i="3"/>
  <c r="K32" i="3"/>
  <c r="K36" i="3"/>
  <c r="K43" i="3"/>
  <c r="K44" i="3"/>
  <c r="K45" i="3"/>
  <c r="K46" i="3"/>
  <c r="K47" i="3"/>
  <c r="K48" i="3"/>
  <c r="K52" i="3"/>
  <c r="K59" i="3"/>
  <c r="K60" i="3"/>
  <c r="K61" i="3"/>
  <c r="K62" i="3"/>
  <c r="K63" i="3"/>
  <c r="K64" i="3"/>
  <c r="K68" i="3"/>
  <c r="K75" i="3"/>
  <c r="K76" i="3"/>
  <c r="K77" i="3"/>
  <c r="K78" i="3"/>
  <c r="K79" i="3"/>
  <c r="K80" i="3"/>
  <c r="K84" i="3"/>
  <c r="F91" i="3"/>
  <c r="F92" i="3"/>
  <c r="F93" i="3"/>
  <c r="F94" i="3"/>
  <c r="F95" i="3"/>
  <c r="F96" i="3"/>
  <c r="F97" i="3"/>
  <c r="F98" i="3"/>
  <c r="F99" i="3"/>
  <c r="F100" i="3"/>
  <c r="F88" i="3"/>
  <c r="K91" i="3"/>
  <c r="K92" i="3"/>
  <c r="K93" i="3"/>
  <c r="K94" i="3"/>
  <c r="K95" i="3"/>
  <c r="K96" i="3"/>
  <c r="K97" i="3"/>
  <c r="K98" i="3"/>
  <c r="K99" i="3"/>
  <c r="K100" i="3"/>
  <c r="G91" i="3"/>
  <c r="G92" i="3"/>
  <c r="G93" i="3"/>
  <c r="G94" i="3"/>
  <c r="G95" i="3"/>
  <c r="G96" i="3"/>
  <c r="G97" i="3"/>
  <c r="G98" i="3"/>
  <c r="G99" i="3"/>
  <c r="G100" i="3"/>
  <c r="G88" i="3"/>
  <c r="L91" i="3"/>
  <c r="L92" i="3"/>
  <c r="L93" i="3"/>
  <c r="L94" i="3"/>
  <c r="L95" i="3"/>
  <c r="L96" i="3"/>
  <c r="L97" i="3"/>
  <c r="L98" i="3"/>
  <c r="L99" i="3"/>
  <c r="L100" i="3"/>
  <c r="H91" i="3"/>
  <c r="H92" i="3"/>
  <c r="H93" i="3"/>
  <c r="H94" i="3"/>
  <c r="H95" i="3"/>
  <c r="H96" i="3"/>
  <c r="H97" i="3"/>
  <c r="H98" i="3"/>
  <c r="H99" i="3"/>
  <c r="H100" i="3"/>
  <c r="H88" i="3"/>
  <c r="M91" i="3"/>
  <c r="M92" i="3"/>
  <c r="M93" i="3"/>
  <c r="M94" i="3"/>
  <c r="M95" i="3"/>
  <c r="M96" i="3"/>
  <c r="M97" i="3"/>
  <c r="M98" i="3"/>
  <c r="M99" i="3"/>
  <c r="M100" i="3"/>
  <c r="I91" i="3"/>
  <c r="I92" i="3"/>
  <c r="I93" i="3"/>
  <c r="I94" i="3"/>
  <c r="I95" i="3"/>
  <c r="I96" i="3"/>
  <c r="I97" i="3"/>
  <c r="I98" i="3"/>
  <c r="I99" i="3"/>
  <c r="I100" i="3"/>
  <c r="I88" i="3"/>
  <c r="N91" i="3"/>
  <c r="N92" i="3"/>
  <c r="N93" i="3"/>
  <c r="N94" i="3"/>
  <c r="N95" i="3"/>
  <c r="N96" i="3"/>
  <c r="N97" i="3"/>
  <c r="N98" i="3"/>
  <c r="N99" i="3"/>
  <c r="N100" i="3"/>
  <c r="J91" i="3"/>
  <c r="J92" i="3"/>
  <c r="J93" i="3"/>
  <c r="J94" i="3"/>
  <c r="J95" i="3"/>
  <c r="J96" i="3"/>
  <c r="J97" i="3"/>
  <c r="J98" i="3"/>
  <c r="J99" i="3"/>
  <c r="J100" i="3"/>
  <c r="J88" i="3"/>
  <c r="O91" i="3"/>
  <c r="O92" i="3"/>
  <c r="O93" i="3"/>
  <c r="O94" i="3"/>
  <c r="O95" i="3"/>
  <c r="O96" i="3"/>
  <c r="O97" i="3"/>
  <c r="O98" i="3"/>
  <c r="O99" i="3"/>
  <c r="O100" i="3"/>
  <c r="J107" i="3"/>
  <c r="J108" i="3"/>
  <c r="J109" i="3"/>
  <c r="J110" i="3"/>
  <c r="J111" i="3"/>
  <c r="J112" i="3"/>
  <c r="J113" i="3"/>
  <c r="J114" i="3"/>
  <c r="J115" i="3"/>
  <c r="J116" i="3"/>
  <c r="J104" i="3"/>
  <c r="O107" i="3"/>
  <c r="O108" i="3"/>
  <c r="O109" i="3"/>
  <c r="O110" i="3"/>
  <c r="O111" i="3"/>
  <c r="O112" i="3"/>
  <c r="O113" i="3"/>
  <c r="O114" i="3"/>
  <c r="O115" i="3"/>
  <c r="O116" i="3"/>
  <c r="I107" i="3"/>
  <c r="I108" i="3"/>
  <c r="I109" i="3"/>
  <c r="I110" i="3"/>
  <c r="I111" i="3"/>
  <c r="I112" i="3"/>
  <c r="I113" i="3"/>
  <c r="I114" i="3"/>
  <c r="I115" i="3"/>
  <c r="I116" i="3"/>
  <c r="I104" i="3"/>
  <c r="N107" i="3"/>
  <c r="N108" i="3"/>
  <c r="N109" i="3"/>
  <c r="N110" i="3"/>
  <c r="N111" i="3"/>
  <c r="N112" i="3"/>
  <c r="N113" i="3"/>
  <c r="N114" i="3"/>
  <c r="N115" i="3"/>
  <c r="N116" i="3"/>
  <c r="H107" i="3"/>
  <c r="H108" i="3"/>
  <c r="H109" i="3"/>
  <c r="H110" i="3"/>
  <c r="H111" i="3"/>
  <c r="H112" i="3"/>
  <c r="H113" i="3"/>
  <c r="H114" i="3"/>
  <c r="H115" i="3"/>
  <c r="H116" i="3"/>
  <c r="H104" i="3"/>
  <c r="M107" i="3"/>
  <c r="M108" i="3"/>
  <c r="M109" i="3"/>
  <c r="M110" i="3"/>
  <c r="M111" i="3"/>
  <c r="M112" i="3"/>
  <c r="M113" i="3"/>
  <c r="M114" i="3"/>
  <c r="M115" i="3"/>
  <c r="M116" i="3"/>
  <c r="G107" i="3"/>
  <c r="G108" i="3"/>
  <c r="G109" i="3"/>
  <c r="G110" i="3"/>
  <c r="G111" i="3"/>
  <c r="G112" i="3"/>
  <c r="G113" i="3"/>
  <c r="G114" i="3"/>
  <c r="G115" i="3"/>
  <c r="G116" i="3"/>
  <c r="G104" i="3"/>
  <c r="L107" i="3"/>
  <c r="L108" i="3"/>
  <c r="L109" i="3"/>
  <c r="L110" i="3"/>
  <c r="L111" i="3"/>
  <c r="L112" i="3"/>
  <c r="L113" i="3"/>
  <c r="L114" i="3"/>
  <c r="L115" i="3"/>
  <c r="L116" i="3"/>
  <c r="F107" i="3"/>
  <c r="F108" i="3"/>
  <c r="F109" i="3"/>
  <c r="F110" i="3"/>
  <c r="F111" i="3"/>
  <c r="F112" i="3"/>
  <c r="F113" i="3"/>
  <c r="F114" i="3"/>
  <c r="F115" i="3"/>
  <c r="F116" i="3"/>
  <c r="F104" i="3"/>
  <c r="K107" i="3"/>
  <c r="K108" i="3"/>
  <c r="K109" i="3"/>
  <c r="K110" i="3"/>
  <c r="K111" i="3"/>
  <c r="K112" i="3"/>
  <c r="K113" i="3"/>
  <c r="K114" i="3"/>
  <c r="K115" i="3"/>
  <c r="K116" i="3"/>
  <c r="B9" i="5"/>
  <c r="B8" i="3"/>
  <c r="D8" i="3"/>
  <c r="O8" i="3"/>
  <c r="B7" i="3"/>
  <c r="D7" i="3"/>
  <c r="O7" i="3"/>
  <c r="B6" i="3"/>
  <c r="D6" i="3"/>
  <c r="J75" i="3"/>
  <c r="J76" i="3"/>
  <c r="J77" i="3"/>
  <c r="J78" i="3"/>
  <c r="J79" i="3"/>
  <c r="J80" i="3"/>
  <c r="J81" i="3"/>
  <c r="J82" i="3"/>
  <c r="J83" i="3"/>
  <c r="J84" i="3"/>
  <c r="J72" i="3"/>
  <c r="O75" i="3"/>
  <c r="O76" i="3"/>
  <c r="O77" i="3"/>
  <c r="O78" i="3"/>
  <c r="O79" i="3"/>
  <c r="O80" i="3"/>
  <c r="O81" i="3"/>
  <c r="O82" i="3"/>
  <c r="O83" i="3"/>
  <c r="O84" i="3"/>
  <c r="O6" i="3"/>
  <c r="B5" i="3"/>
  <c r="D5" i="3"/>
  <c r="J59" i="3"/>
  <c r="J60" i="3"/>
  <c r="J61" i="3"/>
  <c r="J62" i="3"/>
  <c r="J63" i="3"/>
  <c r="J64" i="3"/>
  <c r="J65" i="3"/>
  <c r="J66" i="3"/>
  <c r="J67" i="3"/>
  <c r="J68" i="3"/>
  <c r="J56" i="3"/>
  <c r="O59" i="3"/>
  <c r="O60" i="3"/>
  <c r="O61" i="3"/>
  <c r="O62" i="3"/>
  <c r="O63" i="3"/>
  <c r="O64" i="3"/>
  <c r="O65" i="3"/>
  <c r="O66" i="3"/>
  <c r="O67" i="3"/>
  <c r="O68" i="3"/>
  <c r="O5" i="3"/>
  <c r="B4" i="3"/>
  <c r="D4" i="3"/>
  <c r="J43" i="3"/>
  <c r="J44" i="3"/>
  <c r="J45" i="3"/>
  <c r="J46" i="3"/>
  <c r="J47" i="3"/>
  <c r="J48" i="3"/>
  <c r="J49" i="3"/>
  <c r="J50" i="3"/>
  <c r="J51" i="3"/>
  <c r="J52" i="3"/>
  <c r="J40" i="3"/>
  <c r="O43" i="3"/>
  <c r="O44" i="3"/>
  <c r="O45" i="3"/>
  <c r="O46" i="3"/>
  <c r="O47" i="3"/>
  <c r="O48" i="3"/>
  <c r="O49" i="3"/>
  <c r="O50" i="3"/>
  <c r="O51" i="3"/>
  <c r="O52" i="3"/>
  <c r="O4" i="3"/>
  <c r="B3" i="3"/>
  <c r="D3" i="3"/>
  <c r="J27" i="3"/>
  <c r="J28" i="3"/>
  <c r="J29" i="3"/>
  <c r="J30" i="3"/>
  <c r="J31" i="3"/>
  <c r="J32" i="3"/>
  <c r="J33" i="3"/>
  <c r="J34" i="3"/>
  <c r="J35" i="3"/>
  <c r="J36" i="3"/>
  <c r="J24" i="3"/>
  <c r="O27" i="3"/>
  <c r="O28" i="3"/>
  <c r="O29" i="3"/>
  <c r="O30" i="3"/>
  <c r="O31" i="3"/>
  <c r="O32" i="3"/>
  <c r="O33" i="3"/>
  <c r="O34" i="3"/>
  <c r="O35" i="3"/>
  <c r="O36" i="3"/>
  <c r="O3" i="3"/>
  <c r="N8" i="3"/>
  <c r="N7" i="3"/>
  <c r="I75" i="3"/>
  <c r="I76" i="3"/>
  <c r="I77" i="3"/>
  <c r="I78" i="3"/>
  <c r="I79" i="3"/>
  <c r="I80" i="3"/>
  <c r="I81" i="3"/>
  <c r="I82" i="3"/>
  <c r="I83" i="3"/>
  <c r="I84" i="3"/>
  <c r="I72" i="3"/>
  <c r="N75" i="3"/>
  <c r="N76" i="3"/>
  <c r="N77" i="3"/>
  <c r="N78" i="3"/>
  <c r="N79" i="3"/>
  <c r="N80" i="3"/>
  <c r="N81" i="3"/>
  <c r="N82" i="3"/>
  <c r="N83" i="3"/>
  <c r="N84" i="3"/>
  <c r="N6" i="3"/>
  <c r="I59" i="3"/>
  <c r="I60" i="3"/>
  <c r="I61" i="3"/>
  <c r="I62" i="3"/>
  <c r="I63" i="3"/>
  <c r="I64" i="3"/>
  <c r="I65" i="3"/>
  <c r="I66" i="3"/>
  <c r="I67" i="3"/>
  <c r="I68" i="3"/>
  <c r="I56" i="3"/>
  <c r="N59" i="3"/>
  <c r="N60" i="3"/>
  <c r="N61" i="3"/>
  <c r="N62" i="3"/>
  <c r="N63" i="3"/>
  <c r="N64" i="3"/>
  <c r="N65" i="3"/>
  <c r="N66" i="3"/>
  <c r="N67" i="3"/>
  <c r="N68" i="3"/>
  <c r="N5" i="3"/>
  <c r="I43" i="3"/>
  <c r="I44" i="3"/>
  <c r="I45" i="3"/>
  <c r="I46" i="3"/>
  <c r="I47" i="3"/>
  <c r="I48" i="3"/>
  <c r="I49" i="3"/>
  <c r="I50" i="3"/>
  <c r="I51" i="3"/>
  <c r="I52" i="3"/>
  <c r="I40" i="3"/>
  <c r="N43" i="3"/>
  <c r="N44" i="3"/>
  <c r="N45" i="3"/>
  <c r="N46" i="3"/>
  <c r="N47" i="3"/>
  <c r="N48" i="3"/>
  <c r="N49" i="3"/>
  <c r="N50" i="3"/>
  <c r="N51" i="3"/>
  <c r="N52" i="3"/>
  <c r="N4" i="3"/>
  <c r="I27" i="3"/>
  <c r="I28" i="3"/>
  <c r="I29" i="3"/>
  <c r="I30" i="3"/>
  <c r="I31" i="3"/>
  <c r="I32" i="3"/>
  <c r="I33" i="3"/>
  <c r="I34" i="3"/>
  <c r="I35" i="3"/>
  <c r="I36" i="3"/>
  <c r="I24" i="3"/>
  <c r="N27" i="3"/>
  <c r="N28" i="3"/>
  <c r="N29" i="3"/>
  <c r="N30" i="3"/>
  <c r="N31" i="3"/>
  <c r="N32" i="3"/>
  <c r="N33" i="3"/>
  <c r="N34" i="3"/>
  <c r="N35" i="3"/>
  <c r="N36" i="3"/>
  <c r="N3" i="3"/>
  <c r="B2" i="3"/>
  <c r="D2" i="3"/>
  <c r="F123" i="3"/>
  <c r="F124" i="3"/>
  <c r="F125" i="3"/>
  <c r="F126" i="3"/>
  <c r="F127" i="3"/>
  <c r="F128" i="3"/>
  <c r="F129" i="3"/>
  <c r="F130" i="3"/>
  <c r="F131" i="3"/>
  <c r="F132" i="3"/>
  <c r="F120" i="3"/>
  <c r="K123" i="3"/>
  <c r="K124" i="3"/>
  <c r="K125" i="3"/>
  <c r="K126" i="3"/>
  <c r="K127" i="3"/>
  <c r="K128" i="3"/>
  <c r="K129" i="3"/>
  <c r="K130" i="3"/>
  <c r="K131" i="3"/>
  <c r="K132" i="3"/>
  <c r="K2" i="3"/>
  <c r="K3" i="3"/>
  <c r="K4" i="3"/>
  <c r="K5" i="3"/>
  <c r="K6" i="3"/>
  <c r="K7" i="3"/>
  <c r="K8" i="3"/>
  <c r="M8" i="3"/>
  <c r="M7" i="3"/>
  <c r="H75" i="3"/>
  <c r="H76" i="3"/>
  <c r="H77" i="3"/>
  <c r="H78" i="3"/>
  <c r="H79" i="3"/>
  <c r="H80" i="3"/>
  <c r="H81" i="3"/>
  <c r="H82" i="3"/>
  <c r="H83" i="3"/>
  <c r="H84" i="3"/>
  <c r="H72" i="3"/>
  <c r="M75" i="3"/>
  <c r="M76" i="3"/>
  <c r="M77" i="3"/>
  <c r="M78" i="3"/>
  <c r="M79" i="3"/>
  <c r="M80" i="3"/>
  <c r="M81" i="3"/>
  <c r="M82" i="3"/>
  <c r="M83" i="3"/>
  <c r="M84" i="3"/>
  <c r="M6" i="3"/>
  <c r="H59" i="3"/>
  <c r="H60" i="3"/>
  <c r="H61" i="3"/>
  <c r="H62" i="3"/>
  <c r="H63" i="3"/>
  <c r="H64" i="3"/>
  <c r="H65" i="3"/>
  <c r="H66" i="3"/>
  <c r="H67" i="3"/>
  <c r="H68" i="3"/>
  <c r="H56" i="3"/>
  <c r="M59" i="3"/>
  <c r="M60" i="3"/>
  <c r="M61" i="3"/>
  <c r="M62" i="3"/>
  <c r="M63" i="3"/>
  <c r="M64" i="3"/>
  <c r="M65" i="3"/>
  <c r="M66" i="3"/>
  <c r="M67" i="3"/>
  <c r="M68" i="3"/>
  <c r="M5" i="3"/>
  <c r="H43" i="3"/>
  <c r="H44" i="3"/>
  <c r="H45" i="3"/>
  <c r="H46" i="3"/>
  <c r="H47" i="3"/>
  <c r="H48" i="3"/>
  <c r="H49" i="3"/>
  <c r="H50" i="3"/>
  <c r="H51" i="3"/>
  <c r="H52" i="3"/>
  <c r="H40" i="3"/>
  <c r="M43" i="3"/>
  <c r="M44" i="3"/>
  <c r="M45" i="3"/>
  <c r="M46" i="3"/>
  <c r="M47" i="3"/>
  <c r="M48" i="3"/>
  <c r="M49" i="3"/>
  <c r="M50" i="3"/>
  <c r="M51" i="3"/>
  <c r="M52" i="3"/>
  <c r="M4" i="3"/>
  <c r="H27" i="3"/>
  <c r="H28" i="3"/>
  <c r="H29" i="3"/>
  <c r="H30" i="3"/>
  <c r="H31" i="3"/>
  <c r="H32" i="3"/>
  <c r="H33" i="3"/>
  <c r="H34" i="3"/>
  <c r="H35" i="3"/>
  <c r="H36" i="3"/>
  <c r="H24" i="3"/>
  <c r="M27" i="3"/>
  <c r="M28" i="3"/>
  <c r="M29" i="3"/>
  <c r="M30" i="3"/>
  <c r="M31" i="3"/>
  <c r="M32" i="3"/>
  <c r="M33" i="3"/>
  <c r="M34" i="3"/>
  <c r="M35" i="3"/>
  <c r="M36" i="3"/>
  <c r="M3" i="3"/>
  <c r="G27" i="3"/>
  <c r="G28" i="3"/>
  <c r="G29" i="3"/>
  <c r="G30" i="3"/>
  <c r="G31" i="3"/>
  <c r="G32" i="3"/>
  <c r="G33" i="3"/>
  <c r="G34" i="3"/>
  <c r="G35" i="3"/>
  <c r="G36" i="3"/>
  <c r="G24" i="3"/>
  <c r="L27" i="3"/>
  <c r="L28" i="3"/>
  <c r="L29" i="3"/>
  <c r="L30" i="3"/>
  <c r="L31" i="3"/>
  <c r="L32" i="3"/>
  <c r="L33" i="3"/>
  <c r="L34" i="3"/>
  <c r="L35" i="3"/>
  <c r="L36" i="3"/>
  <c r="L3" i="3"/>
  <c r="G43" i="3"/>
  <c r="G44" i="3"/>
  <c r="G45" i="3"/>
  <c r="G46" i="3"/>
  <c r="G47" i="3"/>
  <c r="G48" i="3"/>
  <c r="G49" i="3"/>
  <c r="G50" i="3"/>
  <c r="G51" i="3"/>
  <c r="G52" i="3"/>
  <c r="G40" i="3"/>
  <c r="L43" i="3"/>
  <c r="L44" i="3"/>
  <c r="L45" i="3"/>
  <c r="L46" i="3"/>
  <c r="L47" i="3"/>
  <c r="L48" i="3"/>
  <c r="L49" i="3"/>
  <c r="L50" i="3"/>
  <c r="L51" i="3"/>
  <c r="L52" i="3"/>
  <c r="L4" i="3"/>
  <c r="G59" i="3"/>
  <c r="G60" i="3"/>
  <c r="G61" i="3"/>
  <c r="G62" i="3"/>
  <c r="G63" i="3"/>
  <c r="G64" i="3"/>
  <c r="G65" i="3"/>
  <c r="G66" i="3"/>
  <c r="G67" i="3"/>
  <c r="G68" i="3"/>
  <c r="G56" i="3"/>
  <c r="L59" i="3"/>
  <c r="L60" i="3"/>
  <c r="L61" i="3"/>
  <c r="L62" i="3"/>
  <c r="L63" i="3"/>
  <c r="L64" i="3"/>
  <c r="L65" i="3"/>
  <c r="L66" i="3"/>
  <c r="L67" i="3"/>
  <c r="L68" i="3"/>
  <c r="L5" i="3"/>
  <c r="G75" i="3"/>
  <c r="G76" i="3"/>
  <c r="G77" i="3"/>
  <c r="G78" i="3"/>
  <c r="G79" i="3"/>
  <c r="G80" i="3"/>
  <c r="G81" i="3"/>
  <c r="G82" i="3"/>
  <c r="G83" i="3"/>
  <c r="G84" i="3"/>
  <c r="G72" i="3"/>
  <c r="L75" i="3"/>
  <c r="L76" i="3"/>
  <c r="L77" i="3"/>
  <c r="L78" i="3"/>
  <c r="L79" i="3"/>
  <c r="L80" i="3"/>
  <c r="L81" i="3"/>
  <c r="L82" i="3"/>
  <c r="L83" i="3"/>
  <c r="L84" i="3"/>
  <c r="L6" i="3"/>
  <c r="L7" i="3"/>
  <c r="L8" i="3"/>
  <c r="F139" i="3"/>
  <c r="F140" i="3"/>
  <c r="F141" i="3"/>
  <c r="F142" i="3"/>
  <c r="F143" i="3"/>
  <c r="F144" i="3"/>
  <c r="F145" i="3"/>
  <c r="F146" i="3"/>
  <c r="F147" i="3"/>
  <c r="F148" i="3"/>
  <c r="F136" i="3"/>
  <c r="K147" i="3"/>
  <c r="G139" i="3"/>
  <c r="G140" i="3"/>
  <c r="G141" i="3"/>
  <c r="G142" i="3"/>
  <c r="G143" i="3"/>
  <c r="G144" i="3"/>
  <c r="G145" i="3"/>
  <c r="G146" i="3"/>
  <c r="G147" i="3"/>
  <c r="G148" i="3"/>
  <c r="G136" i="3"/>
  <c r="L147" i="3"/>
  <c r="H139" i="3"/>
  <c r="H140" i="3"/>
  <c r="H141" i="3"/>
  <c r="H142" i="3"/>
  <c r="H143" i="3"/>
  <c r="H144" i="3"/>
  <c r="H145" i="3"/>
  <c r="H146" i="3"/>
  <c r="H147" i="3"/>
  <c r="H148" i="3"/>
  <c r="H136" i="3"/>
  <c r="M147" i="3"/>
  <c r="I139" i="3"/>
  <c r="I140" i="3"/>
  <c r="I141" i="3"/>
  <c r="I142" i="3"/>
  <c r="I143" i="3"/>
  <c r="I144" i="3"/>
  <c r="I145" i="3"/>
  <c r="I146" i="3"/>
  <c r="I147" i="3"/>
  <c r="I148" i="3"/>
  <c r="I136" i="3"/>
  <c r="N147" i="3"/>
  <c r="J139" i="3"/>
  <c r="J140" i="3"/>
  <c r="J141" i="3"/>
  <c r="J142" i="3"/>
  <c r="J143" i="3"/>
  <c r="J144" i="3"/>
  <c r="J145" i="3"/>
  <c r="J146" i="3"/>
  <c r="J147" i="3"/>
  <c r="J148" i="3"/>
  <c r="J136" i="3"/>
  <c r="O147" i="3"/>
  <c r="G123" i="3"/>
  <c r="G124" i="3"/>
  <c r="G125" i="3"/>
  <c r="G126" i="3"/>
  <c r="G127" i="3"/>
  <c r="G128" i="3"/>
  <c r="G129" i="3"/>
  <c r="G130" i="3"/>
  <c r="G131" i="3"/>
  <c r="G132" i="3"/>
  <c r="G120" i="3"/>
  <c r="L123" i="3"/>
  <c r="L124" i="3"/>
  <c r="L125" i="3"/>
  <c r="L126" i="3"/>
  <c r="L127" i="3"/>
  <c r="L128" i="3"/>
  <c r="L129" i="3"/>
  <c r="L130" i="3"/>
  <c r="L131" i="3"/>
  <c r="L132" i="3"/>
  <c r="L2" i="3"/>
  <c r="H123" i="3"/>
  <c r="H124" i="3"/>
  <c r="H125" i="3"/>
  <c r="H126" i="3"/>
  <c r="H127" i="3"/>
  <c r="H128" i="3"/>
  <c r="H129" i="3"/>
  <c r="H130" i="3"/>
  <c r="H131" i="3"/>
  <c r="H132" i="3"/>
  <c r="H120" i="3"/>
  <c r="M123" i="3"/>
  <c r="M124" i="3"/>
  <c r="M125" i="3"/>
  <c r="M126" i="3"/>
  <c r="M127" i="3"/>
  <c r="M128" i="3"/>
  <c r="M129" i="3"/>
  <c r="M130" i="3"/>
  <c r="M131" i="3"/>
  <c r="M132" i="3"/>
  <c r="M2" i="3"/>
  <c r="I123" i="3"/>
  <c r="I124" i="3"/>
  <c r="I125" i="3"/>
  <c r="I126" i="3"/>
  <c r="I127" i="3"/>
  <c r="I128" i="3"/>
  <c r="I129" i="3"/>
  <c r="I130" i="3"/>
  <c r="I131" i="3"/>
  <c r="I132" i="3"/>
  <c r="I120" i="3"/>
  <c r="N123" i="3"/>
  <c r="N124" i="3"/>
  <c r="N125" i="3"/>
  <c r="N126" i="3"/>
  <c r="N127" i="3"/>
  <c r="N128" i="3"/>
  <c r="N129" i="3"/>
  <c r="N130" i="3"/>
  <c r="N131" i="3"/>
  <c r="N132" i="3"/>
  <c r="N2" i="3"/>
  <c r="J123" i="3"/>
  <c r="J124" i="3"/>
  <c r="J125" i="3"/>
  <c r="J126" i="3"/>
  <c r="J127" i="3"/>
  <c r="J128" i="3"/>
  <c r="J129" i="3"/>
  <c r="J130" i="3"/>
  <c r="J131" i="3"/>
  <c r="J132" i="3"/>
  <c r="J120" i="3"/>
  <c r="O123" i="3"/>
  <c r="O124" i="3"/>
  <c r="O125" i="3"/>
  <c r="O126" i="3"/>
  <c r="O127" i="3"/>
  <c r="O128" i="3"/>
  <c r="O129" i="3"/>
  <c r="O130" i="3"/>
  <c r="O131" i="3"/>
  <c r="O132" i="3"/>
  <c r="O2" i="3"/>
  <c r="C8" i="3"/>
  <c r="C7" i="3"/>
  <c r="C6" i="3"/>
  <c r="C5" i="3"/>
  <c r="C4" i="3"/>
  <c r="C3" i="3"/>
  <c r="C2" i="3"/>
  <c r="O139" i="3"/>
  <c r="O140" i="3"/>
  <c r="O141" i="3"/>
  <c r="O142" i="3"/>
  <c r="O143" i="3"/>
  <c r="O144" i="3"/>
  <c r="O145" i="3"/>
  <c r="O146" i="3"/>
  <c r="O148" i="3"/>
  <c r="N139" i="3"/>
  <c r="N140" i="3"/>
  <c r="N141" i="3"/>
  <c r="N142" i="3"/>
  <c r="N143" i="3"/>
  <c r="N144" i="3"/>
  <c r="N145" i="3"/>
  <c r="N146" i="3"/>
  <c r="N148" i="3"/>
  <c r="M139" i="3"/>
  <c r="M140" i="3"/>
  <c r="M141" i="3"/>
  <c r="M142" i="3"/>
  <c r="M143" i="3"/>
  <c r="M144" i="3"/>
  <c r="M145" i="3"/>
  <c r="M146" i="3"/>
  <c r="M148" i="3"/>
  <c r="L139" i="3"/>
  <c r="L140" i="3"/>
  <c r="L141" i="3"/>
  <c r="L142" i="3"/>
  <c r="L143" i="3"/>
  <c r="L144" i="3"/>
  <c r="L145" i="3"/>
  <c r="L146" i="3"/>
  <c r="L148" i="3"/>
  <c r="K139" i="3"/>
  <c r="K140" i="3"/>
  <c r="K141" i="3"/>
  <c r="K142" i="3"/>
  <c r="K143" i="3"/>
  <c r="K144" i="3"/>
  <c r="K145" i="3"/>
  <c r="K146" i="3"/>
  <c r="K148" i="3"/>
  <c r="O138" i="3"/>
  <c r="N138" i="3"/>
  <c r="M138" i="3"/>
  <c r="L138" i="3"/>
  <c r="K138" i="3"/>
  <c r="J138" i="3"/>
  <c r="I138" i="3"/>
  <c r="H138" i="3"/>
  <c r="G138" i="3"/>
  <c r="F138" i="3"/>
  <c r="O122" i="3"/>
  <c r="N122" i="3"/>
  <c r="M122" i="3"/>
  <c r="L122" i="3"/>
  <c r="K122" i="3"/>
  <c r="J122" i="3"/>
  <c r="I122" i="3"/>
  <c r="H122" i="3"/>
  <c r="G122" i="3"/>
  <c r="F122" i="3"/>
  <c r="O106" i="3"/>
  <c r="N106" i="3"/>
  <c r="M106" i="3"/>
  <c r="L106" i="3"/>
  <c r="K106" i="3"/>
  <c r="J106" i="3"/>
  <c r="I106" i="3"/>
  <c r="H106" i="3"/>
  <c r="G106" i="3"/>
  <c r="F106" i="3"/>
  <c r="O90" i="3"/>
  <c r="N90" i="3"/>
  <c r="M90" i="3"/>
  <c r="L90" i="3"/>
  <c r="K90" i="3"/>
  <c r="J90" i="3"/>
  <c r="I90" i="3"/>
  <c r="H90" i="3"/>
  <c r="G90" i="3"/>
  <c r="F90" i="3"/>
  <c r="O74" i="3"/>
  <c r="N74" i="3"/>
  <c r="M74" i="3"/>
  <c r="L74" i="3"/>
  <c r="K74" i="3"/>
  <c r="J74" i="3"/>
  <c r="I74" i="3"/>
  <c r="H74" i="3"/>
  <c r="G74" i="3"/>
  <c r="F74" i="3"/>
  <c r="O58" i="3"/>
  <c r="N58" i="3"/>
  <c r="M58" i="3"/>
  <c r="L58" i="3"/>
  <c r="K58" i="3"/>
  <c r="J58" i="3"/>
  <c r="I58" i="3"/>
  <c r="H58" i="3"/>
  <c r="G58" i="3"/>
  <c r="F58" i="3"/>
  <c r="O42" i="3"/>
  <c r="N42" i="3"/>
  <c r="M42" i="3"/>
  <c r="L42" i="3"/>
  <c r="K42" i="3"/>
  <c r="J42" i="3"/>
  <c r="I42" i="3"/>
  <c r="H42" i="3"/>
  <c r="G42" i="3"/>
  <c r="F42" i="3"/>
  <c r="F26" i="3"/>
  <c r="G26" i="3"/>
  <c r="H26" i="3"/>
  <c r="I26" i="3"/>
  <c r="J26" i="3"/>
  <c r="K26" i="3"/>
  <c r="L26" i="3"/>
  <c r="M26" i="3"/>
  <c r="N26" i="3"/>
  <c r="O26" i="3"/>
  <c r="P9" i="3"/>
  <c r="N1" i="3"/>
  <c r="M1" i="3"/>
  <c r="L1" i="3"/>
  <c r="K1" i="3"/>
  <c r="J1" i="3"/>
  <c r="I1" i="3"/>
  <c r="H1" i="3"/>
  <c r="G1" i="3"/>
  <c r="F1" i="3"/>
  <c r="P8" i="3"/>
  <c r="P7" i="3"/>
  <c r="P6" i="3"/>
  <c r="P5" i="3"/>
  <c r="P4" i="3"/>
  <c r="P3" i="3"/>
  <c r="P2" i="3"/>
  <c r="J16" i="3"/>
</calcChain>
</file>

<file path=xl/sharedStrings.xml><?xml version="1.0" encoding="utf-8"?>
<sst xmlns="http://schemas.openxmlformats.org/spreadsheetml/2006/main" count="246" uniqueCount="64">
  <si>
    <t>Deductible</t>
  </si>
  <si>
    <t>Copay</t>
  </si>
  <si>
    <t>Premium</t>
  </si>
  <si>
    <t>Scenarios</t>
  </si>
  <si>
    <t>Expected</t>
  </si>
  <si>
    <t>Best Case</t>
  </si>
  <si>
    <t>Worst Case</t>
  </si>
  <si>
    <t>X-Ray</t>
  </si>
  <si>
    <t>Surgery</t>
  </si>
  <si>
    <t>Hospitalization</t>
  </si>
  <si>
    <t>Chiropractic</t>
  </si>
  <si>
    <t>No Insurance</t>
  </si>
  <si>
    <t>OOP Max</t>
  </si>
  <si>
    <t>Co-Ins</t>
  </si>
  <si>
    <t>After Deductible</t>
  </si>
  <si>
    <t>Before Deductible</t>
  </si>
  <si>
    <t>Category</t>
  </si>
  <si>
    <t>Totals</t>
  </si>
  <si>
    <t>Total</t>
  </si>
  <si>
    <t>Premera MSP 6350</t>
  </si>
  <si>
    <t>Premera MSP 5500</t>
  </si>
  <si>
    <t>Premera MSP 3000</t>
  </si>
  <si>
    <t>Premera MSP 2000</t>
  </si>
  <si>
    <t>Premera MSP 1500</t>
  </si>
  <si>
    <t>Premera MSP 1000</t>
  </si>
  <si>
    <t>Plan</t>
  </si>
  <si>
    <t>All Deductible</t>
  </si>
  <si>
    <t>Max</t>
  </si>
  <si>
    <t>Heavy Use</t>
  </si>
  <si>
    <t>Probability</t>
  </si>
  <si>
    <t>Par Value</t>
  </si>
  <si>
    <t>Best Choice</t>
  </si>
  <si>
    <t>Primary Care Visit</t>
  </si>
  <si>
    <t>Specialist Visit</t>
  </si>
  <si>
    <t>Prescription (Generic)</t>
  </si>
  <si>
    <t>Prescription (Specialty)</t>
  </si>
  <si>
    <t>Emergency Room Visit</t>
  </si>
  <si>
    <t>Template</t>
  </si>
  <si>
    <t>Maximum</t>
  </si>
  <si>
    <t>About</t>
  </si>
  <si>
    <t xml:space="preserve">Contact me with questions or suggestions: </t>
  </si>
  <si>
    <t>An up-to-date version of this spreadsheet can be found here:</t>
  </si>
  <si>
    <t>Created by Matthew Strax-Haber</t>
  </si>
  <si>
    <t>web+github.excel.wahealthplans@straxhaber.com</t>
  </si>
  <si>
    <t>Instructions</t>
  </si>
  <si>
    <t>To use the existing health plan data:</t>
  </si>
  <si>
    <t>To update/correct the data for an existing health plan:</t>
  </si>
  <si>
    <t xml:space="preserve"> - Modify the co-pay and co-insurance information (green)</t>
  </si>
  <si>
    <t xml:space="preserve"> - Modify the monthly premium, deductible, and out of pocket limit information (blue)</t>
  </si>
  <si>
    <t>To add a new health plan:</t>
  </si>
  <si>
    <t xml:space="preserve"> - Enter the name of the new plan</t>
  </si>
  <si>
    <t xml:space="preserve"> - Copy all of the formulas and formatting from another row (don't enter any numbers here)</t>
  </si>
  <si>
    <t xml:space="preserve"> - Insert a new line in the "Plan" table (inserting into the middle is easier because formulas copy)</t>
  </si>
  <si>
    <t xml:space="preserve"> - Copy the template box at the bottom directly below</t>
  </si>
  <si>
    <t xml:space="preserve"> - Change the name of the former template box to match the name of the new plan</t>
  </si>
  <si>
    <t xml:space="preserve"> - Follow the instructions above for updating/correcting data of an existing plan</t>
  </si>
  <si>
    <t>Cost Per</t>
  </si>
  <si>
    <t xml:space="preserve"> - Modify the 'scenarios,' 'cost per,' and 'probabilities' values to fit your needs (all orange)</t>
  </si>
  <si>
    <t>Using the spreadsheet is simple. There are only a few things you need to do to customize the data to your personal needs. Once you have entered the data, it will help you compare plans.</t>
  </si>
  <si>
    <t>The top donors will have their name mentioned here (if they don't request anonymity)</t>
  </si>
  <si>
    <t>% before deductible (not a perfect estimate)</t>
  </si>
  <si>
    <t>If you benefitted from this spreadsheet, please consider a donation to a deserving charity as a thank you:</t>
  </si>
  <si>
    <t xml:space="preserve"> - one of the organizations helping people navigate the health care exchange website
 - Feeding America,
 - United Nations Foundation,
 - National Public Radio,
 - any 501(c)3 of your choosing.
If you donate, please send me a note to let me know!</t>
  </si>
  <si>
    <t>USE AT YOUR OWN RISK. VERIFY ALL DETAILS WITH THE RELEVANT INSURANCE COMPANY.
While the results should be fair estimates, I am not responsible for any errors or ommissions. Please report errors if you notice.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</si>
</sst>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36"/>
      <color theme="1"/>
      <name val="Calibri"/>
      <scheme val="minor"/>
    </font>
    <font>
      <b/>
      <u/>
      <sz val="36"/>
      <color theme="1"/>
      <name val="Calibri"/>
      <scheme val="minor"/>
    </font>
    <font>
      <sz val="24"/>
      <color theme="1"/>
      <name val="Calibri"/>
      <scheme val="minor"/>
    </font>
    <font>
      <b/>
      <sz val="24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9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</borders>
  <cellStyleXfs count="37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2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6" xfId="0" applyBorder="1"/>
    <xf numFmtId="0" fontId="0" fillId="0" borderId="40" xfId="0" applyBorder="1"/>
    <xf numFmtId="0" fontId="0" fillId="0" borderId="39" xfId="0" applyBorder="1"/>
    <xf numFmtId="0" fontId="3" fillId="0" borderId="47" xfId="0" applyFont="1" applyBorder="1"/>
    <xf numFmtId="0" fontId="0" fillId="0" borderId="24" xfId="0" applyBorder="1"/>
    <xf numFmtId="0" fontId="3" fillId="0" borderId="50" xfId="0" applyFont="1" applyBorder="1"/>
    <xf numFmtId="10" fontId="3" fillId="4" borderId="20" xfId="0" applyNumberFormat="1" applyFont="1" applyFill="1" applyBorder="1"/>
    <xf numFmtId="164" fontId="3" fillId="3" borderId="54" xfId="2" applyNumberFormat="1" applyFont="1" applyBorder="1"/>
    <xf numFmtId="164" fontId="3" fillId="3" borderId="59" xfId="2" applyNumberFormat="1" applyFont="1" applyBorder="1"/>
    <xf numFmtId="164" fontId="3" fillId="3" borderId="51" xfId="2" applyNumberFormat="1" applyFont="1" applyBorder="1"/>
    <xf numFmtId="0" fontId="3" fillId="0" borderId="29" xfId="0" applyFont="1" applyBorder="1"/>
    <xf numFmtId="0" fontId="3" fillId="0" borderId="30" xfId="0" applyFont="1" applyBorder="1"/>
    <xf numFmtId="0" fontId="3" fillId="5" borderId="29" xfId="0" applyFont="1" applyFill="1" applyBorder="1"/>
    <xf numFmtId="164" fontId="0" fillId="5" borderId="57" xfId="0" applyNumberFormat="1" applyFont="1" applyFill="1" applyBorder="1" applyAlignment="1">
      <alignment horizontal="center"/>
    </xf>
    <xf numFmtId="164" fontId="3" fillId="5" borderId="57" xfId="0" applyNumberFormat="1" applyFont="1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164" fontId="0" fillId="5" borderId="58" xfId="0" applyNumberFormat="1" applyFont="1" applyFill="1" applyBorder="1" applyAlignment="1">
      <alignment horizontal="center"/>
    </xf>
    <xf numFmtId="164" fontId="3" fillId="5" borderId="58" xfId="0" applyNumberFormat="1" applyFont="1" applyFill="1" applyBorder="1" applyAlignment="1">
      <alignment horizontal="center"/>
    </xf>
    <xf numFmtId="164" fontId="0" fillId="5" borderId="55" xfId="0" applyNumberFormat="1" applyFont="1" applyFill="1" applyBorder="1" applyAlignment="1">
      <alignment horizontal="center"/>
    </xf>
    <xf numFmtId="164" fontId="3" fillId="5" borderId="55" xfId="0" applyNumberFormat="1" applyFont="1" applyFill="1" applyBorder="1" applyAlignment="1">
      <alignment horizontal="center"/>
    </xf>
    <xf numFmtId="0" fontId="3" fillId="0" borderId="63" xfId="0" applyFont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3" fillId="5" borderId="68" xfId="0" applyFont="1" applyFill="1" applyBorder="1"/>
    <xf numFmtId="0" fontId="3" fillId="5" borderId="69" xfId="0" applyFont="1" applyFill="1" applyBorder="1"/>
    <xf numFmtId="164" fontId="0" fillId="5" borderId="70" xfId="0" applyNumberFormat="1" applyFont="1" applyFill="1" applyBorder="1" applyAlignment="1">
      <alignment horizontal="center"/>
    </xf>
    <xf numFmtId="164" fontId="0" fillId="5" borderId="71" xfId="0" applyNumberFormat="1" applyFont="1" applyFill="1" applyBorder="1" applyAlignment="1">
      <alignment horizontal="center"/>
    </xf>
    <xf numFmtId="164" fontId="0" fillId="5" borderId="9" xfId="0" applyNumberFormat="1" applyFont="1" applyFill="1" applyBorder="1" applyAlignment="1">
      <alignment horizontal="center"/>
    </xf>
    <xf numFmtId="164" fontId="0" fillId="5" borderId="21" xfId="0" applyNumberFormat="1" applyFont="1" applyFill="1" applyBorder="1" applyAlignment="1">
      <alignment horizontal="center"/>
    </xf>
    <xf numFmtId="164" fontId="0" fillId="5" borderId="62" xfId="0" applyNumberFormat="1" applyFont="1" applyFill="1" applyBorder="1" applyAlignment="1">
      <alignment horizontal="center"/>
    </xf>
    <xf numFmtId="164" fontId="0" fillId="5" borderId="22" xfId="0" applyNumberFormat="1" applyFont="1" applyFill="1" applyBorder="1" applyAlignment="1">
      <alignment horizontal="center"/>
    </xf>
    <xf numFmtId="164" fontId="0" fillId="5" borderId="72" xfId="0" applyNumberFormat="1" applyFont="1" applyFill="1" applyBorder="1" applyAlignment="1">
      <alignment horizontal="center"/>
    </xf>
    <xf numFmtId="164" fontId="0" fillId="5" borderId="73" xfId="0" applyNumberFormat="1" applyFont="1" applyFill="1" applyBorder="1" applyAlignment="1">
      <alignment horizontal="center"/>
    </xf>
    <xf numFmtId="164" fontId="0" fillId="0" borderId="77" xfId="0" applyNumberFormat="1" applyBorder="1"/>
    <xf numFmtId="164" fontId="0" fillId="0" borderId="62" xfId="0" applyNumberFormat="1" applyBorder="1"/>
    <xf numFmtId="164" fontId="0" fillId="0" borderId="72" xfId="0" applyNumberFormat="1" applyBorder="1"/>
    <xf numFmtId="0" fontId="0" fillId="7" borderId="4" xfId="0" applyFill="1" applyBorder="1"/>
    <xf numFmtId="0" fontId="0" fillId="7" borderId="8" xfId="0" applyFill="1" applyBorder="1"/>
    <xf numFmtId="9" fontId="0" fillId="7" borderId="10" xfId="0" applyNumberFormat="1" applyFill="1" applyBorder="1"/>
    <xf numFmtId="9" fontId="0" fillId="7" borderId="9" xfId="0" applyNumberFormat="1" applyFill="1" applyBorder="1"/>
    <xf numFmtId="0" fontId="0" fillId="8" borderId="29" xfId="0" applyFill="1" applyBorder="1"/>
    <xf numFmtId="0" fontId="3" fillId="0" borderId="83" xfId="0" applyFont="1" applyBorder="1"/>
    <xf numFmtId="0" fontId="0" fillId="7" borderId="44" xfId="0" applyFill="1" applyBorder="1"/>
    <xf numFmtId="9" fontId="0" fillId="7" borderId="87" xfId="0" applyNumberFormat="1" applyFill="1" applyBorder="1"/>
    <xf numFmtId="164" fontId="0" fillId="6" borderId="67" xfId="0" applyNumberFormat="1" applyFill="1" applyBorder="1"/>
    <xf numFmtId="0" fontId="0" fillId="8" borderId="30" xfId="0" applyFill="1" applyBorder="1"/>
    <xf numFmtId="0" fontId="0" fillId="8" borderId="89" xfId="0" applyFill="1" applyBorder="1"/>
    <xf numFmtId="0" fontId="0" fillId="8" borderId="13" xfId="0" applyFill="1" applyBorder="1"/>
    <xf numFmtId="0" fontId="0" fillId="8" borderId="90" xfId="0" applyFill="1" applyBorder="1"/>
    <xf numFmtId="0" fontId="0" fillId="9" borderId="89" xfId="0" applyFill="1" applyBorder="1"/>
    <xf numFmtId="0" fontId="0" fillId="9" borderId="13" xfId="0" applyFill="1" applyBorder="1"/>
    <xf numFmtId="0" fontId="0" fillId="9" borderId="90" xfId="0" applyFill="1" applyBorder="1"/>
    <xf numFmtId="164" fontId="0" fillId="7" borderId="85" xfId="0" applyNumberFormat="1" applyFill="1" applyBorder="1"/>
    <xf numFmtId="164" fontId="0" fillId="7" borderId="65" xfId="0" applyNumberFormat="1" applyFill="1" applyBorder="1"/>
    <xf numFmtId="164" fontId="0" fillId="7" borderId="86" xfId="0" applyNumberFormat="1" applyFill="1" applyBorder="1"/>
    <xf numFmtId="164" fontId="0" fillId="7" borderId="17" xfId="0" applyNumberFormat="1" applyFill="1" applyBorder="1"/>
    <xf numFmtId="164" fontId="0" fillId="7" borderId="5" xfId="0" applyNumberFormat="1" applyFill="1" applyBorder="1"/>
    <xf numFmtId="164" fontId="0" fillId="7" borderId="23" xfId="0" applyNumberFormat="1" applyFill="1" applyBorder="1"/>
    <xf numFmtId="164" fontId="0" fillId="8" borderId="85" xfId="0" applyNumberFormat="1" applyFill="1" applyBorder="1"/>
    <xf numFmtId="164" fontId="0" fillId="8" borderId="18" xfId="0" applyNumberFormat="1" applyFill="1" applyBorder="1"/>
    <xf numFmtId="164" fontId="0" fillId="8" borderId="34" xfId="0" applyNumberFormat="1" applyFill="1" applyBorder="1"/>
    <xf numFmtId="164" fontId="0" fillId="9" borderId="65" xfId="0" applyNumberFormat="1" applyFill="1" applyBorder="1"/>
    <xf numFmtId="164" fontId="0" fillId="9" borderId="14" xfId="0" applyNumberFormat="1" applyFill="1" applyBorder="1"/>
    <xf numFmtId="164" fontId="0" fillId="9" borderId="35" xfId="0" applyNumberFormat="1" applyFill="1" applyBorder="1"/>
    <xf numFmtId="164" fontId="0" fillId="8" borderId="65" xfId="0" applyNumberFormat="1" applyFill="1" applyBorder="1"/>
    <xf numFmtId="164" fontId="0" fillId="8" borderId="14" xfId="0" applyNumberFormat="1" applyFill="1" applyBorder="1"/>
    <xf numFmtId="164" fontId="0" fillId="8" borderId="35" xfId="0" applyNumberFormat="1" applyFill="1" applyBorder="1"/>
    <xf numFmtId="164" fontId="0" fillId="8" borderId="91" xfId="0" applyNumberFormat="1" applyFill="1" applyBorder="1"/>
    <xf numFmtId="164" fontId="0" fillId="8" borderId="15" xfId="0" applyNumberFormat="1" applyFill="1" applyBorder="1"/>
    <xf numFmtId="164" fontId="0" fillId="8" borderId="37" xfId="0" applyNumberFormat="1" applyFill="1" applyBorder="1"/>
    <xf numFmtId="164" fontId="0" fillId="9" borderId="91" xfId="0" applyNumberFormat="1" applyFill="1" applyBorder="1"/>
    <xf numFmtId="164" fontId="0" fillId="9" borderId="15" xfId="0" applyNumberFormat="1" applyFill="1" applyBorder="1"/>
    <xf numFmtId="164" fontId="0" fillId="9" borderId="37" xfId="0" applyNumberFormat="1" applyFill="1" applyBorder="1"/>
    <xf numFmtId="164" fontId="0" fillId="8" borderId="36" xfId="0" applyNumberFormat="1" applyFill="1" applyBorder="1"/>
    <xf numFmtId="164" fontId="0" fillId="8" borderId="27" xfId="0" applyNumberFormat="1" applyFill="1" applyBorder="1"/>
    <xf numFmtId="164" fontId="0" fillId="8" borderId="46" xfId="0" applyNumberFormat="1" applyFill="1" applyBorder="1"/>
    <xf numFmtId="164" fontId="0" fillId="9" borderId="27" xfId="0" applyNumberFormat="1" applyFill="1" applyBorder="1"/>
    <xf numFmtId="164" fontId="0" fillId="9" borderId="46" xfId="0" applyNumberFormat="1" applyFill="1" applyBorder="1"/>
    <xf numFmtId="10" fontId="0" fillId="8" borderId="67" xfId="0" applyNumberFormat="1" applyFill="1" applyBorder="1"/>
    <xf numFmtId="10" fontId="0" fillId="8" borderId="81" xfId="0" applyNumberFormat="1" applyFill="1" applyBorder="1"/>
    <xf numFmtId="10" fontId="0" fillId="8" borderId="82" xfId="0" applyNumberFormat="1" applyFill="1" applyBorder="1"/>
    <xf numFmtId="0" fontId="3" fillId="7" borderId="28" xfId="0" applyFont="1" applyFill="1" applyBorder="1"/>
    <xf numFmtId="0" fontId="3" fillId="7" borderId="84" xfId="0" applyFont="1" applyFill="1" applyBorder="1"/>
    <xf numFmtId="0" fontId="3" fillId="7" borderId="43" xfId="0" applyFont="1" applyFill="1" applyBorder="1"/>
    <xf numFmtId="0" fontId="3" fillId="7" borderId="57" xfId="0" applyFont="1" applyFill="1" applyBorder="1"/>
    <xf numFmtId="0" fontId="3" fillId="8" borderId="56" xfId="0" applyFont="1" applyFill="1" applyBorder="1"/>
    <xf numFmtId="0" fontId="3" fillId="8" borderId="57" xfId="0" applyFont="1" applyFill="1" applyBorder="1"/>
    <xf numFmtId="0" fontId="3" fillId="8" borderId="45" xfId="0" applyFont="1" applyFill="1" applyBorder="1"/>
    <xf numFmtId="0" fontId="3" fillId="9" borderId="12" xfId="0" applyFont="1" applyFill="1" applyBorder="1"/>
    <xf numFmtId="0" fontId="3" fillId="9" borderId="33" xfId="0" applyFont="1" applyFill="1" applyBorder="1"/>
    <xf numFmtId="0" fontId="3" fillId="6" borderId="78" xfId="0" applyFont="1" applyFill="1" applyBorder="1"/>
    <xf numFmtId="0" fontId="3" fillId="6" borderId="79" xfId="0" applyFont="1" applyFill="1" applyBorder="1"/>
    <xf numFmtId="0" fontId="3" fillId="6" borderId="80" xfId="0" applyFont="1" applyFill="1" applyBorder="1"/>
    <xf numFmtId="0" fontId="3" fillId="8" borderId="28" xfId="0" applyFont="1" applyFill="1" applyBorder="1"/>
    <xf numFmtId="0" fontId="3" fillId="8" borderId="29" xfId="0" applyFont="1" applyFill="1" applyBorder="1"/>
    <xf numFmtId="0" fontId="3" fillId="0" borderId="16" xfId="0" applyFont="1" applyFill="1" applyBorder="1"/>
    <xf numFmtId="164" fontId="0" fillId="0" borderId="29" xfId="0" applyNumberFormat="1" applyBorder="1"/>
    <xf numFmtId="164" fontId="0" fillId="0" borderId="60" xfId="0" applyNumberFormat="1" applyBorder="1"/>
    <xf numFmtId="164" fontId="0" fillId="0" borderId="70" xfId="0" applyNumberFormat="1" applyBorder="1"/>
    <xf numFmtId="164" fontId="0" fillId="0" borderId="30" xfId="0" applyNumberFormat="1" applyBorder="1"/>
    <xf numFmtId="165" fontId="0" fillId="6" borderId="81" xfId="0" applyNumberFormat="1" applyFill="1" applyBorder="1"/>
    <xf numFmtId="165" fontId="0" fillId="6" borderId="82" xfId="0" applyNumberFormat="1" applyFill="1" applyBorder="1"/>
    <xf numFmtId="165" fontId="0" fillId="0" borderId="57" xfId="0" applyNumberFormat="1" applyBorder="1"/>
    <xf numFmtId="165" fontId="0" fillId="0" borderId="71" xfId="0" applyNumberFormat="1" applyBorder="1"/>
    <xf numFmtId="165" fontId="0" fillId="0" borderId="53" xfId="0" applyNumberFormat="1" applyBorder="1"/>
    <xf numFmtId="165" fontId="0" fillId="0" borderId="61" xfId="0" applyNumberFormat="1" applyBorder="1"/>
    <xf numFmtId="165" fontId="0" fillId="0" borderId="58" xfId="0" applyNumberFormat="1" applyBorder="1"/>
    <xf numFmtId="165" fontId="0" fillId="0" borderId="22" xfId="0" applyNumberFormat="1" applyBorder="1"/>
    <xf numFmtId="165" fontId="0" fillId="0" borderId="55" xfId="0" applyNumberFormat="1" applyBorder="1"/>
    <xf numFmtId="165" fontId="0" fillId="0" borderId="73" xfId="0" applyNumberFormat="1" applyBorder="1"/>
    <xf numFmtId="0" fontId="3" fillId="0" borderId="31" xfId="0" applyNumberFormat="1" applyFont="1" applyBorder="1" applyAlignment="1" applyProtection="1">
      <alignment wrapText="1"/>
    </xf>
    <xf numFmtId="0" fontId="0" fillId="0" borderId="35" xfId="0" applyNumberFormat="1" applyBorder="1" applyAlignment="1" applyProtection="1">
      <alignment wrapText="1"/>
    </xf>
    <xf numFmtId="0" fontId="0" fillId="0" borderId="35" xfId="0" applyNumberFormat="1" applyBorder="1" applyAlignment="1" applyProtection="1">
      <alignment horizontal="left" wrapText="1" indent="1"/>
    </xf>
    <xf numFmtId="0" fontId="4" fillId="0" borderId="35" xfId="373" applyNumberFormat="1" applyBorder="1" applyAlignment="1" applyProtection="1">
      <alignment horizontal="left" wrapText="1" indent="1"/>
    </xf>
    <xf numFmtId="0" fontId="0" fillId="0" borderId="31" xfId="0" applyNumberFormat="1" applyBorder="1" applyProtection="1"/>
    <xf numFmtId="0" fontId="0" fillId="0" borderId="35" xfId="0" applyNumberFormat="1" applyFont="1" applyBorder="1" applyAlignment="1" applyProtection="1">
      <alignment wrapText="1"/>
    </xf>
    <xf numFmtId="0" fontId="0" fillId="0" borderId="35" xfId="0" applyBorder="1" applyAlignment="1" applyProtection="1">
      <alignment wrapText="1"/>
    </xf>
    <xf numFmtId="0" fontId="3" fillId="0" borderId="35" xfId="0" applyFont="1" applyBorder="1" applyAlignment="1" applyProtection="1">
      <alignment wrapText="1"/>
    </xf>
    <xf numFmtId="0" fontId="0" fillId="0" borderId="35" xfId="0" applyBorder="1" applyAlignment="1" applyProtection="1">
      <alignment horizontal="left" wrapText="1" indent="2"/>
    </xf>
    <xf numFmtId="0" fontId="0" fillId="0" borderId="65" xfId="0" applyNumberFormat="1" applyBorder="1" applyProtection="1"/>
    <xf numFmtId="0" fontId="0" fillId="0" borderId="35" xfId="0" quotePrefix="1" applyBorder="1" applyAlignment="1" applyProtection="1">
      <alignment horizontal="left" wrapText="1" indent="2"/>
    </xf>
    <xf numFmtId="0" fontId="0" fillId="0" borderId="86" xfId="0" applyNumberFormat="1" applyBorder="1" applyProtection="1"/>
    <xf numFmtId="0" fontId="3" fillId="0" borderId="88" xfId="0" quotePrefix="1" applyFont="1" applyBorder="1" applyAlignment="1" applyProtection="1">
      <alignment horizontal="left" wrapText="1"/>
    </xf>
    <xf numFmtId="0" fontId="0" fillId="0" borderId="40" xfId="0" applyNumberFormat="1" applyBorder="1" applyProtection="1"/>
    <xf numFmtId="0" fontId="0" fillId="0" borderId="35" xfId="0" applyBorder="1"/>
    <xf numFmtId="0" fontId="0" fillId="0" borderId="88" xfId="0" applyBorder="1"/>
    <xf numFmtId="0" fontId="3" fillId="0" borderId="49" xfId="0" applyFont="1" applyFill="1" applyBorder="1"/>
    <xf numFmtId="4" fontId="0" fillId="10" borderId="2" xfId="0" applyNumberFormat="1" applyFill="1" applyBorder="1"/>
    <xf numFmtId="4" fontId="0" fillId="10" borderId="0" xfId="0" applyNumberFormat="1" applyFill="1" applyBorder="1"/>
    <xf numFmtId="4" fontId="0" fillId="10" borderId="3" xfId="0" applyNumberFormat="1" applyFill="1" applyBorder="1"/>
    <xf numFmtId="164" fontId="0" fillId="10" borderId="32" xfId="0" applyNumberFormat="1" applyFill="1" applyBorder="1"/>
    <xf numFmtId="4" fontId="0" fillId="10" borderId="24" xfId="0" applyNumberFormat="1" applyFill="1" applyBorder="1"/>
    <xf numFmtId="4" fontId="0" fillId="10" borderId="25" xfId="0" applyNumberFormat="1" applyFill="1" applyBorder="1"/>
    <xf numFmtId="4" fontId="0" fillId="10" borderId="26" xfId="0" applyNumberFormat="1" applyFill="1" applyBorder="1"/>
    <xf numFmtId="164" fontId="0" fillId="10" borderId="41" xfId="0" applyNumberFormat="1" applyFill="1" applyBorder="1"/>
    <xf numFmtId="9" fontId="0" fillId="10" borderId="87" xfId="0" applyNumberFormat="1" applyFill="1" applyBorder="1"/>
    <xf numFmtId="9" fontId="0" fillId="10" borderId="25" xfId="0" applyNumberFormat="1" applyFill="1" applyBorder="1"/>
    <xf numFmtId="9" fontId="0" fillId="10" borderId="41" xfId="0" applyNumberFormat="1" applyFill="1" applyBorder="1"/>
    <xf numFmtId="0" fontId="0" fillId="10" borderId="35" xfId="0" applyFill="1" applyBorder="1"/>
    <xf numFmtId="0" fontId="0" fillId="11" borderId="35" xfId="0" applyFill="1" applyBorder="1"/>
    <xf numFmtId="0" fontId="0" fillId="7" borderId="35" xfId="0" applyFill="1" applyBorder="1"/>
    <xf numFmtId="0" fontId="3" fillId="0" borderId="35" xfId="0" applyFont="1" applyBorder="1"/>
    <xf numFmtId="0" fontId="3" fillId="0" borderId="35" xfId="0" applyFont="1" applyFill="1" applyBorder="1"/>
    <xf numFmtId="0" fontId="3" fillId="0" borderId="92" xfId="0" applyNumberFormat="1" applyFont="1" applyBorder="1" applyAlignment="1" applyProtection="1">
      <alignment wrapText="1"/>
    </xf>
    <xf numFmtId="164" fontId="6" fillId="0" borderId="52" xfId="1" applyNumberFormat="1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48" xfId="0" applyFont="1" applyBorder="1"/>
    <xf numFmtId="0" fontId="3" fillId="0" borderId="42" xfId="0" applyFont="1" applyBorder="1"/>
    <xf numFmtId="0" fontId="3" fillId="0" borderId="42" xfId="0" applyFont="1" applyFill="1" applyBorder="1"/>
    <xf numFmtId="0" fontId="3" fillId="0" borderId="38" xfId="0" applyFont="1" applyFill="1" applyBorder="1"/>
    <xf numFmtId="0" fontId="3" fillId="0" borderId="40" xfId="0" applyFont="1" applyBorder="1"/>
    <xf numFmtId="0" fontId="3" fillId="0" borderId="19" xfId="0" applyNumberFormat="1" applyFont="1" applyBorder="1" applyAlignment="1" applyProtection="1">
      <alignment wrapText="1"/>
    </xf>
    <xf numFmtId="0" fontId="3" fillId="0" borderId="20" xfId="0" applyNumberFormat="1" applyFont="1" applyBorder="1" applyAlignment="1" applyProtection="1">
      <alignment wrapText="1"/>
    </xf>
    <xf numFmtId="0" fontId="10" fillId="4" borderId="11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8" fillId="3" borderId="74" xfId="2" applyFont="1" applyBorder="1" applyAlignment="1">
      <alignment horizontal="center" vertical="center"/>
    </xf>
    <xf numFmtId="0" fontId="8" fillId="3" borderId="75" xfId="2" applyFont="1" applyBorder="1" applyAlignment="1">
      <alignment horizontal="center" vertical="center"/>
    </xf>
    <xf numFmtId="0" fontId="8" fillId="3" borderId="76" xfId="2" applyFont="1" applyBorder="1" applyAlignment="1">
      <alignment horizontal="center" vertical="center"/>
    </xf>
    <xf numFmtId="164" fontId="7" fillId="3" borderId="74" xfId="2" applyNumberFormat="1" applyFont="1" applyBorder="1" applyAlignment="1">
      <alignment horizontal="center" vertical="center"/>
    </xf>
    <xf numFmtId="0" fontId="7" fillId="3" borderId="75" xfId="2" applyFont="1" applyBorder="1" applyAlignment="1">
      <alignment horizontal="center" vertical="center"/>
    </xf>
    <xf numFmtId="0" fontId="7" fillId="3" borderId="76" xfId="2" applyFont="1" applyBorder="1" applyAlignment="1">
      <alignment horizontal="center" vertical="center"/>
    </xf>
    <xf numFmtId="0" fontId="7" fillId="3" borderId="74" xfId="2" applyFont="1" applyBorder="1" applyAlignment="1">
      <alignment horizontal="center" vertical="center"/>
    </xf>
  </cellXfs>
  <cellStyles count="374">
    <cellStyle name="Bad" xfId="1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/>
    <cellStyle name="Normal" xfId="0" builtinId="0"/>
    <cellStyle name="Note" xfId="2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fgColor indexed="64"/>
          <bgColor auto="1"/>
        </patternFill>
      </fill>
      <border>
        <right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eb+github.excel.wahealthplans@straxhab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sqref="A1:B1"/>
    </sheetView>
  </sheetViews>
  <sheetFormatPr baseColWidth="10" defaultRowHeight="15" x14ac:dyDescent="0"/>
  <cols>
    <col min="1" max="1" width="10.6640625" customWidth="1"/>
    <col min="2" max="2" width="96.83203125" customWidth="1"/>
  </cols>
  <sheetData>
    <row r="1" spans="1:7" ht="126" customHeight="1" thickBot="1">
      <c r="A1" s="164" t="s">
        <v>63</v>
      </c>
      <c r="B1" s="165"/>
      <c r="C1" s="156"/>
      <c r="D1" s="156"/>
      <c r="E1" s="155"/>
      <c r="F1" s="155"/>
      <c r="G1" s="155"/>
    </row>
    <row r="2" spans="1:7" ht="16" thickBot="1"/>
    <row r="3" spans="1:7" ht="17" thickTop="1" thickBot="1">
      <c r="A3" s="162" t="s">
        <v>39</v>
      </c>
      <c r="B3" s="163"/>
    </row>
    <row r="4" spans="1:7" ht="16" thickTop="1">
      <c r="A4" s="120"/>
      <c r="B4" s="121" t="s">
        <v>42</v>
      </c>
    </row>
    <row r="5" spans="1:7">
      <c r="A5" s="120"/>
      <c r="B5" s="122" t="s">
        <v>40</v>
      </c>
    </row>
    <row r="6" spans="1:7">
      <c r="A6" s="120"/>
      <c r="B6" s="123" t="s">
        <v>43</v>
      </c>
    </row>
    <row r="7" spans="1:7">
      <c r="A7" s="124"/>
      <c r="B7" s="123"/>
    </row>
    <row r="8" spans="1:7">
      <c r="A8" s="124"/>
      <c r="B8" s="125" t="s">
        <v>41</v>
      </c>
    </row>
    <row r="9" spans="1:7">
      <c r="A9" s="124"/>
      <c r="B9" s="123" t="str">
        <f>HYPERLINK("https://github.com/straxhaber")</f>
        <v>https://github.com/straxhaber</v>
      </c>
    </row>
    <row r="10" spans="1:7">
      <c r="A10" s="124"/>
      <c r="B10" s="126"/>
    </row>
    <row r="11" spans="1:7">
      <c r="A11" s="124"/>
      <c r="B11" s="127" t="s">
        <v>61</v>
      </c>
    </row>
    <row r="12" spans="1:7" ht="90">
      <c r="A12" s="124"/>
      <c r="B12" s="128" t="s">
        <v>62</v>
      </c>
    </row>
    <row r="13" spans="1:7">
      <c r="A13" s="129"/>
      <c r="B13" s="130"/>
    </row>
    <row r="14" spans="1:7" ht="16" thickBot="1">
      <c r="A14" s="131"/>
      <c r="B14" s="132" t="s">
        <v>59</v>
      </c>
    </row>
    <row r="15" spans="1:7" ht="16" thickTop="1"/>
    <row r="16" spans="1:7" ht="16" thickBot="1"/>
    <row r="17" spans="1:2" ht="17" thickTop="1" thickBot="1">
      <c r="A17" s="162" t="s">
        <v>44</v>
      </c>
      <c r="B17" s="163"/>
    </row>
    <row r="18" spans="1:2" ht="31" thickTop="1">
      <c r="A18" s="120"/>
      <c r="B18" s="153" t="s">
        <v>58</v>
      </c>
    </row>
    <row r="19" spans="1:2">
      <c r="A19" s="120"/>
      <c r="B19" s="134"/>
    </row>
    <row r="20" spans="1:2">
      <c r="A20" s="120"/>
      <c r="B20" s="152" t="s">
        <v>45</v>
      </c>
    </row>
    <row r="21" spans="1:2">
      <c r="A21" s="124"/>
      <c r="B21" s="148" t="s">
        <v>57</v>
      </c>
    </row>
    <row r="22" spans="1:2">
      <c r="A22" s="124"/>
      <c r="B22" s="134"/>
    </row>
    <row r="23" spans="1:2">
      <c r="A23" s="124"/>
      <c r="B23" s="151" t="s">
        <v>46</v>
      </c>
    </row>
    <row r="24" spans="1:2">
      <c r="A24" s="124"/>
      <c r="B24" s="150" t="s">
        <v>47</v>
      </c>
    </row>
    <row r="25" spans="1:2">
      <c r="A25" s="124"/>
      <c r="B25" s="149" t="s">
        <v>48</v>
      </c>
    </row>
    <row r="26" spans="1:2">
      <c r="A26" s="124"/>
      <c r="B26" s="134"/>
    </row>
    <row r="27" spans="1:2">
      <c r="A27" s="124"/>
      <c r="B27" s="134" t="s">
        <v>49</v>
      </c>
    </row>
    <row r="28" spans="1:2">
      <c r="A28" s="124"/>
      <c r="B28" s="134" t="s">
        <v>52</v>
      </c>
    </row>
    <row r="29" spans="1:2">
      <c r="A29" s="124"/>
      <c r="B29" s="134" t="s">
        <v>50</v>
      </c>
    </row>
    <row r="30" spans="1:2">
      <c r="A30" s="124"/>
      <c r="B30" s="134" t="s">
        <v>51</v>
      </c>
    </row>
    <row r="31" spans="1:2">
      <c r="A31" s="124"/>
      <c r="B31" s="134" t="s">
        <v>53</v>
      </c>
    </row>
    <row r="32" spans="1:2">
      <c r="A32" s="124"/>
      <c r="B32" s="134" t="s">
        <v>54</v>
      </c>
    </row>
    <row r="33" spans="1:2">
      <c r="A33" s="124"/>
      <c r="B33" s="134" t="s">
        <v>55</v>
      </c>
    </row>
    <row r="34" spans="1:2" ht="16" thickBot="1">
      <c r="A34" s="133"/>
      <c r="B34" s="135"/>
    </row>
    <row r="35" spans="1:2" ht="16" thickTop="1"/>
  </sheetData>
  <mergeCells count="3">
    <mergeCell ref="A3:B3"/>
    <mergeCell ref="A17:B17"/>
    <mergeCell ref="A1:B1"/>
  </mergeCells>
  <hyperlinks>
    <hyperlink ref="B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workbookViewId="0">
      <selection activeCell="J9" sqref="J9"/>
    </sheetView>
  </sheetViews>
  <sheetFormatPr baseColWidth="10" defaultRowHeight="15" x14ac:dyDescent="0"/>
  <cols>
    <col min="1" max="1" width="21.6640625" bestFit="1" customWidth="1"/>
    <col min="2" max="15" width="11" customWidth="1"/>
    <col min="16" max="16" width="11" bestFit="1" customWidth="1"/>
    <col min="19" max="19" width="10.6640625" customWidth="1"/>
  </cols>
  <sheetData>
    <row r="1" spans="1:16" ht="17" thickTop="1" thickBot="1">
      <c r="A1" s="28" t="s">
        <v>25</v>
      </c>
      <c r="B1" s="17" t="s">
        <v>2</v>
      </c>
      <c r="C1" s="17" t="s">
        <v>0</v>
      </c>
      <c r="D1" s="17" t="s">
        <v>12</v>
      </c>
      <c r="E1" s="33"/>
      <c r="F1" s="19" t="str">
        <f>B10</f>
        <v>Expected</v>
      </c>
      <c r="G1" s="19" t="str">
        <f>C10</f>
        <v>Best Case</v>
      </c>
      <c r="H1" s="19" t="str">
        <f>D10</f>
        <v>Worst Case</v>
      </c>
      <c r="I1" s="19" t="str">
        <f>E10</f>
        <v>Heavy Use</v>
      </c>
      <c r="J1" s="34" t="str">
        <f>F10</f>
        <v>Max</v>
      </c>
      <c r="K1" s="17" t="str">
        <f>B10</f>
        <v>Expected</v>
      </c>
      <c r="L1" s="17" t="str">
        <f>C10</f>
        <v>Best Case</v>
      </c>
      <c r="M1" s="17" t="str">
        <f>D10</f>
        <v>Worst Case</v>
      </c>
      <c r="N1" s="17" t="str">
        <f>E10</f>
        <v>Heavy Use</v>
      </c>
      <c r="O1" s="18" t="s">
        <v>38</v>
      </c>
      <c r="P1" s="12" t="s">
        <v>30</v>
      </c>
    </row>
    <row r="2" spans="1:16" ht="17" thickTop="1" thickBot="1">
      <c r="A2" s="29" t="s">
        <v>11</v>
      </c>
      <c r="B2" s="108">
        <f t="shared" ref="B2:D8" ca="1" si="0">OFFSET($A$23,MATCH($A2,$A$23:$A$1000,0),COLUMN()-1)</f>
        <v>0</v>
      </c>
      <c r="C2" s="112">
        <f t="shared" ca="1" si="0"/>
        <v>500000</v>
      </c>
      <c r="D2" s="113">
        <f t="shared" ca="1" si="0"/>
        <v>500000</v>
      </c>
      <c r="E2" s="35"/>
      <c r="F2" s="20"/>
      <c r="G2" s="21"/>
      <c r="H2" s="20"/>
      <c r="I2" s="20"/>
      <c r="J2" s="36"/>
      <c r="K2" s="106">
        <f ca="1">12*$B2+MIN($D2,OFFSET($A$23,MATCH($A2,$A$23:$A1000,0)+12,COLUMN()-1))</f>
        <v>2175</v>
      </c>
      <c r="L2" s="106">
        <f ca="1">12*$B2+MIN($D2,OFFSET($A$23,MATCH($A2,$A$23:$A1000,0)+12,COLUMN()-1))</f>
        <v>505</v>
      </c>
      <c r="M2" s="106">
        <f ca="1">12*$B2+MIN($D2,OFFSET($A$23,MATCH($A2,$A$23:$A1000,0)+12,COLUMN()-1))</f>
        <v>19800</v>
      </c>
      <c r="N2" s="106">
        <f ca="1">12*$B2+MIN($D2,OFFSET($A$23,MATCH($A2,$A$23:$A1000,0)+12,COLUMN()-1))</f>
        <v>7075</v>
      </c>
      <c r="O2" s="109">
        <f ca="1">12*$B2+MIN($D2,OFFSET($A$23,MATCH($A2,$A$23:$A1000,0)+12,COLUMN()-1))</f>
        <v>120800</v>
      </c>
      <c r="P2" s="154">
        <f t="shared" ref="P2:P8" ca="1" si="1">SUMPRODUCT(K2:O2,K$9:O$9)</f>
        <v>5226.25</v>
      </c>
    </row>
    <row r="3" spans="1:16">
      <c r="A3" s="30" t="s">
        <v>19</v>
      </c>
      <c r="B3" s="107">
        <f t="shared" ca="1" si="0"/>
        <v>191.93</v>
      </c>
      <c r="C3" s="114">
        <f t="shared" ca="1" si="0"/>
        <v>6350</v>
      </c>
      <c r="D3" s="115">
        <f t="shared" ca="1" si="0"/>
        <v>6350</v>
      </c>
      <c r="E3" s="37"/>
      <c r="F3" s="22"/>
      <c r="G3" s="23"/>
      <c r="H3" s="22"/>
      <c r="I3" s="22"/>
      <c r="J3" s="38"/>
      <c r="K3" s="43">
        <f ca="1">12*$B3+MIN($D3,OFFSET($A$23,MATCH($A3,$A$23:$A1001,0)+12,COLUMN()-1))</f>
        <v>3088.16</v>
      </c>
      <c r="L3" s="43">
        <f ca="1">12*$B3+MIN($D3,OFFSET($A$23,MATCH($A3,$A$23:$A1001,0)+12,COLUMN()-1))</f>
        <v>2453.16</v>
      </c>
      <c r="M3" s="43">
        <f ca="1">12*$B3+MIN($D3,OFFSET($A$23,MATCH($A3,$A$23:$A1001,0)+12,COLUMN()-1))</f>
        <v>8653.16</v>
      </c>
      <c r="N3" s="43">
        <f ca="1">12*$B3+MIN($D3,OFFSET($A$23,MATCH($A3,$A$23:$A1001,0)+12,COLUMN()-1))</f>
        <v>5173.16</v>
      </c>
      <c r="O3" s="43">
        <f ca="1">12*$B3+MIN($D3,OFFSET($A$23,MATCH($A3,$A$23:$A1001,0)+12,COLUMN()-1))</f>
        <v>8653.16</v>
      </c>
      <c r="P3" s="16">
        <f t="shared" ca="1" si="1"/>
        <v>3840.2099999999996</v>
      </c>
    </row>
    <row r="4" spans="1:16">
      <c r="A4" s="31" t="s">
        <v>20</v>
      </c>
      <c r="B4" s="44">
        <f t="shared" ca="1" si="0"/>
        <v>204.95</v>
      </c>
      <c r="C4" s="116">
        <f t="shared" ca="1" si="0"/>
        <v>5500</v>
      </c>
      <c r="D4" s="117">
        <f t="shared" ca="1" si="0"/>
        <v>6350</v>
      </c>
      <c r="E4" s="39"/>
      <c r="F4" s="24"/>
      <c r="G4" s="25"/>
      <c r="H4" s="24"/>
      <c r="I4" s="24"/>
      <c r="J4" s="40"/>
      <c r="K4" s="44">
        <f ca="1">12*$B4+MIN($D4,OFFSET($A$23,MATCH($A4,$A$23:$A1002,0)+12,COLUMN()-1))</f>
        <v>3094.3999999999996</v>
      </c>
      <c r="L4" s="44">
        <f ca="1">12*$B4+MIN($D4,OFFSET($A$23,MATCH($A4,$A$23:$A1002,0)+12,COLUMN()-1))</f>
        <v>2569.3999999999996</v>
      </c>
      <c r="M4" s="44">
        <f ca="1">12*$B4+MIN($D4,OFFSET($A$23,MATCH($A4,$A$23:$A1002,0)+12,COLUMN()-1))</f>
        <v>8809.4</v>
      </c>
      <c r="N4" s="44">
        <f ca="1">12*$B4+MIN($D4,OFFSET($A$23,MATCH($A4,$A$23:$A1002,0)+12,COLUMN()-1))</f>
        <v>5039.3999999999996</v>
      </c>
      <c r="O4" s="44">
        <f ca="1">12*$B4+MIN($D4,OFFSET($A$23,MATCH($A4,$A$23:$A1002,0)+12,COLUMN()-1))</f>
        <v>8809.4</v>
      </c>
      <c r="P4" s="14">
        <f t="shared" ca="1" si="1"/>
        <v>3849.45</v>
      </c>
    </row>
    <row r="5" spans="1:16">
      <c r="A5" s="31" t="s">
        <v>21</v>
      </c>
      <c r="B5" s="44">
        <f t="shared" ca="1" si="0"/>
        <v>245.01</v>
      </c>
      <c r="C5" s="116">
        <f t="shared" ca="1" si="0"/>
        <v>3000</v>
      </c>
      <c r="D5" s="117">
        <f t="shared" ca="1" si="0"/>
        <v>6350</v>
      </c>
      <c r="E5" s="39"/>
      <c r="F5" s="24"/>
      <c r="G5" s="25"/>
      <c r="H5" s="24"/>
      <c r="I5" s="24"/>
      <c r="J5" s="40"/>
      <c r="K5" s="44">
        <f ca="1">12*$B5+MIN($D5,OFFSET($A$23,MATCH($A5,$A$23:$A1003,0)+12,COLUMN()-1))</f>
        <v>3420.12</v>
      </c>
      <c r="L5" s="44">
        <f ca="1">12*$B5+MIN($D5,OFFSET($A$23,MATCH($A5,$A$23:$A1003,0)+12,COLUMN()-1))</f>
        <v>3020.12</v>
      </c>
      <c r="M5" s="44">
        <f ca="1">12*$B5+MIN($D5,OFFSET($A$23,MATCH($A5,$A$23:$A1003,0)+12,COLUMN()-1))</f>
        <v>7920.5541926729984</v>
      </c>
      <c r="N5" s="44">
        <f ca="1">12*$B5+MIN($D5,OFFSET($A$23,MATCH($A5,$A$23:$A1003,0)+12,COLUMN()-1))</f>
        <v>5130.12</v>
      </c>
      <c r="O5" s="44">
        <f ca="1">12*$B5+MIN($D5,OFFSET($A$23,MATCH($A5,$A$23:$A1003,0)+12,COLUMN()-1))</f>
        <v>9290.119999999999</v>
      </c>
      <c r="P5" s="14">
        <f t="shared" ca="1" si="1"/>
        <v>4076.3460515603797</v>
      </c>
    </row>
    <row r="6" spans="1:16">
      <c r="A6" s="31" t="s">
        <v>22</v>
      </c>
      <c r="B6" s="44">
        <f t="shared" ca="1" si="0"/>
        <v>257.41000000000003</v>
      </c>
      <c r="C6" s="116">
        <f t="shared" ca="1" si="0"/>
        <v>2000</v>
      </c>
      <c r="D6" s="117">
        <f t="shared" ca="1" si="0"/>
        <v>6350</v>
      </c>
      <c r="E6" s="39"/>
      <c r="F6" s="24"/>
      <c r="G6" s="25"/>
      <c r="H6" s="24"/>
      <c r="I6" s="24"/>
      <c r="J6" s="40"/>
      <c r="K6" s="44">
        <f ca="1">12*$B6+MIN($D6,OFFSET($A$23,MATCH($A6,$A$23:$A1004,0)+12,COLUMN()-1))</f>
        <v>3593.92</v>
      </c>
      <c r="L6" s="44">
        <f ca="1">12*$B6+MIN($D6,OFFSET($A$23,MATCH($A6,$A$23:$A1004,0)+12,COLUMN()-1))</f>
        <v>3178.92</v>
      </c>
      <c r="M6" s="44">
        <f ca="1">12*$B6+MIN($D6,OFFSET($A$23,MATCH($A6,$A$23:$A1004,0)+12,COLUMN()-1))</f>
        <v>7785.6842956764294</v>
      </c>
      <c r="N6" s="44">
        <f ca="1">12*$B6+MIN($D6,OFFSET($A$23,MATCH($A6,$A$23:$A1004,0)+12,COLUMN()-1))</f>
        <v>4953.92</v>
      </c>
      <c r="O6" s="44">
        <f ca="1">12*$B6+MIN($D6,OFFSET($A$23,MATCH($A6,$A$23:$A1004,0)+12,COLUMN()-1))</f>
        <v>9438.92</v>
      </c>
      <c r="P6" s="14">
        <f t="shared" ca="1" si="1"/>
        <v>4140.1258577405861</v>
      </c>
    </row>
    <row r="7" spans="1:16">
      <c r="A7" s="31" t="s">
        <v>23</v>
      </c>
      <c r="B7" s="44">
        <f t="shared" ca="1" si="0"/>
        <v>278.45999999999998</v>
      </c>
      <c r="C7" s="116">
        <f t="shared" ca="1" si="0"/>
        <v>1500</v>
      </c>
      <c r="D7" s="117">
        <f t="shared" ca="1" si="0"/>
        <v>4500</v>
      </c>
      <c r="E7" s="39"/>
      <c r="F7" s="24"/>
      <c r="G7" s="25"/>
      <c r="H7" s="24"/>
      <c r="I7" s="24"/>
      <c r="J7" s="40"/>
      <c r="K7" s="44">
        <f ca="1">12*$B7+MIN($D7,OFFSET($A$23,MATCH($A7,$A$23:$A1005,0)+12,COLUMN()-1))</f>
        <v>3701.5199999999995</v>
      </c>
      <c r="L7" s="44">
        <f ca="1">12*$B7+MIN($D7,OFFSET($A$23,MATCH($A7,$A$23:$A1005,0)+12,COLUMN()-1))</f>
        <v>3401.5199999999995</v>
      </c>
      <c r="M7" s="44">
        <f ca="1">12*$B7+MIN($D7,OFFSET($A$23,MATCH($A7,$A$23:$A1005,0)+12,COLUMN()-1))</f>
        <v>6890.1556073211304</v>
      </c>
      <c r="N7" s="44">
        <f ca="1">12*$B7+MIN($D7,OFFSET($A$23,MATCH($A7,$A$23:$A1005,0)+12,COLUMN()-1))</f>
        <v>4346.5199999999995</v>
      </c>
      <c r="O7" s="44">
        <f ca="1">12*$B7+MIN($D7,OFFSET($A$23,MATCH($A7,$A$23:$A1005,0)+12,COLUMN()-1))</f>
        <v>7841.5199999999995</v>
      </c>
      <c r="P7" s="14">
        <f t="shared" ca="1" si="1"/>
        <v>4020.4881364392672</v>
      </c>
    </row>
    <row r="8" spans="1:16" ht="16" thickBot="1">
      <c r="A8" s="32" t="s">
        <v>24</v>
      </c>
      <c r="B8" s="45">
        <f t="shared" ca="1" si="0"/>
        <v>285.95</v>
      </c>
      <c r="C8" s="118">
        <f t="shared" ca="1" si="0"/>
        <v>1000</v>
      </c>
      <c r="D8" s="119">
        <f t="shared" ca="1" si="0"/>
        <v>4500</v>
      </c>
      <c r="E8" s="41"/>
      <c r="F8" s="26"/>
      <c r="G8" s="27"/>
      <c r="H8" s="26"/>
      <c r="I8" s="26"/>
      <c r="J8" s="42"/>
      <c r="K8" s="45">
        <f ca="1">12*$B8+MIN($D8,OFFSET($A$23,MATCH($A8,$A$23:$A1006,0)+12,COLUMN()-1))</f>
        <v>3791.3999999999996</v>
      </c>
      <c r="L8" s="45">
        <f ca="1">12*$B8+MIN($D8,OFFSET($A$23,MATCH($A8,$A$23:$A1006,0)+12,COLUMN()-1))</f>
        <v>3491.3999999999996</v>
      </c>
      <c r="M8" s="45">
        <f ca="1">12*$B8+MIN($D8,OFFSET($A$23,MATCH($A8,$A$23:$A1006,0)+12,COLUMN()-1))</f>
        <v>6935.3616613418526</v>
      </c>
      <c r="N8" s="45">
        <f ca="1">12*$B8+MIN($D8,OFFSET($A$23,MATCH($A8,$A$23:$A1006,0)+12,COLUMN()-1))</f>
        <v>4800.3855072463766</v>
      </c>
      <c r="O8" s="45">
        <f ca="1">12*$B8+MIN($D8,OFFSET($A$23,MATCH($A8,$A$23:$A1006,0)+12,COLUMN()-1))</f>
        <v>7931.4</v>
      </c>
      <c r="P8" s="15">
        <f t="shared" ca="1" si="1"/>
        <v>4198.6840764921053</v>
      </c>
    </row>
    <row r="9" spans="1:16" ht="17" thickTop="1" thickBot="1">
      <c r="J9" s="161" t="s">
        <v>29</v>
      </c>
      <c r="K9" s="145">
        <v>0.43</v>
      </c>
      <c r="L9" s="146">
        <v>0.25</v>
      </c>
      <c r="M9" s="146">
        <v>0.06</v>
      </c>
      <c r="N9" s="146">
        <v>0.25</v>
      </c>
      <c r="O9" s="147">
        <v>0.01</v>
      </c>
      <c r="P9" s="13">
        <f>SUM(K9:O9)</f>
        <v>1</v>
      </c>
    </row>
    <row r="10" spans="1:16" ht="16" thickTop="1">
      <c r="A10" s="10" t="s">
        <v>3</v>
      </c>
      <c r="B10" s="157" t="s">
        <v>4</v>
      </c>
      <c r="C10" s="158" t="s">
        <v>5</v>
      </c>
      <c r="D10" s="158" t="s">
        <v>6</v>
      </c>
      <c r="E10" s="159" t="s">
        <v>28</v>
      </c>
      <c r="F10" s="160" t="s">
        <v>27</v>
      </c>
      <c r="G10" s="136" t="s">
        <v>56</v>
      </c>
    </row>
    <row r="11" spans="1:16">
      <c r="A11" s="6" t="s">
        <v>32</v>
      </c>
      <c r="B11" s="137">
        <v>3</v>
      </c>
      <c r="C11" s="138">
        <v>1</v>
      </c>
      <c r="D11" s="138">
        <v>22</v>
      </c>
      <c r="E11" s="138">
        <v>6</v>
      </c>
      <c r="F11" s="139">
        <v>52</v>
      </c>
      <c r="G11" s="140">
        <v>125</v>
      </c>
    </row>
    <row r="12" spans="1:16">
      <c r="A12" s="6" t="s">
        <v>33</v>
      </c>
      <c r="B12" s="137">
        <v>2</v>
      </c>
      <c r="C12" s="138">
        <v>1</v>
      </c>
      <c r="D12" s="138">
        <v>30</v>
      </c>
      <c r="E12" s="138">
        <v>12</v>
      </c>
      <c r="F12" s="139">
        <v>60</v>
      </c>
      <c r="G12" s="140">
        <v>300</v>
      </c>
    </row>
    <row r="13" spans="1:16">
      <c r="A13" s="6" t="s">
        <v>7</v>
      </c>
      <c r="B13" s="137">
        <v>1</v>
      </c>
      <c r="C13" s="138">
        <v>0</v>
      </c>
      <c r="D13" s="138">
        <v>7</v>
      </c>
      <c r="E13" s="138">
        <v>3</v>
      </c>
      <c r="F13" s="139">
        <v>40</v>
      </c>
      <c r="G13" s="140">
        <v>100</v>
      </c>
      <c r="J13" s="166" t="s">
        <v>31</v>
      </c>
      <c r="K13" s="167"/>
      <c r="L13" s="167"/>
      <c r="M13" s="167"/>
      <c r="N13" s="167"/>
      <c r="O13" s="168"/>
    </row>
    <row r="14" spans="1:16">
      <c r="A14" s="6" t="s">
        <v>8</v>
      </c>
      <c r="B14" s="137">
        <v>0</v>
      </c>
      <c r="C14" s="138">
        <v>0</v>
      </c>
      <c r="D14" s="138">
        <v>1</v>
      </c>
      <c r="E14" s="138">
        <v>0</v>
      </c>
      <c r="F14" s="139">
        <v>10</v>
      </c>
      <c r="G14" s="140">
        <v>1000</v>
      </c>
      <c r="J14" s="166"/>
      <c r="K14" s="167"/>
      <c r="L14" s="167"/>
      <c r="M14" s="167"/>
      <c r="N14" s="167"/>
      <c r="O14" s="168"/>
    </row>
    <row r="15" spans="1:16">
      <c r="A15" s="6" t="s">
        <v>9</v>
      </c>
      <c r="B15" s="137">
        <v>0</v>
      </c>
      <c r="C15" s="138">
        <v>0</v>
      </c>
      <c r="D15" s="138">
        <v>14</v>
      </c>
      <c r="E15" s="138">
        <v>0</v>
      </c>
      <c r="F15" s="139">
        <v>365</v>
      </c>
      <c r="G15" s="140">
        <v>200</v>
      </c>
      <c r="J15" s="166"/>
      <c r="K15" s="167"/>
      <c r="L15" s="167"/>
      <c r="M15" s="167"/>
      <c r="N15" s="167"/>
      <c r="O15" s="168"/>
    </row>
    <row r="16" spans="1:16">
      <c r="A16" s="6" t="s">
        <v>10</v>
      </c>
      <c r="B16" s="137">
        <v>10</v>
      </c>
      <c r="C16" s="138">
        <v>0</v>
      </c>
      <c r="D16" s="138">
        <v>10</v>
      </c>
      <c r="E16" s="138">
        <v>10</v>
      </c>
      <c r="F16" s="139">
        <v>10</v>
      </c>
      <c r="G16" s="140">
        <v>60</v>
      </c>
      <c r="J16" s="169" t="str">
        <f ca="1">INDEX(A2:A8,MATCH(MIN(P2:P8),P2:P8,0))</f>
        <v>Premera MSP 6350</v>
      </c>
      <c r="K16" s="170"/>
      <c r="L16" s="170"/>
      <c r="M16" s="170"/>
      <c r="N16" s="170"/>
      <c r="O16" s="171"/>
    </row>
    <row r="17" spans="1:15">
      <c r="A17" s="6" t="s">
        <v>34</v>
      </c>
      <c r="B17" s="137">
        <v>5</v>
      </c>
      <c r="C17" s="138">
        <v>2</v>
      </c>
      <c r="D17" s="138">
        <v>10</v>
      </c>
      <c r="E17" s="138">
        <v>10</v>
      </c>
      <c r="F17" s="139">
        <v>30</v>
      </c>
      <c r="G17" s="140">
        <v>40</v>
      </c>
      <c r="J17" s="172"/>
      <c r="K17" s="170"/>
      <c r="L17" s="170"/>
      <c r="M17" s="170"/>
      <c r="N17" s="170"/>
      <c r="O17" s="171"/>
    </row>
    <row r="18" spans="1:15">
      <c r="A18" s="6" t="s">
        <v>35</v>
      </c>
      <c r="B18" s="137">
        <v>0</v>
      </c>
      <c r="C18" s="138">
        <v>0</v>
      </c>
      <c r="D18" s="138">
        <v>10</v>
      </c>
      <c r="E18" s="138">
        <v>15</v>
      </c>
      <c r="F18" s="139">
        <v>20</v>
      </c>
      <c r="G18" s="140">
        <v>75</v>
      </c>
      <c r="J18" s="172"/>
      <c r="K18" s="170"/>
      <c r="L18" s="170"/>
      <c r="M18" s="170"/>
      <c r="N18" s="170"/>
      <c r="O18" s="171"/>
    </row>
    <row r="19" spans="1:15" ht="16" thickBot="1">
      <c r="A19" s="8" t="s">
        <v>36</v>
      </c>
      <c r="B19" s="141">
        <v>0.5</v>
      </c>
      <c r="C19" s="142">
        <v>0</v>
      </c>
      <c r="D19" s="142">
        <v>3</v>
      </c>
      <c r="E19" s="142">
        <v>0.5</v>
      </c>
      <c r="F19" s="143">
        <v>10</v>
      </c>
      <c r="G19" s="144">
        <v>600</v>
      </c>
    </row>
    <row r="20" spans="1:15" ht="16" thickTop="1"/>
    <row r="22" spans="1:15" ht="16" thickBot="1"/>
    <row r="23" spans="1:15" ht="17" thickTop="1" thickBot="1">
      <c r="A23" s="105" t="s">
        <v>19</v>
      </c>
      <c r="B23" s="100" t="s">
        <v>2</v>
      </c>
      <c r="C23" s="101" t="s">
        <v>0</v>
      </c>
      <c r="D23" s="102" t="s">
        <v>12</v>
      </c>
      <c r="E23" s="17"/>
      <c r="F23" s="103" t="s">
        <v>60</v>
      </c>
      <c r="G23" s="104"/>
      <c r="H23" s="50"/>
      <c r="I23" s="50"/>
      <c r="J23" s="55"/>
      <c r="K23" s="4"/>
      <c r="L23" s="4"/>
      <c r="M23" s="4"/>
      <c r="N23" s="4"/>
      <c r="O23" s="5"/>
    </row>
    <row r="24" spans="1:15" ht="17" thickTop="1" thickBot="1">
      <c r="A24" s="6"/>
      <c r="B24" s="54">
        <v>191.93</v>
      </c>
      <c r="C24" s="110">
        <v>6350</v>
      </c>
      <c r="D24" s="111">
        <v>6350</v>
      </c>
      <c r="E24" s="1"/>
      <c r="F24" s="88">
        <f ca="1">MIN(1,$C24/F36)</f>
        <v>1</v>
      </c>
      <c r="G24" s="89">
        <f ca="1">MIN(1,$C24/G36)</f>
        <v>1</v>
      </c>
      <c r="H24" s="89">
        <f ca="1">MIN(1,$C24/H36)</f>
        <v>0.74355971896955508</v>
      </c>
      <c r="I24" s="89">
        <f ca="1">MIN(1,$C24/I36)</f>
        <v>1</v>
      </c>
      <c r="J24" s="90">
        <f ca="1">MIN(1,$C24/J36)</f>
        <v>6.5844048112816259E-2</v>
      </c>
      <c r="K24" s="2"/>
      <c r="L24" s="2"/>
      <c r="M24" s="2"/>
      <c r="N24" s="2"/>
      <c r="O24" s="9"/>
    </row>
    <row r="25" spans="1:15" ht="17" thickTop="1" thickBot="1">
      <c r="A25" s="6"/>
      <c r="B25" s="91" t="s">
        <v>15</v>
      </c>
      <c r="C25" s="92"/>
      <c r="D25" s="93" t="s">
        <v>14</v>
      </c>
      <c r="E25" s="94"/>
      <c r="F25" s="95" t="s">
        <v>26</v>
      </c>
      <c r="G25" s="96"/>
      <c r="H25" s="96"/>
      <c r="I25" s="96"/>
      <c r="J25" s="97"/>
      <c r="K25" s="98" t="s">
        <v>17</v>
      </c>
      <c r="L25" s="98"/>
      <c r="M25" s="98"/>
      <c r="N25" s="98"/>
      <c r="O25" s="99"/>
    </row>
    <row r="26" spans="1:15">
      <c r="A26" s="51" t="s">
        <v>16</v>
      </c>
      <c r="B26" s="52" t="s">
        <v>1</v>
      </c>
      <c r="C26" s="47" t="s">
        <v>13</v>
      </c>
      <c r="D26" s="46" t="s">
        <v>1</v>
      </c>
      <c r="E26" s="47" t="s">
        <v>13</v>
      </c>
      <c r="F26" s="56" t="str">
        <f>B$10</f>
        <v>Expected</v>
      </c>
      <c r="G26" s="57" t="str">
        <f>C$10</f>
        <v>Best Case</v>
      </c>
      <c r="H26" s="57" t="str">
        <f>D$10</f>
        <v>Worst Case</v>
      </c>
      <c r="I26" s="57" t="str">
        <f>E$10</f>
        <v>Heavy Use</v>
      </c>
      <c r="J26" s="58" t="str">
        <f>F$10</f>
        <v>Max</v>
      </c>
      <c r="K26" s="59" t="str">
        <f>B$10</f>
        <v>Expected</v>
      </c>
      <c r="L26" s="60" t="str">
        <f>C$10</f>
        <v>Best Case</v>
      </c>
      <c r="M26" s="60" t="str">
        <f>D$10</f>
        <v>Worst Case</v>
      </c>
      <c r="N26" s="60" t="str">
        <f>E$10</f>
        <v>Heavy Use</v>
      </c>
      <c r="O26" s="61" t="str">
        <f>F$10</f>
        <v>Max</v>
      </c>
    </row>
    <row r="27" spans="1:15">
      <c r="A27" s="6" t="s">
        <v>32</v>
      </c>
      <c r="B27" s="62">
        <v>20</v>
      </c>
      <c r="C27" s="48">
        <v>0</v>
      </c>
      <c r="D27" s="65">
        <v>0</v>
      </c>
      <c r="E27" s="48">
        <v>0</v>
      </c>
      <c r="F27" s="68">
        <f t="shared" ref="F27:F35" ca="1" si="2">VLOOKUP($A27,$A$11:$F$19,MATCH(B$10,$A$10:$F$10,0),FALSE)*($B27+$C27*OFFSET($G$10,MATCH($A27,$A$11:$A$19,0),0))</f>
        <v>60</v>
      </c>
      <c r="G27" s="69">
        <f t="shared" ref="G27:G35" ca="1" si="3">VLOOKUP($A27,$A$11:$F$19,MATCH(C$10,$A$10:$F$10,0),FALSE)*($B27+$C27*OFFSET($G$10,MATCH($A27,$A$11:$A$19,0),0))</f>
        <v>20</v>
      </c>
      <c r="H27" s="69">
        <f t="shared" ref="H27:H35" ca="1" si="4">VLOOKUP($A27,$A$11:$F$19,MATCH(D$10,$A$10:$F$10,0),FALSE)*($B27+$C27*OFFSET($G$10,MATCH($A27,$A$11:$A$19,0),0))</f>
        <v>440</v>
      </c>
      <c r="I27" s="69">
        <f t="shared" ref="I27:I35" ca="1" si="5">VLOOKUP($A27,$A$11:$F$19,MATCH(E$10,$A$10:$F$10,0),FALSE)*($B27+$C27*OFFSET($G$10,MATCH($A27,$A$11:$A$19,0),0))</f>
        <v>120</v>
      </c>
      <c r="J27" s="70">
        <f t="shared" ref="J27:J35" ca="1" si="6">VLOOKUP($A27,$A$11:$F$19,MATCH(F$10,$A$10:$F$10,0),FALSE)*($B27+$C27*OFFSET($G$10,MATCH($A27,$A$11:$A$19,0),0))</f>
        <v>1040</v>
      </c>
      <c r="K27" s="71">
        <f ca="1">OFFSET(K15,MATCH($K$25,$K17:$K25,0),-5)*VLOOKUP($A27,$A$11:$F$19,MATCH(B$10,$A$10:$F$10,0),FALSE)*($B27+$C27*OFFSET($G$10,MATCH($A27,$A$11:$A$19,0),0))+
(1-OFFSET(K15,MATCH($K$25,$K17:$K25,0),-5))*VLOOKUP($A27,$A$11:$F$19,MATCH(B$10,$A$10:$F$10,0),FALSE)*($D27+$E27*OFFSET($G$10,MATCH($A27,$A$11:$A$19,0),0))</f>
        <v>60</v>
      </c>
      <c r="L27" s="72">
        <f t="shared" ref="L27:O35" ca="1" si="7">OFFSET(L15,MATCH($K$25,$K17:$K25,0),-5)*VLOOKUP($A27,$A$11:$F$19,MATCH(C$10,$A$10:$F$10,0),FALSE)*($B27+$C27*OFFSET($G$10,MATCH($A27,$A$11:$A$19,0),0))+
(1-OFFSET(L15,MATCH($K$25,$K17:$K25,0),-5))*VLOOKUP($A27,$A$11:$F$19,MATCH(C$10,$A$10:$F$10,0),FALSE)*($D27+$E27*OFFSET($G$10,MATCH($A27,$A$11:$A$19,0),0))</f>
        <v>20</v>
      </c>
      <c r="M27" s="72">
        <f t="shared" ca="1" si="7"/>
        <v>327.16627634660426</v>
      </c>
      <c r="N27" s="72">
        <f t="shared" ca="1" si="7"/>
        <v>120</v>
      </c>
      <c r="O27" s="73">
        <f t="shared" ca="1" si="7"/>
        <v>68.477810037328908</v>
      </c>
    </row>
    <row r="28" spans="1:15">
      <c r="A28" s="6" t="s">
        <v>33</v>
      </c>
      <c r="B28" s="63">
        <v>50</v>
      </c>
      <c r="C28" s="49">
        <v>0</v>
      </c>
      <c r="D28" s="66">
        <v>0</v>
      </c>
      <c r="E28" s="49">
        <v>0</v>
      </c>
      <c r="F28" s="74">
        <f t="shared" ca="1" si="2"/>
        <v>100</v>
      </c>
      <c r="G28" s="75">
        <f t="shared" ca="1" si="3"/>
        <v>50</v>
      </c>
      <c r="H28" s="75">
        <f t="shared" ca="1" si="4"/>
        <v>1500</v>
      </c>
      <c r="I28" s="75">
        <f t="shared" ca="1" si="5"/>
        <v>600</v>
      </c>
      <c r="J28" s="76">
        <f t="shared" ca="1" si="6"/>
        <v>3000</v>
      </c>
      <c r="K28" s="71">
        <f t="shared" ref="K28:K35" ca="1" si="8">OFFSET(K16,MATCH($K$25,$K18:$K26,0),-5)*VLOOKUP($A28,$A$11:$F$19,MATCH(B$10,$A$10:$F$10,0),FALSE)*($B28+$C28*OFFSET($G$10,MATCH($A28,$A$11:$A$19,0),0))+
(1-OFFSET(K16,MATCH($K$25,$K18:$K26,0),-5))*VLOOKUP($A28,$A$11:$F$19,MATCH(B$10,$A$10:$F$10,0),FALSE)*($D28+$E28*OFFSET($G$10,MATCH($A28,$A$11:$A$19,0),0))</f>
        <v>100</v>
      </c>
      <c r="L28" s="72">
        <f t="shared" ca="1" si="7"/>
        <v>50</v>
      </c>
      <c r="M28" s="72">
        <f t="shared" ca="1" si="7"/>
        <v>1115.3395784543327</v>
      </c>
      <c r="N28" s="72">
        <f t="shared" ca="1" si="7"/>
        <v>600</v>
      </c>
      <c r="O28" s="73">
        <f t="shared" ca="1" si="7"/>
        <v>197.53214433844877</v>
      </c>
    </row>
    <row r="29" spans="1:15">
      <c r="A29" s="6" t="s">
        <v>7</v>
      </c>
      <c r="B29" s="63">
        <v>0</v>
      </c>
      <c r="C29" s="49">
        <v>1</v>
      </c>
      <c r="D29" s="66">
        <v>0</v>
      </c>
      <c r="E29" s="49">
        <v>0</v>
      </c>
      <c r="F29" s="74">
        <f t="shared" ca="1" si="2"/>
        <v>100</v>
      </c>
      <c r="G29" s="75">
        <f t="shared" ca="1" si="3"/>
        <v>0</v>
      </c>
      <c r="H29" s="75">
        <f t="shared" ca="1" si="4"/>
        <v>700</v>
      </c>
      <c r="I29" s="75">
        <f t="shared" ca="1" si="5"/>
        <v>300</v>
      </c>
      <c r="J29" s="76">
        <f t="shared" ca="1" si="6"/>
        <v>4000</v>
      </c>
      <c r="K29" s="71">
        <f t="shared" ca="1" si="8"/>
        <v>100</v>
      </c>
      <c r="L29" s="72">
        <f t="shared" ca="1" si="7"/>
        <v>0</v>
      </c>
      <c r="M29" s="72">
        <f t="shared" ca="1" si="7"/>
        <v>520.49180327868851</v>
      </c>
      <c r="N29" s="72">
        <f t="shared" ca="1" si="7"/>
        <v>300</v>
      </c>
      <c r="O29" s="73">
        <f t="shared" ca="1" si="7"/>
        <v>263.37619245126501</v>
      </c>
    </row>
    <row r="30" spans="1:15">
      <c r="A30" s="6" t="s">
        <v>8</v>
      </c>
      <c r="B30" s="63">
        <v>0</v>
      </c>
      <c r="C30" s="49">
        <v>1</v>
      </c>
      <c r="D30" s="66">
        <v>0</v>
      </c>
      <c r="E30" s="49">
        <v>0</v>
      </c>
      <c r="F30" s="74">
        <f t="shared" ca="1" si="2"/>
        <v>0</v>
      </c>
      <c r="G30" s="75">
        <f t="shared" ca="1" si="3"/>
        <v>0</v>
      </c>
      <c r="H30" s="75">
        <f t="shared" ca="1" si="4"/>
        <v>1000</v>
      </c>
      <c r="I30" s="75">
        <f t="shared" ca="1" si="5"/>
        <v>0</v>
      </c>
      <c r="J30" s="76">
        <f t="shared" ca="1" si="6"/>
        <v>10000</v>
      </c>
      <c r="K30" s="71">
        <f t="shared" ca="1" si="8"/>
        <v>0</v>
      </c>
      <c r="L30" s="72">
        <f t="shared" ca="1" si="7"/>
        <v>0</v>
      </c>
      <c r="M30" s="72">
        <f t="shared" ca="1" si="7"/>
        <v>743.55971896955509</v>
      </c>
      <c r="N30" s="72">
        <f t="shared" ca="1" si="7"/>
        <v>0</v>
      </c>
      <c r="O30" s="73">
        <f t="shared" ca="1" si="7"/>
        <v>658.44048112816256</v>
      </c>
    </row>
    <row r="31" spans="1:15">
      <c r="A31" s="6" t="s">
        <v>9</v>
      </c>
      <c r="B31" s="63">
        <v>0</v>
      </c>
      <c r="C31" s="49">
        <v>1</v>
      </c>
      <c r="D31" s="66">
        <v>0</v>
      </c>
      <c r="E31" s="49">
        <v>0</v>
      </c>
      <c r="F31" s="74">
        <f t="shared" ca="1" si="2"/>
        <v>0</v>
      </c>
      <c r="G31" s="75">
        <f t="shared" ca="1" si="3"/>
        <v>0</v>
      </c>
      <c r="H31" s="75">
        <f t="shared" ca="1" si="4"/>
        <v>2800</v>
      </c>
      <c r="I31" s="75">
        <f t="shared" ca="1" si="5"/>
        <v>0</v>
      </c>
      <c r="J31" s="76">
        <f t="shared" ca="1" si="6"/>
        <v>73000</v>
      </c>
      <c r="K31" s="71">
        <f t="shared" ca="1" si="8"/>
        <v>0</v>
      </c>
      <c r="L31" s="72">
        <f t="shared" ca="1" si="7"/>
        <v>0</v>
      </c>
      <c r="M31" s="72">
        <f t="shared" ca="1" si="7"/>
        <v>2081.967213114754</v>
      </c>
      <c r="N31" s="72">
        <f t="shared" ca="1" si="7"/>
        <v>0</v>
      </c>
      <c r="O31" s="73">
        <f t="shared" ca="1" si="7"/>
        <v>4806.6155122355867</v>
      </c>
    </row>
    <row r="32" spans="1:15">
      <c r="A32" s="6" t="s">
        <v>10</v>
      </c>
      <c r="B32" s="63">
        <v>20</v>
      </c>
      <c r="C32" s="49">
        <v>0</v>
      </c>
      <c r="D32" s="66">
        <v>0</v>
      </c>
      <c r="E32" s="49">
        <v>0</v>
      </c>
      <c r="F32" s="74">
        <f t="shared" ca="1" si="2"/>
        <v>200</v>
      </c>
      <c r="G32" s="75">
        <f t="shared" ca="1" si="3"/>
        <v>0</v>
      </c>
      <c r="H32" s="75">
        <f t="shared" ca="1" si="4"/>
        <v>200</v>
      </c>
      <c r="I32" s="75">
        <f t="shared" ca="1" si="5"/>
        <v>200</v>
      </c>
      <c r="J32" s="76">
        <f t="shared" ca="1" si="6"/>
        <v>200</v>
      </c>
      <c r="K32" s="71">
        <f t="shared" ca="1" si="8"/>
        <v>200</v>
      </c>
      <c r="L32" s="72">
        <f t="shared" ca="1" si="7"/>
        <v>0</v>
      </c>
      <c r="M32" s="72">
        <f t="shared" ca="1" si="7"/>
        <v>148.71194379391102</v>
      </c>
      <c r="N32" s="72">
        <f t="shared" ca="1" si="7"/>
        <v>200</v>
      </c>
      <c r="O32" s="73">
        <f t="shared" ca="1" si="7"/>
        <v>13.168809622563252</v>
      </c>
    </row>
    <row r="33" spans="1:15">
      <c r="A33" s="6" t="s">
        <v>34</v>
      </c>
      <c r="B33" s="63">
        <v>0</v>
      </c>
      <c r="C33" s="49">
        <v>1</v>
      </c>
      <c r="D33" s="66">
        <v>0</v>
      </c>
      <c r="E33" s="49">
        <v>0</v>
      </c>
      <c r="F33" s="74">
        <f t="shared" ca="1" si="2"/>
        <v>200</v>
      </c>
      <c r="G33" s="75">
        <f t="shared" ca="1" si="3"/>
        <v>80</v>
      </c>
      <c r="H33" s="75">
        <f t="shared" ca="1" si="4"/>
        <v>400</v>
      </c>
      <c r="I33" s="75">
        <f t="shared" ca="1" si="5"/>
        <v>400</v>
      </c>
      <c r="J33" s="76">
        <f t="shared" ca="1" si="6"/>
        <v>1200</v>
      </c>
      <c r="K33" s="71">
        <f t="shared" ca="1" si="8"/>
        <v>200</v>
      </c>
      <c r="L33" s="72">
        <f t="shared" ca="1" si="7"/>
        <v>80</v>
      </c>
      <c r="M33" s="72">
        <f t="shared" ca="1" si="7"/>
        <v>297.42388758782204</v>
      </c>
      <c r="N33" s="72">
        <f t="shared" ca="1" si="7"/>
        <v>400</v>
      </c>
      <c r="O33" s="73">
        <f t="shared" ca="1" si="7"/>
        <v>79.012857735379512</v>
      </c>
    </row>
    <row r="34" spans="1:15">
      <c r="A34" s="6" t="s">
        <v>35</v>
      </c>
      <c r="B34" s="63">
        <v>0</v>
      </c>
      <c r="C34" s="49">
        <v>1</v>
      </c>
      <c r="D34" s="66">
        <v>0</v>
      </c>
      <c r="E34" s="49">
        <v>0</v>
      </c>
      <c r="F34" s="74">
        <f t="shared" ca="1" si="2"/>
        <v>0</v>
      </c>
      <c r="G34" s="75">
        <f t="shared" ca="1" si="3"/>
        <v>0</v>
      </c>
      <c r="H34" s="75">
        <f t="shared" ca="1" si="4"/>
        <v>750</v>
      </c>
      <c r="I34" s="75">
        <f t="shared" ca="1" si="5"/>
        <v>1125</v>
      </c>
      <c r="J34" s="76">
        <f t="shared" ca="1" si="6"/>
        <v>1500</v>
      </c>
      <c r="K34" s="71">
        <f t="shared" ca="1" si="8"/>
        <v>0</v>
      </c>
      <c r="L34" s="72">
        <f t="shared" ca="1" si="7"/>
        <v>0</v>
      </c>
      <c r="M34" s="72">
        <f t="shared" ca="1" si="7"/>
        <v>557.66978922716635</v>
      </c>
      <c r="N34" s="72">
        <f t="shared" ca="1" si="7"/>
        <v>1125</v>
      </c>
      <c r="O34" s="73">
        <f t="shared" ca="1" si="7"/>
        <v>98.766072169224387</v>
      </c>
    </row>
    <row r="35" spans="1:15" ht="16" thickBot="1">
      <c r="A35" s="8" t="s">
        <v>36</v>
      </c>
      <c r="B35" s="64">
        <v>250</v>
      </c>
      <c r="C35" s="53">
        <v>0</v>
      </c>
      <c r="D35" s="67">
        <v>0</v>
      </c>
      <c r="E35" s="53">
        <v>0</v>
      </c>
      <c r="F35" s="77">
        <f t="shared" ca="1" si="2"/>
        <v>125</v>
      </c>
      <c r="G35" s="78">
        <f t="shared" ca="1" si="3"/>
        <v>0</v>
      </c>
      <c r="H35" s="78">
        <f t="shared" ca="1" si="4"/>
        <v>750</v>
      </c>
      <c r="I35" s="78">
        <f t="shared" ca="1" si="5"/>
        <v>125</v>
      </c>
      <c r="J35" s="79">
        <f t="shared" ca="1" si="6"/>
        <v>2500</v>
      </c>
      <c r="K35" s="80">
        <f t="shared" ca="1" si="8"/>
        <v>125</v>
      </c>
      <c r="L35" s="81">
        <f t="shared" ca="1" si="7"/>
        <v>0</v>
      </c>
      <c r="M35" s="81">
        <f t="shared" ca="1" si="7"/>
        <v>557.66978922716623</v>
      </c>
      <c r="N35" s="81">
        <f t="shared" ca="1" si="7"/>
        <v>125</v>
      </c>
      <c r="O35" s="82">
        <f t="shared" ca="1" si="7"/>
        <v>164.61012028204064</v>
      </c>
    </row>
    <row r="36" spans="1:15" ht="17" thickTop="1" thickBot="1">
      <c r="A36" s="7"/>
      <c r="B36" s="3"/>
      <c r="C36" s="3"/>
      <c r="D36" s="3"/>
      <c r="E36" s="11" t="s">
        <v>18</v>
      </c>
      <c r="F36" s="83">
        <f t="shared" ref="F36:O36" ca="1" si="9">SUM(F27:F35)</f>
        <v>785</v>
      </c>
      <c r="G36" s="84">
        <f t="shared" ca="1" si="9"/>
        <v>150</v>
      </c>
      <c r="H36" s="84">
        <f t="shared" ca="1" si="9"/>
        <v>8540</v>
      </c>
      <c r="I36" s="84">
        <f t="shared" ca="1" si="9"/>
        <v>2870</v>
      </c>
      <c r="J36" s="85">
        <f t="shared" ca="1" si="9"/>
        <v>96440</v>
      </c>
      <c r="K36" s="86">
        <f t="shared" ca="1" si="9"/>
        <v>785</v>
      </c>
      <c r="L36" s="86">
        <f t="shared" ca="1" si="9"/>
        <v>150</v>
      </c>
      <c r="M36" s="86">
        <f t="shared" ca="1" si="9"/>
        <v>6350</v>
      </c>
      <c r="N36" s="86">
        <f t="shared" ca="1" si="9"/>
        <v>2870</v>
      </c>
      <c r="O36" s="87">
        <f t="shared" ca="1" si="9"/>
        <v>6350.0000000000009</v>
      </c>
    </row>
    <row r="37" spans="1:15" ht="16" thickTop="1"/>
    <row r="38" spans="1:15" ht="16" thickBot="1"/>
    <row r="39" spans="1:15" ht="17" thickTop="1" thickBot="1">
      <c r="A39" s="105" t="s">
        <v>20</v>
      </c>
      <c r="B39" s="100" t="s">
        <v>2</v>
      </c>
      <c r="C39" s="101" t="s">
        <v>0</v>
      </c>
      <c r="D39" s="102" t="s">
        <v>12</v>
      </c>
      <c r="E39" s="17"/>
      <c r="F39" s="103" t="s">
        <v>60</v>
      </c>
      <c r="G39" s="104"/>
      <c r="H39" s="50"/>
      <c r="I39" s="50"/>
      <c r="J39" s="55"/>
      <c r="K39" s="4"/>
      <c r="L39" s="4"/>
      <c r="M39" s="4"/>
      <c r="N39" s="4"/>
      <c r="O39" s="5"/>
    </row>
    <row r="40" spans="1:15" ht="17" thickTop="1" thickBot="1">
      <c r="A40" s="6"/>
      <c r="B40" s="54">
        <v>204.95</v>
      </c>
      <c r="C40" s="110">
        <v>5500</v>
      </c>
      <c r="D40" s="111">
        <v>6350</v>
      </c>
      <c r="E40" s="1"/>
      <c r="F40" s="88">
        <f ca="1">MIN(1,$C40/F52)</f>
        <v>1</v>
      </c>
      <c r="G40" s="89">
        <f ca="1">MIN(1,$C40/G52)</f>
        <v>1</v>
      </c>
      <c r="H40" s="89">
        <f ca="1">MIN(1,$C40/H52)</f>
        <v>0.68069306930693074</v>
      </c>
      <c r="I40" s="89">
        <f ca="1">MIN(1,$C40/I52)</f>
        <v>1</v>
      </c>
      <c r="J40" s="90">
        <f ca="1">MIN(1,$C40/J52)</f>
        <v>5.7664080520025161E-2</v>
      </c>
      <c r="K40" s="2"/>
      <c r="L40" s="2"/>
      <c r="M40" s="2"/>
      <c r="N40" s="2"/>
      <c r="O40" s="9"/>
    </row>
    <row r="41" spans="1:15" ht="17" thickTop="1" thickBot="1">
      <c r="A41" s="6"/>
      <c r="B41" s="91" t="s">
        <v>15</v>
      </c>
      <c r="C41" s="92"/>
      <c r="D41" s="93" t="s">
        <v>14</v>
      </c>
      <c r="E41" s="94"/>
      <c r="F41" s="95" t="s">
        <v>26</v>
      </c>
      <c r="G41" s="96"/>
      <c r="H41" s="96"/>
      <c r="I41" s="96"/>
      <c r="J41" s="97"/>
      <c r="K41" s="98" t="s">
        <v>17</v>
      </c>
      <c r="L41" s="98"/>
      <c r="M41" s="98"/>
      <c r="N41" s="98"/>
      <c r="O41" s="99"/>
    </row>
    <row r="42" spans="1:15">
      <c r="A42" s="51" t="s">
        <v>16</v>
      </c>
      <c r="B42" s="52" t="s">
        <v>1</v>
      </c>
      <c r="C42" s="47" t="s">
        <v>13</v>
      </c>
      <c r="D42" s="46" t="s">
        <v>1</v>
      </c>
      <c r="E42" s="47" t="s">
        <v>13</v>
      </c>
      <c r="F42" s="56" t="str">
        <f>B$10</f>
        <v>Expected</v>
      </c>
      <c r="G42" s="57" t="str">
        <f>C$10</f>
        <v>Best Case</v>
      </c>
      <c r="H42" s="57" t="str">
        <f>D$10</f>
        <v>Worst Case</v>
      </c>
      <c r="I42" s="57" t="str">
        <f>E$10</f>
        <v>Heavy Use</v>
      </c>
      <c r="J42" s="58" t="str">
        <f>F$10</f>
        <v>Max</v>
      </c>
      <c r="K42" s="59" t="str">
        <f>B$10</f>
        <v>Expected</v>
      </c>
      <c r="L42" s="60" t="str">
        <f>C$10</f>
        <v>Best Case</v>
      </c>
      <c r="M42" s="60" t="str">
        <f>D$10</f>
        <v>Worst Case</v>
      </c>
      <c r="N42" s="60" t="str">
        <f>E$10</f>
        <v>Heavy Use</v>
      </c>
      <c r="O42" s="61" t="str">
        <f>F$10</f>
        <v>Max</v>
      </c>
    </row>
    <row r="43" spans="1:15">
      <c r="A43" s="6" t="s">
        <v>32</v>
      </c>
      <c r="B43" s="62">
        <v>15</v>
      </c>
      <c r="C43" s="48">
        <v>0</v>
      </c>
      <c r="D43" s="65">
        <v>15</v>
      </c>
      <c r="E43" s="48">
        <v>0</v>
      </c>
      <c r="F43" s="68">
        <f t="shared" ref="F43:F51" ca="1" si="10">VLOOKUP($A43,$A$11:$F$19,MATCH(B$10,$A$10:$F$10,0),FALSE)*($B43+$C43*OFFSET($G$10,MATCH($A43,$A$11:$A$19,0),0))</f>
        <v>45</v>
      </c>
      <c r="G43" s="69">
        <f t="shared" ref="G43:G51" ca="1" si="11">VLOOKUP($A43,$A$11:$F$19,MATCH(C$10,$A$10:$F$10,0),FALSE)*($B43+$C43*OFFSET($G$10,MATCH($A43,$A$11:$A$19,0),0))</f>
        <v>15</v>
      </c>
      <c r="H43" s="69">
        <f t="shared" ref="H43:H51" ca="1" si="12">VLOOKUP($A43,$A$11:$F$19,MATCH(D$10,$A$10:$F$10,0),FALSE)*($B43+$C43*OFFSET($G$10,MATCH($A43,$A$11:$A$19,0),0))</f>
        <v>330</v>
      </c>
      <c r="I43" s="69">
        <f t="shared" ref="I43:I51" ca="1" si="13">VLOOKUP($A43,$A$11:$F$19,MATCH(E$10,$A$10:$F$10,0),FALSE)*($B43+$C43*OFFSET($G$10,MATCH($A43,$A$11:$A$19,0),0))</f>
        <v>90</v>
      </c>
      <c r="J43" s="70">
        <f t="shared" ref="J43:J51" ca="1" si="14">VLOOKUP($A43,$A$11:$F$19,MATCH(F$10,$A$10:$F$10,0),FALSE)*($B43+$C43*OFFSET($G$10,MATCH($A43,$A$11:$A$19,0),0))</f>
        <v>780</v>
      </c>
      <c r="K43" s="71">
        <f ca="1">OFFSET(K31,MATCH($K$25,$K33:$K41,0),-5)*VLOOKUP($A43,$A$11:$F$19,MATCH(B$10,$A$10:$F$10,0),FALSE)*($B43+$C43*OFFSET($G$10,MATCH($A43,$A$11:$A$19,0),0))+
(1-OFFSET(K31,MATCH($K$25,$K33:$K41,0),-5))*VLOOKUP($A43,$A$11:$F$19,MATCH(B$10,$A$10:$F$10,0),FALSE)*($D43+$E43*OFFSET($G$10,MATCH($A43,$A$11:$A$19,0),0))</f>
        <v>45</v>
      </c>
      <c r="L43" s="72">
        <f t="shared" ref="L43:L51" ca="1" si="15">OFFSET(L31,MATCH($K$25,$K33:$K41,0),-5)*VLOOKUP($A43,$A$11:$F$19,MATCH(C$10,$A$10:$F$10,0),FALSE)*($B43+$C43*OFFSET($G$10,MATCH($A43,$A$11:$A$19,0),0))+
(1-OFFSET(L31,MATCH($K$25,$K33:$K41,0),-5))*VLOOKUP($A43,$A$11:$F$19,MATCH(C$10,$A$10:$F$10,0),FALSE)*($D43+$E43*OFFSET($G$10,MATCH($A43,$A$11:$A$19,0),0))</f>
        <v>15</v>
      </c>
      <c r="M43" s="72">
        <f t="shared" ref="M43:M51" ca="1" si="16">OFFSET(M31,MATCH($K$25,$K33:$K41,0),-5)*VLOOKUP($A43,$A$11:$F$19,MATCH(D$10,$A$10:$F$10,0),FALSE)*($B43+$C43*OFFSET($G$10,MATCH($A43,$A$11:$A$19,0),0))+
(1-OFFSET(M31,MATCH($K$25,$K33:$K41,0),-5))*VLOOKUP($A43,$A$11:$F$19,MATCH(D$10,$A$10:$F$10,0),FALSE)*($D43+$E43*OFFSET($G$10,MATCH($A43,$A$11:$A$19,0),0))</f>
        <v>330</v>
      </c>
      <c r="N43" s="72">
        <f t="shared" ref="N43:N51" ca="1" si="17">OFFSET(N31,MATCH($K$25,$K33:$K41,0),-5)*VLOOKUP($A43,$A$11:$F$19,MATCH(E$10,$A$10:$F$10,0),FALSE)*($B43+$C43*OFFSET($G$10,MATCH($A43,$A$11:$A$19,0),0))+
(1-OFFSET(N31,MATCH($K$25,$K33:$K41,0),-5))*VLOOKUP($A43,$A$11:$F$19,MATCH(E$10,$A$10:$F$10,0),FALSE)*($D43+$E43*OFFSET($G$10,MATCH($A43,$A$11:$A$19,0),0))</f>
        <v>90</v>
      </c>
      <c r="O43" s="73">
        <f t="shared" ref="O43:O51" ca="1" si="18">OFFSET(O31,MATCH($K$25,$K33:$K41,0),-5)*VLOOKUP($A43,$A$11:$F$19,MATCH(F$10,$A$10:$F$10,0),FALSE)*($B43+$C43*OFFSET($G$10,MATCH($A43,$A$11:$A$19,0),0))+
(1-OFFSET(O31,MATCH($K$25,$K33:$K41,0),-5))*VLOOKUP($A43,$A$11:$F$19,MATCH(F$10,$A$10:$F$10,0),FALSE)*($D43+$E43*OFFSET($G$10,MATCH($A43,$A$11:$A$19,0),0))</f>
        <v>780</v>
      </c>
    </row>
    <row r="44" spans="1:15">
      <c r="A44" s="6" t="s">
        <v>33</v>
      </c>
      <c r="B44" s="63">
        <v>45</v>
      </c>
      <c r="C44" s="49">
        <v>0</v>
      </c>
      <c r="D44" s="66">
        <v>45</v>
      </c>
      <c r="E44" s="49">
        <v>0</v>
      </c>
      <c r="F44" s="74">
        <f t="shared" ca="1" si="10"/>
        <v>90</v>
      </c>
      <c r="G44" s="75">
        <f t="shared" ca="1" si="11"/>
        <v>45</v>
      </c>
      <c r="H44" s="75">
        <f t="shared" ca="1" si="12"/>
        <v>1350</v>
      </c>
      <c r="I44" s="75">
        <f t="shared" ca="1" si="13"/>
        <v>540</v>
      </c>
      <c r="J44" s="76">
        <f t="shared" ca="1" si="14"/>
        <v>2700</v>
      </c>
      <c r="K44" s="71">
        <f t="shared" ref="K44:K51" ca="1" si="19">OFFSET(K32,MATCH($K$25,$K34:$K42,0),-5)*VLOOKUP($A44,$A$11:$F$19,MATCH(B$10,$A$10:$F$10,0),FALSE)*($B44+$C44*OFFSET($G$10,MATCH($A44,$A$11:$A$19,0),0))+
(1-OFFSET(K32,MATCH($K$25,$K34:$K42,0),-5))*VLOOKUP($A44,$A$11:$F$19,MATCH(B$10,$A$10:$F$10,0),FALSE)*($D44+$E44*OFFSET($G$10,MATCH($A44,$A$11:$A$19,0),0))</f>
        <v>90</v>
      </c>
      <c r="L44" s="72">
        <f t="shared" ca="1" si="15"/>
        <v>45</v>
      </c>
      <c r="M44" s="72">
        <f t="shared" ca="1" si="16"/>
        <v>1350</v>
      </c>
      <c r="N44" s="72">
        <f t="shared" ca="1" si="17"/>
        <v>540</v>
      </c>
      <c r="O44" s="73">
        <f t="shared" ca="1" si="18"/>
        <v>2700</v>
      </c>
    </row>
    <row r="45" spans="1:15">
      <c r="A45" s="6" t="s">
        <v>7</v>
      </c>
      <c r="B45" s="63">
        <v>0</v>
      </c>
      <c r="C45" s="49">
        <v>1</v>
      </c>
      <c r="D45" s="66">
        <v>0</v>
      </c>
      <c r="E45" s="49">
        <v>0.2</v>
      </c>
      <c r="F45" s="74">
        <f t="shared" ca="1" si="10"/>
        <v>100</v>
      </c>
      <c r="G45" s="75">
        <f t="shared" ca="1" si="11"/>
        <v>0</v>
      </c>
      <c r="H45" s="75">
        <f t="shared" ca="1" si="12"/>
        <v>700</v>
      </c>
      <c r="I45" s="75">
        <f t="shared" ca="1" si="13"/>
        <v>300</v>
      </c>
      <c r="J45" s="76">
        <f t="shared" ca="1" si="14"/>
        <v>4000</v>
      </c>
      <c r="K45" s="71">
        <f t="shared" ca="1" si="19"/>
        <v>100</v>
      </c>
      <c r="L45" s="72">
        <f t="shared" ca="1" si="15"/>
        <v>0</v>
      </c>
      <c r="M45" s="72">
        <f t="shared" ca="1" si="16"/>
        <v>521.18811881188117</v>
      </c>
      <c r="N45" s="72">
        <f t="shared" ca="1" si="17"/>
        <v>300</v>
      </c>
      <c r="O45" s="73">
        <f t="shared" ca="1" si="18"/>
        <v>984.52505766408058</v>
      </c>
    </row>
    <row r="46" spans="1:15">
      <c r="A46" s="6" t="s">
        <v>8</v>
      </c>
      <c r="B46" s="63">
        <v>0</v>
      </c>
      <c r="C46" s="49">
        <v>1</v>
      </c>
      <c r="D46" s="66">
        <v>0</v>
      </c>
      <c r="E46" s="49">
        <v>0.2</v>
      </c>
      <c r="F46" s="74">
        <f t="shared" ca="1" si="10"/>
        <v>0</v>
      </c>
      <c r="G46" s="75">
        <f t="shared" ca="1" si="11"/>
        <v>0</v>
      </c>
      <c r="H46" s="75">
        <f t="shared" ca="1" si="12"/>
        <v>1000</v>
      </c>
      <c r="I46" s="75">
        <f t="shared" ca="1" si="13"/>
        <v>0</v>
      </c>
      <c r="J46" s="76">
        <f t="shared" ca="1" si="14"/>
        <v>10000</v>
      </c>
      <c r="K46" s="71">
        <f t="shared" ca="1" si="19"/>
        <v>0</v>
      </c>
      <c r="L46" s="72">
        <f t="shared" ca="1" si="15"/>
        <v>0</v>
      </c>
      <c r="M46" s="72">
        <f t="shared" ca="1" si="16"/>
        <v>744.55445544554459</v>
      </c>
      <c r="N46" s="72">
        <f t="shared" ca="1" si="17"/>
        <v>0</v>
      </c>
      <c r="O46" s="73">
        <f t="shared" ca="1" si="18"/>
        <v>2461.3126441602017</v>
      </c>
    </row>
    <row r="47" spans="1:15">
      <c r="A47" s="6" t="s">
        <v>9</v>
      </c>
      <c r="B47" s="63">
        <v>0</v>
      </c>
      <c r="C47" s="49">
        <v>1</v>
      </c>
      <c r="D47" s="66">
        <v>0</v>
      </c>
      <c r="E47" s="49">
        <v>0.2</v>
      </c>
      <c r="F47" s="74">
        <f t="shared" ca="1" si="10"/>
        <v>0</v>
      </c>
      <c r="G47" s="75">
        <f t="shared" ca="1" si="11"/>
        <v>0</v>
      </c>
      <c r="H47" s="75">
        <f t="shared" ca="1" si="12"/>
        <v>2800</v>
      </c>
      <c r="I47" s="75">
        <f t="shared" ca="1" si="13"/>
        <v>0</v>
      </c>
      <c r="J47" s="76">
        <f t="shared" ca="1" si="14"/>
        <v>73000</v>
      </c>
      <c r="K47" s="71">
        <f t="shared" ca="1" si="19"/>
        <v>0</v>
      </c>
      <c r="L47" s="72">
        <f t="shared" ca="1" si="15"/>
        <v>0</v>
      </c>
      <c r="M47" s="72">
        <f t="shared" ca="1" si="16"/>
        <v>2084.7524752475247</v>
      </c>
      <c r="N47" s="72">
        <f t="shared" ca="1" si="17"/>
        <v>0</v>
      </c>
      <c r="O47" s="73">
        <f t="shared" ca="1" si="18"/>
        <v>17967.582302369468</v>
      </c>
    </row>
    <row r="48" spans="1:15">
      <c r="A48" s="6" t="s">
        <v>10</v>
      </c>
      <c r="B48" s="63">
        <v>15</v>
      </c>
      <c r="C48" s="49">
        <v>0</v>
      </c>
      <c r="D48" s="66">
        <v>15</v>
      </c>
      <c r="E48" s="49">
        <v>0</v>
      </c>
      <c r="F48" s="74">
        <f t="shared" ca="1" si="10"/>
        <v>150</v>
      </c>
      <c r="G48" s="75">
        <f t="shared" ca="1" si="11"/>
        <v>0</v>
      </c>
      <c r="H48" s="75">
        <f t="shared" ca="1" si="12"/>
        <v>150</v>
      </c>
      <c r="I48" s="75">
        <f t="shared" ca="1" si="13"/>
        <v>150</v>
      </c>
      <c r="J48" s="76">
        <f t="shared" ca="1" si="14"/>
        <v>150</v>
      </c>
      <c r="K48" s="71">
        <f t="shared" ca="1" si="19"/>
        <v>150</v>
      </c>
      <c r="L48" s="72">
        <f t="shared" ca="1" si="15"/>
        <v>0</v>
      </c>
      <c r="M48" s="72">
        <f t="shared" ca="1" si="16"/>
        <v>150</v>
      </c>
      <c r="N48" s="72">
        <f t="shared" ca="1" si="17"/>
        <v>150</v>
      </c>
      <c r="O48" s="73">
        <f t="shared" ca="1" si="18"/>
        <v>150</v>
      </c>
    </row>
    <row r="49" spans="1:15">
      <c r="A49" s="6" t="s">
        <v>34</v>
      </c>
      <c r="B49" s="63">
        <v>25</v>
      </c>
      <c r="C49" s="49">
        <v>0</v>
      </c>
      <c r="D49" s="66">
        <v>25</v>
      </c>
      <c r="E49" s="49">
        <v>0</v>
      </c>
      <c r="F49" s="74">
        <f t="shared" ca="1" si="10"/>
        <v>125</v>
      </c>
      <c r="G49" s="75">
        <f t="shared" ca="1" si="11"/>
        <v>50</v>
      </c>
      <c r="H49" s="75">
        <f t="shared" ca="1" si="12"/>
        <v>250</v>
      </c>
      <c r="I49" s="75">
        <f t="shared" ca="1" si="13"/>
        <v>250</v>
      </c>
      <c r="J49" s="76">
        <f t="shared" ca="1" si="14"/>
        <v>750</v>
      </c>
      <c r="K49" s="71">
        <f t="shared" ca="1" si="19"/>
        <v>125</v>
      </c>
      <c r="L49" s="72">
        <f t="shared" ca="1" si="15"/>
        <v>50</v>
      </c>
      <c r="M49" s="72">
        <f t="shared" ca="1" si="16"/>
        <v>250</v>
      </c>
      <c r="N49" s="72">
        <f t="shared" ca="1" si="17"/>
        <v>250</v>
      </c>
      <c r="O49" s="73">
        <f t="shared" ca="1" si="18"/>
        <v>750</v>
      </c>
    </row>
    <row r="50" spans="1:15">
      <c r="A50" s="6" t="s">
        <v>35</v>
      </c>
      <c r="B50" s="63">
        <v>0</v>
      </c>
      <c r="C50" s="49">
        <v>1</v>
      </c>
      <c r="D50" s="66">
        <v>0</v>
      </c>
      <c r="E50" s="49">
        <v>0.2</v>
      </c>
      <c r="F50" s="74">
        <f t="shared" ca="1" si="10"/>
        <v>0</v>
      </c>
      <c r="G50" s="75">
        <f t="shared" ca="1" si="11"/>
        <v>0</v>
      </c>
      <c r="H50" s="75">
        <f t="shared" ca="1" si="12"/>
        <v>750</v>
      </c>
      <c r="I50" s="75">
        <f t="shared" ca="1" si="13"/>
        <v>1125</v>
      </c>
      <c r="J50" s="76">
        <f t="shared" ca="1" si="14"/>
        <v>1500</v>
      </c>
      <c r="K50" s="71">
        <f t="shared" ca="1" si="19"/>
        <v>0</v>
      </c>
      <c r="L50" s="72">
        <f t="shared" ca="1" si="15"/>
        <v>0</v>
      </c>
      <c r="M50" s="72">
        <f t="shared" ca="1" si="16"/>
        <v>558.41584158415844</v>
      </c>
      <c r="N50" s="72">
        <f t="shared" ca="1" si="17"/>
        <v>1125</v>
      </c>
      <c r="O50" s="73">
        <f t="shared" ca="1" si="18"/>
        <v>369.19689662403022</v>
      </c>
    </row>
    <row r="51" spans="1:15" ht="16" thickBot="1">
      <c r="A51" s="8" t="s">
        <v>36</v>
      </c>
      <c r="B51" s="64">
        <v>250</v>
      </c>
      <c r="C51" s="53">
        <v>0</v>
      </c>
      <c r="D51" s="67">
        <v>0</v>
      </c>
      <c r="E51" s="53">
        <v>0.2</v>
      </c>
      <c r="F51" s="77">
        <f t="shared" ca="1" si="10"/>
        <v>125</v>
      </c>
      <c r="G51" s="78">
        <f t="shared" ca="1" si="11"/>
        <v>0</v>
      </c>
      <c r="H51" s="78">
        <f t="shared" ca="1" si="12"/>
        <v>750</v>
      </c>
      <c r="I51" s="78">
        <f t="shared" ca="1" si="13"/>
        <v>125</v>
      </c>
      <c r="J51" s="79">
        <f t="shared" ca="1" si="14"/>
        <v>2500</v>
      </c>
      <c r="K51" s="80">
        <f t="shared" ca="1" si="19"/>
        <v>125</v>
      </c>
      <c r="L51" s="81">
        <f t="shared" ca="1" si="15"/>
        <v>0</v>
      </c>
      <c r="M51" s="81">
        <f t="shared" ca="1" si="16"/>
        <v>625.47029702970303</v>
      </c>
      <c r="N51" s="81">
        <f t="shared" ca="1" si="17"/>
        <v>125</v>
      </c>
      <c r="O51" s="82">
        <f t="shared" ca="1" si="18"/>
        <v>1274.9633046760327</v>
      </c>
    </row>
    <row r="52" spans="1:15" ht="17" thickTop="1" thickBot="1">
      <c r="A52" s="7"/>
      <c r="B52" s="3"/>
      <c r="C52" s="3"/>
      <c r="D52" s="3"/>
      <c r="E52" s="11" t="s">
        <v>18</v>
      </c>
      <c r="F52" s="83">
        <f t="shared" ref="F52:O52" ca="1" si="20">SUM(F43:F51)</f>
        <v>635</v>
      </c>
      <c r="G52" s="84">
        <f t="shared" ca="1" si="20"/>
        <v>110</v>
      </c>
      <c r="H52" s="84">
        <f t="shared" ca="1" si="20"/>
        <v>8080</v>
      </c>
      <c r="I52" s="84">
        <f t="shared" ca="1" si="20"/>
        <v>2580</v>
      </c>
      <c r="J52" s="85">
        <f t="shared" ca="1" si="20"/>
        <v>95380</v>
      </c>
      <c r="K52" s="86">
        <f t="shared" ca="1" si="20"/>
        <v>635</v>
      </c>
      <c r="L52" s="86">
        <f t="shared" ca="1" si="20"/>
        <v>110</v>
      </c>
      <c r="M52" s="86">
        <f t="shared" ca="1" si="20"/>
        <v>6614.3811881188121</v>
      </c>
      <c r="N52" s="86">
        <f t="shared" ca="1" si="20"/>
        <v>2580</v>
      </c>
      <c r="O52" s="87">
        <f t="shared" ca="1" si="20"/>
        <v>27437.580205493814</v>
      </c>
    </row>
    <row r="53" spans="1:15" ht="16" thickTop="1"/>
    <row r="54" spans="1:15" ht="16" thickBot="1"/>
    <row r="55" spans="1:15" ht="17" thickTop="1" thickBot="1">
      <c r="A55" s="105" t="s">
        <v>21</v>
      </c>
      <c r="B55" s="100" t="s">
        <v>2</v>
      </c>
      <c r="C55" s="101" t="s">
        <v>0</v>
      </c>
      <c r="D55" s="102" t="s">
        <v>12</v>
      </c>
      <c r="E55" s="17"/>
      <c r="F55" s="103" t="s">
        <v>60</v>
      </c>
      <c r="G55" s="104"/>
      <c r="H55" s="50"/>
      <c r="I55" s="50"/>
      <c r="J55" s="55"/>
      <c r="K55" s="4"/>
      <c r="L55" s="4"/>
      <c r="M55" s="4"/>
      <c r="N55" s="4"/>
      <c r="O55" s="5"/>
    </row>
    <row r="56" spans="1:15" ht="17" thickTop="1" thickBot="1">
      <c r="A56" s="6"/>
      <c r="B56" s="54">
        <v>245.01</v>
      </c>
      <c r="C56" s="110">
        <v>3000</v>
      </c>
      <c r="D56" s="111">
        <v>6350</v>
      </c>
      <c r="E56" s="1"/>
      <c r="F56" s="88">
        <f ca="1">MIN(1,$C56/F68)</f>
        <v>1</v>
      </c>
      <c r="G56" s="89">
        <f ca="1">MIN(1,$C56/G68)</f>
        <v>1</v>
      </c>
      <c r="H56" s="89">
        <f ca="1">MIN(1,$C56/H68)</f>
        <v>0.40705563093622793</v>
      </c>
      <c r="I56" s="89">
        <f ca="1">MIN(1,$C56/I68)</f>
        <v>1</v>
      </c>
      <c r="J56" s="90">
        <f ca="1">MIN(1,$C56/J68)</f>
        <v>3.2704676768777932E-2</v>
      </c>
      <c r="K56" s="2"/>
      <c r="L56" s="2"/>
      <c r="M56" s="2"/>
      <c r="N56" s="2"/>
      <c r="O56" s="9"/>
    </row>
    <row r="57" spans="1:15" ht="17" thickTop="1" thickBot="1">
      <c r="A57" s="6"/>
      <c r="B57" s="91" t="s">
        <v>15</v>
      </c>
      <c r="C57" s="92"/>
      <c r="D57" s="93" t="s">
        <v>14</v>
      </c>
      <c r="E57" s="94"/>
      <c r="F57" s="95" t="s">
        <v>26</v>
      </c>
      <c r="G57" s="96"/>
      <c r="H57" s="96"/>
      <c r="I57" s="96"/>
      <c r="J57" s="97"/>
      <c r="K57" s="98" t="s">
        <v>17</v>
      </c>
      <c r="L57" s="98"/>
      <c r="M57" s="98"/>
      <c r="N57" s="98"/>
      <c r="O57" s="99"/>
    </row>
    <row r="58" spans="1:15">
      <c r="A58" s="51" t="s">
        <v>16</v>
      </c>
      <c r="B58" s="52" t="s">
        <v>1</v>
      </c>
      <c r="C58" s="47" t="s">
        <v>13</v>
      </c>
      <c r="D58" s="46" t="s">
        <v>1</v>
      </c>
      <c r="E58" s="47" t="s">
        <v>13</v>
      </c>
      <c r="F58" s="56" t="str">
        <f>B$10</f>
        <v>Expected</v>
      </c>
      <c r="G58" s="57" t="str">
        <f>C$10</f>
        <v>Best Case</v>
      </c>
      <c r="H58" s="57" t="str">
        <f>D$10</f>
        <v>Worst Case</v>
      </c>
      <c r="I58" s="57" t="str">
        <f>E$10</f>
        <v>Heavy Use</v>
      </c>
      <c r="J58" s="58" t="str">
        <f>F$10</f>
        <v>Max</v>
      </c>
      <c r="K58" s="59" t="str">
        <f>B$10</f>
        <v>Expected</v>
      </c>
      <c r="L58" s="60" t="str">
        <f>C$10</f>
        <v>Best Case</v>
      </c>
      <c r="M58" s="60" t="str">
        <f>D$10</f>
        <v>Worst Case</v>
      </c>
      <c r="N58" s="60" t="str">
        <f>E$10</f>
        <v>Heavy Use</v>
      </c>
      <c r="O58" s="61" t="str">
        <f>F$10</f>
        <v>Max</v>
      </c>
    </row>
    <row r="59" spans="1:15">
      <c r="A59" s="6" t="s">
        <v>32</v>
      </c>
      <c r="B59" s="62">
        <v>15</v>
      </c>
      <c r="C59" s="48">
        <v>0</v>
      </c>
      <c r="D59" s="65">
        <v>15</v>
      </c>
      <c r="E59" s="48">
        <v>0</v>
      </c>
      <c r="F59" s="68">
        <f t="shared" ref="F59:F67" ca="1" si="21">VLOOKUP($A59,$A$11:$F$19,MATCH(B$10,$A$10:$F$10,0),FALSE)*($B59+$C59*OFFSET($G$10,MATCH($A59,$A$11:$A$19,0),0))</f>
        <v>45</v>
      </c>
      <c r="G59" s="69">
        <f t="shared" ref="G59:G67" ca="1" si="22">VLOOKUP($A59,$A$11:$F$19,MATCH(C$10,$A$10:$F$10,0),FALSE)*($B59+$C59*OFFSET($G$10,MATCH($A59,$A$11:$A$19,0),0))</f>
        <v>15</v>
      </c>
      <c r="H59" s="69">
        <f t="shared" ref="H59:H67" ca="1" si="23">VLOOKUP($A59,$A$11:$F$19,MATCH(D$10,$A$10:$F$10,0),FALSE)*($B59+$C59*OFFSET($G$10,MATCH($A59,$A$11:$A$19,0),0))</f>
        <v>330</v>
      </c>
      <c r="I59" s="69">
        <f t="shared" ref="I59:I67" ca="1" si="24">VLOOKUP($A59,$A$11:$F$19,MATCH(E$10,$A$10:$F$10,0),FALSE)*($B59+$C59*OFFSET($G$10,MATCH($A59,$A$11:$A$19,0),0))</f>
        <v>90</v>
      </c>
      <c r="J59" s="70">
        <f t="shared" ref="J59:J67" ca="1" si="25">VLOOKUP($A59,$A$11:$F$19,MATCH(F$10,$A$10:$F$10,0),FALSE)*($B59+$C59*OFFSET($G$10,MATCH($A59,$A$11:$A$19,0),0))</f>
        <v>780</v>
      </c>
      <c r="K59" s="71">
        <f ca="1">OFFSET(K47,MATCH($K$25,$K49:$K57,0),-5)*VLOOKUP($A59,$A$11:$F$19,MATCH(B$10,$A$10:$F$10,0),FALSE)*($B59+$C59*OFFSET($G$10,MATCH($A59,$A$11:$A$19,0),0))+
(1-OFFSET(K47,MATCH($K$25,$K49:$K57,0),-5))*VLOOKUP($A59,$A$11:$F$19,MATCH(B$10,$A$10:$F$10,0),FALSE)*($D59+$E59*OFFSET($G$10,MATCH($A59,$A$11:$A$19,0),0))</f>
        <v>45</v>
      </c>
      <c r="L59" s="72">
        <f t="shared" ref="L59:L67" ca="1" si="26">OFFSET(L47,MATCH($K$25,$K49:$K57,0),-5)*VLOOKUP($A59,$A$11:$F$19,MATCH(C$10,$A$10:$F$10,0),FALSE)*($B59+$C59*OFFSET($G$10,MATCH($A59,$A$11:$A$19,0),0))+
(1-OFFSET(L47,MATCH($K$25,$K49:$K57,0),-5))*VLOOKUP($A59,$A$11:$F$19,MATCH(C$10,$A$10:$F$10,0),FALSE)*($D59+$E59*OFFSET($G$10,MATCH($A59,$A$11:$A$19,0),0))</f>
        <v>15</v>
      </c>
      <c r="M59" s="72">
        <f t="shared" ref="M59:M67" ca="1" si="27">OFFSET(M47,MATCH($K$25,$K49:$K57,0),-5)*VLOOKUP($A59,$A$11:$F$19,MATCH(D$10,$A$10:$F$10,0),FALSE)*($B59+$C59*OFFSET($G$10,MATCH($A59,$A$11:$A$19,0),0))+
(1-OFFSET(M47,MATCH($K$25,$K49:$K57,0),-5))*VLOOKUP($A59,$A$11:$F$19,MATCH(D$10,$A$10:$F$10,0),FALSE)*($D59+$E59*OFFSET($G$10,MATCH($A59,$A$11:$A$19,0),0))</f>
        <v>330</v>
      </c>
      <c r="N59" s="72">
        <f t="shared" ref="N59:N67" ca="1" si="28">OFFSET(N47,MATCH($K$25,$K49:$K57,0),-5)*VLOOKUP($A59,$A$11:$F$19,MATCH(E$10,$A$10:$F$10,0),FALSE)*($B59+$C59*OFFSET($G$10,MATCH($A59,$A$11:$A$19,0),0))+
(1-OFFSET(N47,MATCH($K$25,$K49:$K57,0),-5))*VLOOKUP($A59,$A$11:$F$19,MATCH(E$10,$A$10:$F$10,0),FALSE)*($D59+$E59*OFFSET($G$10,MATCH($A59,$A$11:$A$19,0),0))</f>
        <v>90</v>
      </c>
      <c r="O59" s="73">
        <f t="shared" ref="O59:O67" ca="1" si="29">OFFSET(O47,MATCH($K$25,$K49:$K57,0),-5)*VLOOKUP($A59,$A$11:$F$19,MATCH(F$10,$A$10:$F$10,0),FALSE)*($B59+$C59*OFFSET($G$10,MATCH($A59,$A$11:$A$19,0),0))+
(1-OFFSET(O47,MATCH($K$25,$K49:$K57,0),-5))*VLOOKUP($A59,$A$11:$F$19,MATCH(F$10,$A$10:$F$10,0),FALSE)*($D59+$E59*OFFSET($G$10,MATCH($A59,$A$11:$A$19,0),0))</f>
        <v>780</v>
      </c>
    </row>
    <row r="60" spans="1:15">
      <c r="A60" s="6" t="s">
        <v>33</v>
      </c>
      <c r="B60" s="63">
        <v>45</v>
      </c>
      <c r="C60" s="49">
        <v>0</v>
      </c>
      <c r="D60" s="66">
        <v>45</v>
      </c>
      <c r="E60" s="49">
        <v>0</v>
      </c>
      <c r="F60" s="74">
        <f t="shared" ca="1" si="21"/>
        <v>90</v>
      </c>
      <c r="G60" s="75">
        <f t="shared" ca="1" si="22"/>
        <v>45</v>
      </c>
      <c r="H60" s="75">
        <f t="shared" ca="1" si="23"/>
        <v>1350</v>
      </c>
      <c r="I60" s="75">
        <f t="shared" ca="1" si="24"/>
        <v>540</v>
      </c>
      <c r="J60" s="76">
        <f t="shared" ca="1" si="25"/>
        <v>2700</v>
      </c>
      <c r="K60" s="71">
        <f t="shared" ref="K60:K67" ca="1" si="30">OFFSET(K48,MATCH($K$25,$K50:$K58,0),-5)*VLOOKUP($A60,$A$11:$F$19,MATCH(B$10,$A$10:$F$10,0),FALSE)*($B60+$C60*OFFSET($G$10,MATCH($A60,$A$11:$A$19,0),0))+
(1-OFFSET(K48,MATCH($K$25,$K50:$K58,0),-5))*VLOOKUP($A60,$A$11:$F$19,MATCH(B$10,$A$10:$F$10,0),FALSE)*($D60+$E60*OFFSET($G$10,MATCH($A60,$A$11:$A$19,0),0))</f>
        <v>90</v>
      </c>
      <c r="L60" s="72">
        <f t="shared" ca="1" si="26"/>
        <v>45</v>
      </c>
      <c r="M60" s="72">
        <f t="shared" ca="1" si="27"/>
        <v>1350</v>
      </c>
      <c r="N60" s="72">
        <f t="shared" ca="1" si="28"/>
        <v>540</v>
      </c>
      <c r="O60" s="73">
        <f t="shared" ca="1" si="29"/>
        <v>2700</v>
      </c>
    </row>
    <row r="61" spans="1:15">
      <c r="A61" s="6" t="s">
        <v>7</v>
      </c>
      <c r="B61" s="63">
        <v>0</v>
      </c>
      <c r="C61" s="49">
        <v>0.2</v>
      </c>
      <c r="D61" s="66">
        <v>0</v>
      </c>
      <c r="E61" s="49">
        <v>0.2</v>
      </c>
      <c r="F61" s="74">
        <f t="shared" ca="1" si="21"/>
        <v>20</v>
      </c>
      <c r="G61" s="75">
        <f t="shared" ca="1" si="22"/>
        <v>0</v>
      </c>
      <c r="H61" s="75">
        <f t="shared" ca="1" si="23"/>
        <v>140</v>
      </c>
      <c r="I61" s="75">
        <f t="shared" ca="1" si="24"/>
        <v>60</v>
      </c>
      <c r="J61" s="76">
        <f t="shared" ca="1" si="25"/>
        <v>800</v>
      </c>
      <c r="K61" s="71">
        <f t="shared" ca="1" si="30"/>
        <v>20</v>
      </c>
      <c r="L61" s="72">
        <f t="shared" ca="1" si="26"/>
        <v>0</v>
      </c>
      <c r="M61" s="72">
        <f t="shared" ca="1" si="27"/>
        <v>140</v>
      </c>
      <c r="N61" s="72">
        <f t="shared" ca="1" si="28"/>
        <v>60</v>
      </c>
      <c r="O61" s="73">
        <f t="shared" ca="1" si="29"/>
        <v>800</v>
      </c>
    </row>
    <row r="62" spans="1:15">
      <c r="A62" s="6" t="s">
        <v>8</v>
      </c>
      <c r="B62" s="63">
        <v>0</v>
      </c>
      <c r="C62" s="49">
        <v>1</v>
      </c>
      <c r="D62" s="66">
        <v>0</v>
      </c>
      <c r="E62" s="49">
        <v>0.2</v>
      </c>
      <c r="F62" s="74">
        <f t="shared" ca="1" si="21"/>
        <v>0</v>
      </c>
      <c r="G62" s="75">
        <f t="shared" ca="1" si="22"/>
        <v>0</v>
      </c>
      <c r="H62" s="75">
        <f t="shared" ca="1" si="23"/>
        <v>1000</v>
      </c>
      <c r="I62" s="75">
        <f t="shared" ca="1" si="24"/>
        <v>0</v>
      </c>
      <c r="J62" s="76">
        <f t="shared" ca="1" si="25"/>
        <v>10000</v>
      </c>
      <c r="K62" s="71">
        <f t="shared" ca="1" si="30"/>
        <v>0</v>
      </c>
      <c r="L62" s="72">
        <f t="shared" ca="1" si="26"/>
        <v>0</v>
      </c>
      <c r="M62" s="72">
        <f t="shared" ca="1" si="27"/>
        <v>525.6445047489824</v>
      </c>
      <c r="N62" s="72">
        <f t="shared" ca="1" si="28"/>
        <v>0</v>
      </c>
      <c r="O62" s="73">
        <f t="shared" ca="1" si="29"/>
        <v>2261.6374141502233</v>
      </c>
    </row>
    <row r="63" spans="1:15">
      <c r="A63" s="6" t="s">
        <v>9</v>
      </c>
      <c r="B63" s="63">
        <v>0</v>
      </c>
      <c r="C63" s="49">
        <v>1</v>
      </c>
      <c r="D63" s="66">
        <v>0</v>
      </c>
      <c r="E63" s="49">
        <v>0.2</v>
      </c>
      <c r="F63" s="74">
        <f t="shared" ca="1" si="21"/>
        <v>0</v>
      </c>
      <c r="G63" s="75">
        <f t="shared" ca="1" si="22"/>
        <v>0</v>
      </c>
      <c r="H63" s="75">
        <f t="shared" ca="1" si="23"/>
        <v>2800</v>
      </c>
      <c r="I63" s="75">
        <f t="shared" ca="1" si="24"/>
        <v>0</v>
      </c>
      <c r="J63" s="76">
        <f t="shared" ca="1" si="25"/>
        <v>73000</v>
      </c>
      <c r="K63" s="71">
        <f t="shared" ca="1" si="30"/>
        <v>0</v>
      </c>
      <c r="L63" s="72">
        <f t="shared" ca="1" si="26"/>
        <v>0</v>
      </c>
      <c r="M63" s="72">
        <f t="shared" ca="1" si="27"/>
        <v>1471.8046132971506</v>
      </c>
      <c r="N63" s="72">
        <f t="shared" ca="1" si="28"/>
        <v>0</v>
      </c>
      <c r="O63" s="73">
        <f t="shared" ca="1" si="29"/>
        <v>16509.953123296629</v>
      </c>
    </row>
    <row r="64" spans="1:15">
      <c r="A64" s="6" t="s">
        <v>10</v>
      </c>
      <c r="B64" s="63">
        <v>15</v>
      </c>
      <c r="C64" s="49">
        <v>0</v>
      </c>
      <c r="D64" s="66">
        <v>15</v>
      </c>
      <c r="E64" s="49">
        <v>0</v>
      </c>
      <c r="F64" s="74">
        <f t="shared" ca="1" si="21"/>
        <v>150</v>
      </c>
      <c r="G64" s="75">
        <f t="shared" ca="1" si="22"/>
        <v>0</v>
      </c>
      <c r="H64" s="75">
        <f t="shared" ca="1" si="23"/>
        <v>150</v>
      </c>
      <c r="I64" s="75">
        <f t="shared" ca="1" si="24"/>
        <v>150</v>
      </c>
      <c r="J64" s="76">
        <f t="shared" ca="1" si="25"/>
        <v>150</v>
      </c>
      <c r="K64" s="71">
        <f t="shared" ca="1" si="30"/>
        <v>150</v>
      </c>
      <c r="L64" s="72">
        <f t="shared" ca="1" si="26"/>
        <v>0</v>
      </c>
      <c r="M64" s="72">
        <f t="shared" ca="1" si="27"/>
        <v>150</v>
      </c>
      <c r="N64" s="72">
        <f t="shared" ca="1" si="28"/>
        <v>150</v>
      </c>
      <c r="O64" s="73">
        <f t="shared" ca="1" si="29"/>
        <v>150</v>
      </c>
    </row>
    <row r="65" spans="1:15">
      <c r="A65" s="6" t="s">
        <v>34</v>
      </c>
      <c r="B65" s="63">
        <v>10</v>
      </c>
      <c r="C65" s="49">
        <v>0</v>
      </c>
      <c r="D65" s="66">
        <v>10</v>
      </c>
      <c r="E65" s="49">
        <v>0</v>
      </c>
      <c r="F65" s="74">
        <f t="shared" ca="1" si="21"/>
        <v>50</v>
      </c>
      <c r="G65" s="75">
        <f t="shared" ca="1" si="22"/>
        <v>20</v>
      </c>
      <c r="H65" s="75">
        <f t="shared" ca="1" si="23"/>
        <v>100</v>
      </c>
      <c r="I65" s="75">
        <f t="shared" ca="1" si="24"/>
        <v>100</v>
      </c>
      <c r="J65" s="76">
        <f t="shared" ca="1" si="25"/>
        <v>300</v>
      </c>
      <c r="K65" s="71">
        <f t="shared" ca="1" si="30"/>
        <v>50</v>
      </c>
      <c r="L65" s="72">
        <f t="shared" ca="1" si="26"/>
        <v>20</v>
      </c>
      <c r="M65" s="72">
        <f t="shared" ca="1" si="27"/>
        <v>100.00000000000001</v>
      </c>
      <c r="N65" s="72">
        <f t="shared" ca="1" si="28"/>
        <v>100</v>
      </c>
      <c r="O65" s="73">
        <f t="shared" ca="1" si="29"/>
        <v>300</v>
      </c>
    </row>
    <row r="66" spans="1:15">
      <c r="A66" s="6" t="s">
        <v>35</v>
      </c>
      <c r="B66" s="63">
        <v>0</v>
      </c>
      <c r="C66" s="49">
        <v>1</v>
      </c>
      <c r="D66" s="66">
        <v>0</v>
      </c>
      <c r="E66" s="49">
        <v>0.2</v>
      </c>
      <c r="F66" s="74">
        <f t="shared" ca="1" si="21"/>
        <v>0</v>
      </c>
      <c r="G66" s="75">
        <f t="shared" ca="1" si="22"/>
        <v>0</v>
      </c>
      <c r="H66" s="75">
        <f t="shared" ca="1" si="23"/>
        <v>750</v>
      </c>
      <c r="I66" s="75">
        <f t="shared" ca="1" si="24"/>
        <v>1125</v>
      </c>
      <c r="J66" s="76">
        <f t="shared" ca="1" si="25"/>
        <v>1500</v>
      </c>
      <c r="K66" s="71">
        <f t="shared" ca="1" si="30"/>
        <v>0</v>
      </c>
      <c r="L66" s="72">
        <f t="shared" ca="1" si="26"/>
        <v>0</v>
      </c>
      <c r="M66" s="72">
        <f t="shared" ca="1" si="27"/>
        <v>394.2333785617368</v>
      </c>
      <c r="N66" s="72">
        <f t="shared" ca="1" si="28"/>
        <v>1125</v>
      </c>
      <c r="O66" s="73">
        <f t="shared" ca="1" si="29"/>
        <v>339.24561212253354</v>
      </c>
    </row>
    <row r="67" spans="1:15" ht="16" thickBot="1">
      <c r="A67" s="8" t="s">
        <v>36</v>
      </c>
      <c r="B67" s="64">
        <v>250</v>
      </c>
      <c r="C67" s="53">
        <v>0</v>
      </c>
      <c r="D67" s="67">
        <v>0</v>
      </c>
      <c r="E67" s="53">
        <v>0.2</v>
      </c>
      <c r="F67" s="77">
        <f t="shared" ca="1" si="21"/>
        <v>125</v>
      </c>
      <c r="G67" s="78">
        <f t="shared" ca="1" si="22"/>
        <v>0</v>
      </c>
      <c r="H67" s="78">
        <f t="shared" ca="1" si="23"/>
        <v>750</v>
      </c>
      <c r="I67" s="78">
        <f t="shared" ca="1" si="24"/>
        <v>125</v>
      </c>
      <c r="J67" s="79">
        <f t="shared" ca="1" si="25"/>
        <v>2500</v>
      </c>
      <c r="K67" s="80">
        <f t="shared" ca="1" si="30"/>
        <v>125</v>
      </c>
      <c r="L67" s="81">
        <f t="shared" ca="1" si="26"/>
        <v>0</v>
      </c>
      <c r="M67" s="81">
        <f t="shared" ca="1" si="27"/>
        <v>518.75169606512895</v>
      </c>
      <c r="N67" s="81">
        <f t="shared" ca="1" si="28"/>
        <v>125</v>
      </c>
      <c r="O67" s="82">
        <f t="shared" ca="1" si="29"/>
        <v>1242.5160797994113</v>
      </c>
    </row>
    <row r="68" spans="1:15" ht="17" thickTop="1" thickBot="1">
      <c r="A68" s="7"/>
      <c r="B68" s="3"/>
      <c r="C68" s="3"/>
      <c r="D68" s="3"/>
      <c r="E68" s="11" t="s">
        <v>18</v>
      </c>
      <c r="F68" s="83">
        <f t="shared" ref="F68:O68" ca="1" si="31">SUM(F59:F67)</f>
        <v>480</v>
      </c>
      <c r="G68" s="84">
        <f t="shared" ca="1" si="31"/>
        <v>80</v>
      </c>
      <c r="H68" s="84">
        <f t="shared" ca="1" si="31"/>
        <v>7370</v>
      </c>
      <c r="I68" s="84">
        <f t="shared" ca="1" si="31"/>
        <v>2190</v>
      </c>
      <c r="J68" s="85">
        <f t="shared" ca="1" si="31"/>
        <v>91730</v>
      </c>
      <c r="K68" s="86">
        <f t="shared" ca="1" si="31"/>
        <v>480</v>
      </c>
      <c r="L68" s="86">
        <f t="shared" ca="1" si="31"/>
        <v>80</v>
      </c>
      <c r="M68" s="86">
        <f t="shared" ca="1" si="31"/>
        <v>4980.4341926729985</v>
      </c>
      <c r="N68" s="86">
        <f t="shared" ca="1" si="31"/>
        <v>2190</v>
      </c>
      <c r="O68" s="87">
        <f t="shared" ca="1" si="31"/>
        <v>25083.352229368797</v>
      </c>
    </row>
    <row r="69" spans="1:15" ht="16" thickTop="1"/>
    <row r="70" spans="1:15" ht="16" thickBot="1"/>
    <row r="71" spans="1:15" ht="17" thickTop="1" thickBot="1">
      <c r="A71" s="105" t="s">
        <v>22</v>
      </c>
      <c r="B71" s="100" t="s">
        <v>2</v>
      </c>
      <c r="C71" s="101" t="s">
        <v>0</v>
      </c>
      <c r="D71" s="102" t="s">
        <v>12</v>
      </c>
      <c r="E71" s="17"/>
      <c r="F71" s="103" t="s">
        <v>60</v>
      </c>
      <c r="G71" s="104"/>
      <c r="H71" s="50"/>
      <c r="I71" s="50"/>
      <c r="J71" s="55"/>
      <c r="K71" s="4"/>
      <c r="L71" s="4"/>
      <c r="M71" s="4"/>
      <c r="N71" s="4"/>
      <c r="O71" s="5"/>
    </row>
    <row r="72" spans="1:15" ht="17" thickTop="1" thickBot="1">
      <c r="A72" s="6"/>
      <c r="B72" s="54">
        <v>257.41000000000003</v>
      </c>
      <c r="C72" s="110">
        <v>2000</v>
      </c>
      <c r="D72" s="111">
        <v>6350</v>
      </c>
      <c r="E72" s="1"/>
      <c r="F72" s="88">
        <f ca="1">MIN(1,$C72/F84)</f>
        <v>1</v>
      </c>
      <c r="G72" s="89">
        <f ca="1">MIN(1,$C72/G84)</f>
        <v>1</v>
      </c>
      <c r="H72" s="89">
        <f ca="1">MIN(1,$C72/H84)</f>
        <v>0.2789400278940028</v>
      </c>
      <c r="I72" s="89">
        <f ca="1">MIN(1,$C72/I84)</f>
        <v>1</v>
      </c>
      <c r="J72" s="90">
        <f ca="1">MIN(1,$C72/J84)</f>
        <v>2.188662727073758E-2</v>
      </c>
      <c r="K72" s="2"/>
      <c r="L72" s="2"/>
      <c r="M72" s="2"/>
      <c r="N72" s="2"/>
      <c r="O72" s="9"/>
    </row>
    <row r="73" spans="1:15" ht="17" thickTop="1" thickBot="1">
      <c r="A73" s="6"/>
      <c r="B73" s="91" t="s">
        <v>15</v>
      </c>
      <c r="C73" s="92"/>
      <c r="D73" s="93" t="s">
        <v>14</v>
      </c>
      <c r="E73" s="94"/>
      <c r="F73" s="95" t="s">
        <v>26</v>
      </c>
      <c r="G73" s="96"/>
      <c r="H73" s="96"/>
      <c r="I73" s="96"/>
      <c r="J73" s="97"/>
      <c r="K73" s="98" t="s">
        <v>17</v>
      </c>
      <c r="L73" s="98"/>
      <c r="M73" s="98"/>
      <c r="N73" s="98"/>
      <c r="O73" s="99"/>
    </row>
    <row r="74" spans="1:15">
      <c r="A74" s="51" t="s">
        <v>16</v>
      </c>
      <c r="B74" s="52" t="s">
        <v>1</v>
      </c>
      <c r="C74" s="47" t="s">
        <v>13</v>
      </c>
      <c r="D74" s="46" t="s">
        <v>1</v>
      </c>
      <c r="E74" s="47" t="s">
        <v>13</v>
      </c>
      <c r="F74" s="56" t="str">
        <f>B$10</f>
        <v>Expected</v>
      </c>
      <c r="G74" s="57" t="str">
        <f>C$10</f>
        <v>Best Case</v>
      </c>
      <c r="H74" s="57" t="str">
        <f>D$10</f>
        <v>Worst Case</v>
      </c>
      <c r="I74" s="57" t="str">
        <f>E$10</f>
        <v>Heavy Use</v>
      </c>
      <c r="J74" s="58" t="str">
        <f>F$10</f>
        <v>Max</v>
      </c>
      <c r="K74" s="59" t="str">
        <f>B$10</f>
        <v>Expected</v>
      </c>
      <c r="L74" s="60" t="str">
        <f>C$10</f>
        <v>Best Case</v>
      </c>
      <c r="M74" s="60" t="str">
        <f>D$10</f>
        <v>Worst Case</v>
      </c>
      <c r="N74" s="60" t="str">
        <f>E$10</f>
        <v>Heavy Use</v>
      </c>
      <c r="O74" s="61" t="str">
        <f>F$10</f>
        <v>Max</v>
      </c>
    </row>
    <row r="75" spans="1:15">
      <c r="A75" s="6" t="s">
        <v>32</v>
      </c>
      <c r="B75" s="62">
        <v>15</v>
      </c>
      <c r="C75" s="48">
        <v>0</v>
      </c>
      <c r="D75" s="65">
        <v>15</v>
      </c>
      <c r="E75" s="48">
        <v>0</v>
      </c>
      <c r="F75" s="68">
        <f t="shared" ref="F75:F83" ca="1" si="32">VLOOKUP($A75,$A$11:$F$19,MATCH(B$10,$A$10:$F$10,0),FALSE)*($B75+$C75*OFFSET($G$10,MATCH($A75,$A$11:$A$19,0),0))</f>
        <v>45</v>
      </c>
      <c r="G75" s="69">
        <f t="shared" ref="G75:G83" ca="1" si="33">VLOOKUP($A75,$A$11:$F$19,MATCH(C$10,$A$10:$F$10,0),FALSE)*($B75+$C75*OFFSET($G$10,MATCH($A75,$A$11:$A$19,0),0))</f>
        <v>15</v>
      </c>
      <c r="H75" s="69">
        <f t="shared" ref="H75:H83" ca="1" si="34">VLOOKUP($A75,$A$11:$F$19,MATCH(D$10,$A$10:$F$10,0),FALSE)*($B75+$C75*OFFSET($G$10,MATCH($A75,$A$11:$A$19,0),0))</f>
        <v>330</v>
      </c>
      <c r="I75" s="69">
        <f t="shared" ref="I75:I83" ca="1" si="35">VLOOKUP($A75,$A$11:$F$19,MATCH(E$10,$A$10:$F$10,0),FALSE)*($B75+$C75*OFFSET($G$10,MATCH($A75,$A$11:$A$19,0),0))</f>
        <v>90</v>
      </c>
      <c r="J75" s="70">
        <f t="shared" ref="J75:J83" ca="1" si="36">VLOOKUP($A75,$A$11:$F$19,MATCH(F$10,$A$10:$F$10,0),FALSE)*($B75+$C75*OFFSET($G$10,MATCH($A75,$A$11:$A$19,0),0))</f>
        <v>780</v>
      </c>
      <c r="K75" s="71">
        <f t="shared" ref="K75:O81" ca="1" si="37">OFFSET(K63,MATCH($K$25,$K65:$K73,0),-5)*VLOOKUP($A75,$A$11:$F$19,MATCH(B$10,$A$10:$F$10,0),FALSE)*($B75+$C75*OFFSET($G$10,MATCH($A75,$A$11:$A$19,0),0))+
(1-OFFSET(K63,MATCH($K$25,$K65:$K73,0),-5))*VLOOKUP($A75,$A$11:$F$19,MATCH(B$10,$A$10:$F$10,0),FALSE)*($D75+$E75*OFFSET($G$10,MATCH($A75,$A$11:$A$19,0),0))</f>
        <v>45</v>
      </c>
      <c r="L75" s="72">
        <f t="shared" ca="1" si="37"/>
        <v>15</v>
      </c>
      <c r="M75" s="72">
        <f t="shared" ca="1" si="37"/>
        <v>330</v>
      </c>
      <c r="N75" s="72">
        <f t="shared" ca="1" si="37"/>
        <v>90</v>
      </c>
      <c r="O75" s="73">
        <f t="shared" ca="1" si="37"/>
        <v>780.00000000000011</v>
      </c>
    </row>
    <row r="76" spans="1:15">
      <c r="A76" s="6" t="s">
        <v>33</v>
      </c>
      <c r="B76" s="63">
        <v>45</v>
      </c>
      <c r="C76" s="49">
        <v>0</v>
      </c>
      <c r="D76" s="66">
        <v>45</v>
      </c>
      <c r="E76" s="49">
        <v>0</v>
      </c>
      <c r="F76" s="74">
        <f t="shared" ca="1" si="32"/>
        <v>90</v>
      </c>
      <c r="G76" s="75">
        <f t="shared" ca="1" si="33"/>
        <v>45</v>
      </c>
      <c r="H76" s="75">
        <f t="shared" ca="1" si="34"/>
        <v>1350</v>
      </c>
      <c r="I76" s="75">
        <f t="shared" ca="1" si="35"/>
        <v>540</v>
      </c>
      <c r="J76" s="76">
        <f t="shared" ca="1" si="36"/>
        <v>2700</v>
      </c>
      <c r="K76" s="71">
        <f t="shared" ca="1" si="37"/>
        <v>90</v>
      </c>
      <c r="L76" s="72">
        <f t="shared" ca="1" si="37"/>
        <v>45</v>
      </c>
      <c r="M76" s="72">
        <f t="shared" ca="1" si="37"/>
        <v>1349.9999999999998</v>
      </c>
      <c r="N76" s="72">
        <f t="shared" ca="1" si="37"/>
        <v>540</v>
      </c>
      <c r="O76" s="73">
        <f t="shared" ca="1" si="37"/>
        <v>2700</v>
      </c>
    </row>
    <row r="77" spans="1:15">
      <c r="A77" s="6" t="s">
        <v>7</v>
      </c>
      <c r="B77" s="63">
        <v>0</v>
      </c>
      <c r="C77" s="49">
        <v>0.2</v>
      </c>
      <c r="D77" s="66">
        <v>0</v>
      </c>
      <c r="E77" s="49">
        <v>0.2</v>
      </c>
      <c r="F77" s="74">
        <f t="shared" ca="1" si="32"/>
        <v>20</v>
      </c>
      <c r="G77" s="75">
        <f t="shared" ca="1" si="33"/>
        <v>0</v>
      </c>
      <c r="H77" s="75">
        <f t="shared" ca="1" si="34"/>
        <v>140</v>
      </c>
      <c r="I77" s="75">
        <f t="shared" ca="1" si="35"/>
        <v>60</v>
      </c>
      <c r="J77" s="76">
        <f t="shared" ca="1" si="36"/>
        <v>800</v>
      </c>
      <c r="K77" s="71">
        <f t="shared" ca="1" si="37"/>
        <v>20</v>
      </c>
      <c r="L77" s="72">
        <f t="shared" ca="1" si="37"/>
        <v>0</v>
      </c>
      <c r="M77" s="72">
        <f t="shared" ca="1" si="37"/>
        <v>140</v>
      </c>
      <c r="N77" s="72">
        <f t="shared" ca="1" si="37"/>
        <v>60</v>
      </c>
      <c r="O77" s="73">
        <f t="shared" ca="1" si="37"/>
        <v>800.00000000000011</v>
      </c>
    </row>
    <row r="78" spans="1:15">
      <c r="A78" s="6" t="s">
        <v>8</v>
      </c>
      <c r="B78" s="63">
        <v>0</v>
      </c>
      <c r="C78" s="49">
        <v>1</v>
      </c>
      <c r="D78" s="66">
        <v>0</v>
      </c>
      <c r="E78" s="49">
        <v>0.2</v>
      </c>
      <c r="F78" s="74">
        <f t="shared" ca="1" si="32"/>
        <v>0</v>
      </c>
      <c r="G78" s="75">
        <f t="shared" ca="1" si="33"/>
        <v>0</v>
      </c>
      <c r="H78" s="75">
        <f t="shared" ca="1" si="34"/>
        <v>1000</v>
      </c>
      <c r="I78" s="75">
        <f t="shared" ca="1" si="35"/>
        <v>0</v>
      </c>
      <c r="J78" s="76">
        <f t="shared" ca="1" si="36"/>
        <v>10000</v>
      </c>
      <c r="K78" s="71">
        <f t="shared" ca="1" si="37"/>
        <v>0</v>
      </c>
      <c r="L78" s="72">
        <f t="shared" ca="1" si="37"/>
        <v>0</v>
      </c>
      <c r="M78" s="72">
        <f t="shared" ca="1" si="37"/>
        <v>423.1520223152022</v>
      </c>
      <c r="N78" s="72">
        <f t="shared" ca="1" si="37"/>
        <v>0</v>
      </c>
      <c r="O78" s="73">
        <f t="shared" ca="1" si="37"/>
        <v>2175.0930181659005</v>
      </c>
    </row>
    <row r="79" spans="1:15">
      <c r="A79" s="6" t="s">
        <v>9</v>
      </c>
      <c r="B79" s="63">
        <v>0</v>
      </c>
      <c r="C79" s="49">
        <v>1</v>
      </c>
      <c r="D79" s="66">
        <v>0</v>
      </c>
      <c r="E79" s="49">
        <v>0.2</v>
      </c>
      <c r="F79" s="74">
        <f t="shared" ca="1" si="32"/>
        <v>0</v>
      </c>
      <c r="G79" s="75">
        <f t="shared" ca="1" si="33"/>
        <v>0</v>
      </c>
      <c r="H79" s="75">
        <f t="shared" ca="1" si="34"/>
        <v>2800</v>
      </c>
      <c r="I79" s="75">
        <f t="shared" ca="1" si="35"/>
        <v>0</v>
      </c>
      <c r="J79" s="76">
        <f t="shared" ca="1" si="36"/>
        <v>73000</v>
      </c>
      <c r="K79" s="71">
        <f t="shared" ca="1" si="37"/>
        <v>0</v>
      </c>
      <c r="L79" s="72">
        <f t="shared" ca="1" si="37"/>
        <v>0</v>
      </c>
      <c r="M79" s="72">
        <f t="shared" ca="1" si="37"/>
        <v>1184.8256624825663</v>
      </c>
      <c r="N79" s="72">
        <f t="shared" ca="1" si="37"/>
        <v>0</v>
      </c>
      <c r="O79" s="73">
        <f t="shared" ca="1" si="37"/>
        <v>15878.179032611075</v>
      </c>
    </row>
    <row r="80" spans="1:15">
      <c r="A80" s="6" t="s">
        <v>10</v>
      </c>
      <c r="B80" s="63">
        <v>15</v>
      </c>
      <c r="C80" s="49">
        <v>0</v>
      </c>
      <c r="D80" s="66">
        <v>15</v>
      </c>
      <c r="E80" s="49">
        <v>0</v>
      </c>
      <c r="F80" s="74">
        <f t="shared" ca="1" si="32"/>
        <v>150</v>
      </c>
      <c r="G80" s="75">
        <f t="shared" ca="1" si="33"/>
        <v>0</v>
      </c>
      <c r="H80" s="75">
        <f t="shared" ca="1" si="34"/>
        <v>150</v>
      </c>
      <c r="I80" s="75">
        <f t="shared" ca="1" si="35"/>
        <v>150</v>
      </c>
      <c r="J80" s="76">
        <f t="shared" ca="1" si="36"/>
        <v>150</v>
      </c>
      <c r="K80" s="71">
        <f t="shared" ca="1" si="37"/>
        <v>150</v>
      </c>
      <c r="L80" s="72">
        <f t="shared" ca="1" si="37"/>
        <v>0</v>
      </c>
      <c r="M80" s="72">
        <f t="shared" ca="1" si="37"/>
        <v>150</v>
      </c>
      <c r="N80" s="72">
        <f t="shared" ca="1" si="37"/>
        <v>150</v>
      </c>
      <c r="O80" s="73">
        <f t="shared" ca="1" si="37"/>
        <v>150</v>
      </c>
    </row>
    <row r="81" spans="1:15">
      <c r="A81" s="6" t="s">
        <v>34</v>
      </c>
      <c r="B81" s="63">
        <v>15</v>
      </c>
      <c r="C81" s="49">
        <v>0</v>
      </c>
      <c r="D81" s="66">
        <v>15</v>
      </c>
      <c r="E81" s="49">
        <v>0</v>
      </c>
      <c r="F81" s="74">
        <f t="shared" ca="1" si="32"/>
        <v>75</v>
      </c>
      <c r="G81" s="75">
        <f t="shared" ca="1" si="33"/>
        <v>30</v>
      </c>
      <c r="H81" s="75">
        <f t="shared" ca="1" si="34"/>
        <v>150</v>
      </c>
      <c r="I81" s="75">
        <f t="shared" ca="1" si="35"/>
        <v>150</v>
      </c>
      <c r="J81" s="76">
        <f t="shared" ca="1" si="36"/>
        <v>450</v>
      </c>
      <c r="K81" s="71">
        <f t="shared" ca="1" si="37"/>
        <v>75</v>
      </c>
      <c r="L81" s="72">
        <f t="shared" ca="1" si="37"/>
        <v>30</v>
      </c>
      <c r="M81" s="72">
        <f t="shared" ca="1" si="37"/>
        <v>150</v>
      </c>
      <c r="N81" s="72">
        <f t="shared" ca="1" si="37"/>
        <v>150</v>
      </c>
      <c r="O81" s="73">
        <f t="shared" ca="1" si="37"/>
        <v>450</v>
      </c>
    </row>
    <row r="82" spans="1:15">
      <c r="A82" s="6" t="s">
        <v>35</v>
      </c>
      <c r="B82" s="63">
        <v>50</v>
      </c>
      <c r="C82" s="49">
        <v>0</v>
      </c>
      <c r="D82" s="66">
        <v>50</v>
      </c>
      <c r="E82" s="49">
        <v>0</v>
      </c>
      <c r="F82" s="74">
        <f t="shared" ca="1" si="32"/>
        <v>0</v>
      </c>
      <c r="G82" s="75">
        <f t="shared" ca="1" si="33"/>
        <v>0</v>
      </c>
      <c r="H82" s="75">
        <f t="shared" ca="1" si="34"/>
        <v>500</v>
      </c>
      <c r="I82" s="75">
        <f t="shared" ca="1" si="35"/>
        <v>750</v>
      </c>
      <c r="J82" s="76">
        <f t="shared" ca="1" si="36"/>
        <v>1000</v>
      </c>
      <c r="K82" s="71">
        <f t="shared" ref="K82:K83" ca="1" si="38">OFFSET(K70,MATCH($K$25,$K72:$K80,0),-5)*VLOOKUP($A82,$A$11:$F$19,MATCH(B$10,$A$10:$F$10,0),FALSE)*($B82+$C82*OFFSET($G$10,MATCH($A82,$A$11:$A$19,0),0))+
(1-OFFSET(K70,MATCH($K$25,$K72:$K80,0),-5))*VLOOKUP($A82,$A$11:$F$19,MATCH(B$10,$A$10:$F$10,0),FALSE)*($D82+$E82*OFFSET($G$10,MATCH($A82,$A$11:$A$19,0),0))</f>
        <v>0</v>
      </c>
      <c r="L82" s="72">
        <f t="shared" ref="L82:L83" ca="1" si="39">OFFSET(L70,MATCH($K$25,$K72:$K80,0),-5)*VLOOKUP($A82,$A$11:$F$19,MATCH(C$10,$A$10:$F$10,0),FALSE)*($B82+$C82*OFFSET($G$10,MATCH($A82,$A$11:$A$19,0),0))+
(1-OFFSET(L70,MATCH($K$25,$K72:$K80,0),-5))*VLOOKUP($A82,$A$11:$F$19,MATCH(C$10,$A$10:$F$10,0),FALSE)*($D82+$E82*OFFSET($G$10,MATCH($A82,$A$11:$A$19,0),0))</f>
        <v>0</v>
      </c>
      <c r="M82" s="72">
        <f t="shared" ref="M82:M83" ca="1" si="40">OFFSET(M70,MATCH($K$25,$K72:$K80,0),-5)*VLOOKUP($A82,$A$11:$F$19,MATCH(D$10,$A$10:$F$10,0),FALSE)*($B82+$C82*OFFSET($G$10,MATCH($A82,$A$11:$A$19,0),0))+
(1-OFFSET(M70,MATCH($K$25,$K72:$K80,0),-5))*VLOOKUP($A82,$A$11:$F$19,MATCH(D$10,$A$10:$F$10,0),FALSE)*($D82+$E82*OFFSET($G$10,MATCH($A82,$A$11:$A$19,0),0))</f>
        <v>499.99999999999994</v>
      </c>
      <c r="N82" s="72">
        <f t="shared" ref="N82:N83" ca="1" si="41">OFFSET(N70,MATCH($K$25,$K72:$K80,0),-5)*VLOOKUP($A82,$A$11:$F$19,MATCH(E$10,$A$10:$F$10,0),FALSE)*($B82+$C82*OFFSET($G$10,MATCH($A82,$A$11:$A$19,0),0))+
(1-OFFSET(N70,MATCH($K$25,$K72:$K80,0),-5))*VLOOKUP($A82,$A$11:$F$19,MATCH(E$10,$A$10:$F$10,0),FALSE)*($D82+$E82*OFFSET($G$10,MATCH($A82,$A$11:$A$19,0),0))</f>
        <v>750</v>
      </c>
      <c r="O82" s="73">
        <f t="shared" ref="O82:O83" ca="1" si="42">OFFSET(O70,MATCH($K$25,$K72:$K80,0),-5)*VLOOKUP($A82,$A$11:$F$19,MATCH(F$10,$A$10:$F$10,0),FALSE)*($B82+$C82*OFFSET($G$10,MATCH($A82,$A$11:$A$19,0),0))+
(1-OFFSET(O70,MATCH($K$25,$K72:$K80,0),-5))*VLOOKUP($A82,$A$11:$F$19,MATCH(F$10,$A$10:$F$10,0),FALSE)*($D82+$E82*OFFSET($G$10,MATCH($A82,$A$11:$A$19,0),0))</f>
        <v>1000</v>
      </c>
    </row>
    <row r="83" spans="1:15" ht="16" thickBot="1">
      <c r="A83" s="8" t="s">
        <v>36</v>
      </c>
      <c r="B83" s="64">
        <v>250</v>
      </c>
      <c r="C83" s="53">
        <v>0</v>
      </c>
      <c r="D83" s="67">
        <v>0</v>
      </c>
      <c r="E83" s="53">
        <v>0.2</v>
      </c>
      <c r="F83" s="77">
        <f t="shared" ca="1" si="32"/>
        <v>125</v>
      </c>
      <c r="G83" s="78">
        <f t="shared" ca="1" si="33"/>
        <v>0</v>
      </c>
      <c r="H83" s="78">
        <f t="shared" ca="1" si="34"/>
        <v>750</v>
      </c>
      <c r="I83" s="78">
        <f t="shared" ca="1" si="35"/>
        <v>125</v>
      </c>
      <c r="J83" s="79">
        <f t="shared" ca="1" si="36"/>
        <v>2500</v>
      </c>
      <c r="K83" s="80">
        <f t="shared" ca="1" si="38"/>
        <v>125</v>
      </c>
      <c r="L83" s="81">
        <f t="shared" ca="1" si="39"/>
        <v>0</v>
      </c>
      <c r="M83" s="81">
        <f t="shared" ca="1" si="40"/>
        <v>468.78661087866107</v>
      </c>
      <c r="N83" s="81">
        <f t="shared" ca="1" si="41"/>
        <v>125</v>
      </c>
      <c r="O83" s="82">
        <f t="shared" ca="1" si="42"/>
        <v>1228.452615451959</v>
      </c>
    </row>
    <row r="84" spans="1:15" ht="17" thickTop="1" thickBot="1">
      <c r="A84" s="7"/>
      <c r="B84" s="3"/>
      <c r="C84" s="3"/>
      <c r="D84" s="3"/>
      <c r="E84" s="11" t="s">
        <v>18</v>
      </c>
      <c r="F84" s="83">
        <f t="shared" ref="F84:O84" ca="1" si="43">SUM(F75:F83)</f>
        <v>505</v>
      </c>
      <c r="G84" s="84">
        <f t="shared" ca="1" si="43"/>
        <v>90</v>
      </c>
      <c r="H84" s="84">
        <f t="shared" ca="1" si="43"/>
        <v>7170</v>
      </c>
      <c r="I84" s="84">
        <f t="shared" ca="1" si="43"/>
        <v>1865</v>
      </c>
      <c r="J84" s="85">
        <f t="shared" ca="1" si="43"/>
        <v>91380</v>
      </c>
      <c r="K84" s="86">
        <f t="shared" ca="1" si="43"/>
        <v>505</v>
      </c>
      <c r="L84" s="86">
        <f t="shared" ca="1" si="43"/>
        <v>90</v>
      </c>
      <c r="M84" s="86">
        <f t="shared" ca="1" si="43"/>
        <v>4696.7642956764294</v>
      </c>
      <c r="N84" s="86">
        <f t="shared" ca="1" si="43"/>
        <v>1865</v>
      </c>
      <c r="O84" s="87">
        <f t="shared" ca="1" si="43"/>
        <v>25161.724666228936</v>
      </c>
    </row>
    <row r="85" spans="1:15" ht="16" thickTop="1"/>
    <row r="86" spans="1:15" ht="16" thickBot="1"/>
    <row r="87" spans="1:15" ht="17" thickTop="1" thickBot="1">
      <c r="A87" s="105" t="s">
        <v>23</v>
      </c>
      <c r="B87" s="100" t="s">
        <v>2</v>
      </c>
      <c r="C87" s="101" t="s">
        <v>0</v>
      </c>
      <c r="D87" s="102" t="s">
        <v>12</v>
      </c>
      <c r="E87" s="17"/>
      <c r="F87" s="103" t="s">
        <v>60</v>
      </c>
      <c r="G87" s="104"/>
      <c r="H87" s="50"/>
      <c r="I87" s="50"/>
      <c r="J87" s="55"/>
      <c r="K87" s="4"/>
      <c r="L87" s="4"/>
      <c r="M87" s="4"/>
      <c r="N87" s="4"/>
      <c r="O87" s="5"/>
    </row>
    <row r="88" spans="1:15" ht="17" thickTop="1" thickBot="1">
      <c r="A88" s="6"/>
      <c r="B88" s="54">
        <v>278.45999999999998</v>
      </c>
      <c r="C88" s="110">
        <v>1500</v>
      </c>
      <c r="D88" s="111">
        <v>4500</v>
      </c>
      <c r="E88" s="1"/>
      <c r="F88" s="88">
        <f ca="1">MIN(1,$C88/F100)</f>
        <v>1</v>
      </c>
      <c r="G88" s="89">
        <f ca="1">MIN(1,$C88/G100)</f>
        <v>1</v>
      </c>
      <c r="H88" s="89">
        <f ca="1">MIN(1,$C88/H100)</f>
        <v>0.24958402662229617</v>
      </c>
      <c r="I88" s="89">
        <f ca="1">MIN(1,$C88/I100)</f>
        <v>1</v>
      </c>
      <c r="J88" s="90">
        <f ca="1">MIN(1,$C88/J100)</f>
        <v>1.6888088268408017E-2</v>
      </c>
      <c r="K88" s="2"/>
      <c r="L88" s="2"/>
      <c r="M88" s="2"/>
      <c r="N88" s="2"/>
      <c r="O88" s="9"/>
    </row>
    <row r="89" spans="1:15" ht="17" thickTop="1" thickBot="1">
      <c r="A89" s="6"/>
      <c r="B89" s="91" t="s">
        <v>15</v>
      </c>
      <c r="C89" s="92"/>
      <c r="D89" s="93" t="s">
        <v>14</v>
      </c>
      <c r="E89" s="94"/>
      <c r="F89" s="95" t="s">
        <v>26</v>
      </c>
      <c r="G89" s="96"/>
      <c r="H89" s="96"/>
      <c r="I89" s="96"/>
      <c r="J89" s="97"/>
      <c r="K89" s="98" t="s">
        <v>17</v>
      </c>
      <c r="L89" s="98"/>
      <c r="M89" s="98"/>
      <c r="N89" s="98"/>
      <c r="O89" s="99"/>
    </row>
    <row r="90" spans="1:15">
      <c r="A90" s="51" t="s">
        <v>16</v>
      </c>
      <c r="B90" s="52" t="s">
        <v>1</v>
      </c>
      <c r="C90" s="47" t="s">
        <v>13</v>
      </c>
      <c r="D90" s="46" t="s">
        <v>1</v>
      </c>
      <c r="E90" s="47" t="s">
        <v>13</v>
      </c>
      <c r="F90" s="56" t="str">
        <f>B$10</f>
        <v>Expected</v>
      </c>
      <c r="G90" s="57" t="str">
        <f>C$10</f>
        <v>Best Case</v>
      </c>
      <c r="H90" s="57" t="str">
        <f>D$10</f>
        <v>Worst Case</v>
      </c>
      <c r="I90" s="57" t="str">
        <f>E$10</f>
        <v>Heavy Use</v>
      </c>
      <c r="J90" s="58" t="str">
        <f>F$10</f>
        <v>Max</v>
      </c>
      <c r="K90" s="59" t="str">
        <f>B$10</f>
        <v>Expected</v>
      </c>
      <c r="L90" s="60" t="str">
        <f>C$10</f>
        <v>Best Case</v>
      </c>
      <c r="M90" s="60" t="str">
        <f>D$10</f>
        <v>Worst Case</v>
      </c>
      <c r="N90" s="60" t="str">
        <f>E$10</f>
        <v>Heavy Use</v>
      </c>
      <c r="O90" s="61" t="str">
        <f>F$10</f>
        <v>Max</v>
      </c>
    </row>
    <row r="91" spans="1:15">
      <c r="A91" s="6" t="s">
        <v>32</v>
      </c>
      <c r="B91" s="62">
        <v>10</v>
      </c>
      <c r="C91" s="48">
        <v>0</v>
      </c>
      <c r="D91" s="65">
        <v>10</v>
      </c>
      <c r="E91" s="48">
        <v>0</v>
      </c>
      <c r="F91" s="68">
        <f t="shared" ref="F91:F99" ca="1" si="44">VLOOKUP($A91,$A$11:$F$19,MATCH(B$10,$A$10:$F$10,0),FALSE)*($B91+$C91*OFFSET($G$10,MATCH($A91,$A$11:$A$19,0),0))</f>
        <v>30</v>
      </c>
      <c r="G91" s="69">
        <f t="shared" ref="G91:G99" ca="1" si="45">VLOOKUP($A91,$A$11:$F$19,MATCH(C$10,$A$10:$F$10,0),FALSE)*($B91+$C91*OFFSET($G$10,MATCH($A91,$A$11:$A$19,0),0))</f>
        <v>10</v>
      </c>
      <c r="H91" s="69">
        <f t="shared" ref="H91:H99" ca="1" si="46">VLOOKUP($A91,$A$11:$F$19,MATCH(D$10,$A$10:$F$10,0),FALSE)*($B91+$C91*OFFSET($G$10,MATCH($A91,$A$11:$A$19,0),0))</f>
        <v>220</v>
      </c>
      <c r="I91" s="69">
        <f t="shared" ref="I91:I99" ca="1" si="47">VLOOKUP($A91,$A$11:$F$19,MATCH(E$10,$A$10:$F$10,0),FALSE)*($B91+$C91*OFFSET($G$10,MATCH($A91,$A$11:$A$19,0),0))</f>
        <v>60</v>
      </c>
      <c r="J91" s="70">
        <f t="shared" ref="J91:J99" ca="1" si="48">VLOOKUP($A91,$A$11:$F$19,MATCH(F$10,$A$10:$F$10,0),FALSE)*($B91+$C91*OFFSET($G$10,MATCH($A91,$A$11:$A$19,0),0))</f>
        <v>520</v>
      </c>
      <c r="K91" s="71">
        <f t="shared" ref="K91:O97" ca="1" si="49">OFFSET(K79,MATCH($K$25,$K81:$K89,0),-5)*VLOOKUP($A91,$A$11:$F$19,MATCH(B$10,$A$10:$F$10,0),FALSE)*($B91+$C91*OFFSET($G$10,MATCH($A91,$A$11:$A$19,0),0))+
(1-OFFSET(K79,MATCH($K$25,$K81:$K89,0),-5))*VLOOKUP($A91,$A$11:$F$19,MATCH(B$10,$A$10:$F$10,0),FALSE)*($D91+$E91*OFFSET($G$10,MATCH($A91,$A$11:$A$19,0),0))</f>
        <v>30</v>
      </c>
      <c r="L91" s="72">
        <f t="shared" ca="1" si="49"/>
        <v>10</v>
      </c>
      <c r="M91" s="72">
        <f t="shared" ca="1" si="49"/>
        <v>220</v>
      </c>
      <c r="N91" s="72">
        <f t="shared" ca="1" si="49"/>
        <v>60</v>
      </c>
      <c r="O91" s="73">
        <f t="shared" ca="1" si="49"/>
        <v>520</v>
      </c>
    </row>
    <row r="92" spans="1:15">
      <c r="A92" s="6" t="s">
        <v>33</v>
      </c>
      <c r="B92" s="63">
        <v>30</v>
      </c>
      <c r="C92" s="49">
        <v>0</v>
      </c>
      <c r="D92" s="66">
        <v>30</v>
      </c>
      <c r="E92" s="49">
        <v>0</v>
      </c>
      <c r="F92" s="74">
        <f t="shared" ca="1" si="44"/>
        <v>60</v>
      </c>
      <c r="G92" s="75">
        <f t="shared" ca="1" si="45"/>
        <v>30</v>
      </c>
      <c r="H92" s="75">
        <f t="shared" ca="1" si="46"/>
        <v>900</v>
      </c>
      <c r="I92" s="75">
        <f t="shared" ca="1" si="47"/>
        <v>360</v>
      </c>
      <c r="J92" s="76">
        <f t="shared" ca="1" si="48"/>
        <v>1800</v>
      </c>
      <c r="K92" s="71">
        <f t="shared" ca="1" si="49"/>
        <v>60</v>
      </c>
      <c r="L92" s="72">
        <f t="shared" ca="1" si="49"/>
        <v>30</v>
      </c>
      <c r="M92" s="72">
        <f t="shared" ca="1" si="49"/>
        <v>900</v>
      </c>
      <c r="N92" s="72">
        <f t="shared" ca="1" si="49"/>
        <v>360</v>
      </c>
      <c r="O92" s="73">
        <f t="shared" ca="1" si="49"/>
        <v>1800</v>
      </c>
    </row>
    <row r="93" spans="1:15">
      <c r="A93" s="6" t="s">
        <v>7</v>
      </c>
      <c r="B93" s="63">
        <v>0</v>
      </c>
      <c r="C93" s="49">
        <v>0.2</v>
      </c>
      <c r="D93" s="66">
        <v>0</v>
      </c>
      <c r="E93" s="49">
        <v>0.2</v>
      </c>
      <c r="F93" s="74">
        <f t="shared" ca="1" si="44"/>
        <v>20</v>
      </c>
      <c r="G93" s="75">
        <f t="shared" ca="1" si="45"/>
        <v>0</v>
      </c>
      <c r="H93" s="75">
        <f t="shared" ca="1" si="46"/>
        <v>140</v>
      </c>
      <c r="I93" s="75">
        <f t="shared" ca="1" si="47"/>
        <v>60</v>
      </c>
      <c r="J93" s="76">
        <f t="shared" ca="1" si="48"/>
        <v>800</v>
      </c>
      <c r="K93" s="71">
        <f t="shared" ca="1" si="49"/>
        <v>20</v>
      </c>
      <c r="L93" s="72">
        <f t="shared" ca="1" si="49"/>
        <v>0</v>
      </c>
      <c r="M93" s="72">
        <f t="shared" ca="1" si="49"/>
        <v>140</v>
      </c>
      <c r="N93" s="72">
        <f t="shared" ca="1" si="49"/>
        <v>60</v>
      </c>
      <c r="O93" s="73">
        <f t="shared" ca="1" si="49"/>
        <v>800</v>
      </c>
    </row>
    <row r="94" spans="1:15">
      <c r="A94" s="6" t="s">
        <v>8</v>
      </c>
      <c r="B94" s="63">
        <v>0</v>
      </c>
      <c r="C94" s="49">
        <v>1</v>
      </c>
      <c r="D94" s="66">
        <v>0</v>
      </c>
      <c r="E94" s="49">
        <v>0.2</v>
      </c>
      <c r="F94" s="74">
        <f t="shared" ca="1" si="44"/>
        <v>0</v>
      </c>
      <c r="G94" s="75">
        <f t="shared" ca="1" si="45"/>
        <v>0</v>
      </c>
      <c r="H94" s="75">
        <f t="shared" ca="1" si="46"/>
        <v>1000</v>
      </c>
      <c r="I94" s="75">
        <f t="shared" ca="1" si="47"/>
        <v>0</v>
      </c>
      <c r="J94" s="76">
        <f t="shared" ca="1" si="48"/>
        <v>10000</v>
      </c>
      <c r="K94" s="71">
        <f t="shared" ca="1" si="49"/>
        <v>0</v>
      </c>
      <c r="L94" s="72">
        <f t="shared" ca="1" si="49"/>
        <v>0</v>
      </c>
      <c r="M94" s="72">
        <f t="shared" ca="1" si="49"/>
        <v>399.66722129783693</v>
      </c>
      <c r="N94" s="72">
        <f t="shared" ca="1" si="49"/>
        <v>0</v>
      </c>
      <c r="O94" s="73">
        <f t="shared" ca="1" si="49"/>
        <v>2135.1047061472641</v>
      </c>
    </row>
    <row r="95" spans="1:15">
      <c r="A95" s="6" t="s">
        <v>9</v>
      </c>
      <c r="B95" s="63">
        <v>0</v>
      </c>
      <c r="C95" s="49">
        <v>1</v>
      </c>
      <c r="D95" s="66">
        <v>0</v>
      </c>
      <c r="E95" s="49">
        <v>0.2</v>
      </c>
      <c r="F95" s="74">
        <f t="shared" ca="1" si="44"/>
        <v>0</v>
      </c>
      <c r="G95" s="75">
        <f t="shared" ca="1" si="45"/>
        <v>0</v>
      </c>
      <c r="H95" s="75">
        <f t="shared" ca="1" si="46"/>
        <v>2800</v>
      </c>
      <c r="I95" s="75">
        <f t="shared" ca="1" si="47"/>
        <v>0</v>
      </c>
      <c r="J95" s="76">
        <f t="shared" ca="1" si="48"/>
        <v>73000</v>
      </c>
      <c r="K95" s="71">
        <f t="shared" ca="1" si="49"/>
        <v>0</v>
      </c>
      <c r="L95" s="72">
        <f t="shared" ca="1" si="49"/>
        <v>0</v>
      </c>
      <c r="M95" s="72">
        <f t="shared" ca="1" si="49"/>
        <v>1119.0682196339435</v>
      </c>
      <c r="N95" s="72">
        <f t="shared" ca="1" si="49"/>
        <v>0</v>
      </c>
      <c r="O95" s="73">
        <f t="shared" ca="1" si="49"/>
        <v>15586.264354875027</v>
      </c>
    </row>
    <row r="96" spans="1:15">
      <c r="A96" s="6" t="s">
        <v>10</v>
      </c>
      <c r="B96" s="63">
        <v>10</v>
      </c>
      <c r="C96" s="49">
        <v>0</v>
      </c>
      <c r="D96" s="66">
        <v>10</v>
      </c>
      <c r="E96" s="49">
        <v>0</v>
      </c>
      <c r="F96" s="74">
        <f t="shared" ca="1" si="44"/>
        <v>100</v>
      </c>
      <c r="G96" s="75">
        <f t="shared" ca="1" si="45"/>
        <v>0</v>
      </c>
      <c r="H96" s="75">
        <f t="shared" ca="1" si="46"/>
        <v>100</v>
      </c>
      <c r="I96" s="75">
        <f t="shared" ca="1" si="47"/>
        <v>100</v>
      </c>
      <c r="J96" s="76">
        <f t="shared" ca="1" si="48"/>
        <v>100</v>
      </c>
      <c r="K96" s="71">
        <f t="shared" ca="1" si="49"/>
        <v>100</v>
      </c>
      <c r="L96" s="72">
        <f t="shared" ca="1" si="49"/>
        <v>0</v>
      </c>
      <c r="M96" s="72">
        <f t="shared" ca="1" si="49"/>
        <v>100</v>
      </c>
      <c r="N96" s="72">
        <f t="shared" ca="1" si="49"/>
        <v>100</v>
      </c>
      <c r="O96" s="73">
        <f t="shared" ca="1" si="49"/>
        <v>100</v>
      </c>
    </row>
    <row r="97" spans="1:15">
      <c r="A97" s="6" t="s">
        <v>34</v>
      </c>
      <c r="B97" s="63">
        <v>10</v>
      </c>
      <c r="C97" s="49">
        <v>0</v>
      </c>
      <c r="D97" s="66">
        <v>10</v>
      </c>
      <c r="E97" s="49">
        <v>0</v>
      </c>
      <c r="F97" s="74">
        <f t="shared" ca="1" si="44"/>
        <v>50</v>
      </c>
      <c r="G97" s="75">
        <f t="shared" ca="1" si="45"/>
        <v>20</v>
      </c>
      <c r="H97" s="75">
        <f t="shared" ca="1" si="46"/>
        <v>100</v>
      </c>
      <c r="I97" s="75">
        <f t="shared" ca="1" si="47"/>
        <v>100</v>
      </c>
      <c r="J97" s="76">
        <f t="shared" ca="1" si="48"/>
        <v>300</v>
      </c>
      <c r="K97" s="71">
        <f t="shared" ca="1" si="49"/>
        <v>50</v>
      </c>
      <c r="L97" s="72">
        <f t="shared" ca="1" si="49"/>
        <v>20</v>
      </c>
      <c r="M97" s="72">
        <f t="shared" ca="1" si="49"/>
        <v>100</v>
      </c>
      <c r="N97" s="72">
        <f t="shared" ca="1" si="49"/>
        <v>100</v>
      </c>
      <c r="O97" s="73">
        <f t="shared" ca="1" si="49"/>
        <v>300</v>
      </c>
    </row>
    <row r="98" spans="1:15">
      <c r="A98" s="6" t="s">
        <v>35</v>
      </c>
      <c r="B98" s="63">
        <v>0</v>
      </c>
      <c r="C98" s="49">
        <v>0.2</v>
      </c>
      <c r="D98" s="66">
        <v>0</v>
      </c>
      <c r="E98" s="49">
        <v>0.2</v>
      </c>
      <c r="F98" s="74">
        <f t="shared" ca="1" si="44"/>
        <v>0</v>
      </c>
      <c r="G98" s="75">
        <f t="shared" ca="1" si="45"/>
        <v>0</v>
      </c>
      <c r="H98" s="75">
        <f t="shared" ca="1" si="46"/>
        <v>150</v>
      </c>
      <c r="I98" s="75">
        <f t="shared" ca="1" si="47"/>
        <v>225</v>
      </c>
      <c r="J98" s="76">
        <f t="shared" ca="1" si="48"/>
        <v>300</v>
      </c>
      <c r="K98" s="71">
        <f t="shared" ref="K98:K99" ca="1" si="50">OFFSET(K86,MATCH($K$25,$K88:$K96,0),-5)*VLOOKUP($A98,$A$11:$F$19,MATCH(B$10,$A$10:$F$10,0),FALSE)*($B98+$C98*OFFSET($G$10,MATCH($A98,$A$11:$A$19,0),0))+
(1-OFFSET(K86,MATCH($K$25,$K88:$K96,0),-5))*VLOOKUP($A98,$A$11:$F$19,MATCH(B$10,$A$10:$F$10,0),FALSE)*($D98+$E98*OFFSET($G$10,MATCH($A98,$A$11:$A$19,0),0))</f>
        <v>0</v>
      </c>
      <c r="L98" s="72">
        <f t="shared" ref="L98:L99" ca="1" si="51">OFFSET(L86,MATCH($K$25,$K88:$K96,0),-5)*VLOOKUP($A98,$A$11:$F$19,MATCH(C$10,$A$10:$F$10,0),FALSE)*($B98+$C98*OFFSET($G$10,MATCH($A98,$A$11:$A$19,0),0))+
(1-OFFSET(L86,MATCH($K$25,$K88:$K96,0),-5))*VLOOKUP($A98,$A$11:$F$19,MATCH(C$10,$A$10:$F$10,0),FALSE)*($D98+$E98*OFFSET($G$10,MATCH($A98,$A$11:$A$19,0),0))</f>
        <v>0</v>
      </c>
      <c r="M98" s="72">
        <f t="shared" ref="M98:M99" ca="1" si="52">OFFSET(M86,MATCH($K$25,$K88:$K96,0),-5)*VLOOKUP($A98,$A$11:$F$19,MATCH(D$10,$A$10:$F$10,0),FALSE)*($B98+$C98*OFFSET($G$10,MATCH($A98,$A$11:$A$19,0),0))+
(1-OFFSET(M86,MATCH($K$25,$K88:$K96,0),-5))*VLOOKUP($A98,$A$11:$F$19,MATCH(D$10,$A$10:$F$10,0),FALSE)*($D98+$E98*OFFSET($G$10,MATCH($A98,$A$11:$A$19,0),0))</f>
        <v>150</v>
      </c>
      <c r="N98" s="72">
        <f t="shared" ref="N98:N99" ca="1" si="53">OFFSET(N86,MATCH($K$25,$K88:$K96,0),-5)*VLOOKUP($A98,$A$11:$F$19,MATCH(E$10,$A$10:$F$10,0),FALSE)*($B98+$C98*OFFSET($G$10,MATCH($A98,$A$11:$A$19,0),0))+
(1-OFFSET(N86,MATCH($K$25,$K88:$K96,0),-5))*VLOOKUP($A98,$A$11:$F$19,MATCH(E$10,$A$10:$F$10,0),FALSE)*($D98+$E98*OFFSET($G$10,MATCH($A98,$A$11:$A$19,0),0))</f>
        <v>225</v>
      </c>
      <c r="O98" s="73">
        <f t="shared" ref="O98:O99" ca="1" si="54">OFFSET(O86,MATCH($K$25,$K88:$K96,0),-5)*VLOOKUP($A98,$A$11:$F$19,MATCH(F$10,$A$10:$F$10,0),FALSE)*($B98+$C98*OFFSET($G$10,MATCH($A98,$A$11:$A$19,0),0))+
(1-OFFSET(O86,MATCH($K$25,$K88:$K96,0),-5))*VLOOKUP($A98,$A$11:$F$19,MATCH(F$10,$A$10:$F$10,0),FALSE)*($D98+$E98*OFFSET($G$10,MATCH($A98,$A$11:$A$19,0),0))</f>
        <v>300</v>
      </c>
    </row>
    <row r="99" spans="1:15" ht="16" thickBot="1">
      <c r="A99" s="8" t="s">
        <v>36</v>
      </c>
      <c r="B99" s="64">
        <v>200</v>
      </c>
      <c r="C99" s="53">
        <v>0</v>
      </c>
      <c r="D99" s="67">
        <v>0</v>
      </c>
      <c r="E99" s="53">
        <v>0.2</v>
      </c>
      <c r="F99" s="77">
        <f t="shared" ca="1" si="44"/>
        <v>100</v>
      </c>
      <c r="G99" s="78">
        <f t="shared" ca="1" si="45"/>
        <v>0</v>
      </c>
      <c r="H99" s="78">
        <f t="shared" ca="1" si="46"/>
        <v>600</v>
      </c>
      <c r="I99" s="78">
        <f t="shared" ca="1" si="47"/>
        <v>100</v>
      </c>
      <c r="J99" s="79">
        <f t="shared" ca="1" si="48"/>
        <v>2000</v>
      </c>
      <c r="K99" s="80">
        <f t="shared" ca="1" si="50"/>
        <v>100</v>
      </c>
      <c r="L99" s="81">
        <f t="shared" ca="1" si="51"/>
        <v>0</v>
      </c>
      <c r="M99" s="81">
        <f t="shared" ca="1" si="52"/>
        <v>419.90016638935106</v>
      </c>
      <c r="N99" s="81">
        <f t="shared" ca="1" si="53"/>
        <v>100</v>
      </c>
      <c r="O99" s="82">
        <f t="shared" ca="1" si="54"/>
        <v>1213.5104706147265</v>
      </c>
    </row>
    <row r="100" spans="1:15" ht="17" thickTop="1" thickBot="1">
      <c r="A100" s="7"/>
      <c r="B100" s="3"/>
      <c r="C100" s="3"/>
      <c r="D100" s="3"/>
      <c r="E100" s="11" t="s">
        <v>18</v>
      </c>
      <c r="F100" s="83">
        <f t="shared" ref="F100:O100" ca="1" si="55">SUM(F91:F99)</f>
        <v>360</v>
      </c>
      <c r="G100" s="84">
        <f t="shared" ca="1" si="55"/>
        <v>60</v>
      </c>
      <c r="H100" s="84">
        <f t="shared" ca="1" si="55"/>
        <v>6010</v>
      </c>
      <c r="I100" s="84">
        <f t="shared" ca="1" si="55"/>
        <v>1005</v>
      </c>
      <c r="J100" s="85">
        <f t="shared" ca="1" si="55"/>
        <v>88820</v>
      </c>
      <c r="K100" s="86">
        <f t="shared" ca="1" si="55"/>
        <v>360</v>
      </c>
      <c r="L100" s="86">
        <f t="shared" ca="1" si="55"/>
        <v>60</v>
      </c>
      <c r="M100" s="86">
        <f t="shared" ca="1" si="55"/>
        <v>3548.6356073211314</v>
      </c>
      <c r="N100" s="86">
        <f t="shared" ca="1" si="55"/>
        <v>1005</v>
      </c>
      <c r="O100" s="87">
        <f t="shared" ca="1" si="55"/>
        <v>22754.879531637016</v>
      </c>
    </row>
    <row r="101" spans="1:15" ht="16" thickTop="1"/>
    <row r="102" spans="1:15" ht="16" thickBot="1"/>
    <row r="103" spans="1:15" ht="17" thickTop="1" thickBot="1">
      <c r="A103" s="105" t="s">
        <v>24</v>
      </c>
      <c r="B103" s="100" t="s">
        <v>2</v>
      </c>
      <c r="C103" s="101" t="s">
        <v>0</v>
      </c>
      <c r="D103" s="102" t="s">
        <v>12</v>
      </c>
      <c r="E103" s="17"/>
      <c r="F103" s="103" t="s">
        <v>60</v>
      </c>
      <c r="G103" s="104"/>
      <c r="H103" s="50"/>
      <c r="I103" s="50"/>
      <c r="J103" s="55"/>
      <c r="K103" s="4"/>
      <c r="L103" s="4"/>
      <c r="M103" s="4"/>
      <c r="N103" s="4"/>
      <c r="O103" s="5"/>
    </row>
    <row r="104" spans="1:15" ht="17" thickTop="1" thickBot="1">
      <c r="A104" s="6"/>
      <c r="B104" s="54">
        <v>285.95</v>
      </c>
      <c r="C104" s="110">
        <v>1000</v>
      </c>
      <c r="D104" s="111">
        <v>4500</v>
      </c>
      <c r="E104" s="1"/>
      <c r="F104" s="88">
        <f ca="1">MIN(1,$C104/F116)</f>
        <v>1</v>
      </c>
      <c r="G104" s="89">
        <f ca="1">MIN(1,$C104/G116)</f>
        <v>1</v>
      </c>
      <c r="H104" s="89">
        <f ca="1">MIN(1,$C104/H116)</f>
        <v>0.15974440894568689</v>
      </c>
      <c r="I104" s="89">
        <f ca="1">MIN(1,$C104/I116)</f>
        <v>0.72463768115942029</v>
      </c>
      <c r="J104" s="90">
        <f ca="1">MIN(1,$C104/J116)</f>
        <v>1.1195700850873265E-2</v>
      </c>
      <c r="K104" s="2"/>
      <c r="L104" s="2"/>
      <c r="M104" s="2"/>
      <c r="N104" s="2"/>
      <c r="O104" s="9"/>
    </row>
    <row r="105" spans="1:15" ht="17" thickTop="1" thickBot="1">
      <c r="A105" s="6"/>
      <c r="B105" s="91" t="s">
        <v>15</v>
      </c>
      <c r="C105" s="92"/>
      <c r="D105" s="93" t="s">
        <v>14</v>
      </c>
      <c r="E105" s="94"/>
      <c r="F105" s="95" t="s">
        <v>26</v>
      </c>
      <c r="G105" s="96"/>
      <c r="H105" s="96"/>
      <c r="I105" s="96"/>
      <c r="J105" s="97"/>
      <c r="K105" s="98" t="s">
        <v>17</v>
      </c>
      <c r="L105" s="98"/>
      <c r="M105" s="98"/>
      <c r="N105" s="98"/>
      <c r="O105" s="99"/>
    </row>
    <row r="106" spans="1:15">
      <c r="A106" s="51" t="s">
        <v>16</v>
      </c>
      <c r="B106" s="52" t="s">
        <v>1</v>
      </c>
      <c r="C106" s="47" t="s">
        <v>13</v>
      </c>
      <c r="D106" s="46" t="s">
        <v>1</v>
      </c>
      <c r="E106" s="47" t="s">
        <v>13</v>
      </c>
      <c r="F106" s="56" t="str">
        <f>B$10</f>
        <v>Expected</v>
      </c>
      <c r="G106" s="57" t="str">
        <f>C$10</f>
        <v>Best Case</v>
      </c>
      <c r="H106" s="57" t="str">
        <f>D$10</f>
        <v>Worst Case</v>
      </c>
      <c r="I106" s="57" t="str">
        <f>E$10</f>
        <v>Heavy Use</v>
      </c>
      <c r="J106" s="58" t="str">
        <f>F$10</f>
        <v>Max</v>
      </c>
      <c r="K106" s="59" t="str">
        <f>B$10</f>
        <v>Expected</v>
      </c>
      <c r="L106" s="60" t="str">
        <f>C$10</f>
        <v>Best Case</v>
      </c>
      <c r="M106" s="60" t="str">
        <f>D$10</f>
        <v>Worst Case</v>
      </c>
      <c r="N106" s="60" t="str">
        <f>E$10</f>
        <v>Heavy Use</v>
      </c>
      <c r="O106" s="61" t="str">
        <f>F$10</f>
        <v>Max</v>
      </c>
    </row>
    <row r="107" spans="1:15">
      <c r="A107" s="6" t="s">
        <v>32</v>
      </c>
      <c r="B107" s="62">
        <v>10</v>
      </c>
      <c r="C107" s="48">
        <v>0</v>
      </c>
      <c r="D107" s="65">
        <v>10</v>
      </c>
      <c r="E107" s="48">
        <v>0</v>
      </c>
      <c r="F107" s="68">
        <f t="shared" ref="F107:F115" ca="1" si="56">VLOOKUP($A107,$A$11:$F$19,MATCH(B$10,$A$10:$F$10,0),FALSE)*($B107+$C107*OFFSET($G$10,MATCH($A107,$A$11:$A$19,0),0))</f>
        <v>30</v>
      </c>
      <c r="G107" s="69">
        <f t="shared" ref="G107:G115" ca="1" si="57">VLOOKUP($A107,$A$11:$F$19,MATCH(C$10,$A$10:$F$10,0),FALSE)*($B107+$C107*OFFSET($G$10,MATCH($A107,$A$11:$A$19,0),0))</f>
        <v>10</v>
      </c>
      <c r="H107" s="69">
        <f t="shared" ref="H107:H115" ca="1" si="58">VLOOKUP($A107,$A$11:$F$19,MATCH(D$10,$A$10:$F$10,0),FALSE)*($B107+$C107*OFFSET($G$10,MATCH($A107,$A$11:$A$19,0),0))</f>
        <v>220</v>
      </c>
      <c r="I107" s="69">
        <f t="shared" ref="I107:I115" ca="1" si="59">VLOOKUP($A107,$A$11:$F$19,MATCH(E$10,$A$10:$F$10,0),FALSE)*($B107+$C107*OFFSET($G$10,MATCH($A107,$A$11:$A$19,0),0))</f>
        <v>60</v>
      </c>
      <c r="J107" s="70">
        <f t="shared" ref="J107:J115" ca="1" si="60">VLOOKUP($A107,$A$11:$F$19,MATCH(F$10,$A$10:$F$10,0),FALSE)*($B107+$C107*OFFSET($G$10,MATCH($A107,$A$11:$A$19,0),0))</f>
        <v>520</v>
      </c>
      <c r="K107" s="71">
        <f t="shared" ref="K107:O113" ca="1" si="61">OFFSET(K95,MATCH($K$25,$K97:$K105,0),-5)*VLOOKUP($A107,$A$11:$F$19,MATCH(B$10,$A$10:$F$10,0),FALSE)*($B107+$C107*OFFSET($G$10,MATCH($A107,$A$11:$A$19,0),0))+
(1-OFFSET(K95,MATCH($K$25,$K97:$K105,0),-5))*VLOOKUP($A107,$A$11:$F$19,MATCH(B$10,$A$10:$F$10,0),FALSE)*($D107+$E107*OFFSET($G$10,MATCH($A107,$A$11:$A$19,0),0))</f>
        <v>30</v>
      </c>
      <c r="L107" s="72">
        <f t="shared" ca="1" si="61"/>
        <v>10</v>
      </c>
      <c r="M107" s="72">
        <f t="shared" ca="1" si="61"/>
        <v>220</v>
      </c>
      <c r="N107" s="72">
        <f t="shared" ca="1" si="61"/>
        <v>60</v>
      </c>
      <c r="O107" s="73">
        <f t="shared" ca="1" si="61"/>
        <v>520</v>
      </c>
    </row>
    <row r="108" spans="1:15">
      <c r="A108" s="6" t="s">
        <v>33</v>
      </c>
      <c r="B108" s="63">
        <v>30</v>
      </c>
      <c r="C108" s="49">
        <v>0</v>
      </c>
      <c r="D108" s="66">
        <v>30</v>
      </c>
      <c r="E108" s="49">
        <v>0</v>
      </c>
      <c r="F108" s="74">
        <f t="shared" ca="1" si="56"/>
        <v>60</v>
      </c>
      <c r="G108" s="75">
        <f t="shared" ca="1" si="57"/>
        <v>30</v>
      </c>
      <c r="H108" s="75">
        <f t="shared" ca="1" si="58"/>
        <v>900</v>
      </c>
      <c r="I108" s="75">
        <f t="shared" ca="1" si="59"/>
        <v>360</v>
      </c>
      <c r="J108" s="76">
        <f t="shared" ca="1" si="60"/>
        <v>1800</v>
      </c>
      <c r="K108" s="71">
        <f t="shared" ca="1" si="61"/>
        <v>60</v>
      </c>
      <c r="L108" s="72">
        <f t="shared" ca="1" si="61"/>
        <v>30</v>
      </c>
      <c r="M108" s="72">
        <f t="shared" ca="1" si="61"/>
        <v>900</v>
      </c>
      <c r="N108" s="72">
        <f t="shared" ca="1" si="61"/>
        <v>360</v>
      </c>
      <c r="O108" s="73">
        <f t="shared" ca="1" si="61"/>
        <v>1800</v>
      </c>
    </row>
    <row r="109" spans="1:15">
      <c r="A109" s="6" t="s">
        <v>7</v>
      </c>
      <c r="B109" s="63">
        <v>0</v>
      </c>
      <c r="C109" s="49">
        <v>0.2</v>
      </c>
      <c r="D109" s="66">
        <v>0</v>
      </c>
      <c r="E109" s="49">
        <v>0.2</v>
      </c>
      <c r="F109" s="74">
        <f t="shared" ca="1" si="56"/>
        <v>20</v>
      </c>
      <c r="G109" s="75">
        <f t="shared" ca="1" si="57"/>
        <v>0</v>
      </c>
      <c r="H109" s="75">
        <f t="shared" ca="1" si="58"/>
        <v>140</v>
      </c>
      <c r="I109" s="75">
        <f t="shared" ca="1" si="59"/>
        <v>60</v>
      </c>
      <c r="J109" s="76">
        <f t="shared" ca="1" si="60"/>
        <v>800</v>
      </c>
      <c r="K109" s="71">
        <f t="shared" ca="1" si="61"/>
        <v>20</v>
      </c>
      <c r="L109" s="72">
        <f t="shared" ca="1" si="61"/>
        <v>0</v>
      </c>
      <c r="M109" s="72">
        <f t="shared" ca="1" si="61"/>
        <v>140</v>
      </c>
      <c r="N109" s="72">
        <f t="shared" ca="1" si="61"/>
        <v>60</v>
      </c>
      <c r="O109" s="73">
        <f t="shared" ca="1" si="61"/>
        <v>800</v>
      </c>
    </row>
    <row r="110" spans="1:15">
      <c r="A110" s="6" t="s">
        <v>8</v>
      </c>
      <c r="B110" s="63">
        <v>0</v>
      </c>
      <c r="C110" s="49">
        <v>1</v>
      </c>
      <c r="D110" s="66">
        <v>0</v>
      </c>
      <c r="E110" s="49">
        <v>0.2</v>
      </c>
      <c r="F110" s="74">
        <f t="shared" ca="1" si="56"/>
        <v>0</v>
      </c>
      <c r="G110" s="75">
        <f t="shared" ca="1" si="57"/>
        <v>0</v>
      </c>
      <c r="H110" s="75">
        <f t="shared" ca="1" si="58"/>
        <v>1000</v>
      </c>
      <c r="I110" s="75">
        <f t="shared" ca="1" si="59"/>
        <v>0</v>
      </c>
      <c r="J110" s="76">
        <f t="shared" ca="1" si="60"/>
        <v>10000</v>
      </c>
      <c r="K110" s="71">
        <f t="shared" ca="1" si="61"/>
        <v>0</v>
      </c>
      <c r="L110" s="72">
        <f t="shared" ca="1" si="61"/>
        <v>0</v>
      </c>
      <c r="M110" s="72">
        <f t="shared" ca="1" si="61"/>
        <v>327.7955271565495</v>
      </c>
      <c r="N110" s="72">
        <f t="shared" ca="1" si="61"/>
        <v>0</v>
      </c>
      <c r="O110" s="73">
        <f t="shared" ca="1" si="61"/>
        <v>2089.5656068069861</v>
      </c>
    </row>
    <row r="111" spans="1:15">
      <c r="A111" s="6" t="s">
        <v>9</v>
      </c>
      <c r="B111" s="63">
        <v>0</v>
      </c>
      <c r="C111" s="49">
        <v>1</v>
      </c>
      <c r="D111" s="66">
        <v>0</v>
      </c>
      <c r="E111" s="49">
        <v>0.2</v>
      </c>
      <c r="F111" s="74">
        <f t="shared" ca="1" si="56"/>
        <v>0</v>
      </c>
      <c r="G111" s="75">
        <f t="shared" ca="1" si="57"/>
        <v>0</v>
      </c>
      <c r="H111" s="75">
        <f t="shared" ca="1" si="58"/>
        <v>2800</v>
      </c>
      <c r="I111" s="75">
        <f t="shared" ca="1" si="59"/>
        <v>0</v>
      </c>
      <c r="J111" s="76">
        <f t="shared" ca="1" si="60"/>
        <v>73000</v>
      </c>
      <c r="K111" s="71">
        <f t="shared" ca="1" si="61"/>
        <v>0</v>
      </c>
      <c r="L111" s="72">
        <f t="shared" ca="1" si="61"/>
        <v>0</v>
      </c>
      <c r="M111" s="72">
        <f t="shared" ca="1" si="61"/>
        <v>917.82747603833866</v>
      </c>
      <c r="N111" s="72">
        <f t="shared" ca="1" si="61"/>
        <v>0</v>
      </c>
      <c r="O111" s="73">
        <f t="shared" ca="1" si="61"/>
        <v>15253.828929690999</v>
      </c>
    </row>
    <row r="112" spans="1:15">
      <c r="A112" s="6" t="s">
        <v>10</v>
      </c>
      <c r="B112" s="63">
        <v>10</v>
      </c>
      <c r="C112" s="49">
        <v>0</v>
      </c>
      <c r="D112" s="66">
        <v>10</v>
      </c>
      <c r="E112" s="49">
        <v>0</v>
      </c>
      <c r="F112" s="74">
        <f t="shared" ca="1" si="56"/>
        <v>100</v>
      </c>
      <c r="G112" s="75">
        <f t="shared" ca="1" si="57"/>
        <v>0</v>
      </c>
      <c r="H112" s="75">
        <f t="shared" ca="1" si="58"/>
        <v>100</v>
      </c>
      <c r="I112" s="75">
        <f t="shared" ca="1" si="59"/>
        <v>100</v>
      </c>
      <c r="J112" s="76">
        <f t="shared" ca="1" si="60"/>
        <v>100</v>
      </c>
      <c r="K112" s="71">
        <f t="shared" ca="1" si="61"/>
        <v>100</v>
      </c>
      <c r="L112" s="72">
        <f t="shared" ca="1" si="61"/>
        <v>0</v>
      </c>
      <c r="M112" s="72">
        <f t="shared" ca="1" si="61"/>
        <v>100</v>
      </c>
      <c r="N112" s="72">
        <f t="shared" ca="1" si="61"/>
        <v>100</v>
      </c>
      <c r="O112" s="73">
        <f t="shared" ca="1" si="61"/>
        <v>100</v>
      </c>
    </row>
    <row r="113" spans="1:15">
      <c r="A113" s="6" t="s">
        <v>34</v>
      </c>
      <c r="B113" s="63">
        <v>10</v>
      </c>
      <c r="C113" s="49">
        <v>0</v>
      </c>
      <c r="D113" s="66">
        <v>10</v>
      </c>
      <c r="E113" s="49">
        <v>0</v>
      </c>
      <c r="F113" s="74">
        <f t="shared" ca="1" si="56"/>
        <v>50</v>
      </c>
      <c r="G113" s="75">
        <f t="shared" ca="1" si="57"/>
        <v>20</v>
      </c>
      <c r="H113" s="75">
        <f t="shared" ca="1" si="58"/>
        <v>100</v>
      </c>
      <c r="I113" s="75">
        <f t="shared" ca="1" si="59"/>
        <v>100</v>
      </c>
      <c r="J113" s="76">
        <f t="shared" ca="1" si="60"/>
        <v>300</v>
      </c>
      <c r="K113" s="71">
        <f t="shared" ca="1" si="61"/>
        <v>50</v>
      </c>
      <c r="L113" s="72">
        <f t="shared" ca="1" si="61"/>
        <v>20</v>
      </c>
      <c r="M113" s="72">
        <f t="shared" ca="1" si="61"/>
        <v>100</v>
      </c>
      <c r="N113" s="72">
        <f t="shared" ca="1" si="61"/>
        <v>100</v>
      </c>
      <c r="O113" s="73">
        <f t="shared" ca="1" si="61"/>
        <v>300</v>
      </c>
    </row>
    <row r="114" spans="1:15">
      <c r="A114" s="6" t="s">
        <v>35</v>
      </c>
      <c r="B114" s="63">
        <v>40</v>
      </c>
      <c r="C114" s="49">
        <v>0</v>
      </c>
      <c r="D114" s="66">
        <v>40</v>
      </c>
      <c r="E114" s="49">
        <v>0</v>
      </c>
      <c r="F114" s="74">
        <f t="shared" ca="1" si="56"/>
        <v>0</v>
      </c>
      <c r="G114" s="75">
        <f t="shared" ca="1" si="57"/>
        <v>0</v>
      </c>
      <c r="H114" s="75">
        <f t="shared" ca="1" si="58"/>
        <v>400</v>
      </c>
      <c r="I114" s="75">
        <f t="shared" ca="1" si="59"/>
        <v>600</v>
      </c>
      <c r="J114" s="76">
        <f t="shared" ca="1" si="60"/>
        <v>800</v>
      </c>
      <c r="K114" s="71">
        <f t="shared" ref="K114:K115" ca="1" si="62">OFFSET(K102,MATCH($K$25,$K104:$K112,0),-5)*VLOOKUP($A114,$A$11:$F$19,MATCH(B$10,$A$10:$F$10,0),FALSE)*($B114+$C114*OFFSET($G$10,MATCH($A114,$A$11:$A$19,0),0))+
(1-OFFSET(K102,MATCH($K$25,$K104:$K112,0),-5))*VLOOKUP($A114,$A$11:$F$19,MATCH(B$10,$A$10:$F$10,0),FALSE)*($D114+$E114*OFFSET($G$10,MATCH($A114,$A$11:$A$19,0),0))</f>
        <v>0</v>
      </c>
      <c r="L114" s="72">
        <f t="shared" ref="L114:L115" ca="1" si="63">OFFSET(L102,MATCH($K$25,$K104:$K112,0),-5)*VLOOKUP($A114,$A$11:$F$19,MATCH(C$10,$A$10:$F$10,0),FALSE)*($B114+$C114*OFFSET($G$10,MATCH($A114,$A$11:$A$19,0),0))+
(1-OFFSET(L102,MATCH($K$25,$K104:$K112,0),-5))*VLOOKUP($A114,$A$11:$F$19,MATCH(C$10,$A$10:$F$10,0),FALSE)*($D114+$E114*OFFSET($G$10,MATCH($A114,$A$11:$A$19,0),0))</f>
        <v>0</v>
      </c>
      <c r="M114" s="72">
        <f t="shared" ref="M114:M115" ca="1" si="64">OFFSET(M102,MATCH($K$25,$K104:$K112,0),-5)*VLOOKUP($A114,$A$11:$F$19,MATCH(D$10,$A$10:$F$10,0),FALSE)*($B114+$C114*OFFSET($G$10,MATCH($A114,$A$11:$A$19,0),0))+
(1-OFFSET(M102,MATCH($K$25,$K104:$K112,0),-5))*VLOOKUP($A114,$A$11:$F$19,MATCH(D$10,$A$10:$F$10,0),FALSE)*($D114+$E114*OFFSET($G$10,MATCH($A114,$A$11:$A$19,0),0))</f>
        <v>400</v>
      </c>
      <c r="N114" s="72">
        <f t="shared" ref="N114:N115" ca="1" si="65">OFFSET(N102,MATCH($K$25,$K104:$K112,0),-5)*VLOOKUP($A114,$A$11:$F$19,MATCH(E$10,$A$10:$F$10,0),FALSE)*($B114+$C114*OFFSET($G$10,MATCH($A114,$A$11:$A$19,0),0))+
(1-OFFSET(N102,MATCH($K$25,$K104:$K112,0),-5))*VLOOKUP($A114,$A$11:$F$19,MATCH(E$10,$A$10:$F$10,0),FALSE)*($D114+$E114*OFFSET($G$10,MATCH($A114,$A$11:$A$19,0),0))</f>
        <v>600</v>
      </c>
      <c r="O114" s="73">
        <f t="shared" ref="O114:O115" ca="1" si="66">OFFSET(O102,MATCH($K$25,$K104:$K112,0),-5)*VLOOKUP($A114,$A$11:$F$19,MATCH(F$10,$A$10:$F$10,0),FALSE)*($B114+$C114*OFFSET($G$10,MATCH($A114,$A$11:$A$19,0),0))+
(1-OFFSET(O102,MATCH($K$25,$K104:$K112,0),-5))*VLOOKUP($A114,$A$11:$F$19,MATCH(F$10,$A$10:$F$10,0),FALSE)*($D114+$E114*OFFSET($G$10,MATCH($A114,$A$11:$A$19,0),0))</f>
        <v>800</v>
      </c>
    </row>
    <row r="115" spans="1:15" ht="16" thickBot="1">
      <c r="A115" s="8" t="s">
        <v>36</v>
      </c>
      <c r="B115" s="64">
        <v>200</v>
      </c>
      <c r="C115" s="53">
        <v>0</v>
      </c>
      <c r="D115" s="67">
        <v>0</v>
      </c>
      <c r="E115" s="53">
        <v>0.2</v>
      </c>
      <c r="F115" s="77">
        <f t="shared" ca="1" si="56"/>
        <v>100</v>
      </c>
      <c r="G115" s="78">
        <f t="shared" ca="1" si="57"/>
        <v>0</v>
      </c>
      <c r="H115" s="78">
        <f t="shared" ca="1" si="58"/>
        <v>600</v>
      </c>
      <c r="I115" s="78">
        <f t="shared" ca="1" si="59"/>
        <v>100</v>
      </c>
      <c r="J115" s="79">
        <f t="shared" ca="1" si="60"/>
        <v>2000</v>
      </c>
      <c r="K115" s="80">
        <f t="shared" ca="1" si="62"/>
        <v>100</v>
      </c>
      <c r="L115" s="81">
        <f t="shared" ca="1" si="63"/>
        <v>0</v>
      </c>
      <c r="M115" s="81">
        <f t="shared" ca="1" si="64"/>
        <v>398.33865814696486</v>
      </c>
      <c r="N115" s="81">
        <f t="shared" ca="1" si="65"/>
        <v>88.985507246376812</v>
      </c>
      <c r="O115" s="82">
        <f t="shared" ca="1" si="66"/>
        <v>1208.9565606806987</v>
      </c>
    </row>
    <row r="116" spans="1:15" ht="17" thickTop="1" thickBot="1">
      <c r="A116" s="7"/>
      <c r="B116" s="3"/>
      <c r="C116" s="3"/>
      <c r="D116" s="3"/>
      <c r="E116" s="11" t="s">
        <v>18</v>
      </c>
      <c r="F116" s="83">
        <f t="shared" ref="F116:O116" ca="1" si="67">SUM(F107:F115)</f>
        <v>360</v>
      </c>
      <c r="G116" s="84">
        <f t="shared" ca="1" si="67"/>
        <v>60</v>
      </c>
      <c r="H116" s="84">
        <f t="shared" ca="1" si="67"/>
        <v>6260</v>
      </c>
      <c r="I116" s="84">
        <f t="shared" ca="1" si="67"/>
        <v>1380</v>
      </c>
      <c r="J116" s="85">
        <f t="shared" ca="1" si="67"/>
        <v>89320</v>
      </c>
      <c r="K116" s="86">
        <f t="shared" ca="1" si="67"/>
        <v>360</v>
      </c>
      <c r="L116" s="86">
        <f t="shared" ca="1" si="67"/>
        <v>60</v>
      </c>
      <c r="M116" s="86">
        <f t="shared" ca="1" si="67"/>
        <v>3503.961661341853</v>
      </c>
      <c r="N116" s="86">
        <f t="shared" ca="1" si="67"/>
        <v>1368.9855072463768</v>
      </c>
      <c r="O116" s="87">
        <f t="shared" ca="1" si="67"/>
        <v>22872.351097178682</v>
      </c>
    </row>
    <row r="117" spans="1:15" ht="16" thickTop="1"/>
    <row r="118" spans="1:15" ht="16" thickBot="1"/>
    <row r="119" spans="1:15" ht="17" thickTop="1" thickBot="1">
      <c r="A119" s="105" t="s">
        <v>11</v>
      </c>
      <c r="B119" s="100" t="s">
        <v>2</v>
      </c>
      <c r="C119" s="101" t="s">
        <v>0</v>
      </c>
      <c r="D119" s="102" t="s">
        <v>12</v>
      </c>
      <c r="E119" s="17"/>
      <c r="F119" s="103" t="s">
        <v>60</v>
      </c>
      <c r="G119" s="104"/>
      <c r="H119" s="50"/>
      <c r="I119" s="50"/>
      <c r="J119" s="55"/>
      <c r="K119" s="4"/>
      <c r="L119" s="4"/>
      <c r="M119" s="4"/>
      <c r="N119" s="4"/>
      <c r="O119" s="5"/>
    </row>
    <row r="120" spans="1:15" ht="17" thickTop="1" thickBot="1">
      <c r="A120" s="6"/>
      <c r="B120" s="54">
        <v>0</v>
      </c>
      <c r="C120" s="110">
        <v>500000</v>
      </c>
      <c r="D120" s="111">
        <v>500000</v>
      </c>
      <c r="E120" s="1"/>
      <c r="F120" s="88">
        <f ca="1">MIN(1,$C120/F132)</f>
        <v>1</v>
      </c>
      <c r="G120" s="89">
        <f ca="1">MIN(1,$C120/G132)</f>
        <v>1</v>
      </c>
      <c r="H120" s="89">
        <f ca="1">MIN(1,$C120/H132)</f>
        <v>1</v>
      </c>
      <c r="I120" s="89">
        <f ca="1">MIN(1,$C120/I132)</f>
        <v>1</v>
      </c>
      <c r="J120" s="90">
        <f ca="1">MIN(1,$C120/J132)</f>
        <v>1</v>
      </c>
      <c r="K120" s="2"/>
      <c r="L120" s="2"/>
      <c r="M120" s="2"/>
      <c r="N120" s="2"/>
      <c r="O120" s="9"/>
    </row>
    <row r="121" spans="1:15" ht="17" thickTop="1" thickBot="1">
      <c r="A121" s="6"/>
      <c r="B121" s="91" t="s">
        <v>15</v>
      </c>
      <c r="C121" s="92"/>
      <c r="D121" s="93" t="s">
        <v>14</v>
      </c>
      <c r="E121" s="94"/>
      <c r="F121" s="95" t="s">
        <v>26</v>
      </c>
      <c r="G121" s="96"/>
      <c r="H121" s="96"/>
      <c r="I121" s="96"/>
      <c r="J121" s="97"/>
      <c r="K121" s="98" t="s">
        <v>17</v>
      </c>
      <c r="L121" s="98"/>
      <c r="M121" s="98"/>
      <c r="N121" s="98"/>
      <c r="O121" s="99"/>
    </row>
    <row r="122" spans="1:15">
      <c r="A122" s="51" t="s">
        <v>16</v>
      </c>
      <c r="B122" s="52" t="s">
        <v>1</v>
      </c>
      <c r="C122" s="47" t="s">
        <v>13</v>
      </c>
      <c r="D122" s="46" t="s">
        <v>1</v>
      </c>
      <c r="E122" s="47" t="s">
        <v>13</v>
      </c>
      <c r="F122" s="56" t="str">
        <f>B$10</f>
        <v>Expected</v>
      </c>
      <c r="G122" s="57" t="str">
        <f>C$10</f>
        <v>Best Case</v>
      </c>
      <c r="H122" s="57" t="str">
        <f>D$10</f>
        <v>Worst Case</v>
      </c>
      <c r="I122" s="57" t="str">
        <f>E$10</f>
        <v>Heavy Use</v>
      </c>
      <c r="J122" s="58" t="str">
        <f>F$10</f>
        <v>Max</v>
      </c>
      <c r="K122" s="59" t="str">
        <f>B$10</f>
        <v>Expected</v>
      </c>
      <c r="L122" s="60" t="str">
        <f>C$10</f>
        <v>Best Case</v>
      </c>
      <c r="M122" s="60" t="str">
        <f>D$10</f>
        <v>Worst Case</v>
      </c>
      <c r="N122" s="60" t="str">
        <f>E$10</f>
        <v>Heavy Use</v>
      </c>
      <c r="O122" s="61" t="str">
        <f>F$10</f>
        <v>Max</v>
      </c>
    </row>
    <row r="123" spans="1:15">
      <c r="A123" s="6" t="s">
        <v>32</v>
      </c>
      <c r="B123" s="62">
        <v>0</v>
      </c>
      <c r="C123" s="48">
        <v>1</v>
      </c>
      <c r="D123" s="65">
        <v>0</v>
      </c>
      <c r="E123" s="48">
        <v>1</v>
      </c>
      <c r="F123" s="68">
        <f t="shared" ref="F123:F131" ca="1" si="68">VLOOKUP($A123,$A$11:$F$19,MATCH(B$10,$A$10:$F$10,0),FALSE)*($B123+$C123*OFFSET($G$10,MATCH($A123,$A$11:$A$19,0),0))</f>
        <v>375</v>
      </c>
      <c r="G123" s="69">
        <f t="shared" ref="G123:G131" ca="1" si="69">VLOOKUP($A123,$A$11:$F$19,MATCH(C$10,$A$10:$F$10,0),FALSE)*($B123+$C123*OFFSET($G$10,MATCH($A123,$A$11:$A$19,0),0))</f>
        <v>125</v>
      </c>
      <c r="H123" s="69">
        <f t="shared" ref="H123:H131" ca="1" si="70">VLOOKUP($A123,$A$11:$F$19,MATCH(D$10,$A$10:$F$10,0),FALSE)*($B123+$C123*OFFSET($G$10,MATCH($A123,$A$11:$A$19,0),0))</f>
        <v>2750</v>
      </c>
      <c r="I123" s="69">
        <f t="shared" ref="I123:I131" ca="1" si="71">VLOOKUP($A123,$A$11:$F$19,MATCH(E$10,$A$10:$F$10,0),FALSE)*($B123+$C123*OFFSET($G$10,MATCH($A123,$A$11:$A$19,0),0))</f>
        <v>750</v>
      </c>
      <c r="J123" s="70">
        <f t="shared" ref="J123:J131" ca="1" si="72">VLOOKUP($A123,$A$11:$F$19,MATCH(F$10,$A$10:$F$10,0),FALSE)*($B123+$C123*OFFSET($G$10,MATCH($A123,$A$11:$A$19,0),0))</f>
        <v>6500</v>
      </c>
      <c r="K123" s="71">
        <f t="shared" ref="K123:O129" ca="1" si="73">OFFSET(K111,MATCH($K$25,$K113:$K121,0),-5)*VLOOKUP($A123,$A$11:$F$19,MATCH(B$10,$A$10:$F$10,0),FALSE)*($B123+$C123*OFFSET($G$10,MATCH($A123,$A$11:$A$19,0),0))+
(1-OFFSET(K111,MATCH($K$25,$K113:$K121,0),-5))*VLOOKUP($A123,$A$11:$F$19,MATCH(B$10,$A$10:$F$10,0),FALSE)*($D123+$E123*OFFSET($G$10,MATCH($A123,$A$11:$A$19,0),0))</f>
        <v>375</v>
      </c>
      <c r="L123" s="72">
        <f t="shared" ca="1" si="73"/>
        <v>125</v>
      </c>
      <c r="M123" s="72">
        <f t="shared" ca="1" si="73"/>
        <v>2750</v>
      </c>
      <c r="N123" s="72">
        <f t="shared" ca="1" si="73"/>
        <v>750</v>
      </c>
      <c r="O123" s="73">
        <f t="shared" ca="1" si="73"/>
        <v>6500</v>
      </c>
    </row>
    <row r="124" spans="1:15">
      <c r="A124" s="6" t="s">
        <v>33</v>
      </c>
      <c r="B124" s="63">
        <v>0</v>
      </c>
      <c r="C124" s="49">
        <v>1</v>
      </c>
      <c r="D124" s="66">
        <v>0</v>
      </c>
      <c r="E124" s="49">
        <v>1</v>
      </c>
      <c r="F124" s="74">
        <f t="shared" ca="1" si="68"/>
        <v>600</v>
      </c>
      <c r="G124" s="75">
        <f t="shared" ca="1" si="69"/>
        <v>300</v>
      </c>
      <c r="H124" s="75">
        <f t="shared" ca="1" si="70"/>
        <v>9000</v>
      </c>
      <c r="I124" s="75">
        <f t="shared" ca="1" si="71"/>
        <v>3600</v>
      </c>
      <c r="J124" s="76">
        <f t="shared" ca="1" si="72"/>
        <v>18000</v>
      </c>
      <c r="K124" s="71">
        <f t="shared" ca="1" si="73"/>
        <v>600</v>
      </c>
      <c r="L124" s="72">
        <f t="shared" ca="1" si="73"/>
        <v>300</v>
      </c>
      <c r="M124" s="72">
        <f t="shared" ca="1" si="73"/>
        <v>9000</v>
      </c>
      <c r="N124" s="72">
        <f t="shared" ca="1" si="73"/>
        <v>3600</v>
      </c>
      <c r="O124" s="73">
        <f t="shared" ca="1" si="73"/>
        <v>18000</v>
      </c>
    </row>
    <row r="125" spans="1:15">
      <c r="A125" s="6" t="s">
        <v>7</v>
      </c>
      <c r="B125" s="63">
        <v>0</v>
      </c>
      <c r="C125" s="49">
        <v>1</v>
      </c>
      <c r="D125" s="66">
        <v>0</v>
      </c>
      <c r="E125" s="49">
        <v>1</v>
      </c>
      <c r="F125" s="74">
        <f t="shared" ca="1" si="68"/>
        <v>100</v>
      </c>
      <c r="G125" s="75">
        <f t="shared" ca="1" si="69"/>
        <v>0</v>
      </c>
      <c r="H125" s="75">
        <f t="shared" ca="1" si="70"/>
        <v>700</v>
      </c>
      <c r="I125" s="75">
        <f t="shared" ca="1" si="71"/>
        <v>300</v>
      </c>
      <c r="J125" s="76">
        <f t="shared" ca="1" si="72"/>
        <v>4000</v>
      </c>
      <c r="K125" s="71">
        <f t="shared" ca="1" si="73"/>
        <v>100</v>
      </c>
      <c r="L125" s="72">
        <f t="shared" ca="1" si="73"/>
        <v>0</v>
      </c>
      <c r="M125" s="72">
        <f t="shared" ca="1" si="73"/>
        <v>700</v>
      </c>
      <c r="N125" s="72">
        <f t="shared" ca="1" si="73"/>
        <v>300</v>
      </c>
      <c r="O125" s="73">
        <f t="shared" ca="1" si="73"/>
        <v>4000</v>
      </c>
    </row>
    <row r="126" spans="1:15">
      <c r="A126" s="6" t="s">
        <v>8</v>
      </c>
      <c r="B126" s="63">
        <v>0</v>
      </c>
      <c r="C126" s="49">
        <v>1</v>
      </c>
      <c r="D126" s="66">
        <v>0</v>
      </c>
      <c r="E126" s="49">
        <v>1</v>
      </c>
      <c r="F126" s="74">
        <f t="shared" ca="1" si="68"/>
        <v>0</v>
      </c>
      <c r="G126" s="75">
        <f t="shared" ca="1" si="69"/>
        <v>0</v>
      </c>
      <c r="H126" s="75">
        <f t="shared" ca="1" si="70"/>
        <v>1000</v>
      </c>
      <c r="I126" s="75">
        <f t="shared" ca="1" si="71"/>
        <v>0</v>
      </c>
      <c r="J126" s="76">
        <f t="shared" ca="1" si="72"/>
        <v>10000</v>
      </c>
      <c r="K126" s="71">
        <f t="shared" ca="1" si="73"/>
        <v>0</v>
      </c>
      <c r="L126" s="72">
        <f t="shared" ca="1" si="73"/>
        <v>0</v>
      </c>
      <c r="M126" s="72">
        <f t="shared" ca="1" si="73"/>
        <v>1000</v>
      </c>
      <c r="N126" s="72">
        <f t="shared" ca="1" si="73"/>
        <v>0</v>
      </c>
      <c r="O126" s="73">
        <f t="shared" ca="1" si="73"/>
        <v>10000</v>
      </c>
    </row>
    <row r="127" spans="1:15">
      <c r="A127" s="6" t="s">
        <v>9</v>
      </c>
      <c r="B127" s="63">
        <v>0</v>
      </c>
      <c r="C127" s="49">
        <v>1</v>
      </c>
      <c r="D127" s="66">
        <v>0</v>
      </c>
      <c r="E127" s="49">
        <v>1</v>
      </c>
      <c r="F127" s="74">
        <f t="shared" ca="1" si="68"/>
        <v>0</v>
      </c>
      <c r="G127" s="75">
        <f t="shared" ca="1" si="69"/>
        <v>0</v>
      </c>
      <c r="H127" s="75">
        <f t="shared" ca="1" si="70"/>
        <v>2800</v>
      </c>
      <c r="I127" s="75">
        <f t="shared" ca="1" si="71"/>
        <v>0</v>
      </c>
      <c r="J127" s="76">
        <f t="shared" ca="1" si="72"/>
        <v>73000</v>
      </c>
      <c r="K127" s="71">
        <f t="shared" ca="1" si="73"/>
        <v>0</v>
      </c>
      <c r="L127" s="72">
        <f t="shared" ca="1" si="73"/>
        <v>0</v>
      </c>
      <c r="M127" s="72">
        <f t="shared" ca="1" si="73"/>
        <v>2800</v>
      </c>
      <c r="N127" s="72">
        <f t="shared" ca="1" si="73"/>
        <v>0</v>
      </c>
      <c r="O127" s="73">
        <f t="shared" ca="1" si="73"/>
        <v>73000</v>
      </c>
    </row>
    <row r="128" spans="1:15">
      <c r="A128" s="6" t="s">
        <v>10</v>
      </c>
      <c r="B128" s="63">
        <v>0</v>
      </c>
      <c r="C128" s="49">
        <v>1</v>
      </c>
      <c r="D128" s="66">
        <v>0</v>
      </c>
      <c r="E128" s="49">
        <v>1</v>
      </c>
      <c r="F128" s="74">
        <f t="shared" ca="1" si="68"/>
        <v>600</v>
      </c>
      <c r="G128" s="75">
        <f t="shared" ca="1" si="69"/>
        <v>0</v>
      </c>
      <c r="H128" s="75">
        <f t="shared" ca="1" si="70"/>
        <v>600</v>
      </c>
      <c r="I128" s="75">
        <f t="shared" ca="1" si="71"/>
        <v>600</v>
      </c>
      <c r="J128" s="76">
        <f t="shared" ca="1" si="72"/>
        <v>600</v>
      </c>
      <c r="K128" s="71">
        <f t="shared" ca="1" si="73"/>
        <v>600</v>
      </c>
      <c r="L128" s="72">
        <f t="shared" ca="1" si="73"/>
        <v>0</v>
      </c>
      <c r="M128" s="72">
        <f t="shared" ca="1" si="73"/>
        <v>600</v>
      </c>
      <c r="N128" s="72">
        <f t="shared" ca="1" si="73"/>
        <v>600</v>
      </c>
      <c r="O128" s="73">
        <f t="shared" ca="1" si="73"/>
        <v>600</v>
      </c>
    </row>
    <row r="129" spans="1:15">
      <c r="A129" s="6" t="s">
        <v>34</v>
      </c>
      <c r="B129" s="63">
        <v>0</v>
      </c>
      <c r="C129" s="49">
        <v>1</v>
      </c>
      <c r="D129" s="66">
        <v>0</v>
      </c>
      <c r="E129" s="49">
        <v>1</v>
      </c>
      <c r="F129" s="74">
        <f t="shared" ca="1" si="68"/>
        <v>200</v>
      </c>
      <c r="G129" s="75">
        <f t="shared" ca="1" si="69"/>
        <v>80</v>
      </c>
      <c r="H129" s="75">
        <f t="shared" ca="1" si="70"/>
        <v>400</v>
      </c>
      <c r="I129" s="75">
        <f t="shared" ca="1" si="71"/>
        <v>400</v>
      </c>
      <c r="J129" s="76">
        <f t="shared" ca="1" si="72"/>
        <v>1200</v>
      </c>
      <c r="K129" s="71">
        <f t="shared" ca="1" si="73"/>
        <v>200</v>
      </c>
      <c r="L129" s="72">
        <f t="shared" ca="1" si="73"/>
        <v>80</v>
      </c>
      <c r="M129" s="72">
        <f t="shared" ca="1" si="73"/>
        <v>400</v>
      </c>
      <c r="N129" s="72">
        <f t="shared" ca="1" si="73"/>
        <v>400</v>
      </c>
      <c r="O129" s="73">
        <f t="shared" ca="1" si="73"/>
        <v>1200</v>
      </c>
    </row>
    <row r="130" spans="1:15">
      <c r="A130" s="6" t="s">
        <v>35</v>
      </c>
      <c r="B130" s="63">
        <v>0</v>
      </c>
      <c r="C130" s="49">
        <v>1</v>
      </c>
      <c r="D130" s="66">
        <v>0</v>
      </c>
      <c r="E130" s="49">
        <v>1</v>
      </c>
      <c r="F130" s="74">
        <f t="shared" ca="1" si="68"/>
        <v>0</v>
      </c>
      <c r="G130" s="75">
        <f t="shared" ca="1" si="69"/>
        <v>0</v>
      </c>
      <c r="H130" s="75">
        <f t="shared" ca="1" si="70"/>
        <v>750</v>
      </c>
      <c r="I130" s="75">
        <f t="shared" ca="1" si="71"/>
        <v>1125</v>
      </c>
      <c r="J130" s="76">
        <f t="shared" ca="1" si="72"/>
        <v>1500</v>
      </c>
      <c r="K130" s="71">
        <f t="shared" ref="K130:K131" ca="1" si="74">OFFSET(K118,MATCH($K$25,$K120:$K128,0),-5)*VLOOKUP($A130,$A$11:$F$19,MATCH(B$10,$A$10:$F$10,0),FALSE)*($B130+$C130*OFFSET($G$10,MATCH($A130,$A$11:$A$19,0),0))+
(1-OFFSET(K118,MATCH($K$25,$K120:$K128,0),-5))*VLOOKUP($A130,$A$11:$F$19,MATCH(B$10,$A$10:$F$10,0),FALSE)*($D130+$E130*OFFSET($G$10,MATCH($A130,$A$11:$A$19,0),0))</f>
        <v>0</v>
      </c>
      <c r="L130" s="72">
        <f t="shared" ref="L130:L131" ca="1" si="75">OFFSET(L118,MATCH($K$25,$K120:$K128,0),-5)*VLOOKUP($A130,$A$11:$F$19,MATCH(C$10,$A$10:$F$10,0),FALSE)*($B130+$C130*OFFSET($G$10,MATCH($A130,$A$11:$A$19,0),0))+
(1-OFFSET(L118,MATCH($K$25,$K120:$K128,0),-5))*VLOOKUP($A130,$A$11:$F$19,MATCH(C$10,$A$10:$F$10,0),FALSE)*($D130+$E130*OFFSET($G$10,MATCH($A130,$A$11:$A$19,0),0))</f>
        <v>0</v>
      </c>
      <c r="M130" s="72">
        <f t="shared" ref="M130:M131" ca="1" si="76">OFFSET(M118,MATCH($K$25,$K120:$K128,0),-5)*VLOOKUP($A130,$A$11:$F$19,MATCH(D$10,$A$10:$F$10,0),FALSE)*($B130+$C130*OFFSET($G$10,MATCH($A130,$A$11:$A$19,0),0))+
(1-OFFSET(M118,MATCH($K$25,$K120:$K128,0),-5))*VLOOKUP($A130,$A$11:$F$19,MATCH(D$10,$A$10:$F$10,0),FALSE)*($D130+$E130*OFFSET($G$10,MATCH($A130,$A$11:$A$19,0),0))</f>
        <v>750</v>
      </c>
      <c r="N130" s="72">
        <f t="shared" ref="N130:N131" ca="1" si="77">OFFSET(N118,MATCH($K$25,$K120:$K128,0),-5)*VLOOKUP($A130,$A$11:$F$19,MATCH(E$10,$A$10:$F$10,0),FALSE)*($B130+$C130*OFFSET($G$10,MATCH($A130,$A$11:$A$19,0),0))+
(1-OFFSET(N118,MATCH($K$25,$K120:$K128,0),-5))*VLOOKUP($A130,$A$11:$F$19,MATCH(E$10,$A$10:$F$10,0),FALSE)*($D130+$E130*OFFSET($G$10,MATCH($A130,$A$11:$A$19,0),0))</f>
        <v>1125</v>
      </c>
      <c r="O130" s="73">
        <f t="shared" ref="O130:O131" ca="1" si="78">OFFSET(O118,MATCH($K$25,$K120:$K128,0),-5)*VLOOKUP($A130,$A$11:$F$19,MATCH(F$10,$A$10:$F$10,0),FALSE)*($B130+$C130*OFFSET($G$10,MATCH($A130,$A$11:$A$19,0),0))+
(1-OFFSET(O118,MATCH($K$25,$K120:$K128,0),-5))*VLOOKUP($A130,$A$11:$F$19,MATCH(F$10,$A$10:$F$10,0),FALSE)*($D130+$E130*OFFSET($G$10,MATCH($A130,$A$11:$A$19,0),0))</f>
        <v>1500</v>
      </c>
    </row>
    <row r="131" spans="1:15" ht="16" thickBot="1">
      <c r="A131" s="8" t="s">
        <v>36</v>
      </c>
      <c r="B131" s="64">
        <v>0</v>
      </c>
      <c r="C131" s="53">
        <v>1</v>
      </c>
      <c r="D131" s="67">
        <v>0</v>
      </c>
      <c r="E131" s="53">
        <v>1</v>
      </c>
      <c r="F131" s="77">
        <f t="shared" ca="1" si="68"/>
        <v>300</v>
      </c>
      <c r="G131" s="78">
        <f t="shared" ca="1" si="69"/>
        <v>0</v>
      </c>
      <c r="H131" s="78">
        <f t="shared" ca="1" si="70"/>
        <v>1800</v>
      </c>
      <c r="I131" s="78">
        <f t="shared" ca="1" si="71"/>
        <v>300</v>
      </c>
      <c r="J131" s="79">
        <f t="shared" ca="1" si="72"/>
        <v>6000</v>
      </c>
      <c r="K131" s="80">
        <f t="shared" ca="1" si="74"/>
        <v>300</v>
      </c>
      <c r="L131" s="81">
        <f t="shared" ca="1" si="75"/>
        <v>0</v>
      </c>
      <c r="M131" s="81">
        <f t="shared" ca="1" si="76"/>
        <v>1800</v>
      </c>
      <c r="N131" s="81">
        <f t="shared" ca="1" si="77"/>
        <v>300</v>
      </c>
      <c r="O131" s="82">
        <f t="shared" ca="1" si="78"/>
        <v>6000</v>
      </c>
    </row>
    <row r="132" spans="1:15" ht="17" thickTop="1" thickBot="1">
      <c r="A132" s="7"/>
      <c r="B132" s="3"/>
      <c r="C132" s="3"/>
      <c r="D132" s="3"/>
      <c r="E132" s="11" t="s">
        <v>18</v>
      </c>
      <c r="F132" s="83">
        <f t="shared" ref="F132:O132" ca="1" si="79">SUM(F123:F131)</f>
        <v>2175</v>
      </c>
      <c r="G132" s="84">
        <f t="shared" ca="1" si="79"/>
        <v>505</v>
      </c>
      <c r="H132" s="84">
        <f t="shared" ca="1" si="79"/>
        <v>19800</v>
      </c>
      <c r="I132" s="84">
        <f t="shared" ca="1" si="79"/>
        <v>7075</v>
      </c>
      <c r="J132" s="85">
        <f t="shared" ca="1" si="79"/>
        <v>120800</v>
      </c>
      <c r="K132" s="86">
        <f t="shared" ca="1" si="79"/>
        <v>2175</v>
      </c>
      <c r="L132" s="86">
        <f t="shared" ca="1" si="79"/>
        <v>505</v>
      </c>
      <c r="M132" s="86">
        <f t="shared" ca="1" si="79"/>
        <v>19800</v>
      </c>
      <c r="N132" s="86">
        <f t="shared" ca="1" si="79"/>
        <v>7075</v>
      </c>
      <c r="O132" s="87">
        <f t="shared" ca="1" si="79"/>
        <v>120800</v>
      </c>
    </row>
    <row r="133" spans="1:15" ht="16" thickTop="1"/>
    <row r="134" spans="1:15" ht="16" thickBot="1"/>
    <row r="135" spans="1:15" ht="17" thickTop="1" thickBot="1">
      <c r="A135" s="105" t="s">
        <v>37</v>
      </c>
      <c r="B135" s="100" t="s">
        <v>2</v>
      </c>
      <c r="C135" s="101" t="s">
        <v>0</v>
      </c>
      <c r="D135" s="102" t="s">
        <v>12</v>
      </c>
      <c r="E135" s="17"/>
      <c r="F135" s="103" t="s">
        <v>60</v>
      </c>
      <c r="G135" s="104"/>
      <c r="H135" s="50"/>
      <c r="I135" s="50"/>
      <c r="J135" s="55"/>
      <c r="K135" s="4"/>
      <c r="L135" s="4"/>
      <c r="M135" s="4"/>
      <c r="N135" s="4"/>
      <c r="O135" s="5"/>
    </row>
    <row r="136" spans="1:15" ht="17" thickTop="1" thickBot="1">
      <c r="A136" s="6"/>
      <c r="B136" s="54"/>
      <c r="C136" s="110"/>
      <c r="D136" s="111"/>
      <c r="E136" s="1"/>
      <c r="F136" s="88" t="e">
        <f ca="1">MIN(1,$C136/F148)</f>
        <v>#DIV/0!</v>
      </c>
      <c r="G136" s="89" t="e">
        <f ca="1">MIN(1,$C136/G148)</f>
        <v>#DIV/0!</v>
      </c>
      <c r="H136" s="89" t="e">
        <f ca="1">MIN(1,$C136/H148)</f>
        <v>#DIV/0!</v>
      </c>
      <c r="I136" s="89" t="e">
        <f ca="1">MIN(1,$C136/I148)</f>
        <v>#DIV/0!</v>
      </c>
      <c r="J136" s="90" t="e">
        <f ca="1">MIN(1,$C136/J148)</f>
        <v>#DIV/0!</v>
      </c>
      <c r="K136" s="2"/>
      <c r="L136" s="2"/>
      <c r="M136" s="2"/>
      <c r="N136" s="2"/>
      <c r="O136" s="9"/>
    </row>
    <row r="137" spans="1:15" ht="17" thickTop="1" thickBot="1">
      <c r="A137" s="6"/>
      <c r="B137" s="91" t="s">
        <v>15</v>
      </c>
      <c r="C137" s="92"/>
      <c r="D137" s="93" t="s">
        <v>14</v>
      </c>
      <c r="E137" s="94"/>
      <c r="F137" s="95" t="s">
        <v>26</v>
      </c>
      <c r="G137" s="96"/>
      <c r="H137" s="96"/>
      <c r="I137" s="96"/>
      <c r="J137" s="97"/>
      <c r="K137" s="98" t="s">
        <v>17</v>
      </c>
      <c r="L137" s="98"/>
      <c r="M137" s="98"/>
      <c r="N137" s="98"/>
      <c r="O137" s="99"/>
    </row>
    <row r="138" spans="1:15">
      <c r="A138" s="51" t="s">
        <v>16</v>
      </c>
      <c r="B138" s="52" t="s">
        <v>1</v>
      </c>
      <c r="C138" s="47" t="s">
        <v>13</v>
      </c>
      <c r="D138" s="46" t="s">
        <v>1</v>
      </c>
      <c r="E138" s="47" t="s">
        <v>13</v>
      </c>
      <c r="F138" s="56" t="str">
        <f>B$10</f>
        <v>Expected</v>
      </c>
      <c r="G138" s="57" t="str">
        <f>C$10</f>
        <v>Best Case</v>
      </c>
      <c r="H138" s="57" t="str">
        <f>D$10</f>
        <v>Worst Case</v>
      </c>
      <c r="I138" s="57" t="str">
        <f>E$10</f>
        <v>Heavy Use</v>
      </c>
      <c r="J138" s="58" t="str">
        <f>F$10</f>
        <v>Max</v>
      </c>
      <c r="K138" s="59" t="str">
        <f>B$10</f>
        <v>Expected</v>
      </c>
      <c r="L138" s="60" t="str">
        <f>C$10</f>
        <v>Best Case</v>
      </c>
      <c r="M138" s="60" t="str">
        <f>D$10</f>
        <v>Worst Case</v>
      </c>
      <c r="N138" s="60" t="str">
        <f>E$10</f>
        <v>Heavy Use</v>
      </c>
      <c r="O138" s="61" t="str">
        <f>F$10</f>
        <v>Max</v>
      </c>
    </row>
    <row r="139" spans="1:15">
      <c r="A139" s="6" t="s">
        <v>32</v>
      </c>
      <c r="B139" s="62"/>
      <c r="C139" s="48"/>
      <c r="D139" s="65"/>
      <c r="E139" s="48"/>
      <c r="F139" s="68">
        <f t="shared" ref="F139:F147" ca="1" si="80">VLOOKUP($A139,$A$11:$F$19,MATCH(B$10,$A$10:$F$10,0),FALSE)*($B139+$C139*OFFSET($G$10,MATCH($A139,$A$11:$A$19,0),0))</f>
        <v>0</v>
      </c>
      <c r="G139" s="69">
        <f t="shared" ref="G139:G147" ca="1" si="81">VLOOKUP($A139,$A$11:$F$19,MATCH(C$10,$A$10:$F$10,0),FALSE)*($B139+$C139*OFFSET($G$10,MATCH($A139,$A$11:$A$19,0),0))</f>
        <v>0</v>
      </c>
      <c r="H139" s="69">
        <f t="shared" ref="H139:H147" ca="1" si="82">VLOOKUP($A139,$A$11:$F$19,MATCH(D$10,$A$10:$F$10,0),FALSE)*($B139+$C139*OFFSET($G$10,MATCH($A139,$A$11:$A$19,0),0))</f>
        <v>0</v>
      </c>
      <c r="I139" s="69">
        <f t="shared" ref="I139:I147" ca="1" si="83">VLOOKUP($A139,$A$11:$F$19,MATCH(E$10,$A$10:$F$10,0),FALSE)*($B139+$C139*OFFSET($G$10,MATCH($A139,$A$11:$A$19,0),0))</f>
        <v>0</v>
      </c>
      <c r="J139" s="70">
        <f t="shared" ref="J139:J147" ca="1" si="84">VLOOKUP($A139,$A$11:$F$19,MATCH(F$10,$A$10:$F$10,0),FALSE)*($B139+$C139*OFFSET($G$10,MATCH($A139,$A$11:$A$19,0),0))</f>
        <v>0</v>
      </c>
      <c r="K139" s="71" t="e">
        <f t="shared" ref="K139:O146" ca="1" si="85">OFFSET(K127,MATCH($K$25,$K129:$K137,0),-5)*VLOOKUP($A139,$A$11:$F$19,MATCH(B$10,$A$10:$F$10,0),FALSE)*($B139+$C139*OFFSET($G$10,MATCH($A139,$A$11:$A$19,0),0))+
(1-OFFSET(K127,MATCH($K$25,$K129:$K137,0),-5))*VLOOKUP($A139,$A$11:$F$19,MATCH(B$10,$A$10:$F$10,0),FALSE)*($D139+$E139*OFFSET($G$10,MATCH($A139,$A$11:$A$19,0),0))</f>
        <v>#DIV/0!</v>
      </c>
      <c r="L139" s="72" t="e">
        <f t="shared" ca="1" si="85"/>
        <v>#DIV/0!</v>
      </c>
      <c r="M139" s="72" t="e">
        <f t="shared" ca="1" si="85"/>
        <v>#DIV/0!</v>
      </c>
      <c r="N139" s="72" t="e">
        <f t="shared" ca="1" si="85"/>
        <v>#DIV/0!</v>
      </c>
      <c r="O139" s="73" t="e">
        <f t="shared" ca="1" si="85"/>
        <v>#DIV/0!</v>
      </c>
    </row>
    <row r="140" spans="1:15">
      <c r="A140" s="6" t="s">
        <v>33</v>
      </c>
      <c r="B140" s="63"/>
      <c r="C140" s="49"/>
      <c r="D140" s="66"/>
      <c r="E140" s="49"/>
      <c r="F140" s="74">
        <f t="shared" ca="1" si="80"/>
        <v>0</v>
      </c>
      <c r="G140" s="75">
        <f t="shared" ca="1" si="81"/>
        <v>0</v>
      </c>
      <c r="H140" s="75">
        <f t="shared" ca="1" si="82"/>
        <v>0</v>
      </c>
      <c r="I140" s="75">
        <f t="shared" ca="1" si="83"/>
        <v>0</v>
      </c>
      <c r="J140" s="76">
        <f t="shared" ca="1" si="84"/>
        <v>0</v>
      </c>
      <c r="K140" s="71" t="e">
        <f t="shared" ca="1" si="85"/>
        <v>#DIV/0!</v>
      </c>
      <c r="L140" s="72" t="e">
        <f t="shared" ca="1" si="85"/>
        <v>#DIV/0!</v>
      </c>
      <c r="M140" s="72" t="e">
        <f t="shared" ca="1" si="85"/>
        <v>#DIV/0!</v>
      </c>
      <c r="N140" s="72" t="e">
        <f t="shared" ca="1" si="85"/>
        <v>#DIV/0!</v>
      </c>
      <c r="O140" s="73" t="e">
        <f t="shared" ca="1" si="85"/>
        <v>#DIV/0!</v>
      </c>
    </row>
    <row r="141" spans="1:15">
      <c r="A141" s="6" t="s">
        <v>7</v>
      </c>
      <c r="B141" s="63"/>
      <c r="C141" s="49"/>
      <c r="D141" s="66"/>
      <c r="E141" s="49"/>
      <c r="F141" s="74">
        <f t="shared" ca="1" si="80"/>
        <v>0</v>
      </c>
      <c r="G141" s="75">
        <f t="shared" ca="1" si="81"/>
        <v>0</v>
      </c>
      <c r="H141" s="75">
        <f t="shared" ca="1" si="82"/>
        <v>0</v>
      </c>
      <c r="I141" s="75">
        <f t="shared" ca="1" si="83"/>
        <v>0</v>
      </c>
      <c r="J141" s="76">
        <f t="shared" ca="1" si="84"/>
        <v>0</v>
      </c>
      <c r="K141" s="71" t="e">
        <f t="shared" ca="1" si="85"/>
        <v>#DIV/0!</v>
      </c>
      <c r="L141" s="72" t="e">
        <f t="shared" ca="1" si="85"/>
        <v>#DIV/0!</v>
      </c>
      <c r="M141" s="72" t="e">
        <f t="shared" ca="1" si="85"/>
        <v>#DIV/0!</v>
      </c>
      <c r="N141" s="72" t="e">
        <f t="shared" ca="1" si="85"/>
        <v>#DIV/0!</v>
      </c>
      <c r="O141" s="73" t="e">
        <f t="shared" ca="1" si="85"/>
        <v>#DIV/0!</v>
      </c>
    </row>
    <row r="142" spans="1:15">
      <c r="A142" s="6" t="s">
        <v>8</v>
      </c>
      <c r="B142" s="63"/>
      <c r="C142" s="49"/>
      <c r="D142" s="66"/>
      <c r="E142" s="49"/>
      <c r="F142" s="74">
        <f t="shared" ca="1" si="80"/>
        <v>0</v>
      </c>
      <c r="G142" s="75">
        <f t="shared" ca="1" si="81"/>
        <v>0</v>
      </c>
      <c r="H142" s="75">
        <f t="shared" ca="1" si="82"/>
        <v>0</v>
      </c>
      <c r="I142" s="75">
        <f t="shared" ca="1" si="83"/>
        <v>0</v>
      </c>
      <c r="J142" s="76">
        <f t="shared" ca="1" si="84"/>
        <v>0</v>
      </c>
      <c r="K142" s="71" t="e">
        <f t="shared" ca="1" si="85"/>
        <v>#DIV/0!</v>
      </c>
      <c r="L142" s="72" t="e">
        <f t="shared" ca="1" si="85"/>
        <v>#DIV/0!</v>
      </c>
      <c r="M142" s="72" t="e">
        <f t="shared" ca="1" si="85"/>
        <v>#DIV/0!</v>
      </c>
      <c r="N142" s="72" t="e">
        <f t="shared" ca="1" si="85"/>
        <v>#DIV/0!</v>
      </c>
      <c r="O142" s="73" t="e">
        <f t="shared" ca="1" si="85"/>
        <v>#DIV/0!</v>
      </c>
    </row>
    <row r="143" spans="1:15">
      <c r="A143" s="6" t="s">
        <v>9</v>
      </c>
      <c r="B143" s="63"/>
      <c r="C143" s="49"/>
      <c r="D143" s="66"/>
      <c r="E143" s="49"/>
      <c r="F143" s="74">
        <f t="shared" ca="1" si="80"/>
        <v>0</v>
      </c>
      <c r="G143" s="75">
        <f t="shared" ca="1" si="81"/>
        <v>0</v>
      </c>
      <c r="H143" s="75">
        <f t="shared" ca="1" si="82"/>
        <v>0</v>
      </c>
      <c r="I143" s="75">
        <f t="shared" ca="1" si="83"/>
        <v>0</v>
      </c>
      <c r="J143" s="76">
        <f t="shared" ca="1" si="84"/>
        <v>0</v>
      </c>
      <c r="K143" s="71" t="e">
        <f t="shared" ca="1" si="85"/>
        <v>#DIV/0!</v>
      </c>
      <c r="L143" s="72" t="e">
        <f t="shared" ca="1" si="85"/>
        <v>#DIV/0!</v>
      </c>
      <c r="M143" s="72" t="e">
        <f t="shared" ca="1" si="85"/>
        <v>#DIV/0!</v>
      </c>
      <c r="N143" s="72" t="e">
        <f t="shared" ca="1" si="85"/>
        <v>#DIV/0!</v>
      </c>
      <c r="O143" s="73" t="e">
        <f t="shared" ca="1" si="85"/>
        <v>#DIV/0!</v>
      </c>
    </row>
    <row r="144" spans="1:15">
      <c r="A144" s="6" t="s">
        <v>10</v>
      </c>
      <c r="B144" s="63"/>
      <c r="C144" s="49"/>
      <c r="D144" s="66"/>
      <c r="E144" s="49"/>
      <c r="F144" s="74">
        <f t="shared" ca="1" si="80"/>
        <v>0</v>
      </c>
      <c r="G144" s="75">
        <f t="shared" ca="1" si="81"/>
        <v>0</v>
      </c>
      <c r="H144" s="75">
        <f t="shared" ca="1" si="82"/>
        <v>0</v>
      </c>
      <c r="I144" s="75">
        <f t="shared" ca="1" si="83"/>
        <v>0</v>
      </c>
      <c r="J144" s="76">
        <f t="shared" ca="1" si="84"/>
        <v>0</v>
      </c>
      <c r="K144" s="71" t="e">
        <f t="shared" ca="1" si="85"/>
        <v>#DIV/0!</v>
      </c>
      <c r="L144" s="72" t="e">
        <f t="shared" ca="1" si="85"/>
        <v>#DIV/0!</v>
      </c>
      <c r="M144" s="72" t="e">
        <f t="shared" ca="1" si="85"/>
        <v>#DIV/0!</v>
      </c>
      <c r="N144" s="72" t="e">
        <f t="shared" ca="1" si="85"/>
        <v>#DIV/0!</v>
      </c>
      <c r="O144" s="73" t="e">
        <f t="shared" ca="1" si="85"/>
        <v>#DIV/0!</v>
      </c>
    </row>
    <row r="145" spans="1:15">
      <c r="A145" s="6" t="s">
        <v>34</v>
      </c>
      <c r="B145" s="63"/>
      <c r="C145" s="49"/>
      <c r="D145" s="66"/>
      <c r="E145" s="49"/>
      <c r="F145" s="74">
        <f t="shared" ca="1" si="80"/>
        <v>0</v>
      </c>
      <c r="G145" s="75">
        <f t="shared" ca="1" si="81"/>
        <v>0</v>
      </c>
      <c r="H145" s="75">
        <f t="shared" ca="1" si="82"/>
        <v>0</v>
      </c>
      <c r="I145" s="75">
        <f t="shared" ca="1" si="83"/>
        <v>0</v>
      </c>
      <c r="J145" s="76">
        <f t="shared" ca="1" si="84"/>
        <v>0</v>
      </c>
      <c r="K145" s="71" t="e">
        <f t="shared" ca="1" si="85"/>
        <v>#DIV/0!</v>
      </c>
      <c r="L145" s="72" t="e">
        <f t="shared" ca="1" si="85"/>
        <v>#DIV/0!</v>
      </c>
      <c r="M145" s="72" t="e">
        <f t="shared" ca="1" si="85"/>
        <v>#DIV/0!</v>
      </c>
      <c r="N145" s="72" t="e">
        <f t="shared" ca="1" si="85"/>
        <v>#DIV/0!</v>
      </c>
      <c r="O145" s="73" t="e">
        <f t="shared" ca="1" si="85"/>
        <v>#DIV/0!</v>
      </c>
    </row>
    <row r="146" spans="1:15">
      <c r="A146" s="6" t="s">
        <v>35</v>
      </c>
      <c r="B146" s="63"/>
      <c r="C146" s="49"/>
      <c r="D146" s="66"/>
      <c r="E146" s="49"/>
      <c r="F146" s="74">
        <f t="shared" ca="1" si="80"/>
        <v>0</v>
      </c>
      <c r="G146" s="75">
        <f t="shared" ca="1" si="81"/>
        <v>0</v>
      </c>
      <c r="H146" s="75">
        <f t="shared" ca="1" si="82"/>
        <v>0</v>
      </c>
      <c r="I146" s="75">
        <f t="shared" ca="1" si="83"/>
        <v>0</v>
      </c>
      <c r="J146" s="76">
        <f t="shared" ca="1" si="84"/>
        <v>0</v>
      </c>
      <c r="K146" s="71" t="e">
        <f t="shared" ca="1" si="85"/>
        <v>#DIV/0!</v>
      </c>
      <c r="L146" s="72" t="e">
        <f t="shared" ca="1" si="85"/>
        <v>#DIV/0!</v>
      </c>
      <c r="M146" s="72" t="e">
        <f t="shared" ca="1" si="85"/>
        <v>#DIV/0!</v>
      </c>
      <c r="N146" s="72" t="e">
        <f t="shared" ca="1" si="85"/>
        <v>#DIV/0!</v>
      </c>
      <c r="O146" s="73" t="e">
        <f t="shared" ca="1" si="85"/>
        <v>#DIV/0!</v>
      </c>
    </row>
    <row r="147" spans="1:15" ht="16" thickBot="1">
      <c r="A147" s="8" t="s">
        <v>36</v>
      </c>
      <c r="B147" s="64"/>
      <c r="C147" s="53"/>
      <c r="D147" s="67"/>
      <c r="E147" s="53"/>
      <c r="F147" s="77">
        <f t="shared" ca="1" si="80"/>
        <v>0</v>
      </c>
      <c r="G147" s="78">
        <f t="shared" ca="1" si="81"/>
        <v>0</v>
      </c>
      <c r="H147" s="78">
        <f t="shared" ca="1" si="82"/>
        <v>0</v>
      </c>
      <c r="I147" s="78">
        <f t="shared" ca="1" si="83"/>
        <v>0</v>
      </c>
      <c r="J147" s="79">
        <f t="shared" ca="1" si="84"/>
        <v>0</v>
      </c>
      <c r="K147" s="80" t="e">
        <f t="shared" ref="K147" ca="1" si="86">OFFSET(K135,MATCH($K$25,$K137:$K145,0),-5)*VLOOKUP($A147,$A$11:$F$19,MATCH(B$10,$A$10:$F$10,0),FALSE)*($B147+$C147*OFFSET($G$10,MATCH($A147,$A$11:$A$19,0),0))+
(1-OFFSET(K135,MATCH($K$25,$K137:$K145,0),-5))*VLOOKUP($A147,$A$11:$F$19,MATCH(B$10,$A$10:$F$10,0),FALSE)*($D147+$E147*OFFSET($G$10,MATCH($A147,$A$11:$A$19,0),0))</f>
        <v>#DIV/0!</v>
      </c>
      <c r="L147" s="81" t="e">
        <f t="shared" ref="L147" ca="1" si="87">OFFSET(L135,MATCH($K$25,$K137:$K145,0),-5)*VLOOKUP($A147,$A$11:$F$19,MATCH(C$10,$A$10:$F$10,0),FALSE)*($B147+$C147*OFFSET($G$10,MATCH($A147,$A$11:$A$19,0),0))+
(1-OFFSET(L135,MATCH($K$25,$K137:$K145,0),-5))*VLOOKUP($A147,$A$11:$F$19,MATCH(C$10,$A$10:$F$10,0),FALSE)*($D147+$E147*OFFSET($G$10,MATCH($A147,$A$11:$A$19,0),0))</f>
        <v>#DIV/0!</v>
      </c>
      <c r="M147" s="81" t="e">
        <f t="shared" ref="M147" ca="1" si="88">OFFSET(M135,MATCH($K$25,$K137:$K145,0),-5)*VLOOKUP($A147,$A$11:$F$19,MATCH(D$10,$A$10:$F$10,0),FALSE)*($B147+$C147*OFFSET($G$10,MATCH($A147,$A$11:$A$19,0),0))+
(1-OFFSET(M135,MATCH($K$25,$K137:$K145,0),-5))*VLOOKUP($A147,$A$11:$F$19,MATCH(D$10,$A$10:$F$10,0),FALSE)*($D147+$E147*OFFSET($G$10,MATCH($A147,$A$11:$A$19,0),0))</f>
        <v>#DIV/0!</v>
      </c>
      <c r="N147" s="81" t="e">
        <f t="shared" ref="N147" ca="1" si="89">OFFSET(N135,MATCH($K$25,$K137:$K145,0),-5)*VLOOKUP($A147,$A$11:$F$19,MATCH(E$10,$A$10:$F$10,0),FALSE)*($B147+$C147*OFFSET($G$10,MATCH($A147,$A$11:$A$19,0),0))+
(1-OFFSET(N135,MATCH($K$25,$K137:$K145,0),-5))*VLOOKUP($A147,$A$11:$F$19,MATCH(E$10,$A$10:$F$10,0),FALSE)*($D147+$E147*OFFSET($G$10,MATCH($A147,$A$11:$A$19,0),0))</f>
        <v>#DIV/0!</v>
      </c>
      <c r="O147" s="82" t="e">
        <f t="shared" ref="O147" ca="1" si="90">OFFSET(O135,MATCH($K$25,$K137:$K145,0),-5)*VLOOKUP($A147,$A$11:$F$19,MATCH(F$10,$A$10:$F$10,0),FALSE)*($B147+$C147*OFFSET($G$10,MATCH($A147,$A$11:$A$19,0),0))+
(1-OFFSET(O135,MATCH($K$25,$K137:$K145,0),-5))*VLOOKUP($A147,$A$11:$F$19,MATCH(F$10,$A$10:$F$10,0),FALSE)*($D147+$E147*OFFSET($G$10,MATCH($A147,$A$11:$A$19,0),0))</f>
        <v>#DIV/0!</v>
      </c>
    </row>
    <row r="148" spans="1:15" ht="17" thickTop="1" thickBot="1">
      <c r="A148" s="7"/>
      <c r="B148" s="3"/>
      <c r="C148" s="3"/>
      <c r="D148" s="3"/>
      <c r="E148" s="11" t="s">
        <v>18</v>
      </c>
      <c r="F148" s="83">
        <f t="shared" ref="F148:O148" ca="1" si="91">SUM(F139:F147)</f>
        <v>0</v>
      </c>
      <c r="G148" s="84">
        <f t="shared" ca="1" si="91"/>
        <v>0</v>
      </c>
      <c r="H148" s="84">
        <f t="shared" ca="1" si="91"/>
        <v>0</v>
      </c>
      <c r="I148" s="84">
        <f t="shared" ca="1" si="91"/>
        <v>0</v>
      </c>
      <c r="J148" s="85">
        <f t="shared" ca="1" si="91"/>
        <v>0</v>
      </c>
      <c r="K148" s="86" t="e">
        <f t="shared" ca="1" si="91"/>
        <v>#DIV/0!</v>
      </c>
      <c r="L148" s="86" t="e">
        <f t="shared" ca="1" si="91"/>
        <v>#DIV/0!</v>
      </c>
      <c r="M148" s="86" t="e">
        <f t="shared" ca="1" si="91"/>
        <v>#DIV/0!</v>
      </c>
      <c r="N148" s="86" t="e">
        <f t="shared" ca="1" si="91"/>
        <v>#DIV/0!</v>
      </c>
      <c r="O148" s="87" t="e">
        <f t="shared" ca="1" si="91"/>
        <v>#DIV/0!</v>
      </c>
    </row>
    <row r="149" spans="1:15" ht="16" thickTop="1"/>
  </sheetData>
  <mergeCells count="2">
    <mergeCell ref="J13:O15"/>
    <mergeCell ref="J16:O18"/>
  </mergeCells>
  <conditionalFormatting sqref="P3:P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{152D33BF-1DDB-6544-819A-529E3C028325}</x14:id>
        </ext>
      </extLst>
    </cfRule>
  </conditionalFormatting>
  <conditionalFormatting sqref="P9">
    <cfRule type="cellIs" dxfId="1" priority="12" operator="equal">
      <formula>1</formula>
    </cfRule>
  </conditionalFormatting>
  <conditionalFormatting sqref="K3:K8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{E8800349-798E-2649-8A17-1B956104774C}</x14:id>
        </ext>
      </extLst>
    </cfRule>
  </conditionalFormatting>
  <conditionalFormatting sqref="L3:L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{658C6127-FD25-D348-9F38-06BC114FE492}</x14:id>
        </ext>
      </extLst>
    </cfRule>
  </conditionalFormatting>
  <conditionalFormatting sqref="M3:M8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{E1FBC8F0-3C0D-1846-A9A3-32A376406D81}</x14:id>
        </ext>
      </extLst>
    </cfRule>
  </conditionalFormatting>
  <conditionalFormatting sqref="N3:N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{8B6663D5-96DF-0B41-9FA6-A98DF9087A0A}</x14:id>
        </ext>
      </extLst>
    </cfRule>
  </conditionalFormatting>
  <conditionalFormatting sqref="O3:O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{19D424D4-8ECE-2744-9A34-B8022A94A908}</x14:id>
        </ext>
      </extLst>
    </cfRule>
  </conditionalFormatting>
  <conditionalFormatting sqref="P2">
    <cfRule type="expression" dxfId="0" priority="1">
      <formula>$J$16&lt;&gt;$A$2</formula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2D33BF-1DDB-6544-819A-529E3C02832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P3:P8</xm:sqref>
        </x14:conditionalFormatting>
        <x14:conditionalFormatting xmlns:xm="http://schemas.microsoft.com/office/excel/2006/main">
          <x14:cfRule type="dataBar" id="{E8800349-798E-2649-8A17-1B956104774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K3:K8</xm:sqref>
        </x14:conditionalFormatting>
        <x14:conditionalFormatting xmlns:xm="http://schemas.microsoft.com/office/excel/2006/main">
          <x14:cfRule type="dataBar" id="{658C6127-FD25-D348-9F38-06BC114FE49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L3:L8</xm:sqref>
        </x14:conditionalFormatting>
        <x14:conditionalFormatting xmlns:xm="http://schemas.microsoft.com/office/excel/2006/main">
          <x14:cfRule type="dataBar" id="{E1FBC8F0-3C0D-1846-A9A3-32A376406D8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M3:M8</xm:sqref>
        </x14:conditionalFormatting>
        <x14:conditionalFormatting xmlns:xm="http://schemas.microsoft.com/office/excel/2006/main">
          <x14:cfRule type="dataBar" id="{8B6663D5-96DF-0B41-9FA6-A98DF9087A0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N3:N8</xm:sqref>
        </x14:conditionalFormatting>
        <x14:conditionalFormatting xmlns:xm="http://schemas.microsoft.com/office/excel/2006/main">
          <x14:cfRule type="dataBar" id="{19D424D4-8ECE-2744-9A34-B8022A94A90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O3:O8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Calculator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Strax-Haber</dc:creator>
  <cp:lastModifiedBy>Matthew Strax-Haber</cp:lastModifiedBy>
  <dcterms:created xsi:type="dcterms:W3CDTF">2014-11-27T02:35:33Z</dcterms:created>
  <dcterms:modified xsi:type="dcterms:W3CDTF">2014-11-27T09:29:30Z</dcterms:modified>
</cp:coreProperties>
</file>