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-private\"/>
    </mc:Choice>
  </mc:AlternateContent>
  <xr:revisionPtr revIDLastSave="0" documentId="13_ncr:1_{F0A4DDD7-B14C-40DB-8E0E-92C09A9F78DB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4" sheetId="11" r:id="rId2"/>
    <sheet name="Sheet3" sheetId="10" r:id="rId3"/>
    <sheet name="Sheet2" sheetId="9" r:id="rId4"/>
    <sheet name="Calculator" sheetId="2" r:id="rId5"/>
    <sheet name="Countries" sheetId="5" r:id="rId6"/>
    <sheet name="Sheet1" sheetId="8" r:id="rId7"/>
    <sheet name="DataQuality" sheetId="6" r:id="rId8"/>
    <sheet name="Database" sheetId="7" r:id="rId9"/>
    <sheet name="Sources" sheetId="4" r:id="rId10"/>
    <sheet name="Log" sheetId="3" r:id="rId11"/>
  </sheets>
  <externalReferences>
    <externalReference r:id="rId12"/>
  </externalReferences>
  <definedNames>
    <definedName name="_xlnm._FilterDatabase" localSheetId="0" hidden="1">AllEventData!$A$5:$BE$156</definedName>
    <definedName name="_xlnm._FilterDatabase" localSheetId="8" hidden="1">Database!$A$1:$H$39</definedName>
    <definedName name="_xlnm._FilterDatabase" localSheetId="9" hidden="1">Sources!$A$1:$C$1</definedName>
    <definedName name="solver_adj" localSheetId="0" hidden="1">AllEventData!$I$7</definedName>
    <definedName name="solver_adj" localSheetId="4" hidden="1">Calculator!$F$18</definedName>
    <definedName name="solver_cvg" localSheetId="0" hidden="1">0.0001</definedName>
    <definedName name="solver_cvg" localSheetId="4" hidden="1">0.0001</definedName>
    <definedName name="solver_drv" localSheetId="0" hidden="1">1</definedName>
    <definedName name="solver_drv" localSheetId="4" hidden="1">1</definedName>
    <definedName name="solver_eng" localSheetId="0" hidden="1">1</definedName>
    <definedName name="solver_eng" localSheetId="4" hidden="1">1</definedName>
    <definedName name="solver_est" localSheetId="0" hidden="1">1</definedName>
    <definedName name="solver_est" localSheetId="4" hidden="1">1</definedName>
    <definedName name="solver_itr" localSheetId="0" hidden="1">2147483647</definedName>
    <definedName name="solver_itr" localSheetId="4" hidden="1">2147483647</definedName>
    <definedName name="solver_mip" localSheetId="0" hidden="1">2147483647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neg" localSheetId="0" hidden="1">1</definedName>
    <definedName name="solver_neg" localSheetId="4" hidden="1">1</definedName>
    <definedName name="solver_nod" localSheetId="0" hidden="1">2147483647</definedName>
    <definedName name="solver_nod" localSheetId="4" hidden="1">2147483647</definedName>
    <definedName name="solver_num" localSheetId="0" hidden="1">0</definedName>
    <definedName name="solver_num" localSheetId="4" hidden="1">0</definedName>
    <definedName name="solver_nwt" localSheetId="0" hidden="1">1</definedName>
    <definedName name="solver_nwt" localSheetId="4" hidden="1">1</definedName>
    <definedName name="solver_opt" localSheetId="0" hidden="1">AllEventData!$K$7</definedName>
    <definedName name="solver_opt" localSheetId="4" hidden="1">Calculator!$H$11</definedName>
    <definedName name="solver_pre" localSheetId="0" hidden="1">0.000001</definedName>
    <definedName name="solver_pre" localSheetId="4" hidden="1">0.000001</definedName>
    <definedName name="solver_rbv" localSheetId="0" hidden="1">1</definedName>
    <definedName name="solver_rbv" localSheetId="4" hidden="1">1</definedName>
    <definedName name="solver_rlx" localSheetId="0" hidden="1">2</definedName>
    <definedName name="solver_rlx" localSheetId="4" hidden="1">2</definedName>
    <definedName name="solver_rsd" localSheetId="0" hidden="1">0</definedName>
    <definedName name="solver_rsd" localSheetId="4" hidden="1">0</definedName>
    <definedName name="solver_scl" localSheetId="0" hidden="1">1</definedName>
    <definedName name="solver_scl" localSheetId="4" hidden="1">1</definedName>
    <definedName name="solver_sho" localSheetId="0" hidden="1">2</definedName>
    <definedName name="solver_sho" localSheetId="4" hidden="1">2</definedName>
    <definedName name="solver_ssz" localSheetId="0" hidden="1">100</definedName>
    <definedName name="solver_ssz" localSheetId="4" hidden="1">100</definedName>
    <definedName name="solver_tim" localSheetId="0" hidden="1">2147483647</definedName>
    <definedName name="solver_tim" localSheetId="4" hidden="1">2147483647</definedName>
    <definedName name="solver_tol" localSheetId="0" hidden="1">0.01</definedName>
    <definedName name="solver_tol" localSheetId="4" hidden="1">0.01</definedName>
    <definedName name="solver_typ" localSheetId="0" hidden="1">3</definedName>
    <definedName name="solver_typ" localSheetId="4" hidden="1">3</definedName>
    <definedName name="solver_val" localSheetId="0" hidden="1">0.15001</definedName>
    <definedName name="solver_val" localSheetId="4" hidden="1">43.8</definedName>
    <definedName name="solver_ver" localSheetId="0" hidden="1">3</definedName>
    <definedName name="solver_ver" localSheetId="4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2" i="1" l="1"/>
  <c r="T162" i="1" s="1"/>
  <c r="R162" i="1"/>
  <c r="K162" i="1"/>
  <c r="H162" i="1"/>
  <c r="U161" i="1"/>
  <c r="T161" i="1"/>
  <c r="K161" i="1"/>
  <c r="H161" i="1"/>
  <c r="R160" i="1" l="1"/>
  <c r="M160" i="1"/>
  <c r="T160" i="1" s="1"/>
  <c r="K160" i="1"/>
  <c r="H160" i="1"/>
  <c r="T159" i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H35" i="10"/>
  <c r="H29" i="10"/>
  <c r="H30" i="10" s="1"/>
  <c r="H38" i="10" s="1"/>
  <c r="H34" i="10"/>
  <c r="H37" i="10" s="1"/>
  <c r="J46" i="10"/>
  <c r="J45" i="10"/>
  <c r="J44" i="10"/>
  <c r="K44" i="10" s="1"/>
  <c r="J43" i="10"/>
  <c r="G43" i="10"/>
  <c r="J7" i="10"/>
  <c r="K7" i="10" s="1"/>
  <c r="J6" i="10"/>
  <c r="K6" i="10" s="1"/>
  <c r="J5" i="10"/>
  <c r="K5" i="10" s="1"/>
  <c r="J4" i="10"/>
  <c r="K4" i="10" s="1"/>
  <c r="H2" i="10"/>
  <c r="G5" i="10"/>
  <c r="G4" i="10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M47" i="8"/>
  <c r="L47" i="8"/>
  <c r="N47" i="8" s="1"/>
  <c r="L46" i="8"/>
  <c r="N46" i="8" s="1"/>
  <c r="L45" i="8"/>
  <c r="N45" i="8" s="1"/>
  <c r="K6" i="1"/>
  <c r="K7" i="1"/>
  <c r="P35" i="8"/>
  <c r="P44" i="8"/>
  <c r="P45" i="8"/>
  <c r="P42" i="8"/>
  <c r="P33" i="8"/>
  <c r="P37" i="8"/>
  <c r="P39" i="8"/>
  <c r="P34" i="8"/>
  <c r="P38" i="8"/>
  <c r="P36" i="8"/>
  <c r="M45" i="8" l="1"/>
  <c r="J2" i="10"/>
  <c r="M46" i="8"/>
  <c r="K43" i="10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E24" i="10"/>
  <c r="E23" i="10" s="1"/>
  <c r="E22" i="10" s="1"/>
  <c r="E21" i="10" s="1"/>
  <c r="E20" i="10" l="1"/>
  <c r="E19" i="10" s="1"/>
  <c r="E18" i="10" s="1"/>
  <c r="P22" i="2"/>
  <c r="K141" i="1"/>
  <c r="H141" i="1"/>
  <c r="K140" i="1" l="1"/>
  <c r="H140" i="1"/>
  <c r="K139" i="1"/>
  <c r="H139" i="1"/>
  <c r="K138" i="1"/>
  <c r="U14" i="10" l="1"/>
  <c r="T14" i="10"/>
  <c r="R14" i="10"/>
  <c r="R15" i="10"/>
  <c r="R17" i="10"/>
  <c r="R18" i="10"/>
  <c r="R19" i="10"/>
  <c r="R13" i="10"/>
  <c r="H138" i="1"/>
  <c r="K137" i="1"/>
  <c r="H137" i="1"/>
  <c r="K136" i="1"/>
  <c r="H136" i="1"/>
  <c r="K135" i="1"/>
  <c r="H135" i="1"/>
  <c r="K134" i="1" l="1"/>
  <c r="H134" i="1"/>
  <c r="K133" i="1"/>
  <c r="H133" i="1"/>
  <c r="M28" i="10" l="1"/>
  <c r="M20" i="10"/>
  <c r="M21" i="10"/>
  <c r="M22" i="10"/>
  <c r="M23" i="10"/>
  <c r="M24" i="10"/>
  <c r="M25" i="10"/>
  <c r="M26" i="10"/>
  <c r="M27" i="10"/>
  <c r="M19" i="10"/>
  <c r="K132" i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6" i="2"/>
  <c r="L25" i="2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5" i="1" l="1"/>
  <c r="K65" i="1"/>
  <c r="H65" i="1"/>
  <c r="K68" i="1"/>
  <c r="H68" i="1"/>
  <c r="K67" i="1" l="1"/>
  <c r="H67" i="1"/>
  <c r="H6" i="1" l="1"/>
  <c r="Q27" i="2" l="1"/>
  <c r="T19" i="1"/>
  <c r="R66" i="1" l="1"/>
  <c r="U66" i="1"/>
  <c r="T66" i="1"/>
  <c r="S66" i="1"/>
  <c r="K66" i="1"/>
  <c r="Q14" i="2"/>
  <c r="H66" i="1"/>
  <c r="R64" i="1" l="1"/>
  <c r="F15" i="2"/>
  <c r="H11" i="2" l="1"/>
  <c r="M16" i="2" s="1"/>
  <c r="H64" i="1"/>
  <c r="K64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<sst xmlns="http://schemas.openxmlformats.org/spreadsheetml/2006/main" count="2779" uniqueCount="1579">
  <si>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</si>
  <si>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</si>
  <si>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</si>
  <si>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</si>
  <si>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</si>
  <si>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</si>
  <si>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</si>
  <si>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</si>
  <si>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</si>
  <si>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</si>
  <si>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</si>
  <si>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</si>
  <si>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</si>
  <si>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</si>
  <si>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</si>
  <si>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</si>
  <si>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</si>
  <si>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</si>
  <si>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</si>
  <si>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</si>
  <si>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</si>
  <si>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</si>
  <si>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</si>
  <si>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</si>
  <si>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</si>
  <si>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</si>
  <si>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</si>
  <si>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</si>
  <si>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</si>
  <si>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</si>
  <si>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</si>
  <si>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</si>
  <si>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</si>
  <si>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</si>
  <si>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</si>
  <si>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</si>
  <si>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</si>
  <si>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</si>
  <si>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</si>
  <si>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</si>
  <si>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</si>
  <si>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</si>
  <si>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</si>
  <si>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</si>
  <si>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</si>
  <si>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</si>
  <si>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</si>
  <si>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</si>
  <si>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</si>
  <si>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</si>
  <si>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</si>
  <si>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</si>
  <si>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</si>
  <si>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</si>
  <si>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</si>
  <si>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</si>
  <si>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</si>
  <si>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</si>
  <si>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</si>
  <si>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</si>
  <si>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</si>
  <si>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</si>
  <si>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Interstellar PNG</t>
  </si>
  <si>
    <t>Papua New Guinea</t>
  </si>
  <si>
    <t>Mussau Island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</si>
  <si>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</si>
  <si>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</si>
  <si>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</si>
  <si>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</si>
  <si>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</si>
  <si>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</si>
  <si>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</si>
  <si>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</si>
  <si>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</si>
  <si>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</si>
  <si>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</si>
  <si>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</si>
  <si>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</si>
  <si>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</si>
  <si>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</si>
  <si>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</si>
  <si>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</si>
  <si>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</si>
  <si>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</si>
  <si>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</si>
  <si>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</si>
  <si>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</si>
  <si>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</si>
  <si>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</si>
  <si>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</si>
  <si>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</si>
  <si>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</si>
  <si>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</si>
  <si>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</si>
  <si>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</si>
  <si>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</si>
  <si>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</si>
  <si>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</si>
  <si>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</si>
  <si>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</si>
  <si>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</si>
  <si>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</si>
  <si>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</si>
  <si>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</si>
  <si>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</si>
  <si>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</si>
  <si>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</si>
  <si>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</si>
  <si>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</si>
  <si>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</si>
  <si>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</si>
  <si>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</si>
  <si>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</si>
  <si>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</si>
  <si>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</si>
  <si>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</si>
  <si>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</si>
  <si>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</si>
  <si>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</si>
  <si>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</si>
  <si>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</si>
  <si>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</si>
  <si>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</si>
  <si>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</si>
  <si>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</si>
  <si>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</si>
  <si>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</si>
  <si>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</si>
  <si>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</si>
  <si>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</si>
  <si>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</si>
  <si>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</si>
  <si>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</si>
  <si>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</si>
  <si>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</si>
  <si>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</si>
  <si>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</si>
  <si>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</si>
  <si>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</si>
  <si>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</si>
  <si>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</si>
  <si>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</si>
  <si>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</si>
  <si>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</si>
  <si>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</si>
  <si>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</si>
  <si>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</si>
  <si>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</si>
  <si>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</si>
  <si>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</si>
  <si>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</si>
  <si>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</si>
  <si>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</si>
  <si>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</si>
  <si>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</si>
  <si>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</si>
  <si>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</si>
  <si>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</si>
  <si>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</si>
  <si>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</si>
  <si>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</si>
  <si>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</si>
  <si>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</si>
  <si>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</si>
  <si>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</si>
  <si>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</si>
  <si>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</si>
  <si>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</si>
  <si>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</si>
  <si>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</si>
  <si>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</si>
  <si>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</si>
  <si>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</si>
  <si>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</si>
  <si>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</si>
  <si>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</si>
  <si>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</si>
  <si>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</si>
  <si>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</si>
  <si>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</si>
  <si>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</si>
  <si>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</si>
  <si>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</si>
  <si>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</si>
  <si>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</si>
  <si>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</si>
  <si>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</si>
  <si>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</si>
  <si>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</si>
  <si>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</si>
  <si>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</si>
  <si>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</si>
  <si>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</si>
  <si>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</si>
  <si>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</si>
  <si>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</si>
  <si>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</si>
  <si>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</si>
  <si>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</si>
  <si>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</si>
  <si>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</si>
  <si>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</si>
  <si>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</si>
  <si>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</si>
  <si>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</si>
  <si>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</si>
  <si>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</si>
  <si>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</si>
  <si>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</si>
  <si>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</si>
  <si>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</si>
  <si>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</si>
  <si>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</si>
  <si>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</si>
  <si>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</si>
  <si>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</si>
  <si>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</si>
  <si>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</si>
  <si>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</si>
  <si>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</si>
  <si>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</si>
  <si>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</si>
  <si>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</si>
  <si>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</si>
  <si>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</si>
  <si>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</si>
  <si>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</si>
  <si>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</si>
  <si>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</si>
  <si>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</si>
  <si>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</si>
  <si>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</si>
  <si>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</si>
  <si>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</si>
  <si>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Jenesice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</si>
  <si>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</si>
  <si>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</si>
  <si>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</si>
  <si>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</si>
  <si>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</si>
  <si>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</si>
  <si>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</si>
  <si>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</si>
  <si>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</si>
  <si>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</si>
  <si>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</si>
  <si>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</si>
  <si>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</si>
  <si>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</si>
  <si>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</si>
  <si>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</si>
  <si>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</si>
  <si>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</si>
  <si>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</si>
  <si>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</si>
  <si>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</si>
  <si>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</si>
  <si>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</si>
  <si>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</si>
  <si>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</si>
  <si>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</si>
  <si>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</si>
  <si>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</si>
  <si>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</si>
  <si>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</si>
  <si>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</si>
  <si>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</si>
  <si>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</si>
  <si>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</si>
  <si>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</si>
  <si>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</si>
  <si>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</si>
  <si>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</si>
  <si>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</si>
  <si>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</si>
  <si>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</si>
  <si>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</si>
  <si>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</si>
  <si>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</si>
  <si>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</si>
  <si>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</si>
  <si>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</si>
  <si>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</si>
  <si>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</si>
  <si>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</si>
  <si>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</si>
  <si>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</si>
  <si>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</si>
  <si>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</si>
  <si>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</si>
  <si>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</si>
  <si>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</si>
  <si>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</si>
  <si>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</si>
  <si>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</si>
  <si>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</si>
  <si>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</si>
  <si>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</si>
  <si>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</si>
  <si>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</si>
  <si>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</si>
  <si>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</si>
  <si>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</si>
  <si>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</si>
  <si>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</si>
  <si>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</si>
  <si>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</si>
  <si>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</si>
  <si>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</si>
  <si>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</si>
  <si>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</si>
  <si>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</si>
  <si>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</si>
  <si>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</si>
  <si>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</si>
  <si>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</si>
  <si>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</si>
  <si>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</si>
  <si>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</si>
  <si>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</si>
  <si>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</si>
  <si>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</si>
  <si>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</si>
  <si>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</si>
  <si>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</si>
  <si>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</si>
  <si>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</si>
  <si>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</si>
  <si>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</si>
  <si>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</si>
  <si>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</si>
  <si>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</si>
  <si>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</si>
  <si>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</si>
  <si>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</si>
  <si>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</si>
  <si>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</si>
  <si>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</si>
  <si>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</si>
  <si>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</si>
  <si>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</si>
  <si>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</si>
  <si>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</si>
  <si>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</si>
  <si>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</si>
  <si>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</si>
  <si>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</si>
  <si>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</si>
  <si>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</si>
  <si>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</si>
  <si>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</si>
  <si>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</si>
  <si>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</si>
  <si>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</si>
  <si>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</si>
  <si>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</si>
  <si>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</si>
  <si>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</si>
  <si>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</si>
  <si>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</si>
  <si>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</si>
  <si>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</si>
  <si>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</si>
  <si>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</si>
  <si>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</si>
  <si>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</si>
  <si>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</si>
  <si>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</si>
  <si>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</si>
  <si>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</si>
  <si>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</si>
  <si>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</si>
  <si>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</si>
  <si>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</si>
  <si>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</si>
  <si>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</si>
  <si>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</si>
  <si>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</si>
  <si>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</si>
  <si>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</si>
  <si>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</si>
  <si>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</si>
  <si>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</si>
  <si>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</si>
  <si>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</si>
  <si>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</si>
  <si>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</si>
  <si>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</si>
  <si>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</si>
  <si>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</si>
  <si>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</si>
  <si>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</si>
  <si>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</si>
  <si>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</si>
  <si>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</si>
  <si>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</si>
  <si>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</si>
  <si>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</si>
  <si>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</si>
  <si>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</si>
  <si>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</si>
  <si>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</si>
  <si>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</si>
  <si>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</si>
  <si>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</si>
  <si>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</si>
  <si>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</si>
  <si>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</si>
  <si>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</si>
  <si>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</si>
  <si>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</si>
  <si>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</si>
  <si>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</si>
  <si>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</si>
  <si>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</si>
  <si>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</si>
  <si>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</si>
  <si>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</si>
  <si>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</si>
  <si>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</si>
  <si>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</si>
  <si>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</si>
  <si>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</si>
  <si>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</si>
  <si>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</si>
  <si>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</si>
  <si>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</si>
  <si>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</si>
  <si>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</si>
  <si>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</si>
  <si>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</si>
  <si>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</si>
  <si>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</si>
  <si>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</si>
  <si>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</si>
  <si>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</si>
  <si>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</si>
  <si>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</si>
  <si>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</si>
  <si>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</si>
  <si>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</si>
  <si>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</si>
  <si>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</si>
  <si>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</si>
  <si>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</si>
  <si>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</si>
  <si>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</si>
  <si>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</si>
  <si>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</si>
  <si>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</si>
  <si>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</si>
  <si>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</si>
  <si>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</si>
  <si>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</si>
  <si>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</si>
  <si>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</si>
  <si>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</si>
  <si>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</si>
  <si>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</si>
  <si>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</si>
  <si>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</si>
  <si>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</si>
  <si>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</si>
  <si>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</si>
  <si>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</si>
  <si>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</si>
  <si>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</si>
  <si>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</si>
  <si>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</si>
  <si>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</si>
  <si>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</si>
  <si>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</si>
  <si>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</si>
  <si>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</si>
  <si>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</si>
  <si>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</si>
  <si>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</si>
  <si>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</si>
  <si>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</si>
  <si>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</si>
  <si>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</si>
  <si>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</si>
  <si>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</si>
  <si>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</si>
  <si>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</si>
  <si>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</si>
  <si>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</si>
  <si>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</si>
  <si>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</si>
  <si>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</si>
  <si>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</si>
  <si>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</si>
  <si>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</si>
  <si>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</si>
  <si>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</si>
  <si>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</si>
  <si>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</si>
  <si>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</si>
  <si>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</si>
  <si>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</si>
  <si>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</si>
  <si>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</si>
  <si>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</si>
  <si>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</si>
  <si>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</si>
  <si>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</si>
  <si>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</si>
  <si>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</si>
  <si>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</si>
  <si>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</si>
  <si>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</si>
  <si>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</si>
  <si>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</si>
  <si>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</si>
  <si>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</si>
  <si>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</si>
  <si>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</si>
  <si>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</si>
  <si>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</si>
  <si>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</si>
  <si>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</si>
  <si>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</si>
  <si>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</si>
  <si>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</si>
  <si>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</si>
  <si>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</si>
  <si>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</si>
  <si>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</si>
  <si>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</si>
  <si>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</si>
  <si>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</si>
  <si>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</si>
  <si>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</si>
  <si>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</si>
  <si>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</si>
  <si>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</si>
  <si>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</si>
  <si>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</si>
  <si>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</si>
  <si>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</si>
  <si>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</si>
  <si>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</si>
  <si>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</si>
  <si>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</si>
  <si>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</si>
  <si>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</si>
  <si>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</si>
  <si>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</si>
  <si>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</si>
  <si>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</si>
  <si>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</si>
  <si>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</si>
  <si>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</si>
  <si>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</si>
  <si>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</si>
  <si>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</si>
  <si>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</si>
  <si>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</si>
  <si>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</si>
  <si>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</si>
  <si>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</si>
  <si>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</si>
  <si>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</si>
  <si>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</si>
  <si>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</si>
  <si>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</si>
  <si>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</si>
  <si>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</si>
  <si>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</si>
  <si>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</si>
  <si>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</si>
  <si>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</si>
  <si>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</si>
  <si>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</si>
  <si>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</si>
  <si>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</si>
  <si>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</si>
  <si>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</si>
  <si>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</si>
  <si>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</si>
  <si>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</si>
  <si>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</si>
  <si>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</si>
  <si>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</si>
  <si>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</si>
  <si>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</si>
  <si>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</si>
  <si>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</si>
  <si>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</si>
  <si>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</si>
  <si>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</si>
  <si>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</si>
  <si>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</si>
  <si>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</si>
  <si>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</si>
  <si>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</si>
  <si>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</si>
  <si>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</si>
  <si>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</si>
  <si>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</si>
  <si>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</si>
  <si>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</si>
  <si>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</si>
  <si>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</si>
  <si>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</si>
  <si>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</si>
  <si>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</si>
  <si>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</si>
  <si>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</si>
  <si>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</si>
  <si>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</si>
  <si>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</si>
  <si>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</si>
  <si>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</si>
  <si>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</si>
  <si>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</si>
  <si>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</si>
  <si>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</si>
  <si>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</si>
  <si>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</si>
  <si>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</si>
  <si>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</si>
  <si>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</si>
  <si>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</si>
  <si>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</si>
  <si>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</si>
  <si>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</si>
  <si>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</si>
  <si>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</si>
  <si>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</si>
  <si>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</si>
  <si>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</si>
  <si>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</si>
  <si>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</si>
  <si>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</si>
  <si>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</si>
  <si>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</si>
  <si>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</si>
  <si>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</si>
  <si>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</si>
  <si>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</si>
  <si>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</si>
  <si>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</si>
  <si>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</si>
  <si>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</si>
  <si>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</si>
  <si>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</si>
  <si>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</si>
  <si>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</si>
  <si>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</si>
  <si>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</si>
  <si>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</si>
  <si>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</si>
  <si>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</si>
  <si>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</si>
  <si>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</si>
  <si>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</si>
  <si>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</si>
  <si>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</si>
  <si>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</si>
  <si>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</si>
  <si>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</si>
  <si>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</si>
  <si>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</si>
  <si>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</si>
  <si>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</si>
  <si>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</si>
  <si>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</si>
  <si>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</si>
  <si>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</si>
  <si>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</si>
  <si>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</si>
  <si>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</si>
  <si>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</si>
  <si>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</si>
  <si>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</si>
  <si>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</si>
  <si>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</si>
  <si>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</si>
  <si>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</si>
  <si>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</si>
  <si>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</si>
  <si>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</si>
  <si>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</si>
  <si>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</si>
  <si>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</si>
  <si>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</si>
  <si>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</si>
  <si>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</si>
  <si>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</si>
  <si>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</si>
  <si>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</si>
  <si>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</si>
  <si>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</si>
  <si>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</si>
  <si>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</si>
  <si>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</si>
  <si>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</si>
  <si>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</si>
  <si>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</si>
  <si>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</si>
  <si>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</si>
  <si>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</si>
  <si>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</si>
  <si>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</si>
  <si>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</si>
  <si>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</si>
  <si>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</si>
  <si>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</si>
  <si>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</si>
  <si>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</si>
  <si>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</si>
  <si>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</si>
  <si>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</si>
  <si>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</si>
  <si>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</si>
  <si>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</si>
  <si>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</si>
  <si>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</si>
  <si>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</si>
  <si>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</si>
  <si>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</si>
  <si>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</si>
  <si>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</si>
  <si>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</si>
  <si>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</si>
  <si>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</si>
  <si>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</si>
  <si>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</si>
  <si>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</si>
  <si>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</si>
  <si>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</si>
  <si>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</si>
  <si>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</si>
  <si>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</si>
  <si>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</si>
  <si>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</si>
  <si>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</si>
  <si>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</si>
  <si>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</si>
  <si>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</si>
  <si>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</si>
  <si>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</si>
  <si>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</si>
  <si>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</si>
  <si>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</si>
  <si>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</si>
  <si>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</si>
  <si>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</si>
  <si>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</si>
  <si>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</si>
  <si>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</si>
  <si>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</si>
  <si>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</si>
  <si>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</si>
  <si>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</si>
  <si>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</si>
  <si>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</si>
  <si>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</si>
  <si>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</si>
  <si>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</si>
  <si>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</si>
  <si>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</si>
  <si>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</si>
  <si>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</si>
  <si>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</si>
  <si>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</si>
  <si>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</si>
  <si>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</si>
  <si>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</si>
  <si>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</si>
  <si>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</si>
  <si>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</si>
  <si>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</si>
  <si>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</si>
  <si>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</si>
  <si>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</si>
  <si>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</si>
  <si>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</si>
  <si>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</si>
  <si>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</si>
  <si>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</si>
  <si>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</si>
  <si>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</si>
  <si>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</si>
  <si>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</si>
  <si>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</si>
  <si>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</si>
  <si>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</si>
  <si>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</si>
  <si>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</si>
  <si>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</si>
  <si>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</si>
  <si>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</si>
  <si>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</si>
  <si>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</si>
  <si>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</si>
  <si>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</si>
  <si>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</si>
  <si>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</si>
  <si>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</si>
  <si>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</si>
  <si>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</si>
  <si>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</si>
  <si>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</si>
  <si>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</si>
  <si>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</si>
  <si>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</si>
  <si>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</si>
  <si>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</si>
  <si>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</si>
  <si>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</si>
  <si>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</si>
  <si>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</si>
  <si>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</si>
  <si>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</si>
  <si>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</si>
  <si>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</si>
  <si>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</si>
  <si>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</si>
  <si>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</si>
  <si>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</si>
  <si>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</si>
  <si>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</si>
  <si>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</si>
  <si>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</si>
  <si>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</si>
  <si>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</si>
  <si>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</si>
  <si>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</si>
  <si>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</si>
  <si>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</si>
  <si>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</si>
  <si>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</si>
  <si>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</si>
  <si>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</si>
  <si>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</si>
  <si>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</si>
  <si>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</si>
  <si>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</si>
  <si>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</si>
  <si>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</si>
  <si>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</si>
  <si>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</si>
  <si>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</si>
  <si>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</si>
  <si>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</si>
  <si>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</si>
  <si>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</si>
  <si>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</si>
  <si>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</si>
  <si>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</si>
  <si>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</si>
  <si>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</si>
  <si>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</si>
  <si>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</si>
  <si>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</si>
  <si>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</si>
  <si>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</si>
  <si>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</si>
  <si>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</si>
  <si>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</si>
  <si>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</si>
  <si>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</si>
  <si>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</si>
  <si>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</si>
  <si>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</si>
  <si>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</si>
  <si>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</si>
  <si>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</si>
  <si>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</si>
  <si>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</si>
  <si>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</si>
  <si>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</si>
  <si>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</si>
  <si>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</si>
  <si>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</si>
  <si>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</si>
  <si>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</si>
  <si>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</si>
  <si>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</si>
  <si>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</si>
  <si>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</si>
  <si>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</si>
  <si>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</si>
  <si>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</si>
  <si>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</si>
  <si>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</si>
  <si>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</si>
  <si>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</si>
  <si>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</si>
  <si>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</si>
  <si>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</si>
  <si>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</si>
  <si>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</si>
  <si>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</si>
  <si>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</si>
  <si>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</si>
  <si>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</si>
  <si>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</si>
  <si>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</si>
  <si>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</si>
  <si>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</si>
  <si>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</si>
  <si>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</si>
  <si>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</si>
  <si>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</si>
  <si>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</si>
  <si>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</si>
  <si>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</si>
  <si>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</si>
  <si>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</si>
  <si>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</si>
  <si>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</si>
  <si>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</si>
  <si>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</si>
  <si>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</si>
  <si>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</si>
  <si>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</si>
  <si>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</si>
  <si>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</si>
  <si>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</si>
  <si>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</si>
  <si>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</si>
  <si>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</si>
  <si>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</si>
  <si>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</si>
  <si>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</si>
  <si>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</si>
  <si>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</si>
  <si>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</si>
  <si>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</si>
  <si>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</si>
  <si>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</si>
  <si>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</si>
  <si>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</si>
  <si>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</si>
  <si>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</si>
  <si>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</si>
  <si>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</si>
  <si>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</si>
  <si>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</si>
  <si>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</si>
  <si>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</si>
  <si>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</si>
  <si>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</si>
  <si>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</si>
  <si>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</si>
  <si>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</si>
  <si>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</si>
  <si>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</si>
  <si>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</si>
  <si>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</si>
  <si>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</si>
  <si>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</si>
  <si>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</si>
  <si>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</si>
  <si>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</si>
  <si>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</si>
  <si>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</si>
  <si>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</si>
  <si>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</si>
  <si>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</si>
  <si>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</si>
  <si>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</si>
  <si>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</si>
  <si>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</si>
  <si>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</si>
  <si>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</si>
  <si>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</si>
  <si>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</si>
  <si>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</si>
  <si>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</si>
  <si>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</si>
  <si>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</si>
  <si>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</si>
  <si>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</si>
  <si>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</si>
  <si>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</si>
  <si>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</si>
  <si>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</si>
  <si>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</si>
  <si>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</si>
  <si>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</si>
  <si>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</si>
  <si>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</si>
  <si>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</si>
  <si>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</si>
  <si>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</si>
  <si>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</si>
  <si>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</si>
  <si>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</si>
  <si>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</si>
  <si>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</si>
  <si>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</si>
  <si>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</si>
  <si>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</si>
  <si>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</si>
  <si>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</si>
  <si>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</si>
  <si>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</si>
  <si>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</si>
  <si>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</si>
  <si>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</si>
  <si>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</si>
  <si>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</si>
  <si>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</si>
  <si>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</si>
  <si>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</si>
  <si>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</si>
  <si>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</si>
  <si>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</si>
  <si>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</si>
  <si>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</si>
  <si>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</si>
  <si>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</si>
  <si>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</si>
  <si>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</si>
  <si>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</si>
  <si>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</si>
  <si>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</si>
  <si>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</si>
  <si>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</si>
  <si>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</si>
  <si>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</si>
  <si>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</si>
  <si>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</si>
  <si>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</si>
  <si>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</si>
  <si>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</si>
  <si>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</si>
  <si>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</si>
  <si>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</si>
  <si>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</si>
  <si>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</si>
  <si>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</si>
  <si>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</si>
  <si>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</si>
  <si>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</si>
  <si>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</si>
  <si>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</si>
  <si>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</si>
  <si>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</si>
  <si>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</si>
  <si>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</si>
  <si>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</si>
  <si>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</si>
  <si>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</si>
  <si>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</si>
  <si>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</si>
  <si>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</si>
  <si>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</si>
  <si>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</si>
  <si>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</si>
  <si>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</si>
  <si>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</si>
  <si>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</si>
  <si>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</si>
  <si>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</si>
  <si>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</si>
  <si>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</si>
  <si>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</si>
  <si>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</si>
  <si>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</si>
  <si>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</si>
  <si>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</si>
  <si>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</si>
  <si>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</si>
  <si>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</si>
  <si>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</si>
  <si>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</si>
  <si>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</si>
  <si>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</si>
  <si>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</si>
  <si>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</si>
  <si>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</si>
  <si>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</si>
  <si>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</si>
  <si>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</si>
  <si>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</si>
  <si>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</si>
  <si>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</si>
  <si>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</si>
  <si>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</si>
  <si>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</si>
  <si>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</si>
  <si>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</si>
  <si>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</si>
  <si>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</si>
  <si>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</si>
  <si>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</si>
  <si>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</si>
  <si>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</si>
  <si>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</si>
  <si>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</si>
  <si>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</si>
  <si>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</si>
  <si>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</si>
  <si>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</si>
  <si>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</si>
  <si>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</si>
  <si>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</si>
  <si>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</si>
  <si>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</si>
  <si>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</si>
  <si>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</si>
  <si>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</si>
  <si>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</si>
  <si>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</si>
  <si>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</si>
  <si>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</si>
  <si>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</si>
  <si>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</si>
  <si>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</si>
  <si>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</si>
  <si>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</si>
  <si>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</si>
  <si>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</si>
  <si>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</si>
  <si>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</si>
  <si>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</si>
  <si>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</si>
  <si>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</si>
  <si>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</si>
  <si>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</si>
  <si>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</si>
  <si>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</si>
  <si>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</si>
  <si>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</si>
  <si>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</si>
  <si>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</si>
  <si>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</si>
  <si>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</si>
  <si>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</si>
  <si>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</si>
  <si>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</si>
  <si>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</si>
  <si>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</si>
  <si>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</si>
  <si>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</si>
  <si>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</si>
  <si>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</si>
  <si>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</si>
  <si>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</si>
  <si>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</si>
  <si>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</si>
  <si>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</si>
  <si>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</si>
  <si>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</si>
  <si>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</si>
  <si>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</si>
  <si>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</si>
  <si>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</si>
  <si>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</si>
  <si>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</si>
  <si>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</si>
  <si>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</si>
  <si>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</si>
  <si>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</si>
  <si>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</si>
  <si>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</si>
  <si>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</si>
  <si>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</si>
  <si>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</si>
  <si>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</si>
  <si>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</si>
  <si>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</si>
  <si>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</si>
  <si>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</si>
  <si>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</si>
  <si>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</si>
  <si>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</si>
  <si>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</si>
  <si>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</si>
  <si>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</si>
  <si>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</si>
  <si>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</si>
  <si>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</si>
  <si>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</si>
  <si>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</si>
  <si>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</si>
  <si>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</si>
  <si>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</si>
  <si>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</si>
  <si>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</si>
  <si>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</si>
  <si>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</si>
  <si>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</si>
  <si>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</si>
  <si>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</si>
  <si>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</si>
  <si>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</si>
  <si>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</si>
  <si>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</si>
  <si>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</si>
  <si>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</si>
  <si>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</si>
  <si>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</si>
  <si>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</si>
  <si>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</si>
  <si>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</si>
  <si>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</si>
  <si>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</si>
  <si>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</si>
  <si>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</si>
  <si>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</si>
  <si>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</si>
  <si>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</si>
  <si>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</si>
  <si>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</si>
  <si>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</si>
  <si>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</si>
  <si>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</si>
  <si>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</si>
  <si>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</si>
  <si>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</si>
  <si>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</si>
  <si>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</si>
  <si>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</si>
  <si>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</si>
  <si>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</si>
  <si>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</si>
  <si>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</si>
  <si>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</si>
  <si>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</si>
  <si>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</si>
  <si>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</si>
  <si>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</si>
  <si>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</si>
  <si>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</si>
  <si>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</si>
  <si>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</si>
  <si>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</si>
  <si>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</si>
  <si>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</si>
  <si>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</si>
  <si>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</si>
  <si>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</si>
  <si>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</si>
  <si>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</si>
  <si>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</si>
  <si>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</si>
  <si>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</si>
  <si>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</si>
  <si>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</si>
  <si>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</si>
  <si>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</si>
  <si>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</si>
  <si>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</si>
  <si>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</si>
  <si>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</si>
  <si>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</si>
  <si>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</si>
  <si>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</si>
  <si>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</si>
  <si>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</si>
  <si>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</si>
  <si>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</si>
  <si>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</si>
  <si>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</si>
  <si>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</si>
  <si>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</si>
  <si>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</si>
  <si>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</si>
  <si>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</si>
  <si>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</si>
  <si>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</si>
  <si>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</si>
  <si>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</si>
  <si>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</si>
  <si>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</si>
  <si>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</si>
  <si>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</si>
  <si>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</si>
  <si>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</si>
  <si>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</si>
  <si>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</si>
  <si>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</si>
  <si>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</si>
  <si>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</si>
  <si>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</si>
  <si>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</si>
  <si>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</si>
  <si>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</si>
  <si>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</si>
  <si>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</si>
  <si>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</si>
  <si>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</si>
  <si>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</si>
  <si>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</si>
  <si>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</si>
  <si>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error_Lat</t>
  </si>
  <si>
    <t>error_Long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</si>
  <si>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</si>
  <si>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</si>
  <si>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</si>
  <si>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</si>
  <si>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</si>
  <si>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</si>
  <si>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</si>
  <si>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</si>
  <si>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</si>
  <si>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</si>
  <si>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</si>
  <si>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</si>
  <si>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</si>
  <si>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</si>
  <si>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</si>
  <si>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</si>
  <si>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</si>
  <si>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</si>
  <si>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</si>
  <si>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</si>
  <si>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</si>
  <si>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</si>
  <si>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</si>
  <si>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</si>
  <si>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</si>
  <si>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</si>
  <si>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</si>
  <si>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</si>
  <si>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</si>
  <si>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</si>
  <si>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</si>
  <si>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</si>
  <si>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</si>
  <si>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</si>
  <si>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</si>
  <si>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</si>
  <si>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</si>
  <si>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</si>
  <si>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</si>
  <si>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</si>
  <si>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</si>
  <si>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</si>
  <si>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</si>
  <si>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</si>
  <si>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</si>
  <si>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</si>
  <si>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</si>
  <si>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</si>
  <si>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</si>
  <si>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</si>
  <si>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</si>
  <si>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</si>
  <si>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</si>
  <si>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</si>
  <si>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</si>
  <si>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</si>
  <si>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</si>
  <si>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</si>
  <si>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</si>
  <si>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</si>
  <si>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</si>
  <si>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</si>
  <si>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</si>
  <si>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</si>
  <si>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</si>
  <si>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</si>
  <si>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</si>
  <si>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</si>
  <si>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</si>
  <si>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</si>
  <si>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</si>
  <si>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</si>
  <si>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</si>
  <si>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</si>
  <si>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</si>
  <si>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</si>
  <si>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</si>
  <si>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</si>
  <si>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</si>
  <si>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</si>
  <si>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</si>
  <si>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</si>
  <si>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</si>
  <si>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</si>
  <si>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</si>
  <si>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</si>
  <si>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</si>
  <si>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</si>
  <si>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</si>
  <si>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</si>
  <si>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</si>
  <si>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</si>
  <si>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</si>
  <si>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</si>
  <si>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</si>
  <si>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</si>
  <si>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</si>
  <si>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</si>
  <si>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</si>
  <si>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</si>
  <si>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</si>
  <si>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</si>
  <si>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</si>
  <si>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</si>
  <si>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</si>
  <si>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</si>
  <si>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</si>
  <si>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</si>
  <si>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</si>
  <si>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</si>
  <si>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</si>
  <si>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</si>
  <si>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</si>
  <si>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</si>
  <si>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</si>
  <si>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</si>
  <si>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</si>
  <si>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</si>
  <si>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</si>
  <si>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</si>
  <si>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</si>
  <si>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</si>
  <si>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</si>
  <si>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</si>
  <si>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</si>
  <si>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</si>
  <si>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</si>
  <si>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</si>
  <si>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</si>
  <si>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</si>
  <si>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</si>
  <si>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</si>
  <si>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</si>
  <si>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</si>
  <si>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</si>
  <si>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</si>
  <si>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</si>
  <si>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</si>
  <si>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</si>
  <si>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</si>
  <si>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</si>
  <si>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</si>
  <si>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</si>
  <si>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</si>
  <si>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</si>
  <si>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</si>
  <si>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</si>
  <si>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</si>
  <si>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</si>
  <si>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</si>
  <si>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</si>
  <si>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</si>
  <si>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</si>
  <si>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</si>
  <si>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</si>
  <si>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</si>
  <si>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</si>
  <si>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</si>
  <si>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</si>
  <si>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</si>
  <si>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</si>
  <si>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</si>
  <si>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</si>
  <si>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</si>
  <si>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</si>
  <si>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</si>
  <si>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</si>
  <si>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</si>
  <si>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</si>
  <si>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</si>
  <si>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</si>
  <si>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</si>
  <si>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</si>
  <si>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</si>
  <si>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</si>
  <si>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</si>
  <si>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</si>
  <si>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</si>
  <si>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</si>
  <si>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</si>
  <si>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</si>
  <si>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</si>
  <si>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</si>
  <si>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station</t>
  </si>
  <si>
    <t>station progress</t>
  </si>
  <si>
    <t>stationprogress/station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</si>
  <si>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</si>
  <si>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</si>
  <si>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</si>
  <si>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</si>
  <si>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</si>
  <si>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</si>
  <si>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</si>
  <si>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</si>
  <si>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</si>
  <si>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</si>
  <si>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</si>
  <si>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</si>
  <si>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</si>
  <si>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Sonny</t>
  </si>
  <si>
    <t>Pat</t>
  </si>
  <si>
    <t>Ward</t>
  </si>
  <si>
    <t>Mark Dayton</t>
  </si>
  <si>
    <t>Mark Lyon</t>
  </si>
  <si>
    <t>Jason Whitcomb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</si>
  <si>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</si>
  <si>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</si>
  <si>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</si>
  <si>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</si>
  <si>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</si>
  <si>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</si>
  <si>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</si>
  <si>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</si>
  <si>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</si>
  <si>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</si>
  <si>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</si>
  <si>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</si>
  <si>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</si>
  <si>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</si>
  <si>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</si>
  <si>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</si>
  <si>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</si>
  <si>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</si>
  <si>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</si>
  <si>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</si>
  <si>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</si>
  <si>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</si>
  <si>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</si>
  <si>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</si>
  <si>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</si>
  <si>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</si>
  <si>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</si>
  <si>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</si>
  <si>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</si>
  <si>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</si>
  <si>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</si>
  <si>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</si>
  <si>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</si>
  <si>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</si>
  <si>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</si>
  <si>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</si>
  <si>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</si>
  <si>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</si>
  <si>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</si>
  <si>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</si>
  <si>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door height</t>
  </si>
  <si>
    <t>dist</t>
  </si>
  <si>
    <t>measure</t>
  </si>
  <si>
    <t>known</t>
  </si>
  <si>
    <t>Garage door</t>
  </si>
  <si>
    <t>known ft</t>
  </si>
  <si>
    <t>error1</t>
  </si>
  <si>
    <t>error2</t>
  </si>
  <si>
    <t>error</t>
  </si>
  <si>
    <t>mean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</si>
  <si>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</si>
  <si>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</si>
  <si>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</si>
  <si>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</si>
  <si>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</si>
  <si>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</si>
  <si>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</si>
  <si>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error_Height_m</t>
  </si>
  <si>
    <t>Bearing_deg</t>
  </si>
  <si>
    <t>ZenithAngle_deg</t>
  </si>
  <si>
    <t>end_Height_m</t>
  </si>
  <si>
    <t>DatetimeUTC</t>
  </si>
  <si>
    <t>Dieppe</t>
  </si>
  <si>
    <t>Normandy</t>
  </si>
  <si>
    <t>Last name, Initials. [Channel name]. (Year, Month Day). Video title [Video]. YouTube. URL</t>
  </si>
  <si>
    <t>Last Name</t>
  </si>
  <si>
    <t>First Name</t>
  </si>
  <si>
    <t>Channel Name</t>
  </si>
  <si>
    <t>Date Posted</t>
  </si>
  <si>
    <t>Date Accessed</t>
  </si>
  <si>
    <t>Video title</t>
  </si>
  <si>
    <t>URL</t>
  </si>
  <si>
    <t>San Isidro</t>
  </si>
  <si>
    <t>2023 CX1 UKMON</t>
  </si>
  <si>
    <t>2023 CX1 MPC</t>
  </si>
  <si>
    <t>2023 CX1 Carbonaceous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</si>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</sst>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\ hh:mm:ss"/>
    <numFmt numFmtId="165" formatCode="mm/dd/yyyy\ hh:mm:ss\ AM/PM"/>
    <numFmt numFmtId="166" formatCode="\+0.0;\-0.0"/>
    <numFmt numFmtId="167" formatCode="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Sheet1!$U$10:$U$17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Sheet1!$P$33:$P$47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Sheet1!$Y$39:$Y$59</c:f>
              <c:numCache>
                <c:formatCode>General</c:formatCode>
                <c:ptCount val="21"/>
              </c:numCache>
            </c:numRef>
          </c:xVal>
          <c:yVal>
            <c:numRef>
              <c:f>Sheet1!$W$39:$W$59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392911</xdr:colOff>
      <xdr:row>4</xdr:row>
      <xdr:rowOff>67560</xdr:rowOff>
    </xdr:from>
    <xdr:to>
      <xdr:col>40</xdr:col>
      <xdr:colOff>155201</xdr:colOff>
      <xdr:row>34</xdr:row>
      <xdr:rowOff>92803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90D0ED-7D59-74A3-6F51-5546B19A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9786" y="829560"/>
          <a:ext cx="16157196" cy="5740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369094</xdr:colOff>
      <xdr:row>37</xdr:row>
      <xdr:rowOff>95249</xdr:rowOff>
    </xdr:from>
    <xdr:to>
      <xdr:col>39</xdr:col>
      <xdr:colOff>317500</xdr:colOff>
      <xdr:row>80</xdr:row>
      <xdr:rowOff>144356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37A673-5CD0-DC53-0F06-21BEC5DB6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7866">
          <a:off x="9608344" y="7143749"/>
          <a:ext cx="15632906" cy="8240607"/>
        </a:xfrm>
        <a:prstGeom prst="rect">
          <a:avLst/>
        </a:prstGeom>
      </xdr:spPr>
    </xdr:pic>
    <xdr:clientData/>
  </xdr:twoCellAnchor>
  <xdr:twoCellAnchor>
    <xdr:from>
      <xdr:col>17</xdr:col>
      <xdr:colOff>219813</xdr:colOff>
      <xdr:row>54</xdr:row>
      <xdr:rowOff>30660</xdr:rowOff>
    </xdr:from>
    <xdr:to>
      <xdr:col>21</xdr:col>
      <xdr:colOff>74627</xdr:colOff>
      <xdr:row>56</xdr:row>
      <xdr:rowOff>25004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B19552E-E172-DA00-7E87-B7E0A9942516}"/>
            </a:ext>
          </a:extLst>
        </xdr:cNvPr>
        <xdr:cNvSpPr/>
      </xdr:nvSpPr>
      <xdr:spPr>
        <a:xfrm rot="21244748">
          <a:off x="11872063" y="10317660"/>
          <a:ext cx="2267814" cy="3753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E162"/>
  <sheetViews>
    <sheetView showGridLines="0" tabSelected="1" zoomScale="120" zoomScaleNormal="120" zoomScaleSheetLayoutView="50" workbookViewId="0">
      <pane xSplit="2" ySplit="5" topLeftCell="O12" activePane="bottomRight" state="frozen"/>
      <selection pane="topRight" activeCell="C1" sqref="C1"/>
      <selection pane="bottomLeft" activeCell="A5" sqref="A5"/>
      <selection pane="bottomRight" activeCell="A18" sqref="A18:XFD18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54" width="9.85546875" style="38" customWidth="1"/>
    <col min="55" max="55" width="9.140625" style="40"/>
    <col min="56" max="56" width="21" style="40" customWidth="1"/>
    <col min="57" max="57" width="9.140625" style="40"/>
  </cols>
  <sheetData>
    <row r="1" spans="1:57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108</v>
      </c>
      <c r="H1" s="12" t="s">
        <v>1</v>
      </c>
      <c r="I1" s="12" t="s">
        <v>11</v>
      </c>
      <c r="J1" s="12" t="s">
        <v>8</v>
      </c>
      <c r="K1" s="12" t="s">
        <v>141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408</v>
      </c>
      <c r="R1" s="12" t="s">
        <v>84</v>
      </c>
      <c r="S1" s="12" t="s">
        <v>389</v>
      </c>
      <c r="T1" s="12" t="s">
        <v>391</v>
      </c>
      <c r="U1" s="12" t="s">
        <v>51</v>
      </c>
      <c r="V1" s="12" t="s">
        <v>79</v>
      </c>
      <c r="W1" s="12" t="s">
        <v>214</v>
      </c>
      <c r="X1" s="12" t="s">
        <v>174</v>
      </c>
      <c r="Y1" s="12" t="s">
        <v>75</v>
      </c>
      <c r="Z1" s="12" t="s">
        <v>77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409</v>
      </c>
      <c r="AG1" s="12" t="s">
        <v>160</v>
      </c>
      <c r="AH1" s="12" t="s">
        <v>161</v>
      </c>
      <c r="AI1" s="47" t="s">
        <v>1320</v>
      </c>
      <c r="AJ1" s="47" t="s">
        <v>1319</v>
      </c>
      <c r="AK1" s="47" t="s">
        <v>1317</v>
      </c>
      <c r="AL1" s="14" t="s">
        <v>122</v>
      </c>
      <c r="AM1" s="14" t="s">
        <v>123</v>
      </c>
      <c r="AN1" s="14" t="s">
        <v>125</v>
      </c>
      <c r="AO1" s="14" t="s">
        <v>126</v>
      </c>
      <c r="AP1" s="14" t="s">
        <v>129</v>
      </c>
      <c r="AQ1" s="14" t="s">
        <v>128</v>
      </c>
      <c r="AR1" s="24" t="s">
        <v>136</v>
      </c>
      <c r="AS1" s="14" t="s">
        <v>254</v>
      </c>
      <c r="AT1" s="14" t="s">
        <v>203</v>
      </c>
      <c r="AU1" s="14" t="s">
        <v>258</v>
      </c>
      <c r="AV1" s="14" t="s">
        <v>204</v>
      </c>
      <c r="AW1" s="14" t="s">
        <v>260</v>
      </c>
      <c r="AX1" s="14" t="s">
        <v>202</v>
      </c>
      <c r="AY1" s="14" t="s">
        <v>206</v>
      </c>
      <c r="AZ1" s="14" t="s">
        <v>208</v>
      </c>
      <c r="BA1" s="14" t="s">
        <v>209</v>
      </c>
      <c r="BB1" s="14" t="s">
        <v>212</v>
      </c>
      <c r="BC1" s="42" t="s">
        <v>1155</v>
      </c>
      <c r="BD1" s="42" t="s">
        <v>1418</v>
      </c>
      <c r="BE1" s="42" t="s">
        <v>1392</v>
      </c>
    </row>
    <row r="2" spans="1:57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14" t="s">
        <v>50</v>
      </c>
      <c r="AT2" s="14" t="s">
        <v>50</v>
      </c>
      <c r="AU2" s="14" t="s">
        <v>50</v>
      </c>
      <c r="AV2" s="14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42" t="s">
        <v>50</v>
      </c>
      <c r="BD2" s="42" t="s">
        <v>49</v>
      </c>
      <c r="BE2" s="42" t="s">
        <v>1393</v>
      </c>
    </row>
    <row r="3" spans="1:57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109</v>
      </c>
      <c r="H3" s="12" t="s">
        <v>35</v>
      </c>
      <c r="I3" s="12" t="s">
        <v>42</v>
      </c>
      <c r="J3" s="12" t="s">
        <v>41</v>
      </c>
      <c r="K3" s="12" t="s">
        <v>142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86</v>
      </c>
      <c r="R3" s="12" t="s">
        <v>85</v>
      </c>
      <c r="S3" s="12" t="s">
        <v>390</v>
      </c>
      <c r="T3" s="12" t="s">
        <v>392</v>
      </c>
      <c r="U3" s="12" t="s">
        <v>52</v>
      </c>
      <c r="V3" s="12" t="s">
        <v>82</v>
      </c>
      <c r="W3" s="12" t="s">
        <v>215</v>
      </c>
      <c r="X3" s="12" t="s">
        <v>1231</v>
      </c>
      <c r="Y3" s="12" t="s">
        <v>76</v>
      </c>
      <c r="Z3" s="12" t="s">
        <v>78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163</v>
      </c>
      <c r="AH3" s="12" t="s">
        <v>164</v>
      </c>
      <c r="AI3" s="43" t="s">
        <v>1321</v>
      </c>
      <c r="AJ3" s="43" t="s">
        <v>1322</v>
      </c>
      <c r="AK3" s="43" t="s">
        <v>1323</v>
      </c>
      <c r="AL3" s="14" t="s">
        <v>134</v>
      </c>
      <c r="AM3" s="14" t="s">
        <v>133</v>
      </c>
      <c r="AN3" s="14" t="s">
        <v>135</v>
      </c>
      <c r="AO3" s="14" t="s">
        <v>132</v>
      </c>
      <c r="AP3" s="14" t="s">
        <v>131</v>
      </c>
      <c r="AQ3" s="14" t="s">
        <v>130</v>
      </c>
      <c r="AR3" s="24" t="s">
        <v>137</v>
      </c>
      <c r="AS3" s="14" t="s">
        <v>1153</v>
      </c>
      <c r="AT3" s="14" t="s">
        <v>256</v>
      </c>
      <c r="AU3" s="14" t="s">
        <v>259</v>
      </c>
      <c r="AV3" s="14" t="s">
        <v>205</v>
      </c>
      <c r="AW3" s="14" t="s">
        <v>261</v>
      </c>
      <c r="AX3" s="14" t="s">
        <v>257</v>
      </c>
      <c r="AY3" s="14" t="s">
        <v>207</v>
      </c>
      <c r="AZ3" s="14" t="s">
        <v>210</v>
      </c>
      <c r="BA3" s="14" t="s">
        <v>211</v>
      </c>
      <c r="BB3" s="14" t="s">
        <v>213</v>
      </c>
      <c r="BC3" s="42" t="s">
        <v>1154</v>
      </c>
      <c r="BD3" s="42" t="s">
        <v>1419</v>
      </c>
      <c r="BE3" s="42" t="s">
        <v>1394</v>
      </c>
    </row>
    <row r="4" spans="1:57" s="1" customFormat="1" ht="31.5" customHeight="1" x14ac:dyDescent="0.25">
      <c r="A4" s="11" t="s">
        <v>1425</v>
      </c>
      <c r="B4" s="11" t="s">
        <v>1268</v>
      </c>
      <c r="C4" s="11" t="s">
        <v>32</v>
      </c>
      <c r="D4" s="11" t="s">
        <v>33</v>
      </c>
      <c r="E4" s="11" t="s">
        <v>3</v>
      </c>
      <c r="F4" s="11" t="s">
        <v>1559</v>
      </c>
      <c r="G4" s="18" t="s">
        <v>1270</v>
      </c>
      <c r="H4" s="11" t="s">
        <v>1269</v>
      </c>
      <c r="I4" s="12" t="s">
        <v>1271</v>
      </c>
      <c r="J4" s="12" t="s">
        <v>1272</v>
      </c>
      <c r="K4" s="12" t="s">
        <v>1551</v>
      </c>
      <c r="L4" s="12" t="s">
        <v>1556</v>
      </c>
      <c r="M4" s="12" t="s">
        <v>1557</v>
      </c>
      <c r="N4" s="12" t="s">
        <v>1237</v>
      </c>
      <c r="O4" s="12" t="s">
        <v>1239</v>
      </c>
      <c r="P4" s="12" t="s">
        <v>1238</v>
      </c>
      <c r="Q4" s="12" t="s">
        <v>1552</v>
      </c>
      <c r="R4" s="12" t="s">
        <v>1280</v>
      </c>
      <c r="S4" s="12" t="s">
        <v>1279</v>
      </c>
      <c r="T4" s="12" t="s">
        <v>1253</v>
      </c>
      <c r="U4" s="12" t="s">
        <v>1558</v>
      </c>
      <c r="V4" s="12" t="s">
        <v>1285</v>
      </c>
      <c r="W4" s="12" t="s">
        <v>1286</v>
      </c>
      <c r="X4" s="12" t="s">
        <v>1287</v>
      </c>
      <c r="Y4" s="12" t="s">
        <v>1553</v>
      </c>
      <c r="Z4" s="12" t="s">
        <v>1554</v>
      </c>
      <c r="AA4" s="12" t="s">
        <v>1288</v>
      </c>
      <c r="AB4" s="12" t="s">
        <v>1289</v>
      </c>
      <c r="AC4" s="12" t="s">
        <v>1290</v>
      </c>
      <c r="AD4" s="12" t="s">
        <v>1291</v>
      </c>
      <c r="AE4" s="12" t="s">
        <v>1292</v>
      </c>
      <c r="AF4" s="12" t="s">
        <v>1555</v>
      </c>
      <c r="AG4" s="12" t="s">
        <v>1293</v>
      </c>
      <c r="AH4" s="12" t="s">
        <v>1294</v>
      </c>
      <c r="AI4" s="43" t="s">
        <v>1321</v>
      </c>
      <c r="AJ4" s="43" t="s">
        <v>1322</v>
      </c>
      <c r="AK4" s="43" t="s">
        <v>1323</v>
      </c>
      <c r="AL4" s="14" t="s">
        <v>1297</v>
      </c>
      <c r="AM4" s="14" t="s">
        <v>1296</v>
      </c>
      <c r="AN4" s="14" t="s">
        <v>1295</v>
      </c>
      <c r="AO4" s="14" t="s">
        <v>1298</v>
      </c>
      <c r="AP4" s="14" t="s">
        <v>1299</v>
      </c>
      <c r="AQ4" s="14" t="s">
        <v>1300</v>
      </c>
      <c r="AR4" s="24" t="s">
        <v>1311</v>
      </c>
      <c r="AS4" s="14" t="s">
        <v>1310</v>
      </c>
      <c r="AT4" s="14" t="s">
        <v>1301</v>
      </c>
      <c r="AU4" s="14" t="s">
        <v>1302</v>
      </c>
      <c r="AV4" s="14" t="s">
        <v>1303</v>
      </c>
      <c r="AW4" s="14" t="s">
        <v>261</v>
      </c>
      <c r="AX4" s="14" t="s">
        <v>1304</v>
      </c>
      <c r="AY4" s="14" t="s">
        <v>1305</v>
      </c>
      <c r="AZ4" s="14" t="s">
        <v>1306</v>
      </c>
      <c r="BA4" s="14" t="s">
        <v>1307</v>
      </c>
      <c r="BB4" s="14" t="s">
        <v>1308</v>
      </c>
      <c r="BC4" s="42" t="s">
        <v>1309</v>
      </c>
      <c r="BD4" s="42" t="s">
        <v>1419</v>
      </c>
      <c r="BE4" s="42" t="s">
        <v>1394</v>
      </c>
    </row>
    <row r="5" spans="1:57" s="2" customFormat="1" ht="33" customHeight="1" x14ac:dyDescent="0.25">
      <c r="A5" s="13"/>
      <c r="B5" s="13"/>
      <c r="C5" s="13" t="s">
        <v>29</v>
      </c>
      <c r="D5" s="13"/>
      <c r="E5" s="13"/>
      <c r="F5" s="13" t="s">
        <v>107</v>
      </c>
      <c r="G5" s="19"/>
      <c r="H5" s="14" t="s">
        <v>9</v>
      </c>
      <c r="I5" s="14" t="s">
        <v>12</v>
      </c>
      <c r="J5" s="14" t="s">
        <v>10</v>
      </c>
      <c r="K5" s="14" t="s">
        <v>143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80</v>
      </c>
      <c r="W5" s="14" t="s">
        <v>216</v>
      </c>
      <c r="X5" s="14" t="s">
        <v>173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162</v>
      </c>
      <c r="AH5" s="27" t="s">
        <v>162</v>
      </c>
      <c r="AI5" s="43"/>
      <c r="AJ5" s="46" t="s">
        <v>1318</v>
      </c>
      <c r="AK5" s="43"/>
      <c r="AL5" s="14" t="s">
        <v>138</v>
      </c>
      <c r="AM5" s="14" t="s">
        <v>124</v>
      </c>
      <c r="AN5" s="14" t="s">
        <v>12</v>
      </c>
      <c r="AO5" s="14" t="s">
        <v>127</v>
      </c>
      <c r="AP5" s="14" t="s">
        <v>127</v>
      </c>
      <c r="AQ5" s="14" t="s">
        <v>127</v>
      </c>
      <c r="AR5" s="24" t="s">
        <v>139</v>
      </c>
      <c r="AS5" s="2" t="s">
        <v>255</v>
      </c>
      <c r="BC5" s="39"/>
      <c r="BD5" s="39"/>
      <c r="BE5" s="39"/>
    </row>
    <row r="6" spans="1:57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1339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81</v>
      </c>
      <c r="W6" s="9" t="s">
        <v>217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-1</v>
      </c>
      <c r="AH6" s="10">
        <v>1</v>
      </c>
      <c r="AI6" s="44" t="s">
        <v>1325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BC6" s="40">
        <v>4</v>
      </c>
      <c r="BD6" s="40" t="s">
        <v>1420</v>
      </c>
      <c r="BE6" s="40">
        <v>0</v>
      </c>
    </row>
    <row r="7" spans="1:57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1339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83</v>
      </c>
      <c r="W7" s="9" t="s">
        <v>385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1325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BC7" s="40">
        <v>3</v>
      </c>
      <c r="BD7" s="40" t="s">
        <v>1421</v>
      </c>
      <c r="BE7" s="40">
        <v>0</v>
      </c>
    </row>
    <row r="8" spans="1:57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1339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83</v>
      </c>
      <c r="W8" s="9" t="s">
        <v>247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10">
        <v>-1.5</v>
      </c>
      <c r="AH8" s="10">
        <v>1.5</v>
      </c>
      <c r="AI8" s="44" t="s">
        <v>1325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38">
        <v>14</v>
      </c>
      <c r="AT8" s="38">
        <v>5</v>
      </c>
      <c r="AU8" s="38">
        <v>24</v>
      </c>
      <c r="AV8" s="38">
        <v>59</v>
      </c>
      <c r="AW8" s="38">
        <v>60</v>
      </c>
      <c r="AX8" s="38" t="s">
        <v>262</v>
      </c>
      <c r="AY8" s="38">
        <v>36</v>
      </c>
      <c r="AZ8" s="38" t="s">
        <v>262</v>
      </c>
      <c r="BA8" s="38" t="s">
        <v>262</v>
      </c>
      <c r="BB8" s="38" t="s">
        <v>262</v>
      </c>
      <c r="BC8" s="40">
        <v>3</v>
      </c>
      <c r="BD8" s="40" t="s">
        <v>1421</v>
      </c>
      <c r="BE8" s="40">
        <v>0</v>
      </c>
    </row>
    <row r="9" spans="1:57" x14ac:dyDescent="0.25">
      <c r="A9" s="7">
        <v>5</v>
      </c>
      <c r="B9" s="6" t="s">
        <v>383</v>
      </c>
      <c r="C9" s="6" t="s">
        <v>383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1339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83</v>
      </c>
      <c r="W9" s="9" t="s">
        <v>385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1325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BC9" s="40">
        <v>3</v>
      </c>
      <c r="BD9" s="40" t="s">
        <v>1421</v>
      </c>
      <c r="BE9" s="40">
        <v>0</v>
      </c>
    </row>
    <row r="10" spans="1:57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106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146</v>
      </c>
      <c r="W10" s="9" t="s">
        <v>385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1325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BC10" s="40">
        <v>3</v>
      </c>
      <c r="BD10" s="40" t="s">
        <v>1421</v>
      </c>
      <c r="BE10" s="40">
        <v>0</v>
      </c>
    </row>
    <row r="11" spans="1:57" x14ac:dyDescent="0.25">
      <c r="A11" s="6">
        <v>7</v>
      </c>
      <c r="B11" s="6" t="s">
        <v>62</v>
      </c>
      <c r="C11" s="6" t="s">
        <v>64</v>
      </c>
      <c r="D11" s="6" t="s">
        <v>63</v>
      </c>
      <c r="E11" s="6" t="s">
        <v>63</v>
      </c>
      <c r="F11" s="17">
        <v>41647.712199074071</v>
      </c>
      <c r="G11" s="20">
        <v>10</v>
      </c>
      <c r="H11" s="8">
        <f t="shared" si="0"/>
        <v>41648.128865740735</v>
      </c>
      <c r="I11" s="3">
        <v>460</v>
      </c>
      <c r="J11" s="3">
        <v>44800</v>
      </c>
      <c r="K11" s="26">
        <f t="shared" si="1"/>
        <v>0.11032963671128107</v>
      </c>
      <c r="L11" s="3">
        <v>105.5968</v>
      </c>
      <c r="M11" s="3">
        <v>63.221283423682337</v>
      </c>
      <c r="N11" s="3" t="s">
        <v>1273</v>
      </c>
      <c r="O11" s="3">
        <v>-1.3</v>
      </c>
      <c r="P11" s="3">
        <v>147.6</v>
      </c>
      <c r="Q11" s="3">
        <v>18700</v>
      </c>
      <c r="R11" s="3">
        <v>18700</v>
      </c>
      <c r="S11" s="3">
        <v>44800</v>
      </c>
      <c r="T11" s="3">
        <v>63.221283423682337</v>
      </c>
      <c r="U11" s="3">
        <v>10000</v>
      </c>
      <c r="V11" s="3" t="s">
        <v>83</v>
      </c>
      <c r="W11" s="3" t="s">
        <v>385</v>
      </c>
      <c r="X11" s="3">
        <v>0</v>
      </c>
      <c r="Y11" s="3">
        <v>85000</v>
      </c>
      <c r="Z11" s="3">
        <v>85000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10">
        <v>-1.5</v>
      </c>
      <c r="AH11" s="10">
        <v>1.5</v>
      </c>
      <c r="AI11" s="44" t="s">
        <v>1325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BC11" s="40">
        <v>2</v>
      </c>
      <c r="BD11" s="40" t="s">
        <v>1421</v>
      </c>
      <c r="BE11" s="40">
        <v>0</v>
      </c>
    </row>
    <row r="12" spans="1:57" x14ac:dyDescent="0.25">
      <c r="A12" s="7">
        <v>8</v>
      </c>
      <c r="B12" s="6" t="s">
        <v>66</v>
      </c>
      <c r="C12" s="6" t="s">
        <v>66</v>
      </c>
      <c r="D12" s="6" t="s">
        <v>68</v>
      </c>
      <c r="E12" s="6" t="s">
        <v>65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1273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83</v>
      </c>
      <c r="W12" s="3" t="s">
        <v>385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1325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BC12" s="40">
        <v>2</v>
      </c>
      <c r="BD12" s="40" t="s">
        <v>1421</v>
      </c>
      <c r="BE12" s="40">
        <v>0</v>
      </c>
    </row>
    <row r="13" spans="1:57" x14ac:dyDescent="0.25">
      <c r="A13" s="6">
        <v>9</v>
      </c>
      <c r="B13" s="6" t="s">
        <v>69</v>
      </c>
      <c r="C13" s="6" t="s">
        <v>70</v>
      </c>
      <c r="D13" s="6" t="s">
        <v>71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1273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83</v>
      </c>
      <c r="W13" s="3" t="s">
        <v>385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1325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BC13" s="40">
        <v>2</v>
      </c>
      <c r="BD13" s="40" t="s">
        <v>1421</v>
      </c>
      <c r="BE13" s="40">
        <v>0</v>
      </c>
    </row>
    <row r="14" spans="1:57" x14ac:dyDescent="0.25">
      <c r="A14" s="7">
        <v>10</v>
      </c>
      <c r="B14" s="6" t="s">
        <v>92</v>
      </c>
      <c r="C14" s="6" t="s">
        <v>92</v>
      </c>
      <c r="D14" s="6" t="s">
        <v>72</v>
      </c>
      <c r="E14" s="6" t="s">
        <v>73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74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83</v>
      </c>
      <c r="W14" s="9" t="s">
        <v>385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1325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BC14" s="40">
        <v>3</v>
      </c>
      <c r="BD14" s="40" t="s">
        <v>1421</v>
      </c>
      <c r="BE14" s="40">
        <v>0</v>
      </c>
    </row>
    <row r="15" spans="1:57" x14ac:dyDescent="0.25">
      <c r="A15" s="6">
        <v>11</v>
      </c>
      <c r="B15" s="6" t="s">
        <v>93</v>
      </c>
      <c r="C15" s="6" t="s">
        <v>94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1339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83</v>
      </c>
      <c r="W15" s="9" t="s">
        <v>385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1325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BC15" s="40">
        <v>3</v>
      </c>
      <c r="BD15" s="40" t="s">
        <v>1421</v>
      </c>
      <c r="BE15" s="40">
        <v>0</v>
      </c>
    </row>
    <row r="16" spans="1:57" x14ac:dyDescent="0.25">
      <c r="A16" s="7">
        <v>12</v>
      </c>
      <c r="B16" s="6" t="s">
        <v>100</v>
      </c>
      <c r="C16" s="6" t="s">
        <v>100</v>
      </c>
      <c r="D16" s="6" t="s">
        <v>101</v>
      </c>
      <c r="E16" s="6" t="s">
        <v>102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1273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83</v>
      </c>
      <c r="W16" s="3" t="s">
        <v>385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1325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BC16" s="40">
        <v>3</v>
      </c>
      <c r="BD16" s="40" t="s">
        <v>1421</v>
      </c>
      <c r="BE16" s="40">
        <v>0</v>
      </c>
    </row>
    <row r="17" spans="1:57" x14ac:dyDescent="0.25">
      <c r="A17" s="6">
        <v>13</v>
      </c>
      <c r="B17" s="6" t="s">
        <v>103</v>
      </c>
      <c r="C17" s="6" t="s">
        <v>104</v>
      </c>
      <c r="D17" s="6" t="s">
        <v>103</v>
      </c>
      <c r="E17" s="6" t="s">
        <v>105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106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83</v>
      </c>
      <c r="W17" s="9" t="s">
        <v>385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1325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BC17" s="40">
        <v>2</v>
      </c>
      <c r="BD17" s="40" t="s">
        <v>1421</v>
      </c>
      <c r="BE17" s="40">
        <v>0</v>
      </c>
    </row>
    <row r="18" spans="1:57" x14ac:dyDescent="0.25">
      <c r="A18" s="7">
        <v>14</v>
      </c>
      <c r="B18" s="6" t="s">
        <v>110</v>
      </c>
      <c r="C18" s="6" t="s">
        <v>112</v>
      </c>
      <c r="D18" s="6" t="s">
        <v>111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1273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113</v>
      </c>
      <c r="W18" s="9" t="s">
        <v>218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1325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38">
        <v>8.2000000000000003E-2</v>
      </c>
      <c r="AT18" s="38">
        <v>5</v>
      </c>
      <c r="AU18" s="38">
        <v>74</v>
      </c>
      <c r="AV18" s="38">
        <v>43</v>
      </c>
      <c r="AW18" s="38">
        <v>44</v>
      </c>
      <c r="AX18" s="38">
        <v>0</v>
      </c>
      <c r="AY18" s="38">
        <v>41</v>
      </c>
      <c r="AZ18" s="38">
        <v>42</v>
      </c>
      <c r="BA18" s="38">
        <v>0</v>
      </c>
      <c r="BB18" s="38">
        <v>0</v>
      </c>
      <c r="BC18" s="40">
        <v>3</v>
      </c>
      <c r="BD18" s="40" t="s">
        <v>1421</v>
      </c>
      <c r="BE18" s="40">
        <v>0</v>
      </c>
    </row>
    <row r="19" spans="1:57" x14ac:dyDescent="0.25">
      <c r="A19" s="6">
        <v>15</v>
      </c>
      <c r="B19" s="6" t="s">
        <v>114</v>
      </c>
      <c r="C19" s="6" t="s">
        <v>114</v>
      </c>
      <c r="D19" s="6" t="s">
        <v>116</v>
      </c>
      <c r="E19" s="6" t="s">
        <v>115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1273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117</v>
      </c>
      <c r="W19" s="9" t="s">
        <v>251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1325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38">
        <v>1</v>
      </c>
      <c r="AT19" s="38">
        <v>5</v>
      </c>
      <c r="AU19" s="38">
        <v>75</v>
      </c>
      <c r="AV19" s="38">
        <v>75</v>
      </c>
      <c r="AW19" s="38">
        <v>76</v>
      </c>
      <c r="AX19" s="38" t="s">
        <v>262</v>
      </c>
      <c r="AY19" s="38">
        <v>14</v>
      </c>
      <c r="AZ19" s="38">
        <v>15</v>
      </c>
      <c r="BA19" s="38" t="s">
        <v>262</v>
      </c>
      <c r="BB19" s="38" t="s">
        <v>262</v>
      </c>
      <c r="BC19" s="40">
        <v>3</v>
      </c>
      <c r="BD19" s="40" t="s">
        <v>1421</v>
      </c>
      <c r="BE19" s="40">
        <v>0</v>
      </c>
    </row>
    <row r="20" spans="1:57" x14ac:dyDescent="0.25">
      <c r="A20" s="7">
        <v>15</v>
      </c>
      <c r="B20" s="6" t="s">
        <v>140</v>
      </c>
      <c r="C20" s="6" t="s">
        <v>114</v>
      </c>
      <c r="D20" s="6" t="s">
        <v>116</v>
      </c>
      <c r="E20" s="6" t="s">
        <v>115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1273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83</v>
      </c>
      <c r="W20" s="3" t="s">
        <v>385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1325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BC20" s="40">
        <v>2</v>
      </c>
      <c r="BD20" s="40" t="s">
        <v>1421</v>
      </c>
      <c r="BE20" s="40">
        <v>0</v>
      </c>
    </row>
    <row r="21" spans="1:57" x14ac:dyDescent="0.25">
      <c r="A21" s="6">
        <v>16</v>
      </c>
      <c r="B21" s="6" t="s">
        <v>118</v>
      </c>
      <c r="C21" s="6" t="s">
        <v>118</v>
      </c>
      <c r="D21" s="6" t="s">
        <v>119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1339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83</v>
      </c>
      <c r="W21" s="9" t="s">
        <v>385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1325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BC21" s="40">
        <v>3</v>
      </c>
      <c r="BD21" s="40" t="s">
        <v>1421</v>
      </c>
      <c r="BE21" s="40">
        <v>0</v>
      </c>
    </row>
    <row r="22" spans="1:57" x14ac:dyDescent="0.25">
      <c r="A22" s="7">
        <v>17</v>
      </c>
      <c r="B22" s="6" t="s">
        <v>120</v>
      </c>
      <c r="C22" s="6" t="s">
        <v>120</v>
      </c>
      <c r="D22" s="6" t="s">
        <v>121</v>
      </c>
      <c r="E22" s="6" t="s">
        <v>105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1339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83</v>
      </c>
      <c r="W22" s="9" t="s">
        <v>385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1325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BC22" s="40">
        <v>2</v>
      </c>
      <c r="BD22" s="40" t="s">
        <v>1421</v>
      </c>
      <c r="BE22" s="40">
        <v>0</v>
      </c>
    </row>
    <row r="23" spans="1:57" x14ac:dyDescent="0.25">
      <c r="A23" s="6">
        <v>19</v>
      </c>
      <c r="B23" s="6" t="s">
        <v>155</v>
      </c>
      <c r="C23" s="6" t="s">
        <v>155</v>
      </c>
      <c r="D23" s="6" t="s">
        <v>156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157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83</v>
      </c>
      <c r="W23" s="3" t="s">
        <v>385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1325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BC23" s="40">
        <v>2</v>
      </c>
      <c r="BD23" s="40" t="s">
        <v>1421</v>
      </c>
      <c r="BE23" s="40">
        <v>0</v>
      </c>
    </row>
    <row r="24" spans="1:57" x14ac:dyDescent="0.25">
      <c r="A24" s="6">
        <v>20</v>
      </c>
      <c r="B24" s="6" t="s">
        <v>147</v>
      </c>
      <c r="C24" s="6" t="s">
        <v>144</v>
      </c>
      <c r="D24" s="6" t="s">
        <v>145</v>
      </c>
      <c r="E24" s="6" t="s">
        <v>144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1273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113</v>
      </c>
      <c r="W24" s="3" t="s">
        <v>385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1325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BC24" s="40">
        <v>3</v>
      </c>
      <c r="BD24" s="40" t="s">
        <v>1421</v>
      </c>
      <c r="BE24" s="40">
        <v>0</v>
      </c>
    </row>
    <row r="25" spans="1:57" x14ac:dyDescent="0.25">
      <c r="A25" s="6">
        <v>22</v>
      </c>
      <c r="B25" s="6" t="s">
        <v>148</v>
      </c>
      <c r="C25" s="6" t="s">
        <v>151</v>
      </c>
      <c r="D25" s="6" t="s">
        <v>149</v>
      </c>
      <c r="E25" s="6" t="s">
        <v>144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1339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83</v>
      </c>
      <c r="W25" s="3" t="s">
        <v>385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1325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BC25" s="40">
        <v>2</v>
      </c>
      <c r="BD25" s="40" t="s">
        <v>1421</v>
      </c>
      <c r="BE25" s="40">
        <v>0</v>
      </c>
    </row>
    <row r="26" spans="1:57" x14ac:dyDescent="0.25">
      <c r="A26" s="6">
        <v>23</v>
      </c>
      <c r="B26" s="6" t="s">
        <v>152</v>
      </c>
      <c r="C26" s="6" t="s">
        <v>153</v>
      </c>
      <c r="D26" s="6" t="s">
        <v>154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106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83</v>
      </c>
      <c r="W26" s="3" t="s">
        <v>385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1325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BC26" s="40">
        <v>2</v>
      </c>
      <c r="BD26" s="40" t="s">
        <v>1421</v>
      </c>
      <c r="BE26" s="40">
        <v>0</v>
      </c>
    </row>
    <row r="27" spans="1:57" x14ac:dyDescent="0.25">
      <c r="A27" s="6">
        <v>24</v>
      </c>
      <c r="B27" s="6" t="s">
        <v>159</v>
      </c>
      <c r="C27" s="6" t="s">
        <v>158</v>
      </c>
      <c r="D27" s="6" t="s">
        <v>159</v>
      </c>
      <c r="E27" s="6" t="s">
        <v>65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1273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146</v>
      </c>
      <c r="W27" s="3" t="s">
        <v>385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1325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BC27" s="40">
        <v>3</v>
      </c>
      <c r="BD27" s="40" t="s">
        <v>1421</v>
      </c>
      <c r="BE27" s="40">
        <v>0</v>
      </c>
    </row>
    <row r="28" spans="1:57" x14ac:dyDescent="0.25">
      <c r="A28" s="6">
        <v>26</v>
      </c>
      <c r="B28" s="6" t="s">
        <v>165</v>
      </c>
      <c r="C28" s="6" t="s">
        <v>165</v>
      </c>
      <c r="D28" s="6" t="s">
        <v>166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1339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146</v>
      </c>
      <c r="W28" s="3" t="s">
        <v>385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1325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38">
        <v>0</v>
      </c>
      <c r="AT28" s="38">
        <v>0</v>
      </c>
      <c r="AU28" s="38">
        <v>0</v>
      </c>
      <c r="AV28" s="38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40">
        <v>3</v>
      </c>
      <c r="BD28" s="40" t="s">
        <v>1421</v>
      </c>
      <c r="BE28" s="40">
        <v>0</v>
      </c>
    </row>
    <row r="29" spans="1:57" x14ac:dyDescent="0.25">
      <c r="A29" s="6">
        <v>26</v>
      </c>
      <c r="B29" s="6" t="s">
        <v>1340</v>
      </c>
      <c r="C29" s="6" t="s">
        <v>1341</v>
      </c>
      <c r="D29" s="6" t="s">
        <v>166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1339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146</v>
      </c>
      <c r="W29" s="3" t="s">
        <v>385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1325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BC29" s="40">
        <v>3</v>
      </c>
      <c r="BD29" s="40" t="s">
        <v>1421</v>
      </c>
      <c r="BE29" s="40">
        <v>0</v>
      </c>
    </row>
    <row r="30" spans="1:57" x14ac:dyDescent="0.25">
      <c r="A30" s="6">
        <v>27</v>
      </c>
      <c r="B30" s="6" t="s">
        <v>177</v>
      </c>
      <c r="C30" s="6" t="s">
        <v>177</v>
      </c>
      <c r="D30" s="6" t="s">
        <v>56</v>
      </c>
      <c r="E30" s="6" t="s">
        <v>156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1339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146</v>
      </c>
      <c r="W30" s="9" t="s">
        <v>385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1325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BC30" s="40">
        <v>2</v>
      </c>
      <c r="BD30" s="40" t="s">
        <v>1421</v>
      </c>
      <c r="BE30" s="40">
        <v>0</v>
      </c>
    </row>
    <row r="31" spans="1:57" x14ac:dyDescent="0.25">
      <c r="A31" s="6">
        <v>28</v>
      </c>
      <c r="B31" s="6" t="s">
        <v>179</v>
      </c>
      <c r="C31" s="6" t="s">
        <v>187</v>
      </c>
      <c r="D31" s="6" t="s">
        <v>185</v>
      </c>
      <c r="E31" s="6" t="s">
        <v>105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186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113</v>
      </c>
      <c r="W31" s="9" t="s">
        <v>219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1325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38">
        <v>3</v>
      </c>
      <c r="AT31" s="38">
        <v>5</v>
      </c>
      <c r="AU31" s="38">
        <v>45</v>
      </c>
      <c r="AV31" s="38">
        <v>44</v>
      </c>
      <c r="AW31" s="38">
        <v>56</v>
      </c>
      <c r="AX31" s="38" t="s">
        <v>262</v>
      </c>
      <c r="AY31" s="38">
        <v>43</v>
      </c>
      <c r="AZ31" s="38">
        <v>44</v>
      </c>
      <c r="BA31" s="38">
        <v>45</v>
      </c>
      <c r="BB31" s="38" t="s">
        <v>262</v>
      </c>
      <c r="BC31" s="40">
        <v>3</v>
      </c>
      <c r="BD31" s="40" t="s">
        <v>1421</v>
      </c>
      <c r="BE31" s="40">
        <v>0</v>
      </c>
    </row>
    <row r="32" spans="1:57" x14ac:dyDescent="0.25">
      <c r="A32" s="6">
        <v>29</v>
      </c>
      <c r="B32" s="6" t="s">
        <v>189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249</v>
      </c>
      <c r="X32" s="3">
        <v>0</v>
      </c>
      <c r="AA32" s="5">
        <v>7</v>
      </c>
      <c r="AI32" s="44" t="s">
        <v>1325</v>
      </c>
      <c r="AJ32" s="44">
        <v>0</v>
      </c>
      <c r="AS32" s="38">
        <v>22</v>
      </c>
      <c r="AT32" s="38">
        <v>5</v>
      </c>
      <c r="AU32" s="38">
        <v>61</v>
      </c>
      <c r="AV32" s="38" t="s">
        <v>262</v>
      </c>
      <c r="AW32" s="38">
        <v>62</v>
      </c>
      <c r="AX32" s="38" t="s">
        <v>262</v>
      </c>
      <c r="AY32" s="38">
        <v>11</v>
      </c>
      <c r="AZ32" s="38" t="s">
        <v>262</v>
      </c>
      <c r="BA32" s="38" t="s">
        <v>262</v>
      </c>
      <c r="BB32" s="38" t="s">
        <v>262</v>
      </c>
      <c r="BC32" s="40">
        <v>0</v>
      </c>
      <c r="BD32" s="40" t="s">
        <v>1421</v>
      </c>
      <c r="BE32" s="40">
        <v>0</v>
      </c>
    </row>
    <row r="33" spans="1:57" x14ac:dyDescent="0.25">
      <c r="A33" s="6">
        <v>31</v>
      </c>
      <c r="B33" s="6" t="s">
        <v>190</v>
      </c>
      <c r="C33" s="6" t="s">
        <v>190</v>
      </c>
      <c r="D33" s="6" t="s">
        <v>1470</v>
      </c>
      <c r="E33" s="6" t="s">
        <v>921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385</v>
      </c>
      <c r="X33" s="3">
        <v>0</v>
      </c>
      <c r="AI33" s="44" t="s">
        <v>1325</v>
      </c>
      <c r="AJ33" s="44">
        <v>0</v>
      </c>
      <c r="BC33" s="40">
        <v>0</v>
      </c>
      <c r="BD33" s="40" t="s">
        <v>1421</v>
      </c>
      <c r="BE33" s="40">
        <v>0</v>
      </c>
    </row>
    <row r="34" spans="1:57" x14ac:dyDescent="0.25">
      <c r="A34" s="6">
        <v>32</v>
      </c>
      <c r="B34" s="6" t="s">
        <v>191</v>
      </c>
      <c r="E34" s="6" t="s">
        <v>527</v>
      </c>
      <c r="F34" s="17">
        <v>19311</v>
      </c>
      <c r="O34" s="3">
        <v>7.05</v>
      </c>
      <c r="P34" s="3">
        <v>12.433299999999999</v>
      </c>
      <c r="W34" s="9" t="s">
        <v>385</v>
      </c>
      <c r="X34" s="3">
        <v>0</v>
      </c>
      <c r="AI34" s="44" t="s">
        <v>1325</v>
      </c>
      <c r="AJ34" s="44">
        <v>0</v>
      </c>
      <c r="BC34" s="40">
        <v>0</v>
      </c>
      <c r="BD34" s="40" t="s">
        <v>1421</v>
      </c>
      <c r="BE34" s="40">
        <v>0</v>
      </c>
    </row>
    <row r="35" spans="1:57" x14ac:dyDescent="0.25">
      <c r="A35" s="6">
        <v>33</v>
      </c>
      <c r="B35" s="6" t="s">
        <v>192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242</v>
      </c>
      <c r="X35" s="3">
        <v>3355</v>
      </c>
      <c r="AA35" s="5">
        <v>190</v>
      </c>
      <c r="AI35" s="44" t="s">
        <v>1325</v>
      </c>
      <c r="AJ35" s="44">
        <v>0</v>
      </c>
      <c r="AS35" s="38">
        <v>23.5</v>
      </c>
      <c r="AT35" s="38">
        <v>5</v>
      </c>
      <c r="AU35" s="38">
        <v>69</v>
      </c>
      <c r="AV35" s="38">
        <v>69</v>
      </c>
      <c r="AW35" s="38">
        <v>18</v>
      </c>
      <c r="AX35" s="38" t="s">
        <v>262</v>
      </c>
      <c r="AY35" s="38">
        <v>17</v>
      </c>
      <c r="AZ35" s="38" t="s">
        <v>262</v>
      </c>
      <c r="BA35" s="38" t="s">
        <v>262</v>
      </c>
      <c r="BB35" s="38" t="s">
        <v>262</v>
      </c>
      <c r="BC35" s="40">
        <v>0</v>
      </c>
      <c r="BD35" s="40" t="s">
        <v>1421</v>
      </c>
      <c r="BE35" s="40">
        <v>0</v>
      </c>
    </row>
    <row r="36" spans="1:57" x14ac:dyDescent="0.25">
      <c r="A36" s="6">
        <v>35</v>
      </c>
      <c r="B36" s="6" t="s">
        <v>193</v>
      </c>
      <c r="F36" s="17">
        <v>4585.125</v>
      </c>
      <c r="G36" s="21">
        <v>-8</v>
      </c>
      <c r="H36" s="4">
        <f>F36+G36/24</f>
        <v>4584.791666666667</v>
      </c>
      <c r="P36" s="3">
        <v>34.9</v>
      </c>
      <c r="Q36" s="3">
        <v>-110.1833</v>
      </c>
      <c r="W36" s="9" t="s">
        <v>385</v>
      </c>
      <c r="X36" s="3">
        <v>0</v>
      </c>
      <c r="AI36" s="44" t="s">
        <v>1325</v>
      </c>
      <c r="AJ36" s="44">
        <v>0</v>
      </c>
      <c r="BC36" s="40">
        <v>0</v>
      </c>
      <c r="BD36" s="40" t="s">
        <v>1421</v>
      </c>
      <c r="BE36" s="40">
        <v>0</v>
      </c>
    </row>
    <row r="37" spans="1:57" x14ac:dyDescent="0.25">
      <c r="A37" s="6">
        <v>36</v>
      </c>
      <c r="B37" s="6" t="s">
        <v>194</v>
      </c>
      <c r="C37" s="6" t="s">
        <v>194</v>
      </c>
      <c r="D37" s="6" t="s">
        <v>1471</v>
      </c>
      <c r="E37" s="6" t="s">
        <v>1137</v>
      </c>
      <c r="F37" s="17">
        <v>29558.197916666668</v>
      </c>
      <c r="G37" s="21">
        <v>3</v>
      </c>
      <c r="H37" s="4">
        <f>F37+G37/24</f>
        <v>29558.322916666668</v>
      </c>
      <c r="P37" s="3">
        <v>15</v>
      </c>
      <c r="Q37" s="3">
        <v>48.3</v>
      </c>
      <c r="W37" s="9" t="s">
        <v>385</v>
      </c>
      <c r="X37" s="3">
        <v>0</v>
      </c>
      <c r="AI37" s="44" t="s">
        <v>1325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BC37" s="40">
        <v>0</v>
      </c>
      <c r="BD37" s="40" t="s">
        <v>1421</v>
      </c>
      <c r="BE37" s="40">
        <v>0</v>
      </c>
    </row>
    <row r="38" spans="1:57" x14ac:dyDescent="0.25">
      <c r="A38" s="6">
        <v>37</v>
      </c>
      <c r="B38" s="6" t="s">
        <v>195</v>
      </c>
      <c r="D38" s="6" t="s">
        <v>1025</v>
      </c>
      <c r="E38" s="6" t="s">
        <v>1472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385</v>
      </c>
      <c r="X38" s="3">
        <v>0</v>
      </c>
      <c r="AI38" s="44" t="s">
        <v>1325</v>
      </c>
      <c r="AJ38" s="44">
        <v>0</v>
      </c>
      <c r="AM38" s="23">
        <v>1</v>
      </c>
      <c r="AN38" s="23">
        <v>11</v>
      </c>
      <c r="AO38" s="23">
        <v>11</v>
      </c>
      <c r="BC38" s="40">
        <v>0</v>
      </c>
      <c r="BD38" s="40" t="s">
        <v>1421</v>
      </c>
      <c r="BE38" s="40">
        <v>0</v>
      </c>
    </row>
    <row r="39" spans="1:57" x14ac:dyDescent="0.25">
      <c r="A39" s="6">
        <v>38</v>
      </c>
      <c r="B39" s="6" t="s">
        <v>195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218</v>
      </c>
      <c r="X39" s="3">
        <v>0</v>
      </c>
      <c r="AA39" s="5">
        <v>200</v>
      </c>
      <c r="AI39" s="44" t="s">
        <v>1325</v>
      </c>
      <c r="AJ39" s="44">
        <v>0</v>
      </c>
      <c r="AS39" s="38">
        <v>1.1000000000000001</v>
      </c>
      <c r="AT39" s="38">
        <v>5</v>
      </c>
      <c r="AU39" s="38">
        <v>67</v>
      </c>
      <c r="AV39" s="38" t="s">
        <v>262</v>
      </c>
      <c r="AW39" s="38">
        <v>67</v>
      </c>
      <c r="AX39" s="38" t="s">
        <v>262</v>
      </c>
      <c r="AY39" s="38">
        <v>26</v>
      </c>
      <c r="AZ39" s="38">
        <v>27</v>
      </c>
      <c r="BA39" s="38">
        <v>28</v>
      </c>
      <c r="BB39" s="38">
        <v>29</v>
      </c>
      <c r="BC39" s="40">
        <v>0</v>
      </c>
      <c r="BD39" s="40" t="s">
        <v>1421</v>
      </c>
      <c r="BE39" s="40">
        <v>0</v>
      </c>
    </row>
    <row r="40" spans="1:57" x14ac:dyDescent="0.25">
      <c r="A40" s="6">
        <v>39</v>
      </c>
      <c r="B40" s="6" t="s">
        <v>196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246</v>
      </c>
      <c r="X40" s="3">
        <v>3500</v>
      </c>
      <c r="AA40" s="5">
        <v>40</v>
      </c>
      <c r="AI40" s="44" t="s">
        <v>1325</v>
      </c>
      <c r="AJ40" s="44">
        <v>0</v>
      </c>
      <c r="AS40" s="38">
        <v>47</v>
      </c>
      <c r="AT40" s="38">
        <v>5</v>
      </c>
      <c r="AU40" s="38">
        <v>57</v>
      </c>
      <c r="AV40" s="38">
        <v>58</v>
      </c>
      <c r="AW40" s="38">
        <v>57</v>
      </c>
      <c r="AX40" s="38" t="s">
        <v>262</v>
      </c>
      <c r="AY40" s="38">
        <v>33</v>
      </c>
      <c r="AZ40" s="38">
        <v>34</v>
      </c>
      <c r="BA40" s="38" t="s">
        <v>262</v>
      </c>
      <c r="BB40" s="38" t="s">
        <v>262</v>
      </c>
      <c r="BC40" s="40">
        <v>0</v>
      </c>
      <c r="BD40" s="40" t="s">
        <v>1421</v>
      </c>
      <c r="BE40" s="40">
        <v>0</v>
      </c>
    </row>
    <row r="41" spans="1:57" x14ac:dyDescent="0.25">
      <c r="A41" s="6">
        <v>40</v>
      </c>
      <c r="B41" s="6" t="s">
        <v>197</v>
      </c>
      <c r="E41" s="6" t="s">
        <v>634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385</v>
      </c>
      <c r="X41" s="3">
        <v>0</v>
      </c>
      <c r="AI41" s="44" t="s">
        <v>1325</v>
      </c>
      <c r="AJ41" s="44">
        <v>0</v>
      </c>
      <c r="BC41" s="40">
        <v>0</v>
      </c>
      <c r="BD41" s="40" t="s">
        <v>1421</v>
      </c>
      <c r="BE41" s="40">
        <v>0</v>
      </c>
    </row>
    <row r="42" spans="1:57" x14ac:dyDescent="0.25">
      <c r="A42" s="6">
        <v>41</v>
      </c>
      <c r="B42" s="6" t="s">
        <v>198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242</v>
      </c>
      <c r="X42" s="3">
        <v>3570</v>
      </c>
      <c r="AA42" s="5">
        <v>10</v>
      </c>
      <c r="AB42" s="5">
        <v>0</v>
      </c>
      <c r="AI42" s="44" t="s">
        <v>1325</v>
      </c>
      <c r="AJ42" s="44">
        <v>0</v>
      </c>
      <c r="AS42" s="38">
        <v>12</v>
      </c>
      <c r="AT42" s="38">
        <v>5</v>
      </c>
      <c r="AU42" s="38">
        <v>78</v>
      </c>
      <c r="AV42" s="38">
        <v>51</v>
      </c>
      <c r="AW42" s="38">
        <v>52</v>
      </c>
      <c r="AX42" s="38" t="s">
        <v>262</v>
      </c>
      <c r="AY42" s="38">
        <v>31</v>
      </c>
      <c r="AZ42" s="38">
        <v>39</v>
      </c>
      <c r="BA42" s="38">
        <v>40</v>
      </c>
      <c r="BB42" s="38" t="s">
        <v>262</v>
      </c>
      <c r="BC42" s="40">
        <v>0</v>
      </c>
      <c r="BD42" s="40" t="s">
        <v>1421</v>
      </c>
      <c r="BE42" s="40">
        <v>0</v>
      </c>
    </row>
    <row r="43" spans="1:57" x14ac:dyDescent="0.25">
      <c r="A43" s="6">
        <v>42</v>
      </c>
      <c r="B43" s="6" t="s">
        <v>199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385</v>
      </c>
      <c r="X43" s="3">
        <v>0</v>
      </c>
      <c r="AI43" s="44" t="s">
        <v>1325</v>
      </c>
      <c r="AJ43" s="44">
        <v>0</v>
      </c>
      <c r="AM43" s="23">
        <v>6</v>
      </c>
      <c r="AN43" s="23">
        <v>4.95</v>
      </c>
      <c r="AT43" s="38">
        <v>137</v>
      </c>
      <c r="BC43" s="40">
        <v>0</v>
      </c>
      <c r="BD43" s="40" t="s">
        <v>1421</v>
      </c>
      <c r="BE43" s="40">
        <v>0</v>
      </c>
    </row>
    <row r="44" spans="1:57" x14ac:dyDescent="0.25">
      <c r="A44" s="6">
        <v>43</v>
      </c>
      <c r="B44" s="6" t="s">
        <v>200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385</v>
      </c>
      <c r="X44" s="3">
        <v>0</v>
      </c>
      <c r="AI44" s="44" t="s">
        <v>1325</v>
      </c>
      <c r="AJ44" s="44">
        <v>0</v>
      </c>
      <c r="AN44" s="23">
        <v>0.69099999999999995</v>
      </c>
      <c r="AT44" s="38">
        <v>137</v>
      </c>
      <c r="BC44" s="40">
        <v>0</v>
      </c>
      <c r="BD44" s="40" t="s">
        <v>1421</v>
      </c>
      <c r="BE44" s="40">
        <v>0</v>
      </c>
    </row>
    <row r="45" spans="1:57" x14ac:dyDescent="0.25">
      <c r="A45" s="6">
        <v>44</v>
      </c>
      <c r="B45" s="6" t="s">
        <v>201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385</v>
      </c>
      <c r="X45" s="3">
        <v>0</v>
      </c>
      <c r="AI45" s="44" t="s">
        <v>1325</v>
      </c>
      <c r="AJ45" s="44">
        <v>0</v>
      </c>
      <c r="BC45" s="40">
        <v>0</v>
      </c>
      <c r="BD45" s="40" t="s">
        <v>1421</v>
      </c>
      <c r="BE45" s="40">
        <v>0</v>
      </c>
    </row>
    <row r="46" spans="1:57" x14ac:dyDescent="0.25">
      <c r="A46" s="6">
        <v>45</v>
      </c>
      <c r="B46" s="6" t="s">
        <v>227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242</v>
      </c>
      <c r="X46" s="3">
        <v>0</v>
      </c>
      <c r="AA46" s="5">
        <v>2</v>
      </c>
      <c r="AI46" s="44" t="s">
        <v>1325</v>
      </c>
      <c r="AJ46" s="44">
        <v>0</v>
      </c>
      <c r="AS46" s="38">
        <v>8</v>
      </c>
      <c r="AT46" s="38">
        <v>5</v>
      </c>
      <c r="AU46" s="38">
        <v>79</v>
      </c>
      <c r="AV46" s="38" t="s">
        <v>262</v>
      </c>
      <c r="AW46" s="38">
        <v>53</v>
      </c>
      <c r="AX46" s="38" t="s">
        <v>262</v>
      </c>
      <c r="AY46" s="38">
        <v>23</v>
      </c>
      <c r="AZ46" s="38">
        <v>24</v>
      </c>
      <c r="BA46" s="38">
        <v>25</v>
      </c>
      <c r="BB46" s="38" t="s">
        <v>262</v>
      </c>
      <c r="BC46" s="40">
        <v>0</v>
      </c>
      <c r="BD46" s="40" t="s">
        <v>1421</v>
      </c>
      <c r="BE46" s="40">
        <v>0</v>
      </c>
    </row>
    <row r="47" spans="1:57" x14ac:dyDescent="0.25">
      <c r="A47" s="6">
        <v>46</v>
      </c>
      <c r="B47" s="6" t="s">
        <v>228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243</v>
      </c>
      <c r="X47" s="3">
        <v>0</v>
      </c>
      <c r="AA47" s="5">
        <v>100</v>
      </c>
      <c r="AI47" s="44" t="s">
        <v>1325</v>
      </c>
      <c r="AJ47" s="44">
        <v>0</v>
      </c>
      <c r="AS47" s="38">
        <v>27</v>
      </c>
      <c r="AT47" s="38">
        <v>5</v>
      </c>
      <c r="AU47" s="38">
        <v>80</v>
      </c>
      <c r="AV47" s="38" t="s">
        <v>262</v>
      </c>
      <c r="AW47" s="38">
        <v>54</v>
      </c>
      <c r="AX47" s="38" t="s">
        <v>262</v>
      </c>
      <c r="AY47" s="38">
        <v>18</v>
      </c>
      <c r="AZ47" s="38">
        <v>19</v>
      </c>
      <c r="BA47" s="38" t="s">
        <v>262</v>
      </c>
      <c r="BB47" s="38" t="s">
        <v>262</v>
      </c>
      <c r="BC47" s="40">
        <v>0</v>
      </c>
      <c r="BD47" s="40" t="s">
        <v>1421</v>
      </c>
      <c r="BE47" s="40">
        <v>0</v>
      </c>
    </row>
    <row r="48" spans="1:57" x14ac:dyDescent="0.25">
      <c r="A48" s="6">
        <v>47</v>
      </c>
      <c r="B48" s="6" t="s">
        <v>188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244</v>
      </c>
      <c r="X48" s="3">
        <v>0</v>
      </c>
      <c r="AA48" s="5">
        <v>5</v>
      </c>
      <c r="AI48" s="44" t="s">
        <v>1325</v>
      </c>
      <c r="AJ48" s="44">
        <v>0</v>
      </c>
      <c r="AS48" s="38">
        <v>-1</v>
      </c>
      <c r="AT48" s="38">
        <v>5</v>
      </c>
      <c r="AU48" s="38">
        <v>81</v>
      </c>
      <c r="AV48" s="38" t="s">
        <v>262</v>
      </c>
      <c r="AW48" s="38" t="s">
        <v>262</v>
      </c>
      <c r="AX48" s="38" t="s">
        <v>262</v>
      </c>
      <c r="AY48" s="38">
        <v>9</v>
      </c>
      <c r="AZ48" s="38">
        <v>10</v>
      </c>
      <c r="BA48" s="38" t="s">
        <v>262</v>
      </c>
      <c r="BB48" s="38" t="s">
        <v>262</v>
      </c>
      <c r="BC48" s="40">
        <v>0</v>
      </c>
      <c r="BD48" s="40" t="s">
        <v>1421</v>
      </c>
      <c r="BE48" s="40">
        <v>0</v>
      </c>
    </row>
    <row r="49" spans="1:57" x14ac:dyDescent="0.25">
      <c r="A49" s="6">
        <v>48</v>
      </c>
      <c r="B49" s="6" t="s">
        <v>229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245</v>
      </c>
      <c r="X49" s="3">
        <v>0</v>
      </c>
      <c r="AA49" s="5">
        <v>50</v>
      </c>
      <c r="AI49" s="44" t="s">
        <v>1325</v>
      </c>
      <c r="AJ49" s="44">
        <v>0</v>
      </c>
      <c r="AS49" s="38">
        <v>31</v>
      </c>
      <c r="AT49" s="38">
        <v>5</v>
      </c>
      <c r="AU49" s="38">
        <v>82</v>
      </c>
      <c r="AV49" s="38" t="s">
        <v>262</v>
      </c>
      <c r="AW49" s="38">
        <v>55</v>
      </c>
      <c r="AX49" s="38" t="s">
        <v>262</v>
      </c>
      <c r="AY49" s="38">
        <v>31</v>
      </c>
      <c r="AZ49" s="38">
        <v>37</v>
      </c>
      <c r="BA49" s="38">
        <v>24</v>
      </c>
      <c r="BB49" s="38" t="s">
        <v>262</v>
      </c>
      <c r="BC49" s="40">
        <v>0</v>
      </c>
      <c r="BD49" s="40" t="s">
        <v>1421</v>
      </c>
      <c r="BE49" s="40">
        <v>0</v>
      </c>
    </row>
    <row r="50" spans="1:57" x14ac:dyDescent="0.25">
      <c r="A50" s="6">
        <v>49</v>
      </c>
      <c r="B50" s="6" t="s">
        <v>230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242</v>
      </c>
      <c r="X50" s="3">
        <v>3590</v>
      </c>
      <c r="AA50" s="5">
        <v>300</v>
      </c>
      <c r="AI50" s="44" t="s">
        <v>1325</v>
      </c>
      <c r="AJ50" s="44">
        <v>0</v>
      </c>
      <c r="AS50" s="38">
        <v>6.7</v>
      </c>
      <c r="AT50" s="38">
        <v>5</v>
      </c>
      <c r="AU50" s="38">
        <v>33</v>
      </c>
      <c r="AV50" s="38">
        <v>33</v>
      </c>
      <c r="AW50" s="38">
        <v>33</v>
      </c>
      <c r="AX50" s="38" t="s">
        <v>262</v>
      </c>
      <c r="AY50" s="38">
        <v>31</v>
      </c>
      <c r="AZ50" s="38">
        <v>31</v>
      </c>
      <c r="BA50" s="38" t="s">
        <v>262</v>
      </c>
      <c r="BB50" s="38" t="s">
        <v>262</v>
      </c>
      <c r="BC50" s="40">
        <v>0</v>
      </c>
      <c r="BD50" s="40" t="s">
        <v>1421</v>
      </c>
      <c r="BE50" s="40">
        <v>0</v>
      </c>
    </row>
    <row r="51" spans="1:57" x14ac:dyDescent="0.25">
      <c r="A51" s="6">
        <v>50</v>
      </c>
      <c r="B51" s="6" t="s">
        <v>231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248</v>
      </c>
      <c r="X51" s="3">
        <v>3420</v>
      </c>
      <c r="AA51" s="5">
        <v>40</v>
      </c>
      <c r="AI51" s="44" t="s">
        <v>1325</v>
      </c>
      <c r="AJ51" s="44">
        <v>0</v>
      </c>
      <c r="AS51" s="38">
        <v>48</v>
      </c>
      <c r="AT51" s="38">
        <v>5</v>
      </c>
      <c r="AU51" s="38">
        <v>47</v>
      </c>
      <c r="AV51" s="38">
        <v>47</v>
      </c>
      <c r="AW51" s="38">
        <v>47</v>
      </c>
      <c r="AX51" s="38" t="s">
        <v>262</v>
      </c>
      <c r="AY51" s="38">
        <v>46</v>
      </c>
      <c r="AZ51" s="38">
        <v>47</v>
      </c>
      <c r="BA51" s="38" t="s">
        <v>262</v>
      </c>
      <c r="BB51" s="38" t="s">
        <v>262</v>
      </c>
      <c r="BC51" s="40">
        <v>0</v>
      </c>
      <c r="BD51" s="40" t="s">
        <v>1421</v>
      </c>
      <c r="BE51" s="40">
        <v>0</v>
      </c>
    </row>
    <row r="52" spans="1:57" x14ac:dyDescent="0.25">
      <c r="A52" s="6">
        <v>51</v>
      </c>
      <c r="B52" s="6" t="s">
        <v>232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250</v>
      </c>
      <c r="X52" s="3">
        <v>3100</v>
      </c>
      <c r="AA52" s="5">
        <v>1</v>
      </c>
      <c r="AI52" s="44" t="s">
        <v>1325</v>
      </c>
      <c r="AJ52" s="44">
        <v>0</v>
      </c>
      <c r="AS52" s="38">
        <v>19</v>
      </c>
      <c r="AT52" s="38">
        <v>5</v>
      </c>
      <c r="AU52" s="38">
        <v>6</v>
      </c>
      <c r="AV52" s="38">
        <v>63</v>
      </c>
      <c r="AW52" s="38">
        <v>64</v>
      </c>
      <c r="AX52" s="38" t="s">
        <v>262</v>
      </c>
      <c r="AY52" s="38">
        <v>6</v>
      </c>
      <c r="AZ52" s="38">
        <v>7</v>
      </c>
      <c r="BA52" s="38" t="s">
        <v>262</v>
      </c>
      <c r="BB52" s="38" t="s">
        <v>262</v>
      </c>
      <c r="BC52" s="40">
        <v>0</v>
      </c>
      <c r="BD52" s="40" t="s">
        <v>1421</v>
      </c>
      <c r="BE52" s="40">
        <v>0</v>
      </c>
    </row>
    <row r="53" spans="1:57" x14ac:dyDescent="0.25">
      <c r="A53" s="6">
        <v>52</v>
      </c>
      <c r="B53" s="6" t="s">
        <v>233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217</v>
      </c>
      <c r="X53" s="3">
        <v>3460</v>
      </c>
      <c r="AA53" s="5">
        <v>400</v>
      </c>
      <c r="AI53" s="44" t="s">
        <v>1325</v>
      </c>
      <c r="AJ53" s="44">
        <v>0</v>
      </c>
      <c r="AS53" s="38">
        <v>-1</v>
      </c>
      <c r="AT53" s="38">
        <v>5</v>
      </c>
      <c r="AU53" s="38">
        <v>65</v>
      </c>
      <c r="AV53" s="38">
        <v>66</v>
      </c>
      <c r="AW53" s="38" t="s">
        <v>262</v>
      </c>
      <c r="AX53" s="38" t="s">
        <v>262</v>
      </c>
      <c r="AY53" s="38">
        <v>12</v>
      </c>
      <c r="AZ53" s="38">
        <v>13</v>
      </c>
      <c r="BA53" s="38" t="s">
        <v>262</v>
      </c>
      <c r="BB53" s="38" t="s">
        <v>262</v>
      </c>
      <c r="BC53" s="40">
        <v>0</v>
      </c>
      <c r="BD53" s="40" t="s">
        <v>1421</v>
      </c>
      <c r="BE53" s="40">
        <v>0</v>
      </c>
    </row>
    <row r="54" spans="1:57" x14ac:dyDescent="0.25">
      <c r="A54" s="6">
        <v>53</v>
      </c>
      <c r="B54" s="6" t="s">
        <v>234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248</v>
      </c>
      <c r="X54" s="3">
        <v>0</v>
      </c>
      <c r="AA54" s="5">
        <v>250</v>
      </c>
      <c r="AI54" s="44" t="s">
        <v>1325</v>
      </c>
      <c r="AJ54" s="44">
        <v>0</v>
      </c>
      <c r="AS54" s="38">
        <v>4</v>
      </c>
      <c r="AT54" s="38">
        <v>5</v>
      </c>
      <c r="AU54" s="38">
        <v>68</v>
      </c>
      <c r="AV54" s="38" t="s">
        <v>262</v>
      </c>
      <c r="AW54" s="38">
        <v>68</v>
      </c>
      <c r="AX54" s="38" t="s">
        <v>262</v>
      </c>
      <c r="AY54" s="38">
        <v>20</v>
      </c>
      <c r="AZ54" s="38" t="s">
        <v>262</v>
      </c>
      <c r="BA54" s="38" t="s">
        <v>262</v>
      </c>
      <c r="BB54" s="38" t="s">
        <v>262</v>
      </c>
      <c r="BC54" s="40">
        <v>0</v>
      </c>
      <c r="BD54" s="40" t="s">
        <v>1421</v>
      </c>
      <c r="BE54" s="40">
        <v>0</v>
      </c>
    </row>
    <row r="55" spans="1:57" x14ac:dyDescent="0.25">
      <c r="A55" s="6">
        <v>54</v>
      </c>
      <c r="B55" s="6" t="s">
        <v>235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242</v>
      </c>
      <c r="X55" s="3">
        <v>3430</v>
      </c>
      <c r="AA55" s="5">
        <v>350</v>
      </c>
      <c r="AI55" s="44" t="s">
        <v>1325</v>
      </c>
      <c r="AJ55" s="44">
        <v>0</v>
      </c>
      <c r="AS55" s="38">
        <v>6</v>
      </c>
      <c r="AT55" s="38">
        <v>5</v>
      </c>
      <c r="AU55" s="38">
        <v>70</v>
      </c>
      <c r="AV55" s="38">
        <v>71</v>
      </c>
      <c r="AW55" s="38">
        <v>83</v>
      </c>
      <c r="AX55" s="38" t="s">
        <v>262</v>
      </c>
      <c r="AY55" s="38">
        <v>21</v>
      </c>
      <c r="AZ55" s="38" t="s">
        <v>262</v>
      </c>
      <c r="BA55" s="38" t="s">
        <v>262</v>
      </c>
      <c r="BB55" s="38" t="s">
        <v>262</v>
      </c>
      <c r="BC55" s="40">
        <v>0</v>
      </c>
      <c r="BD55" s="40" t="s">
        <v>1421</v>
      </c>
      <c r="BE55" s="40">
        <v>0</v>
      </c>
    </row>
    <row r="56" spans="1:57" x14ac:dyDescent="0.25">
      <c r="A56" s="6">
        <v>55</v>
      </c>
      <c r="B56" s="6" t="s">
        <v>236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242</v>
      </c>
      <c r="X56" s="3">
        <v>3320</v>
      </c>
      <c r="AA56" s="5">
        <v>11</v>
      </c>
      <c r="AI56" s="44" t="s">
        <v>1325</v>
      </c>
      <c r="AJ56" s="44">
        <v>0</v>
      </c>
      <c r="AS56" s="38">
        <v>-1</v>
      </c>
      <c r="AT56" s="38">
        <v>5</v>
      </c>
      <c r="AU56" s="38">
        <v>72</v>
      </c>
      <c r="AV56" s="38">
        <v>59</v>
      </c>
      <c r="AW56" s="38" t="s">
        <v>262</v>
      </c>
      <c r="AX56" s="38" t="s">
        <v>262</v>
      </c>
      <c r="AY56" s="38">
        <v>30</v>
      </c>
      <c r="AZ56" s="38" t="s">
        <v>262</v>
      </c>
      <c r="BA56" s="38" t="s">
        <v>262</v>
      </c>
      <c r="BB56" s="38" t="s">
        <v>262</v>
      </c>
      <c r="BC56" s="40">
        <v>0</v>
      </c>
      <c r="BD56" s="40" t="s">
        <v>1421</v>
      </c>
      <c r="BE56" s="40">
        <v>0</v>
      </c>
    </row>
    <row r="57" spans="1:57" x14ac:dyDescent="0.25">
      <c r="A57" s="6">
        <v>56</v>
      </c>
      <c r="B57" s="6" t="s">
        <v>237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245</v>
      </c>
      <c r="X57" s="3">
        <v>0</v>
      </c>
      <c r="AA57" s="5">
        <v>70</v>
      </c>
      <c r="AI57" s="44" t="s">
        <v>1325</v>
      </c>
      <c r="AJ57" s="44">
        <v>0</v>
      </c>
      <c r="AS57" s="38">
        <v>-1</v>
      </c>
      <c r="AT57" s="38">
        <v>5</v>
      </c>
      <c r="AU57" s="38">
        <v>73</v>
      </c>
      <c r="AV57" s="38" t="s">
        <v>262</v>
      </c>
      <c r="AW57" s="38" t="s">
        <v>262</v>
      </c>
      <c r="AX57" s="38" t="s">
        <v>262</v>
      </c>
      <c r="AY57" s="38">
        <v>22</v>
      </c>
      <c r="AZ57" s="38" t="s">
        <v>262</v>
      </c>
      <c r="BA57" s="38" t="s">
        <v>262</v>
      </c>
      <c r="BB57" s="38" t="s">
        <v>262</v>
      </c>
      <c r="BC57" s="40">
        <v>0</v>
      </c>
      <c r="BD57" s="40" t="s">
        <v>1421</v>
      </c>
      <c r="BE57" s="40">
        <v>0</v>
      </c>
    </row>
    <row r="58" spans="1:57" x14ac:dyDescent="0.25">
      <c r="A58" s="6">
        <v>57</v>
      </c>
      <c r="B58" s="6" t="s">
        <v>238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248</v>
      </c>
      <c r="X58" s="3">
        <v>3270</v>
      </c>
      <c r="AA58" s="5">
        <v>120</v>
      </c>
      <c r="AI58" s="44" t="s">
        <v>1325</v>
      </c>
      <c r="AJ58" s="44">
        <v>0</v>
      </c>
      <c r="AS58" s="38">
        <v>9</v>
      </c>
      <c r="AT58" s="38">
        <v>5</v>
      </c>
      <c r="AU58" s="38">
        <v>36</v>
      </c>
      <c r="AV58" s="38">
        <v>36</v>
      </c>
      <c r="AW58" s="38">
        <v>36</v>
      </c>
      <c r="AX58" s="38" t="s">
        <v>262</v>
      </c>
      <c r="AY58" s="38">
        <v>35</v>
      </c>
      <c r="AZ58" s="38" t="s">
        <v>262</v>
      </c>
      <c r="BA58" s="38" t="s">
        <v>262</v>
      </c>
      <c r="BB58" s="38" t="s">
        <v>262</v>
      </c>
      <c r="BC58" s="40">
        <v>0</v>
      </c>
      <c r="BD58" s="40" t="s">
        <v>1421</v>
      </c>
      <c r="BE58" s="40">
        <v>0</v>
      </c>
    </row>
    <row r="59" spans="1:57" x14ac:dyDescent="0.25">
      <c r="A59" s="6">
        <v>58</v>
      </c>
      <c r="B59" s="6" t="s">
        <v>239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242</v>
      </c>
      <c r="X59" s="3">
        <v>3500</v>
      </c>
      <c r="AA59" s="5">
        <v>500</v>
      </c>
      <c r="AI59" s="44" t="s">
        <v>1325</v>
      </c>
      <c r="AJ59" s="44">
        <v>0</v>
      </c>
      <c r="AS59" s="38">
        <v>30</v>
      </c>
      <c r="AT59" s="38">
        <v>5</v>
      </c>
      <c r="AU59" s="38">
        <v>77</v>
      </c>
      <c r="AV59" s="38">
        <v>77</v>
      </c>
      <c r="AW59" s="38">
        <v>77</v>
      </c>
      <c r="AX59" s="38" t="s">
        <v>262</v>
      </c>
      <c r="AY59" s="38">
        <v>8</v>
      </c>
      <c r="AZ59" s="38" t="s">
        <v>262</v>
      </c>
      <c r="BA59" s="38" t="s">
        <v>262</v>
      </c>
      <c r="BB59" s="38" t="s">
        <v>262</v>
      </c>
      <c r="BC59" s="40">
        <v>0</v>
      </c>
      <c r="BD59" s="40" t="s">
        <v>1421</v>
      </c>
      <c r="BE59" s="40">
        <v>0</v>
      </c>
    </row>
    <row r="60" spans="1:57" x14ac:dyDescent="0.25">
      <c r="A60" s="6">
        <v>59</v>
      </c>
      <c r="B60" s="6" t="s">
        <v>240</v>
      </c>
      <c r="C60" s="6" t="s">
        <v>240</v>
      </c>
      <c r="D60" s="6" t="s">
        <v>1169</v>
      </c>
      <c r="E60" s="6" t="s">
        <v>1170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1339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117</v>
      </c>
      <c r="W60" s="9" t="s">
        <v>252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1325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38">
        <v>-1</v>
      </c>
      <c r="AT60" s="38">
        <v>132</v>
      </c>
      <c r="AU60" s="38">
        <v>48</v>
      </c>
      <c r="AV60" s="38">
        <v>48</v>
      </c>
      <c r="AW60" s="38" t="s">
        <v>262</v>
      </c>
      <c r="AX60" s="38">
        <v>132</v>
      </c>
      <c r="AY60" s="38">
        <v>132</v>
      </c>
      <c r="AZ60" s="38">
        <v>48</v>
      </c>
      <c r="BA60" s="38" t="s">
        <v>262</v>
      </c>
      <c r="BB60" s="38" t="s">
        <v>262</v>
      </c>
      <c r="BC60" s="40">
        <v>0</v>
      </c>
      <c r="BD60" s="40" t="s">
        <v>1421</v>
      </c>
      <c r="BE60" s="40">
        <v>0</v>
      </c>
    </row>
    <row r="61" spans="1:57" x14ac:dyDescent="0.25">
      <c r="A61" s="6">
        <v>60</v>
      </c>
      <c r="B61" s="6" t="s">
        <v>241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253</v>
      </c>
      <c r="X61" s="3">
        <v>0</v>
      </c>
      <c r="AA61" s="5">
        <v>100</v>
      </c>
      <c r="AI61" s="44" t="s">
        <v>1325</v>
      </c>
      <c r="AJ61" s="44">
        <v>0</v>
      </c>
      <c r="AS61" s="38">
        <v>-1</v>
      </c>
      <c r="AT61" s="38">
        <v>5</v>
      </c>
      <c r="AU61" s="38">
        <v>16</v>
      </c>
      <c r="AV61" s="38" t="s">
        <v>262</v>
      </c>
      <c r="AW61" s="38" t="s">
        <v>262</v>
      </c>
      <c r="AX61" s="38" t="s">
        <v>262</v>
      </c>
      <c r="AY61" s="38">
        <v>16</v>
      </c>
      <c r="AZ61" s="38" t="s">
        <v>262</v>
      </c>
      <c r="BA61" s="38" t="s">
        <v>262</v>
      </c>
      <c r="BB61" s="38" t="s">
        <v>262</v>
      </c>
      <c r="BC61" s="40">
        <v>0</v>
      </c>
      <c r="BD61" s="40" t="s">
        <v>1421</v>
      </c>
      <c r="BE61" s="40">
        <v>0</v>
      </c>
    </row>
    <row r="62" spans="1:57" x14ac:dyDescent="0.25">
      <c r="A62" s="6">
        <v>61</v>
      </c>
      <c r="B62" s="6" t="s">
        <v>386</v>
      </c>
      <c r="C62" s="6" t="s">
        <v>386</v>
      </c>
      <c r="D62" s="6" t="s">
        <v>388</v>
      </c>
      <c r="E62" s="6" t="s">
        <v>387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17100</v>
      </c>
      <c r="K62" s="3">
        <f t="shared" ref="K62:K72" si="4">I62*J62^2/2/4.184/10^12</f>
        <v>16.272679398900571</v>
      </c>
      <c r="L62" s="3">
        <v>278.709</v>
      </c>
      <c r="M62" s="3">
        <v>87.27</v>
      </c>
      <c r="N62" s="3" t="s">
        <v>1273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146</v>
      </c>
      <c r="W62" s="9" t="s">
        <v>385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1325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BC62" s="40">
        <v>2</v>
      </c>
      <c r="BD62" s="40" t="s">
        <v>1421</v>
      </c>
      <c r="BE62" s="40">
        <v>0</v>
      </c>
    </row>
    <row r="63" spans="1:57" x14ac:dyDescent="0.25">
      <c r="A63" s="6">
        <v>62</v>
      </c>
      <c r="B63" s="6" t="s">
        <v>393</v>
      </c>
      <c r="C63" s="6" t="s">
        <v>393</v>
      </c>
      <c r="D63" s="6" t="s">
        <v>396</v>
      </c>
      <c r="E63" s="6" t="s">
        <v>394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1273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83</v>
      </c>
      <c r="W63" s="3" t="s">
        <v>395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1325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BC63" s="40">
        <v>3</v>
      </c>
      <c r="BD63" s="40" t="s">
        <v>1421</v>
      </c>
      <c r="BE63" s="40">
        <v>0</v>
      </c>
    </row>
    <row r="64" spans="1:57" x14ac:dyDescent="0.25">
      <c r="A64" s="6">
        <v>63</v>
      </c>
      <c r="B64" s="6" t="s">
        <v>398</v>
      </c>
      <c r="C64" s="6" t="s">
        <v>398</v>
      </c>
      <c r="D64" s="6" t="s">
        <v>399</v>
      </c>
      <c r="E64" s="6" t="s">
        <v>397</v>
      </c>
      <c r="F64" s="17">
        <v>43835.127986111111</v>
      </c>
      <c r="G64" s="21">
        <v>1</v>
      </c>
      <c r="H64" s="4">
        <f t="shared" si="3"/>
        <v>43835.169652777775</v>
      </c>
      <c r="I64" s="3">
        <v>150</v>
      </c>
      <c r="J64" s="3">
        <v>18000</v>
      </c>
      <c r="K64" s="36">
        <f t="shared" si="4"/>
        <v>5.8078393881453149E-3</v>
      </c>
      <c r="L64" s="3">
        <v>93</v>
      </c>
      <c r="M64" s="3">
        <v>72.849999999999994</v>
      </c>
      <c r="N64" s="3" t="s">
        <v>1339</v>
      </c>
      <c r="O64" s="3">
        <v>51.702399999999997</v>
      </c>
      <c r="P64" s="3">
        <v>16.125699999999998</v>
      </c>
      <c r="Q64" s="3">
        <v>25435</v>
      </c>
      <c r="R64" s="3">
        <f>Q64+1500</f>
        <v>26935</v>
      </c>
      <c r="S64" s="3">
        <v>19000</v>
      </c>
      <c r="T64" s="3">
        <v>79</v>
      </c>
      <c r="U64" s="3">
        <v>22000</v>
      </c>
      <c r="V64" s="3" t="s">
        <v>146</v>
      </c>
      <c r="W64" s="3" t="s">
        <v>385</v>
      </c>
      <c r="X64" s="3">
        <v>0</v>
      </c>
      <c r="Y64" s="3">
        <v>85000</v>
      </c>
      <c r="Z64" s="3">
        <v>85000</v>
      </c>
      <c r="AA64" s="5">
        <v>1000</v>
      </c>
      <c r="AB64" s="5">
        <v>3</v>
      </c>
      <c r="AC64" s="5">
        <v>5</v>
      </c>
      <c r="AD64" s="5">
        <v>3.0000000000000001E-3</v>
      </c>
      <c r="AE64" s="5">
        <v>0.01</v>
      </c>
      <c r="AF64" s="5">
        <v>2000</v>
      </c>
      <c r="AG64" s="5">
        <v>-1.5</v>
      </c>
      <c r="AH64" s="5">
        <v>1.5</v>
      </c>
      <c r="AI64" s="44" t="s">
        <v>1325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BC64" s="40">
        <v>3</v>
      </c>
      <c r="BD64" s="40" t="s">
        <v>1421</v>
      </c>
      <c r="BE64" s="40">
        <v>0</v>
      </c>
    </row>
    <row r="65" spans="1:57" x14ac:dyDescent="0.25">
      <c r="A65" s="6">
        <v>63</v>
      </c>
      <c r="B65" s="6" t="s">
        <v>1167</v>
      </c>
      <c r="C65" s="6" t="s">
        <v>398</v>
      </c>
      <c r="D65" s="6" t="s">
        <v>399</v>
      </c>
      <c r="E65" s="6" t="s">
        <v>397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1339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113</v>
      </c>
      <c r="W65" s="3" t="s">
        <v>385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1325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BC65" s="40">
        <v>3</v>
      </c>
      <c r="BD65" s="40" t="s">
        <v>1421</v>
      </c>
      <c r="BE65" s="40">
        <v>0</v>
      </c>
    </row>
    <row r="66" spans="1:57" x14ac:dyDescent="0.25">
      <c r="A66" s="6">
        <v>63</v>
      </c>
      <c r="B66" s="6" t="s">
        <v>400</v>
      </c>
      <c r="C66" s="6" t="s">
        <v>400</v>
      </c>
      <c r="D66" s="6" t="s">
        <v>401</v>
      </c>
      <c r="E66" s="6" t="s">
        <v>402</v>
      </c>
      <c r="F66" s="17">
        <v>43579.129861111112</v>
      </c>
      <c r="G66" s="21">
        <v>-6</v>
      </c>
      <c r="H66" s="4">
        <f t="shared" si="3"/>
        <v>43578.879861111112</v>
      </c>
      <c r="I66" s="3">
        <v>500</v>
      </c>
      <c r="J66" s="3">
        <v>14000</v>
      </c>
      <c r="K66" s="36">
        <f t="shared" si="4"/>
        <v>1.1711281070745696E-2</v>
      </c>
      <c r="L66" s="3">
        <v>117</v>
      </c>
      <c r="M66" s="3">
        <v>17</v>
      </c>
      <c r="N66" s="3" t="s">
        <v>1339</v>
      </c>
      <c r="O66" s="3">
        <v>10.414586</v>
      </c>
      <c r="P66" s="3">
        <v>-84.390457999999995</v>
      </c>
      <c r="Q66" s="3">
        <v>15000</v>
      </c>
      <c r="R66" s="3">
        <f>Q66</f>
        <v>15000</v>
      </c>
      <c r="S66" s="3">
        <f>J66</f>
        <v>14000</v>
      </c>
      <c r="T66" s="3">
        <f>M66</f>
        <v>17</v>
      </c>
      <c r="U66" s="3">
        <f>Q66</f>
        <v>15000</v>
      </c>
      <c r="V66" s="3" t="s">
        <v>113</v>
      </c>
      <c r="W66" s="3" t="s">
        <v>218</v>
      </c>
      <c r="X66" s="3">
        <v>2400</v>
      </c>
      <c r="Y66" s="3">
        <v>60000</v>
      </c>
      <c r="Z66" s="3">
        <v>60000</v>
      </c>
      <c r="AA66" s="5">
        <v>1000</v>
      </c>
      <c r="AB66" s="5">
        <v>5</v>
      </c>
      <c r="AC66" s="5">
        <v>3</v>
      </c>
      <c r="AD66" s="5">
        <v>0</v>
      </c>
      <c r="AE66" s="5">
        <v>0</v>
      </c>
      <c r="AF66" s="5">
        <v>2000</v>
      </c>
      <c r="AG66" s="5">
        <v>-1.5</v>
      </c>
      <c r="AH66" s="5">
        <v>1.5</v>
      </c>
      <c r="AI66" s="44" t="s">
        <v>1325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T66" s="38">
        <v>129</v>
      </c>
      <c r="AU66" s="38">
        <v>129</v>
      </c>
      <c r="AV66" s="38">
        <v>134</v>
      </c>
      <c r="AY66" s="38">
        <v>129</v>
      </c>
      <c r="BC66" s="40">
        <v>3</v>
      </c>
      <c r="BD66" s="40" t="s">
        <v>1427</v>
      </c>
      <c r="BE66" s="40">
        <v>0</v>
      </c>
    </row>
    <row r="67" spans="1:57" x14ac:dyDescent="0.25">
      <c r="A67" s="6">
        <v>64</v>
      </c>
      <c r="B67" s="6" t="s">
        <v>1162</v>
      </c>
      <c r="C67" s="6" t="s">
        <v>1163</v>
      </c>
      <c r="D67" s="6" t="s">
        <v>1162</v>
      </c>
      <c r="E67" s="6" t="s">
        <v>421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1273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146</v>
      </c>
      <c r="W67" s="3" t="s">
        <v>385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1325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38">
        <v>0</v>
      </c>
      <c r="AT67" s="38">
        <v>0</v>
      </c>
      <c r="AU67" s="38">
        <v>0</v>
      </c>
      <c r="AV67" s="38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41">
        <v>2</v>
      </c>
      <c r="BD67" s="40" t="s">
        <v>1421</v>
      </c>
      <c r="BE67" s="40">
        <v>0</v>
      </c>
    </row>
    <row r="68" spans="1:57" x14ac:dyDescent="0.25">
      <c r="A68" s="6">
        <v>65</v>
      </c>
      <c r="B68" s="6" t="s">
        <v>1164</v>
      </c>
      <c r="C68" s="6" t="s">
        <v>1164</v>
      </c>
      <c r="D68" s="6" t="s">
        <v>1165</v>
      </c>
      <c r="E68" s="6" t="s">
        <v>1028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1339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146</v>
      </c>
      <c r="W68" s="3" t="s">
        <v>385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1325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38">
        <v>0</v>
      </c>
      <c r="AT68" s="38">
        <v>0</v>
      </c>
      <c r="AU68" s="38">
        <v>0</v>
      </c>
      <c r="AV68" s="38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D68" s="40" t="s">
        <v>1421</v>
      </c>
      <c r="BE68" s="40">
        <v>0</v>
      </c>
    </row>
    <row r="69" spans="1:57" x14ac:dyDescent="0.25">
      <c r="A69" s="6">
        <v>66</v>
      </c>
      <c r="B69" s="6" t="s">
        <v>1173</v>
      </c>
      <c r="C69" s="6" t="s">
        <v>1171</v>
      </c>
      <c r="D69" s="6" t="s">
        <v>1172</v>
      </c>
      <c r="E69" s="6" t="s">
        <v>713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1273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146</v>
      </c>
      <c r="W69" s="3" t="s">
        <v>385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1325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38">
        <v>0</v>
      </c>
      <c r="AT69" s="38">
        <v>0</v>
      </c>
      <c r="AU69" s="38">
        <v>0</v>
      </c>
      <c r="AV69" s="38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40">
        <v>0</v>
      </c>
      <c r="BD69" s="40" t="s">
        <v>1421</v>
      </c>
      <c r="BE69" s="40">
        <v>0</v>
      </c>
    </row>
    <row r="70" spans="1:57" x14ac:dyDescent="0.25">
      <c r="A70" s="6">
        <v>67</v>
      </c>
      <c r="B70" s="6" t="s">
        <v>1174</v>
      </c>
      <c r="C70" s="6" t="s">
        <v>1174</v>
      </c>
      <c r="D70" s="6" t="s">
        <v>651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1339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146</v>
      </c>
      <c r="W70" s="3" t="s">
        <v>385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1325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BC70" s="40">
        <v>1</v>
      </c>
      <c r="BD70" s="40" t="s">
        <v>1421</v>
      </c>
      <c r="BE70" s="40">
        <v>0</v>
      </c>
    </row>
    <row r="71" spans="1:57" x14ac:dyDescent="0.25">
      <c r="A71" s="6">
        <v>68</v>
      </c>
      <c r="B71" s="6" t="s">
        <v>1228</v>
      </c>
      <c r="C71" s="6" t="s">
        <v>1229</v>
      </c>
      <c r="D71" s="6" t="s">
        <v>1230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1339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146</v>
      </c>
      <c r="W71" s="3" t="s">
        <v>385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1325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BD71" s="40" t="s">
        <v>1421</v>
      </c>
      <c r="BE71" s="40">
        <v>0</v>
      </c>
    </row>
    <row r="72" spans="1:57" x14ac:dyDescent="0.25">
      <c r="A72" s="6">
        <v>68</v>
      </c>
      <c r="B72" s="6" t="s">
        <v>1232</v>
      </c>
      <c r="C72" s="6" t="s">
        <v>1229</v>
      </c>
      <c r="D72" s="6" t="s">
        <v>1230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1339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146</v>
      </c>
      <c r="W72" s="3" t="s">
        <v>385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1325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BD72" s="40" t="s">
        <v>1421</v>
      </c>
      <c r="BE72" s="40">
        <v>0</v>
      </c>
    </row>
    <row r="73" spans="1:57" x14ac:dyDescent="0.25">
      <c r="A73" s="6">
        <v>68</v>
      </c>
      <c r="B73" s="6" t="s">
        <v>1233</v>
      </c>
      <c r="C73" s="6" t="s">
        <v>1229</v>
      </c>
      <c r="D73" s="6" t="s">
        <v>1230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1339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146</v>
      </c>
      <c r="W73" s="3" t="s">
        <v>385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1325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BD73" s="40" t="s">
        <v>1421</v>
      </c>
      <c r="BE73" s="40">
        <v>0</v>
      </c>
    </row>
    <row r="74" spans="1:57" x14ac:dyDescent="0.25">
      <c r="A74" s="6">
        <v>71</v>
      </c>
      <c r="B74" s="6" t="s">
        <v>1263</v>
      </c>
      <c r="C74" s="6" t="s">
        <v>1263</v>
      </c>
      <c r="D74" s="6" t="s">
        <v>1264</v>
      </c>
      <c r="E74" s="6" t="s">
        <v>1265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1339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146</v>
      </c>
      <c r="W74" s="3" t="s">
        <v>385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1325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BD74" s="40" t="s">
        <v>1421</v>
      </c>
      <c r="BE74" s="40">
        <v>0</v>
      </c>
    </row>
    <row r="75" spans="1:57" x14ac:dyDescent="0.25">
      <c r="A75" s="6">
        <v>72</v>
      </c>
      <c r="B75" s="6" t="s">
        <v>1267</v>
      </c>
      <c r="C75" s="6" t="s">
        <v>1267</v>
      </c>
      <c r="D75" s="6" t="s">
        <v>1266</v>
      </c>
      <c r="E75" s="6" t="s">
        <v>1010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1339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83</v>
      </c>
      <c r="W75" s="3" t="s">
        <v>385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1325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BD75" s="40" t="s">
        <v>1421</v>
      </c>
      <c r="BE75" s="40">
        <v>0</v>
      </c>
    </row>
    <row r="76" spans="1:57" x14ac:dyDescent="0.25">
      <c r="A76" s="6">
        <v>72</v>
      </c>
      <c r="B76" s="6" t="s">
        <v>1315</v>
      </c>
      <c r="C76" s="6" t="s">
        <v>1267</v>
      </c>
      <c r="D76" s="6" t="s">
        <v>1266</v>
      </c>
      <c r="E76" s="6" t="s">
        <v>1010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1339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83</v>
      </c>
      <c r="W76" s="3" t="s">
        <v>385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1325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BD76" s="40" t="s">
        <v>1421</v>
      </c>
      <c r="BE76" s="40">
        <v>0</v>
      </c>
    </row>
    <row r="77" spans="1:57" x14ac:dyDescent="0.25">
      <c r="A77" s="6">
        <v>73</v>
      </c>
      <c r="B77" s="6" t="s">
        <v>1324</v>
      </c>
      <c r="C77" s="6" t="s">
        <v>1324</v>
      </c>
      <c r="D77" s="6" t="s">
        <v>1326</v>
      </c>
      <c r="E77" s="6" t="s">
        <v>453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1339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146</v>
      </c>
      <c r="W77" s="3" t="s">
        <v>385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1325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BC77" s="40">
        <v>3</v>
      </c>
      <c r="BD77" s="40" t="s">
        <v>1421</v>
      </c>
      <c r="BE77" s="40">
        <v>0</v>
      </c>
    </row>
    <row r="78" spans="1:57" x14ac:dyDescent="0.25">
      <c r="A78" s="6">
        <v>74</v>
      </c>
      <c r="B78" s="6" t="s">
        <v>1327</v>
      </c>
      <c r="C78" s="6" t="s">
        <v>1327</v>
      </c>
      <c r="D78" s="6" t="s">
        <v>1328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126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81</v>
      </c>
      <c r="W78" s="3" t="s">
        <v>245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1329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BA78" s="40"/>
      <c r="BB78"/>
      <c r="BC78"/>
      <c r="BD78" s="40" t="s">
        <v>1421</v>
      </c>
      <c r="BE78" s="40">
        <v>0</v>
      </c>
    </row>
    <row r="79" spans="1:57" x14ac:dyDescent="0.25">
      <c r="A79" s="6">
        <v>75</v>
      </c>
      <c r="B79" s="6" t="s">
        <v>1330</v>
      </c>
      <c r="C79" s="6" t="s">
        <v>1330</v>
      </c>
      <c r="D79" s="6" t="s">
        <v>1331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1332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117</v>
      </c>
      <c r="W79" s="3" t="s">
        <v>247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1325</v>
      </c>
      <c r="AJ79" s="45">
        <v>0</v>
      </c>
      <c r="AK79" s="45" t="s">
        <v>1325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38">
        <v>0</v>
      </c>
      <c r="AT79" s="38">
        <v>0</v>
      </c>
      <c r="AU79" s="38">
        <v>0</v>
      </c>
      <c r="AV79" s="38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40">
        <v>0</v>
      </c>
      <c r="BD79" s="40" t="s">
        <v>1421</v>
      </c>
      <c r="BE79" s="40">
        <v>0</v>
      </c>
    </row>
    <row r="80" spans="1:57" x14ac:dyDescent="0.25">
      <c r="A80" s="6">
        <v>76</v>
      </c>
      <c r="B80" s="6" t="s">
        <v>1333</v>
      </c>
      <c r="C80" s="6" t="s">
        <v>1334</v>
      </c>
      <c r="D80" s="6" t="s">
        <v>1335</v>
      </c>
      <c r="E80" s="6" t="s">
        <v>752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1336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83</v>
      </c>
      <c r="W80" s="3" t="s">
        <v>385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38">
        <v>0</v>
      </c>
      <c r="AT80" s="38">
        <v>0</v>
      </c>
      <c r="AU80" s="38">
        <v>0</v>
      </c>
      <c r="AV80" s="38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40">
        <v>0</v>
      </c>
      <c r="BD80" s="40" t="s">
        <v>1421</v>
      </c>
      <c r="BE80" s="40">
        <v>0</v>
      </c>
    </row>
    <row r="81" spans="1:57" x14ac:dyDescent="0.25">
      <c r="A81" s="6">
        <v>77</v>
      </c>
      <c r="B81" s="6" t="s">
        <v>1337</v>
      </c>
      <c r="C81" s="6" t="s">
        <v>1338</v>
      </c>
      <c r="D81" s="6" t="s">
        <v>1337</v>
      </c>
      <c r="E81" s="6" t="s">
        <v>73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1339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146</v>
      </c>
      <c r="W81" s="3" t="s">
        <v>385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38">
        <v>0</v>
      </c>
      <c r="AT81" s="38">
        <v>0</v>
      </c>
      <c r="AU81" s="38">
        <v>0</v>
      </c>
      <c r="AV81" s="38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40">
        <v>3</v>
      </c>
      <c r="BD81" s="40" t="s">
        <v>1421</v>
      </c>
      <c r="BE81" s="40">
        <v>0</v>
      </c>
    </row>
    <row r="82" spans="1:57" x14ac:dyDescent="0.25">
      <c r="A82" s="6">
        <v>79</v>
      </c>
      <c r="B82" s="6" t="s">
        <v>1343</v>
      </c>
      <c r="C82" s="6" t="s">
        <v>1343</v>
      </c>
      <c r="D82" s="6" t="s">
        <v>1342</v>
      </c>
      <c r="E82" s="6" t="s">
        <v>394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1273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146</v>
      </c>
      <c r="W82" s="3" t="s">
        <v>385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38">
        <v>0</v>
      </c>
      <c r="AT82" s="38">
        <v>0</v>
      </c>
      <c r="AU82" s="38">
        <v>0</v>
      </c>
      <c r="AV82" s="38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40">
        <v>2</v>
      </c>
      <c r="BD82" s="40" t="s">
        <v>1421</v>
      </c>
      <c r="BE82" s="40">
        <v>0</v>
      </c>
    </row>
    <row r="83" spans="1:57" x14ac:dyDescent="0.25">
      <c r="A83" s="6">
        <v>80</v>
      </c>
      <c r="B83" s="6" t="s">
        <v>1345</v>
      </c>
      <c r="C83" s="6" t="s">
        <v>1345</v>
      </c>
      <c r="D83" s="6" t="s">
        <v>1344</v>
      </c>
      <c r="E83" s="6" t="s">
        <v>740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1339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83</v>
      </c>
      <c r="W83" s="3" t="s">
        <v>385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38">
        <v>0</v>
      </c>
      <c r="AT83" s="38">
        <v>0</v>
      </c>
      <c r="AU83" s="38">
        <v>0</v>
      </c>
      <c r="AV83" s="38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40">
        <v>3</v>
      </c>
      <c r="BD83" s="40" t="s">
        <v>1421</v>
      </c>
      <c r="BE83" s="40">
        <v>0</v>
      </c>
    </row>
    <row r="84" spans="1:57" x14ac:dyDescent="0.25">
      <c r="A84" s="6">
        <v>81</v>
      </c>
      <c r="B84" s="6" t="s">
        <v>1346</v>
      </c>
      <c r="C84" s="6" t="s">
        <v>1347</v>
      </c>
      <c r="D84" s="6" t="s">
        <v>1346</v>
      </c>
      <c r="E84" s="6" t="s">
        <v>73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1339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146</v>
      </c>
      <c r="W84" s="3" t="s">
        <v>385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38">
        <v>0</v>
      </c>
      <c r="AT84" s="38">
        <v>0</v>
      </c>
      <c r="AU84" s="38">
        <v>0</v>
      </c>
      <c r="AV84" s="38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40">
        <v>3</v>
      </c>
      <c r="BD84" s="40" t="s">
        <v>1421</v>
      </c>
      <c r="BE84" s="40">
        <v>0</v>
      </c>
    </row>
    <row r="85" spans="1:57" x14ac:dyDescent="0.25">
      <c r="A85" s="6">
        <v>82</v>
      </c>
      <c r="B85" s="6" t="s">
        <v>1348</v>
      </c>
      <c r="C85" s="6" t="s">
        <v>1349</v>
      </c>
      <c r="D85" s="6" t="s">
        <v>1348</v>
      </c>
      <c r="E85" s="6" t="s">
        <v>397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1339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146</v>
      </c>
      <c r="W85" s="3" t="s">
        <v>385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38">
        <v>0</v>
      </c>
      <c r="AT85" s="38">
        <v>0</v>
      </c>
      <c r="AU85" s="38">
        <v>0</v>
      </c>
      <c r="AV85" s="38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40">
        <v>1</v>
      </c>
      <c r="BD85" s="40" t="s">
        <v>1421</v>
      </c>
      <c r="BE85" s="40">
        <v>0</v>
      </c>
    </row>
    <row r="86" spans="1:57" x14ac:dyDescent="0.25">
      <c r="A86" s="6">
        <v>83</v>
      </c>
      <c r="B86" s="6" t="s">
        <v>1350</v>
      </c>
      <c r="C86" s="6" t="s">
        <v>1350</v>
      </c>
      <c r="D86" s="6" t="s">
        <v>1346</v>
      </c>
      <c r="E86" s="6" t="s">
        <v>73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1339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81</v>
      </c>
      <c r="W86" s="3" t="s">
        <v>385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38">
        <v>0</v>
      </c>
      <c r="AT86" s="38">
        <v>0</v>
      </c>
      <c r="AU86" s="38">
        <v>0</v>
      </c>
      <c r="AV86" s="38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40">
        <v>4</v>
      </c>
      <c r="BD86" s="40" t="s">
        <v>1421</v>
      </c>
      <c r="BE86" s="40">
        <v>0</v>
      </c>
    </row>
    <row r="87" spans="1:57" x14ac:dyDescent="0.25">
      <c r="A87" s="6">
        <v>84</v>
      </c>
      <c r="B87" s="6" t="s">
        <v>1352</v>
      </c>
      <c r="C87" s="6" t="s">
        <v>1352</v>
      </c>
      <c r="D87" s="6" t="s">
        <v>1351</v>
      </c>
      <c r="E87" s="6" t="s">
        <v>73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1339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146</v>
      </c>
      <c r="W87" s="3" t="s">
        <v>385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38">
        <v>0</v>
      </c>
      <c r="AT87" s="38">
        <v>0</v>
      </c>
      <c r="AU87" s="38">
        <v>0</v>
      </c>
      <c r="AV87" s="38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40">
        <v>3</v>
      </c>
      <c r="BD87" s="40" t="s">
        <v>1421</v>
      </c>
      <c r="BE87" s="40">
        <v>0</v>
      </c>
    </row>
    <row r="88" spans="1:57" x14ac:dyDescent="0.25">
      <c r="A88" s="6">
        <v>85</v>
      </c>
      <c r="B88" s="6" t="s">
        <v>1354</v>
      </c>
      <c r="C88" s="6" t="s">
        <v>1354</v>
      </c>
      <c r="D88" s="6" t="s">
        <v>1353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1339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146</v>
      </c>
      <c r="W88" s="3" t="s">
        <v>385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38">
        <v>0</v>
      </c>
      <c r="AT88" s="38">
        <v>0</v>
      </c>
      <c r="AU88" s="38">
        <v>0</v>
      </c>
      <c r="AV88" s="38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40">
        <v>2</v>
      </c>
      <c r="BD88" s="40" t="s">
        <v>1421</v>
      </c>
      <c r="BE88" s="40">
        <v>0</v>
      </c>
    </row>
    <row r="89" spans="1:57" x14ac:dyDescent="0.25">
      <c r="A89" s="6">
        <v>86</v>
      </c>
      <c r="B89" s="6" t="s">
        <v>1355</v>
      </c>
      <c r="C89" s="6" t="s">
        <v>1355</v>
      </c>
      <c r="D89" s="6" t="s">
        <v>1356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1339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146</v>
      </c>
      <c r="W89" s="3" t="s">
        <v>385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38">
        <v>0</v>
      </c>
      <c r="AT89" s="38">
        <v>0</v>
      </c>
      <c r="AU89" s="38">
        <v>0</v>
      </c>
      <c r="AV89" s="38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40">
        <v>1</v>
      </c>
      <c r="BD89" s="40" t="s">
        <v>1421</v>
      </c>
      <c r="BE89" s="40">
        <v>0</v>
      </c>
    </row>
    <row r="90" spans="1:57" x14ac:dyDescent="0.25">
      <c r="A90" s="6">
        <v>87</v>
      </c>
      <c r="B90" s="6" t="s">
        <v>1357</v>
      </c>
      <c r="C90" s="6" t="s">
        <v>1357</v>
      </c>
      <c r="D90" s="6" t="s">
        <v>1358</v>
      </c>
      <c r="E90" s="6" t="s">
        <v>1043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1339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1365</v>
      </c>
      <c r="W90" s="3" t="s">
        <v>385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1366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38">
        <v>0</v>
      </c>
      <c r="AT90" s="38">
        <v>0</v>
      </c>
      <c r="AU90" s="38">
        <v>0</v>
      </c>
      <c r="AV90" s="38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40">
        <v>3</v>
      </c>
      <c r="BD90" s="40" t="s">
        <v>1421</v>
      </c>
      <c r="BE90" s="40">
        <v>0</v>
      </c>
    </row>
    <row r="91" spans="1:57" x14ac:dyDescent="0.25">
      <c r="A91" s="6">
        <v>87</v>
      </c>
      <c r="B91" s="6" t="s">
        <v>1359</v>
      </c>
      <c r="C91" s="6" t="s">
        <v>1357</v>
      </c>
      <c r="D91" s="6" t="s">
        <v>1358</v>
      </c>
      <c r="E91" s="6" t="s">
        <v>1043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1339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1365</v>
      </c>
      <c r="W91" s="3" t="s">
        <v>385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1366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38">
        <v>0</v>
      </c>
      <c r="AT91" s="38">
        <v>0</v>
      </c>
      <c r="AU91" s="38">
        <v>0</v>
      </c>
      <c r="AV91" s="38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40">
        <v>2</v>
      </c>
      <c r="BD91" s="40" t="s">
        <v>1421</v>
      </c>
      <c r="BE91" s="40">
        <v>0</v>
      </c>
    </row>
    <row r="92" spans="1:57" x14ac:dyDescent="0.25">
      <c r="A92" s="6">
        <v>90</v>
      </c>
      <c r="B92" s="6" t="s">
        <v>1360</v>
      </c>
      <c r="C92" s="6" t="s">
        <v>1360</v>
      </c>
      <c r="D92" s="6" t="s">
        <v>1356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1339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146</v>
      </c>
      <c r="W92" s="3" t="s">
        <v>385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38">
        <v>0</v>
      </c>
      <c r="AT92" s="38">
        <v>0</v>
      </c>
      <c r="AU92" s="38">
        <v>0</v>
      </c>
      <c r="AV92" s="38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40">
        <v>2</v>
      </c>
      <c r="BD92" s="40" t="s">
        <v>1421</v>
      </c>
      <c r="BE92" s="40">
        <v>0</v>
      </c>
    </row>
    <row r="93" spans="1:57" x14ac:dyDescent="0.25">
      <c r="A93" s="6">
        <v>91</v>
      </c>
      <c r="B93" s="6" t="s">
        <v>1361</v>
      </c>
      <c r="C93" s="6" t="s">
        <v>1361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1339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146</v>
      </c>
      <c r="W93" s="3" t="s">
        <v>385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38">
        <v>0</v>
      </c>
      <c r="AT93" s="38">
        <v>0</v>
      </c>
      <c r="AU93" s="38">
        <v>0</v>
      </c>
      <c r="AV93" s="38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40">
        <v>2</v>
      </c>
      <c r="BD93" s="40" t="s">
        <v>1421</v>
      </c>
      <c r="BE93" s="40">
        <v>0</v>
      </c>
    </row>
    <row r="94" spans="1:57" x14ac:dyDescent="0.25">
      <c r="A94" s="6">
        <v>92</v>
      </c>
      <c r="B94" s="6" t="s">
        <v>1362</v>
      </c>
      <c r="C94" s="6" t="s">
        <v>1362</v>
      </c>
      <c r="D94" s="6" t="s">
        <v>1331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1339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146</v>
      </c>
      <c r="W94" s="3" t="s">
        <v>385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38">
        <v>0</v>
      </c>
      <c r="AT94" s="38">
        <v>0</v>
      </c>
      <c r="AU94" s="38">
        <v>0</v>
      </c>
      <c r="AV94" s="38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40">
        <v>2</v>
      </c>
      <c r="BD94" s="40" t="s">
        <v>1421</v>
      </c>
      <c r="BE94" s="40">
        <v>0</v>
      </c>
    </row>
    <row r="95" spans="1:57" x14ac:dyDescent="0.25">
      <c r="A95" s="6">
        <v>93</v>
      </c>
      <c r="B95" s="6" t="s">
        <v>1363</v>
      </c>
      <c r="C95" s="6" t="s">
        <v>1364</v>
      </c>
      <c r="D95" s="6" t="s">
        <v>1363</v>
      </c>
      <c r="E95" s="6" t="s">
        <v>65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1339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146</v>
      </c>
      <c r="W95" s="3" t="s">
        <v>385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38">
        <v>0</v>
      </c>
      <c r="AT95" s="38">
        <v>0</v>
      </c>
      <c r="AU95" s="38">
        <v>0</v>
      </c>
      <c r="AV95" s="38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40">
        <v>2</v>
      </c>
      <c r="BD95" s="40" t="s">
        <v>1421</v>
      </c>
      <c r="BE95" s="40">
        <v>0</v>
      </c>
    </row>
    <row r="96" spans="1:57" x14ac:dyDescent="0.25">
      <c r="A96" s="6">
        <v>94</v>
      </c>
      <c r="B96" s="6" t="s">
        <v>1367</v>
      </c>
      <c r="C96" s="6" t="s">
        <v>1367</v>
      </c>
      <c r="D96" s="6" t="s">
        <v>1368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1339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146</v>
      </c>
      <c r="W96" s="3" t="s">
        <v>385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38">
        <v>0</v>
      </c>
      <c r="AT96" s="38">
        <v>0</v>
      </c>
      <c r="AU96" s="38">
        <v>0</v>
      </c>
      <c r="AV96" s="38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40">
        <v>2</v>
      </c>
      <c r="BD96" s="40" t="s">
        <v>1421</v>
      </c>
      <c r="BE96" s="40">
        <v>0</v>
      </c>
    </row>
    <row r="97" spans="1:57" x14ac:dyDescent="0.25">
      <c r="A97" s="6">
        <v>95</v>
      </c>
      <c r="B97" s="6" t="s">
        <v>1370</v>
      </c>
      <c r="C97" s="6" t="s">
        <v>1369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1339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146</v>
      </c>
      <c r="W97" s="3" t="s">
        <v>385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38">
        <v>0</v>
      </c>
      <c r="AT97" s="38">
        <v>0</v>
      </c>
      <c r="AU97" s="38">
        <v>0</v>
      </c>
      <c r="AV97" s="38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40">
        <v>2</v>
      </c>
      <c r="BD97" s="40" t="s">
        <v>1421</v>
      </c>
      <c r="BE97" s="40">
        <v>0</v>
      </c>
    </row>
    <row r="98" spans="1:57" x14ac:dyDescent="0.25">
      <c r="A98" s="6">
        <v>95</v>
      </c>
      <c r="B98" s="6" t="s">
        <v>1371</v>
      </c>
      <c r="C98" s="6" t="s">
        <v>1369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1339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146</v>
      </c>
      <c r="W98" s="3" t="s">
        <v>385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38">
        <v>0</v>
      </c>
      <c r="AT98" s="38">
        <v>0</v>
      </c>
      <c r="AU98" s="38">
        <v>0</v>
      </c>
      <c r="AV98" s="38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40">
        <v>2</v>
      </c>
      <c r="BD98" s="40" t="s">
        <v>1421</v>
      </c>
      <c r="BE98" s="40">
        <v>0</v>
      </c>
    </row>
    <row r="99" spans="1:57" x14ac:dyDescent="0.25">
      <c r="A99" s="6">
        <v>97</v>
      </c>
      <c r="B99" s="6" t="s">
        <v>1374</v>
      </c>
      <c r="C99" s="6" t="s">
        <v>1372</v>
      </c>
      <c r="D99" s="6" t="s">
        <v>1373</v>
      </c>
      <c r="E99" s="6" t="s">
        <v>105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1339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146</v>
      </c>
      <c r="W99" s="3" t="s">
        <v>385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38">
        <v>0</v>
      </c>
      <c r="AT99" s="38">
        <v>0</v>
      </c>
      <c r="AU99" s="38">
        <v>0</v>
      </c>
      <c r="AV99" s="38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40">
        <v>2</v>
      </c>
      <c r="BD99" s="40" t="s">
        <v>1421</v>
      </c>
      <c r="BE99" s="40">
        <v>0</v>
      </c>
    </row>
    <row r="100" spans="1:57" x14ac:dyDescent="0.25">
      <c r="A100" s="6">
        <v>98</v>
      </c>
      <c r="B100" s="6" t="s">
        <v>1377</v>
      </c>
      <c r="C100" s="6" t="s">
        <v>1377</v>
      </c>
      <c r="D100" s="6" t="s">
        <v>1375</v>
      </c>
      <c r="E100" s="6" t="s">
        <v>1376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1339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113</v>
      </c>
      <c r="W100" s="3" t="s">
        <v>385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38">
        <v>0</v>
      </c>
      <c r="AT100" s="38">
        <v>0</v>
      </c>
      <c r="AU100" s="38">
        <v>0</v>
      </c>
      <c r="AV100" s="38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40">
        <v>3</v>
      </c>
      <c r="BD100" s="40" t="s">
        <v>1421</v>
      </c>
      <c r="BE100" s="40">
        <v>1</v>
      </c>
    </row>
    <row r="101" spans="1:57" x14ac:dyDescent="0.25">
      <c r="A101" s="6">
        <v>99</v>
      </c>
      <c r="B101" s="6" t="s">
        <v>1378</v>
      </c>
      <c r="C101" s="6" t="s">
        <v>1379</v>
      </c>
      <c r="D101" s="6" t="s">
        <v>1378</v>
      </c>
      <c r="E101" s="6" t="s">
        <v>436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1339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146</v>
      </c>
      <c r="W101" s="3" t="s">
        <v>385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38">
        <v>0</v>
      </c>
      <c r="AT101" s="38">
        <v>0</v>
      </c>
      <c r="AU101" s="38">
        <v>0</v>
      </c>
      <c r="AV101" s="38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40">
        <v>2</v>
      </c>
      <c r="BD101" s="40" t="s">
        <v>1421</v>
      </c>
      <c r="BE101" s="40">
        <v>0</v>
      </c>
    </row>
    <row r="102" spans="1:57" x14ac:dyDescent="0.25">
      <c r="A102" s="6">
        <v>100</v>
      </c>
      <c r="B102" s="6" t="s">
        <v>1380</v>
      </c>
      <c r="C102" s="6" t="s">
        <v>1381</v>
      </c>
      <c r="D102" s="6" t="s">
        <v>1380</v>
      </c>
      <c r="E102" s="6" t="s">
        <v>749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1339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146</v>
      </c>
      <c r="W102" s="3" t="s">
        <v>385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38">
        <v>0</v>
      </c>
      <c r="AT102" s="38">
        <v>0</v>
      </c>
      <c r="AU102" s="38">
        <v>0</v>
      </c>
      <c r="AV102" s="38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40">
        <v>3</v>
      </c>
      <c r="BD102" s="40" t="s">
        <v>1421</v>
      </c>
      <c r="BE102" s="40">
        <v>0</v>
      </c>
    </row>
    <row r="103" spans="1:57" x14ac:dyDescent="0.25">
      <c r="A103" s="6">
        <v>101</v>
      </c>
      <c r="B103" s="6" t="s">
        <v>1387</v>
      </c>
      <c r="C103" s="6" t="s">
        <v>1387</v>
      </c>
      <c r="D103" s="6" t="s">
        <v>1358</v>
      </c>
      <c r="E103" s="6" t="s">
        <v>1043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1339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146</v>
      </c>
      <c r="W103" s="3" t="s">
        <v>385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38">
        <v>0</v>
      </c>
      <c r="AT103" s="38">
        <v>0</v>
      </c>
      <c r="AU103" s="38">
        <v>0</v>
      </c>
      <c r="AV103" s="38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40">
        <v>3</v>
      </c>
      <c r="BD103" s="40" t="s">
        <v>1421</v>
      </c>
      <c r="BE103" s="40">
        <v>0</v>
      </c>
    </row>
    <row r="104" spans="1:57" x14ac:dyDescent="0.25">
      <c r="A104" s="6">
        <v>102</v>
      </c>
      <c r="B104" s="6" t="s">
        <v>1386</v>
      </c>
      <c r="C104" s="6" t="s">
        <v>1386</v>
      </c>
      <c r="D104" s="6" t="s">
        <v>1388</v>
      </c>
      <c r="E104" s="6" t="s">
        <v>734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1339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146</v>
      </c>
      <c r="W104" s="3" t="s">
        <v>385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38">
        <v>0</v>
      </c>
      <c r="AT104" s="38">
        <v>0</v>
      </c>
      <c r="AU104" s="38">
        <v>0</v>
      </c>
      <c r="AV104" s="38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40">
        <v>3</v>
      </c>
      <c r="BD104" s="40" t="s">
        <v>1421</v>
      </c>
      <c r="BE104" s="40">
        <v>0</v>
      </c>
    </row>
    <row r="105" spans="1:57" x14ac:dyDescent="0.25">
      <c r="A105" s="6">
        <v>103</v>
      </c>
      <c r="B105" s="6" t="s">
        <v>1396</v>
      </c>
      <c r="C105" s="6" t="s">
        <v>1389</v>
      </c>
      <c r="D105" s="6" t="s">
        <v>1390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1273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146</v>
      </c>
      <c r="W105" s="3" t="s">
        <v>385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38">
        <v>0</v>
      </c>
      <c r="AT105" s="38">
        <v>0</v>
      </c>
      <c r="AU105" s="38">
        <v>0</v>
      </c>
      <c r="AV105" s="38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40">
        <v>2</v>
      </c>
      <c r="BD105" s="40" t="s">
        <v>1421</v>
      </c>
      <c r="BE105" s="40">
        <v>1</v>
      </c>
    </row>
    <row r="106" spans="1:57" x14ac:dyDescent="0.25">
      <c r="A106" s="6">
        <v>104</v>
      </c>
      <c r="B106" s="6" t="s">
        <v>1391</v>
      </c>
      <c r="C106" s="6" t="s">
        <v>1391</v>
      </c>
      <c r="D106" s="6" t="s">
        <v>1395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1339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146</v>
      </c>
      <c r="W106" s="3" t="s">
        <v>385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38">
        <v>0</v>
      </c>
      <c r="AT106" s="38">
        <v>0</v>
      </c>
      <c r="AU106" s="38">
        <v>0</v>
      </c>
      <c r="AV106" s="38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40">
        <v>1</v>
      </c>
      <c r="BD106" s="40" t="s">
        <v>1421</v>
      </c>
      <c r="BE106" s="40">
        <v>1</v>
      </c>
    </row>
    <row r="107" spans="1:57" x14ac:dyDescent="0.25">
      <c r="A107" s="6">
        <v>105</v>
      </c>
      <c r="B107" s="6" t="s">
        <v>1397</v>
      </c>
      <c r="C107" s="6" t="s">
        <v>1397</v>
      </c>
      <c r="D107" s="6" t="s">
        <v>1398</v>
      </c>
      <c r="E107" s="6" t="s">
        <v>102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1273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146</v>
      </c>
      <c r="W107" s="3" t="s">
        <v>385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38">
        <v>0</v>
      </c>
      <c r="AT107" s="38">
        <v>0</v>
      </c>
      <c r="AU107" s="38">
        <v>0</v>
      </c>
      <c r="AV107" s="38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40">
        <v>2</v>
      </c>
      <c r="BD107" s="40" t="s">
        <v>1421</v>
      </c>
      <c r="BE107" s="40">
        <v>0</v>
      </c>
    </row>
    <row r="108" spans="1:57" x14ac:dyDescent="0.25">
      <c r="A108" s="6">
        <v>106</v>
      </c>
      <c r="B108" s="6" t="s">
        <v>1399</v>
      </c>
      <c r="C108" s="6" t="s">
        <v>1399</v>
      </c>
      <c r="D108" s="6" t="s">
        <v>1399</v>
      </c>
      <c r="E108" s="6" t="s">
        <v>144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1339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146</v>
      </c>
      <c r="W108" s="3" t="s">
        <v>385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38">
        <v>0</v>
      </c>
      <c r="AT108" s="38">
        <v>0</v>
      </c>
      <c r="AU108" s="38">
        <v>0</v>
      </c>
      <c r="AV108" s="38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40">
        <v>1</v>
      </c>
      <c r="BD108" s="40" t="s">
        <v>1421</v>
      </c>
      <c r="BE108" s="40">
        <v>1</v>
      </c>
    </row>
    <row r="109" spans="1:57" x14ac:dyDescent="0.25">
      <c r="A109" s="6">
        <v>107</v>
      </c>
      <c r="B109" s="6" t="s">
        <v>1400</v>
      </c>
      <c r="C109" s="6" t="s">
        <v>1401</v>
      </c>
      <c r="D109" s="6" t="s">
        <v>1402</v>
      </c>
      <c r="E109" s="6" t="s">
        <v>898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1339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146</v>
      </c>
      <c r="W109" s="3" t="s">
        <v>385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38">
        <v>0</v>
      </c>
      <c r="AT109" s="38">
        <v>0</v>
      </c>
      <c r="AU109" s="38">
        <v>0</v>
      </c>
      <c r="AV109" s="38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40">
        <v>3</v>
      </c>
      <c r="BD109" s="40" t="s">
        <v>1421</v>
      </c>
      <c r="BE109" s="40">
        <v>0</v>
      </c>
    </row>
    <row r="110" spans="1:57" x14ac:dyDescent="0.25">
      <c r="A110" s="6">
        <v>108</v>
      </c>
      <c r="B110" s="6" t="s">
        <v>1404</v>
      </c>
      <c r="C110" s="6" t="s">
        <v>1403</v>
      </c>
      <c r="D110" s="6" t="s">
        <v>1395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1339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146</v>
      </c>
      <c r="W110" s="3" t="s">
        <v>385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38">
        <v>0</v>
      </c>
      <c r="AT110" s="38">
        <v>0</v>
      </c>
      <c r="AU110" s="38">
        <v>0</v>
      </c>
      <c r="AV110" s="38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40">
        <v>3</v>
      </c>
      <c r="BD110" s="40" t="s">
        <v>1421</v>
      </c>
      <c r="BE110" s="40">
        <v>0</v>
      </c>
    </row>
    <row r="111" spans="1:57" x14ac:dyDescent="0.25">
      <c r="A111" s="6">
        <v>109</v>
      </c>
      <c r="B111" s="6" t="s">
        <v>1405</v>
      </c>
      <c r="C111" s="6" t="s">
        <v>1406</v>
      </c>
      <c r="D111" s="6" t="s">
        <v>1407</v>
      </c>
      <c r="E111" s="6" t="s">
        <v>65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1339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146</v>
      </c>
      <c r="W111" s="3" t="s">
        <v>385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38">
        <v>0</v>
      </c>
      <c r="AT111" s="38">
        <v>0</v>
      </c>
      <c r="AU111" s="38">
        <v>0</v>
      </c>
      <c r="AV111" s="38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40">
        <v>2</v>
      </c>
      <c r="BD111" s="40" t="s">
        <v>1421</v>
      </c>
      <c r="BE111" s="40">
        <v>0</v>
      </c>
    </row>
    <row r="112" spans="1:57" x14ac:dyDescent="0.25">
      <c r="A112" s="6">
        <v>110</v>
      </c>
      <c r="B112" s="6" t="s">
        <v>1409</v>
      </c>
      <c r="C112" s="6" t="s">
        <v>1408</v>
      </c>
      <c r="D112" s="6" t="s">
        <v>1337</v>
      </c>
      <c r="E112" s="6" t="s">
        <v>73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1339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146</v>
      </c>
      <c r="W112" s="3" t="s">
        <v>385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38">
        <v>0</v>
      </c>
      <c r="AT112" s="38">
        <v>0</v>
      </c>
      <c r="AU112" s="38">
        <v>0</v>
      </c>
      <c r="AV112" s="38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40">
        <v>3</v>
      </c>
      <c r="BD112" s="40" t="s">
        <v>1421</v>
      </c>
      <c r="BE112" s="40">
        <v>0</v>
      </c>
    </row>
    <row r="113" spans="1:57" x14ac:dyDescent="0.25">
      <c r="A113" s="6">
        <v>111</v>
      </c>
      <c r="B113" s="6" t="s">
        <v>1410</v>
      </c>
      <c r="C113" s="6" t="s">
        <v>1410</v>
      </c>
      <c r="D113" s="6" t="s">
        <v>1411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1339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146</v>
      </c>
      <c r="W113" s="3" t="s">
        <v>385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38">
        <v>0</v>
      </c>
      <c r="AT113" s="38">
        <v>0</v>
      </c>
      <c r="AU113" s="38">
        <v>0</v>
      </c>
      <c r="AV113" s="38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40">
        <v>3</v>
      </c>
      <c r="BD113" s="40" t="s">
        <v>1421</v>
      </c>
      <c r="BE113" s="40">
        <v>0</v>
      </c>
    </row>
    <row r="114" spans="1:57" x14ac:dyDescent="0.25">
      <c r="A114" s="6">
        <v>112</v>
      </c>
      <c r="B114" s="6" t="s">
        <v>1415</v>
      </c>
      <c r="C114" s="6" t="s">
        <v>1412</v>
      </c>
      <c r="D114" s="6" t="s">
        <v>1413</v>
      </c>
      <c r="E114" s="6" t="s">
        <v>115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1414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146</v>
      </c>
      <c r="W114" s="3" t="s">
        <v>385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38">
        <v>0</v>
      </c>
      <c r="AT114" s="38">
        <v>0</v>
      </c>
      <c r="AU114" s="38">
        <v>0</v>
      </c>
      <c r="AV114" s="38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40">
        <v>2</v>
      </c>
      <c r="BD114" s="40" t="s">
        <v>1421</v>
      </c>
      <c r="BE114" s="40">
        <v>0</v>
      </c>
    </row>
    <row r="115" spans="1:57" x14ac:dyDescent="0.25">
      <c r="A115" s="6">
        <v>113</v>
      </c>
      <c r="B115" s="6" t="s">
        <v>1007</v>
      </c>
      <c r="C115" s="6" t="s">
        <v>1416</v>
      </c>
      <c r="D115" s="6" t="s">
        <v>1416</v>
      </c>
      <c r="E115" s="6" t="s">
        <v>1007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1339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146</v>
      </c>
      <c r="W115" s="3" t="s">
        <v>385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38">
        <v>0</v>
      </c>
      <c r="AT115" s="38">
        <v>0</v>
      </c>
      <c r="AU115" s="38">
        <v>0</v>
      </c>
      <c r="AV115" s="38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40">
        <v>1</v>
      </c>
      <c r="BD115" s="40" t="s">
        <v>1421</v>
      </c>
      <c r="BE115" s="40">
        <v>0</v>
      </c>
    </row>
    <row r="116" spans="1:57" x14ac:dyDescent="0.25">
      <c r="A116" s="6">
        <v>114</v>
      </c>
      <c r="B116" s="6" t="s">
        <v>1417</v>
      </c>
      <c r="C116" s="6" t="s">
        <v>1417</v>
      </c>
      <c r="D116" s="6" t="s">
        <v>1337</v>
      </c>
      <c r="E116" s="6" t="s">
        <v>73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1339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146</v>
      </c>
      <c r="W116" s="3" t="s">
        <v>385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38">
        <v>0</v>
      </c>
      <c r="AT116" s="38">
        <v>0</v>
      </c>
      <c r="AU116" s="38">
        <v>0</v>
      </c>
      <c r="AV116" s="38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40">
        <v>3</v>
      </c>
      <c r="BD116" s="40" t="s">
        <v>1423</v>
      </c>
      <c r="BE116" s="40">
        <v>1</v>
      </c>
    </row>
    <row r="117" spans="1:57" x14ac:dyDescent="0.25">
      <c r="A117" s="6">
        <v>115</v>
      </c>
      <c r="B117" s="6" t="s">
        <v>1431</v>
      </c>
      <c r="C117" s="6" t="s">
        <v>1431</v>
      </c>
      <c r="D117" s="6" t="s">
        <v>1424</v>
      </c>
      <c r="E117" s="6" t="s">
        <v>1028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1339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146</v>
      </c>
      <c r="W117" s="3" t="s">
        <v>385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38">
        <v>0</v>
      </c>
      <c r="AT117" s="38">
        <v>0</v>
      </c>
      <c r="AU117" s="38">
        <v>0</v>
      </c>
      <c r="AV117" s="38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40">
        <v>2</v>
      </c>
      <c r="BD117" s="40" t="s">
        <v>1422</v>
      </c>
      <c r="BE117" s="40">
        <v>0</v>
      </c>
    </row>
    <row r="118" spans="1:57" x14ac:dyDescent="0.25">
      <c r="A118" s="6">
        <v>116</v>
      </c>
      <c r="B118" s="6" t="s">
        <v>1426</v>
      </c>
      <c r="C118" s="6" t="s">
        <v>1426</v>
      </c>
      <c r="D118" s="6" t="s">
        <v>1331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1339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146</v>
      </c>
      <c r="W118" s="3" t="s">
        <v>385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38">
        <v>0</v>
      </c>
      <c r="AT118" s="38">
        <v>0</v>
      </c>
      <c r="AU118" s="38">
        <v>0</v>
      </c>
      <c r="AV118" s="38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40">
        <v>1</v>
      </c>
      <c r="BD118" s="40" t="s">
        <v>1421</v>
      </c>
      <c r="BE118" s="40">
        <v>0</v>
      </c>
    </row>
    <row r="119" spans="1:57" x14ac:dyDescent="0.25">
      <c r="A119" s="6">
        <v>117</v>
      </c>
      <c r="B119" s="6" t="s">
        <v>1430</v>
      </c>
      <c r="C119" s="6" t="s">
        <v>1426</v>
      </c>
      <c r="D119" s="6" t="s">
        <v>1331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1339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146</v>
      </c>
      <c r="W119" s="3" t="s">
        <v>385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38">
        <v>0</v>
      </c>
      <c r="AT119" s="38">
        <v>0</v>
      </c>
      <c r="AU119" s="38">
        <v>0</v>
      </c>
      <c r="AV119" s="38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40">
        <v>1</v>
      </c>
      <c r="BD119" s="40" t="s">
        <v>1421</v>
      </c>
      <c r="BE119" s="40">
        <v>0</v>
      </c>
    </row>
    <row r="120" spans="1:57" x14ac:dyDescent="0.25">
      <c r="A120" s="6">
        <v>117</v>
      </c>
      <c r="B120" s="6" t="s">
        <v>1428</v>
      </c>
      <c r="C120" s="6" t="s">
        <v>1426</v>
      </c>
      <c r="D120" s="6" t="s">
        <v>1331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1339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146</v>
      </c>
      <c r="W120" s="3" t="s">
        <v>385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38">
        <v>0</v>
      </c>
      <c r="AT120" s="38">
        <v>0</v>
      </c>
      <c r="AU120" s="38">
        <v>0</v>
      </c>
      <c r="AV120" s="38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40">
        <v>1</v>
      </c>
      <c r="BD120" s="40" t="s">
        <v>1421</v>
      </c>
      <c r="BE120" s="40">
        <v>0</v>
      </c>
    </row>
    <row r="121" spans="1:57" x14ac:dyDescent="0.25">
      <c r="A121" s="6">
        <v>118</v>
      </c>
      <c r="B121" s="6" t="s">
        <v>1434</v>
      </c>
      <c r="C121" s="6" t="s">
        <v>1432</v>
      </c>
      <c r="D121" s="6" t="s">
        <v>1230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1339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146</v>
      </c>
      <c r="W121" s="3" t="s">
        <v>385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38">
        <v>0</v>
      </c>
      <c r="AT121" s="38">
        <v>0</v>
      </c>
      <c r="AU121" s="38">
        <v>0</v>
      </c>
      <c r="AV121" s="38">
        <v>0</v>
      </c>
      <c r="AW121" s="38">
        <v>0</v>
      </c>
      <c r="AX121" s="38">
        <v>0</v>
      </c>
      <c r="AY121" s="38">
        <v>3</v>
      </c>
      <c r="AZ121" s="38">
        <v>0</v>
      </c>
      <c r="BA121" s="38">
        <v>0</v>
      </c>
      <c r="BB121" s="38">
        <v>0</v>
      </c>
      <c r="BC121" s="40">
        <v>3</v>
      </c>
      <c r="BD121" s="40" t="s">
        <v>1433</v>
      </c>
      <c r="BE121" s="40">
        <v>0</v>
      </c>
    </row>
    <row r="122" spans="1:57" x14ac:dyDescent="0.25">
      <c r="A122" s="6">
        <v>119</v>
      </c>
      <c r="B122" s="6" t="s">
        <v>1436</v>
      </c>
      <c r="C122" s="6" t="s">
        <v>1435</v>
      </c>
      <c r="D122" s="6" t="s">
        <v>1230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1339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1438</v>
      </c>
      <c r="W122" s="3" t="s">
        <v>1437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38">
        <v>0</v>
      </c>
      <c r="AT122" s="38">
        <v>0</v>
      </c>
      <c r="AU122" s="38">
        <v>0</v>
      </c>
      <c r="AV122" s="38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40">
        <v>2</v>
      </c>
      <c r="BD122" s="40" t="s">
        <v>1421</v>
      </c>
      <c r="BE122" s="40">
        <v>0</v>
      </c>
    </row>
    <row r="123" spans="1:57" x14ac:dyDescent="0.25">
      <c r="A123" s="6">
        <v>120</v>
      </c>
      <c r="B123" s="6" t="s">
        <v>1439</v>
      </c>
      <c r="C123" s="6" t="s">
        <v>1440</v>
      </c>
      <c r="D123" s="6" t="s">
        <v>1439</v>
      </c>
      <c r="E123" s="6" t="s">
        <v>832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1339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146</v>
      </c>
      <c r="W123" s="3" t="s">
        <v>385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38">
        <v>0</v>
      </c>
      <c r="AT123" s="38">
        <v>0</v>
      </c>
      <c r="AU123" s="38">
        <v>0</v>
      </c>
      <c r="AV123" s="38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40">
        <v>0</v>
      </c>
      <c r="BD123" s="40" t="s">
        <v>1421</v>
      </c>
      <c r="BE123" s="40">
        <v>0</v>
      </c>
    </row>
    <row r="124" spans="1:57" x14ac:dyDescent="0.25">
      <c r="A124" s="6">
        <v>121</v>
      </c>
      <c r="B124" s="6" t="s">
        <v>1441</v>
      </c>
      <c r="C124" s="6" t="s">
        <v>1441</v>
      </c>
      <c r="D124" s="6" t="s">
        <v>1230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1339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1438</v>
      </c>
      <c r="W124" s="3" t="s">
        <v>385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38">
        <v>0</v>
      </c>
      <c r="AT124" s="38">
        <v>0</v>
      </c>
      <c r="AU124" s="38">
        <v>0</v>
      </c>
      <c r="AV124" s="38">
        <v>0</v>
      </c>
      <c r="AW124" s="38">
        <v>0</v>
      </c>
      <c r="AX124" s="38">
        <v>0</v>
      </c>
      <c r="AY124" s="38">
        <v>3</v>
      </c>
      <c r="AZ124" s="38">
        <v>0</v>
      </c>
      <c r="BA124" s="38">
        <v>0</v>
      </c>
      <c r="BB124" s="38">
        <v>0</v>
      </c>
      <c r="BC124" s="40">
        <v>4</v>
      </c>
      <c r="BD124" s="40" t="s">
        <v>1421</v>
      </c>
      <c r="BE124" s="40">
        <v>1</v>
      </c>
    </row>
    <row r="125" spans="1:57" x14ac:dyDescent="0.25">
      <c r="A125" s="6">
        <v>122</v>
      </c>
      <c r="B125" s="6" t="s">
        <v>1446</v>
      </c>
      <c r="C125" s="6" t="s">
        <v>1446</v>
      </c>
      <c r="D125" s="6" t="s">
        <v>103</v>
      </c>
      <c r="E125" s="6" t="s">
        <v>105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1339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146</v>
      </c>
      <c r="W125" s="3" t="s">
        <v>385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38">
        <v>0</v>
      </c>
      <c r="AT125" s="38">
        <v>0</v>
      </c>
      <c r="AU125" s="38">
        <v>0</v>
      </c>
      <c r="AV125" s="38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40">
        <v>3</v>
      </c>
      <c r="BD125" s="40" t="s">
        <v>1442</v>
      </c>
      <c r="BE125" s="40">
        <v>0</v>
      </c>
    </row>
    <row r="126" spans="1:57" x14ac:dyDescent="0.25">
      <c r="A126" s="6">
        <v>123</v>
      </c>
      <c r="B126" s="6" t="s">
        <v>1445</v>
      </c>
      <c r="C126" s="6" t="s">
        <v>1445</v>
      </c>
      <c r="D126" s="6" t="s">
        <v>1444</v>
      </c>
      <c r="E126" s="6" t="s">
        <v>1376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1339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146</v>
      </c>
      <c r="W126" s="3" t="s">
        <v>385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38">
        <v>0</v>
      </c>
      <c r="AT126" s="38">
        <v>0</v>
      </c>
      <c r="AU126" s="38">
        <v>0</v>
      </c>
      <c r="AV126" s="38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40">
        <v>3</v>
      </c>
      <c r="BD126" s="40" t="s">
        <v>1443</v>
      </c>
      <c r="BE126" s="40">
        <v>0</v>
      </c>
    </row>
    <row r="127" spans="1:57" x14ac:dyDescent="0.25">
      <c r="A127" s="6">
        <v>124</v>
      </c>
      <c r="B127" s="6" t="s">
        <v>1447</v>
      </c>
      <c r="C127" s="6" t="s">
        <v>1448</v>
      </c>
      <c r="D127" s="6" t="s">
        <v>1449</v>
      </c>
      <c r="E127" s="6" t="s">
        <v>541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1339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146</v>
      </c>
      <c r="W127" s="3" t="s">
        <v>385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38">
        <v>0</v>
      </c>
      <c r="AT127" s="38">
        <v>0</v>
      </c>
      <c r="AU127" s="38">
        <v>0</v>
      </c>
      <c r="AV127" s="38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40">
        <v>2</v>
      </c>
      <c r="BD127" s="40" t="s">
        <v>1421</v>
      </c>
      <c r="BE127" s="40">
        <v>0</v>
      </c>
    </row>
    <row r="128" spans="1:57" x14ac:dyDescent="0.25">
      <c r="A128" s="6">
        <v>125</v>
      </c>
      <c r="B128" s="6" t="s">
        <v>1450</v>
      </c>
      <c r="C128" s="6" t="s">
        <v>1450</v>
      </c>
      <c r="D128" s="6" t="s">
        <v>1450</v>
      </c>
      <c r="E128" s="6" t="s">
        <v>1040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1339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146</v>
      </c>
      <c r="W128" s="3" t="s">
        <v>385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38">
        <v>0</v>
      </c>
      <c r="AT128" s="38">
        <v>0</v>
      </c>
      <c r="AU128" s="38">
        <v>0</v>
      </c>
      <c r="AV128" s="38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40">
        <v>2</v>
      </c>
      <c r="BD128" s="40" t="s">
        <v>1421</v>
      </c>
      <c r="BE128" s="40">
        <v>0</v>
      </c>
    </row>
    <row r="129" spans="1:57" x14ac:dyDescent="0.25">
      <c r="A129" s="6">
        <v>126</v>
      </c>
      <c r="B129" s="6" t="s">
        <v>1451</v>
      </c>
      <c r="C129" s="6" t="s">
        <v>1451</v>
      </c>
      <c r="D129" s="6" t="s">
        <v>1452</v>
      </c>
      <c r="E129" s="6" t="s">
        <v>102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1339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146</v>
      </c>
      <c r="W129" s="3" t="s">
        <v>385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38">
        <v>0</v>
      </c>
      <c r="AT129" s="38">
        <v>0</v>
      </c>
      <c r="AU129" s="38">
        <v>0</v>
      </c>
      <c r="AV129" s="38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40">
        <v>2</v>
      </c>
      <c r="BD129" s="40" t="s">
        <v>1421</v>
      </c>
      <c r="BE129" s="40">
        <v>0</v>
      </c>
    </row>
    <row r="130" spans="1:57" x14ac:dyDescent="0.25">
      <c r="A130" s="6">
        <v>127</v>
      </c>
      <c r="B130" s="6" t="s">
        <v>1453</v>
      </c>
      <c r="C130" s="6" t="s">
        <v>1453</v>
      </c>
      <c r="D130" s="6" t="s">
        <v>1454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1339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117</v>
      </c>
      <c r="W130" s="3" t="s">
        <v>385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38">
        <v>0</v>
      </c>
      <c r="AT130" s="38">
        <v>0</v>
      </c>
      <c r="AU130" s="38">
        <v>0</v>
      </c>
      <c r="AV130" s="38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40">
        <v>1</v>
      </c>
      <c r="BD130" s="40" t="s">
        <v>1421</v>
      </c>
      <c r="BE130" s="40">
        <v>0</v>
      </c>
    </row>
    <row r="131" spans="1:57" x14ac:dyDescent="0.25">
      <c r="A131" s="6">
        <v>128</v>
      </c>
      <c r="B131" s="6" t="s">
        <v>1473</v>
      </c>
      <c r="E131" s="6" t="s">
        <v>886</v>
      </c>
      <c r="F131" s="17">
        <v>22922</v>
      </c>
      <c r="O131" s="3">
        <v>11.7333</v>
      </c>
      <c r="P131" s="3">
        <v>7.0833000000000004</v>
      </c>
    </row>
    <row r="132" spans="1:57" x14ac:dyDescent="0.25">
      <c r="A132" s="6">
        <v>129</v>
      </c>
      <c r="B132" s="6" t="s">
        <v>1475</v>
      </c>
      <c r="C132" s="6" t="s">
        <v>1475</v>
      </c>
      <c r="D132" s="6" t="s">
        <v>1444</v>
      </c>
      <c r="E132" s="6" t="s">
        <v>1376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1339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146</v>
      </c>
      <c r="W132" s="3" t="s">
        <v>385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38">
        <v>0</v>
      </c>
      <c r="AT132" s="38">
        <v>0</v>
      </c>
      <c r="AU132" s="38">
        <v>0</v>
      </c>
      <c r="AV132" s="38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40">
        <v>3</v>
      </c>
      <c r="BD132" s="40" t="s">
        <v>1474</v>
      </c>
      <c r="BE132" s="40">
        <v>0</v>
      </c>
    </row>
    <row r="133" spans="1:57" x14ac:dyDescent="0.25">
      <c r="A133" s="6">
        <v>130</v>
      </c>
      <c r="B133" s="6" t="s">
        <v>1479</v>
      </c>
      <c r="C133" s="6" t="s">
        <v>1479</v>
      </c>
      <c r="D133" s="6" t="s">
        <v>1480</v>
      </c>
      <c r="E133" s="6" t="s">
        <v>1376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1339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146</v>
      </c>
      <c r="W133" s="3" t="s">
        <v>385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38">
        <v>0</v>
      </c>
      <c r="AT133" s="38">
        <v>0</v>
      </c>
      <c r="AU133" s="38">
        <v>0</v>
      </c>
      <c r="AV133" s="38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40">
        <v>3</v>
      </c>
      <c r="BD133" s="40" t="s">
        <v>1474</v>
      </c>
      <c r="BE133" s="40">
        <v>0</v>
      </c>
    </row>
    <row r="134" spans="1:57" x14ac:dyDescent="0.25">
      <c r="A134" s="6">
        <v>131</v>
      </c>
      <c r="B134" s="6" t="s">
        <v>1481</v>
      </c>
      <c r="C134" s="6" t="s">
        <v>1481</v>
      </c>
      <c r="D134" s="6" t="s">
        <v>1482</v>
      </c>
      <c r="E134" s="6" t="s">
        <v>832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1339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146</v>
      </c>
      <c r="W134" s="3" t="s">
        <v>385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38">
        <v>0</v>
      </c>
      <c r="AT134" s="38">
        <v>0</v>
      </c>
      <c r="AU134" s="38">
        <v>0</v>
      </c>
      <c r="AV134" s="38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40">
        <v>3</v>
      </c>
      <c r="BD134" s="40" t="s">
        <v>106</v>
      </c>
      <c r="BE134" s="40">
        <v>0</v>
      </c>
    </row>
    <row r="135" spans="1:57" x14ac:dyDescent="0.25">
      <c r="A135" s="6">
        <v>132</v>
      </c>
      <c r="B135" s="6" t="s">
        <v>1483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1339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146</v>
      </c>
      <c r="W135" s="3" t="s">
        <v>385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38">
        <v>0</v>
      </c>
      <c r="AT135" s="38">
        <v>0</v>
      </c>
      <c r="AU135" s="38">
        <v>0</v>
      </c>
      <c r="AV135" s="38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40">
        <v>2</v>
      </c>
      <c r="BD135" s="40" t="s">
        <v>1421</v>
      </c>
      <c r="BE135" s="40">
        <v>0</v>
      </c>
    </row>
    <row r="136" spans="1:57" x14ac:dyDescent="0.25">
      <c r="A136" s="6">
        <v>133</v>
      </c>
      <c r="B136" s="6" t="s">
        <v>1484</v>
      </c>
      <c r="E136" s="6" t="s">
        <v>421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1339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146</v>
      </c>
      <c r="W136" s="3" t="s">
        <v>385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38">
        <v>0</v>
      </c>
      <c r="AT136" s="38">
        <v>0</v>
      </c>
      <c r="AU136" s="38">
        <v>0</v>
      </c>
      <c r="AV136" s="38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40">
        <v>2</v>
      </c>
      <c r="BD136" s="40" t="s">
        <v>1421</v>
      </c>
      <c r="BE136" s="40">
        <v>0</v>
      </c>
    </row>
    <row r="137" spans="1:57" x14ac:dyDescent="0.25">
      <c r="A137" s="6">
        <v>134</v>
      </c>
      <c r="B137" s="6" t="s">
        <v>1485</v>
      </c>
      <c r="E137" s="6" t="s">
        <v>421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1339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146</v>
      </c>
      <c r="W137" s="3" t="s">
        <v>385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38">
        <v>0</v>
      </c>
      <c r="AT137" s="38">
        <v>0</v>
      </c>
      <c r="AU137" s="38">
        <v>0</v>
      </c>
      <c r="AV137" s="38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40">
        <v>2</v>
      </c>
      <c r="BD137" s="40" t="s">
        <v>1421</v>
      </c>
      <c r="BE137" s="40">
        <v>0</v>
      </c>
    </row>
    <row r="138" spans="1:57" x14ac:dyDescent="0.25">
      <c r="A138" s="6">
        <v>135</v>
      </c>
      <c r="B138" s="6" t="s">
        <v>1486</v>
      </c>
      <c r="C138" s="6" t="s">
        <v>1486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1339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146</v>
      </c>
      <c r="W138" s="3" t="s">
        <v>385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38">
        <v>0</v>
      </c>
      <c r="AT138" s="38">
        <v>0</v>
      </c>
      <c r="AU138" s="38">
        <v>0</v>
      </c>
      <c r="AV138" s="38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40">
        <v>2</v>
      </c>
      <c r="BD138" s="40" t="s">
        <v>1421</v>
      </c>
      <c r="BE138" s="40">
        <v>0</v>
      </c>
    </row>
    <row r="139" spans="1:57" x14ac:dyDescent="0.25">
      <c r="A139" s="6">
        <v>136</v>
      </c>
      <c r="B139" s="6" t="s">
        <v>1487</v>
      </c>
      <c r="C139" s="6" t="s">
        <v>1487</v>
      </c>
      <c r="D139" s="6" t="s">
        <v>1395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1339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146</v>
      </c>
      <c r="W139" s="3" t="s">
        <v>385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38">
        <v>0</v>
      </c>
      <c r="AT139" s="38">
        <v>0</v>
      </c>
      <c r="AU139" s="38">
        <v>0</v>
      </c>
      <c r="AV139" s="38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40">
        <v>2</v>
      </c>
      <c r="BD139" s="40" t="s">
        <v>1421</v>
      </c>
      <c r="BE139" s="40">
        <v>0</v>
      </c>
    </row>
    <row r="140" spans="1:57" x14ac:dyDescent="0.25">
      <c r="A140" s="6">
        <v>137</v>
      </c>
      <c r="B140" s="6" t="s">
        <v>1488</v>
      </c>
      <c r="C140" s="6" t="s">
        <v>1488</v>
      </c>
      <c r="D140" s="6" t="s">
        <v>1489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1339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146</v>
      </c>
      <c r="W140" s="3" t="s">
        <v>385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38">
        <v>0</v>
      </c>
      <c r="AT140" s="38">
        <v>0</v>
      </c>
      <c r="AU140" s="38">
        <v>0</v>
      </c>
      <c r="AV140" s="38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40">
        <v>1</v>
      </c>
      <c r="BD140" s="40" t="s">
        <v>1421</v>
      </c>
      <c r="BE140" s="40">
        <v>0</v>
      </c>
    </row>
    <row r="141" spans="1:57" x14ac:dyDescent="0.25">
      <c r="A141" s="6">
        <v>138</v>
      </c>
      <c r="B141" s="6" t="s">
        <v>1490</v>
      </c>
      <c r="C141" s="6" t="s">
        <v>1490</v>
      </c>
      <c r="D141" s="6" t="s">
        <v>1491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1339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81</v>
      </c>
      <c r="W141" s="3" t="s">
        <v>385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38">
        <v>0</v>
      </c>
      <c r="AT141" s="38">
        <v>0</v>
      </c>
      <c r="AU141" s="38">
        <v>0</v>
      </c>
      <c r="AV141" s="38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40">
        <v>3</v>
      </c>
      <c r="BD141" s="40" t="s">
        <v>1421</v>
      </c>
      <c r="BE141" s="40">
        <v>0</v>
      </c>
    </row>
    <row r="142" spans="1:57" x14ac:dyDescent="0.25">
      <c r="A142" s="6">
        <v>139</v>
      </c>
      <c r="B142" s="6" t="s">
        <v>1498</v>
      </c>
      <c r="C142" s="6" t="s">
        <v>1490</v>
      </c>
      <c r="D142" s="6" t="s">
        <v>1491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1339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81</v>
      </c>
      <c r="W142" s="3" t="s">
        <v>385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38">
        <v>0</v>
      </c>
      <c r="AT142" s="38">
        <v>0</v>
      </c>
      <c r="AU142" s="38">
        <v>0</v>
      </c>
      <c r="AV142" s="38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40">
        <v>3</v>
      </c>
      <c r="BD142" s="40" t="s">
        <v>1421</v>
      </c>
      <c r="BE142" s="40">
        <v>0</v>
      </c>
    </row>
    <row r="143" spans="1:57" x14ac:dyDescent="0.25">
      <c r="A143" s="6">
        <v>140</v>
      </c>
      <c r="B143" s="6" t="s">
        <v>1499</v>
      </c>
      <c r="C143" s="6" t="s">
        <v>1499</v>
      </c>
      <c r="D143" s="6" t="s">
        <v>651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1339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81</v>
      </c>
      <c r="W143" s="3" t="s">
        <v>385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38">
        <v>0</v>
      </c>
      <c r="AT143" s="38">
        <v>0</v>
      </c>
      <c r="AU143" s="38">
        <v>0</v>
      </c>
      <c r="AV143" s="38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40">
        <v>3</v>
      </c>
      <c r="BD143" s="40" t="s">
        <v>1421</v>
      </c>
      <c r="BE143" s="40">
        <v>0</v>
      </c>
    </row>
    <row r="144" spans="1:57" x14ac:dyDescent="0.25">
      <c r="A144" s="6">
        <v>142</v>
      </c>
      <c r="B144" s="6" t="s">
        <v>1504</v>
      </c>
      <c r="C144" s="6" t="s">
        <v>1502</v>
      </c>
      <c r="D144" s="6" t="s">
        <v>1503</v>
      </c>
      <c r="E144" s="6" t="s">
        <v>1500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1339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146</v>
      </c>
      <c r="W144" s="3" t="s">
        <v>385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38">
        <v>0</v>
      </c>
      <c r="AT144" s="38">
        <v>0</v>
      </c>
      <c r="AU144" s="38">
        <v>0</v>
      </c>
      <c r="AV144" s="38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40">
        <v>2</v>
      </c>
      <c r="BD144" s="40" t="s">
        <v>1501</v>
      </c>
      <c r="BE144" s="40">
        <v>0</v>
      </c>
    </row>
    <row r="145" spans="1:57" x14ac:dyDescent="0.25">
      <c r="A145" s="6">
        <v>143</v>
      </c>
      <c r="B145" s="6" t="s">
        <v>1506</v>
      </c>
      <c r="C145" s="6" t="s">
        <v>1506</v>
      </c>
      <c r="D145" s="6" t="s">
        <v>1505</v>
      </c>
      <c r="E145" s="6" t="s">
        <v>1028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1339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146</v>
      </c>
      <c r="W145" s="3" t="s">
        <v>385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38">
        <v>0</v>
      </c>
      <c r="AT145" s="38">
        <v>0</v>
      </c>
      <c r="AU145" s="38">
        <v>0</v>
      </c>
      <c r="AV145" s="38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40">
        <v>2</v>
      </c>
      <c r="BD145" s="40" t="s">
        <v>1421</v>
      </c>
      <c r="BE145" s="40">
        <v>0</v>
      </c>
    </row>
    <row r="146" spans="1:57" x14ac:dyDescent="0.25">
      <c r="A146" s="6">
        <v>144</v>
      </c>
      <c r="B146" s="6" t="s">
        <v>1512</v>
      </c>
      <c r="C146" s="6" t="s">
        <v>1512</v>
      </c>
      <c r="D146" s="6" t="s">
        <v>103</v>
      </c>
      <c r="E146" s="6" t="s">
        <v>105</v>
      </c>
      <c r="F146" s="17">
        <v>44856.059421296297</v>
      </c>
      <c r="G146" s="21">
        <v>-4</v>
      </c>
      <c r="H146" s="4">
        <f t="shared" si="8"/>
        <v>44855.892754629633</v>
      </c>
    </row>
    <row r="147" spans="1:57" x14ac:dyDescent="0.25">
      <c r="A147" s="6">
        <v>145</v>
      </c>
      <c r="B147" s="6" t="s">
        <v>1507</v>
      </c>
      <c r="C147" s="6" t="s">
        <v>1508</v>
      </c>
      <c r="D147" s="6" t="s">
        <v>1230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1339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146</v>
      </c>
      <c r="W147" s="3" t="s">
        <v>385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38">
        <v>0</v>
      </c>
      <c r="AT147" s="38">
        <v>0</v>
      </c>
      <c r="AU147" s="38">
        <v>0</v>
      </c>
      <c r="AV147" s="38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40">
        <v>3</v>
      </c>
      <c r="BD147" s="40" t="s">
        <v>1421</v>
      </c>
      <c r="BE147" s="40">
        <v>0</v>
      </c>
    </row>
    <row r="148" spans="1:57" x14ac:dyDescent="0.25">
      <c r="A148" s="6">
        <v>146</v>
      </c>
      <c r="B148" s="6" t="s">
        <v>1509</v>
      </c>
      <c r="C148" s="6" t="s">
        <v>1509</v>
      </c>
      <c r="D148" s="6" t="s">
        <v>1510</v>
      </c>
      <c r="E148" s="6" t="s">
        <v>1028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1339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146</v>
      </c>
      <c r="W148" s="3" t="s">
        <v>385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38">
        <v>0</v>
      </c>
      <c r="AT148" s="38">
        <v>0</v>
      </c>
      <c r="AU148" s="38">
        <v>0</v>
      </c>
      <c r="AV148" s="38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40">
        <v>3</v>
      </c>
      <c r="BD148" s="40" t="s">
        <v>1422</v>
      </c>
      <c r="BE148" s="40">
        <v>0</v>
      </c>
    </row>
    <row r="149" spans="1:57" x14ac:dyDescent="0.25">
      <c r="A149" s="6">
        <v>147</v>
      </c>
      <c r="B149" s="6" t="s">
        <v>1511</v>
      </c>
      <c r="C149" s="6" t="s">
        <v>1511</v>
      </c>
      <c r="D149" s="6" t="s">
        <v>1511</v>
      </c>
      <c r="E149" s="6" t="s">
        <v>115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1339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146</v>
      </c>
      <c r="W149" s="3" t="s">
        <v>385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38">
        <v>0</v>
      </c>
      <c r="AT149" s="38">
        <v>0</v>
      </c>
      <c r="AU149" s="38">
        <v>0</v>
      </c>
      <c r="AV149" s="38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40">
        <v>1</v>
      </c>
      <c r="BD149" s="40" t="s">
        <v>1513</v>
      </c>
      <c r="BE149" s="40">
        <v>0</v>
      </c>
    </row>
    <row r="150" spans="1:57" x14ac:dyDescent="0.25">
      <c r="A150" s="6">
        <v>148</v>
      </c>
      <c r="B150" s="6" t="s">
        <v>1516</v>
      </c>
      <c r="C150" s="6" t="s">
        <v>1515</v>
      </c>
      <c r="D150" s="6" t="s">
        <v>1375</v>
      </c>
      <c r="E150" s="6" t="s">
        <v>1376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1339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146</v>
      </c>
      <c r="W150" s="3" t="s">
        <v>385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38">
        <v>0</v>
      </c>
      <c r="AT150" s="38">
        <v>0</v>
      </c>
      <c r="AU150" s="38">
        <v>0</v>
      </c>
      <c r="AV150" s="38">
        <v>0</v>
      </c>
      <c r="AW150" s="38">
        <v>0</v>
      </c>
      <c r="AX150" s="38">
        <v>0</v>
      </c>
      <c r="AY150" s="38">
        <v>135</v>
      </c>
      <c r="AZ150" s="38">
        <v>0</v>
      </c>
      <c r="BA150" s="38">
        <v>0</v>
      </c>
      <c r="BB150" s="38">
        <v>0</v>
      </c>
      <c r="BC150" s="40">
        <v>3</v>
      </c>
      <c r="BD150" s="40" t="s">
        <v>1421</v>
      </c>
      <c r="BE150" s="40">
        <v>0</v>
      </c>
    </row>
    <row r="151" spans="1:57" x14ac:dyDescent="0.25">
      <c r="A151" s="6">
        <v>149</v>
      </c>
      <c r="B151" s="6" t="s">
        <v>1531</v>
      </c>
      <c r="C151" s="6" t="s">
        <v>1531</v>
      </c>
      <c r="D151" s="6" t="s">
        <v>103</v>
      </c>
      <c r="E151" s="6" t="s">
        <v>105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1339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146</v>
      </c>
      <c r="W151" s="3" t="s">
        <v>385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38">
        <v>0</v>
      </c>
      <c r="AT151" s="38">
        <v>0</v>
      </c>
      <c r="AU151" s="38">
        <v>0</v>
      </c>
      <c r="AV151" s="38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40">
        <v>1</v>
      </c>
      <c r="BD151" s="40" t="s">
        <v>1421</v>
      </c>
      <c r="BE151" s="40">
        <v>0</v>
      </c>
    </row>
    <row r="152" spans="1:57" x14ac:dyDescent="0.25">
      <c r="A152" s="6">
        <v>150</v>
      </c>
      <c r="B152" s="6" t="s">
        <v>1532</v>
      </c>
      <c r="C152" s="6" t="s">
        <v>1531</v>
      </c>
      <c r="D152" s="6" t="s">
        <v>103</v>
      </c>
      <c r="E152" s="6" t="s">
        <v>105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1339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146</v>
      </c>
      <c r="W152" s="3" t="s">
        <v>385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38">
        <v>0</v>
      </c>
      <c r="AT152" s="38">
        <v>0</v>
      </c>
      <c r="AU152" s="38">
        <v>0</v>
      </c>
      <c r="AV152" s="38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40">
        <v>1</v>
      </c>
      <c r="BD152" s="40" t="s">
        <v>1421</v>
      </c>
      <c r="BE152" s="40">
        <v>0</v>
      </c>
    </row>
    <row r="153" spans="1:57" x14ac:dyDescent="0.25">
      <c r="A153" s="6">
        <v>151</v>
      </c>
      <c r="B153" s="6" t="s">
        <v>1533</v>
      </c>
      <c r="C153" s="6" t="s">
        <v>1533</v>
      </c>
      <c r="D153" s="6" t="s">
        <v>1534</v>
      </c>
      <c r="E153" s="6" t="s">
        <v>65</v>
      </c>
      <c r="F153" s="17">
        <v>44924.286215277774</v>
      </c>
      <c r="G153" s="21">
        <v>8</v>
      </c>
      <c r="H153" s="4">
        <f t="shared" ref="H153:H159" si="10">F153+G153/24</f>
        <v>44924.61954861111</v>
      </c>
      <c r="I153" s="3">
        <v>6195</v>
      </c>
      <c r="J153" s="3">
        <v>16440</v>
      </c>
      <c r="K153" s="3">
        <f t="shared" ref="K153:K159" si="11">I153*J153^2/2/4.184/10^12</f>
        <v>0.20008902390057362</v>
      </c>
      <c r="L153" s="3">
        <v>63.3</v>
      </c>
      <c r="M153" s="3">
        <v>1.6</v>
      </c>
      <c r="N153" s="3" t="s">
        <v>1339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146</v>
      </c>
      <c r="W153" s="3" t="s">
        <v>385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38">
        <v>0</v>
      </c>
      <c r="AT153" s="38">
        <v>0</v>
      </c>
      <c r="AU153" s="38">
        <v>0</v>
      </c>
      <c r="AV153" s="38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40">
        <v>2</v>
      </c>
      <c r="BD153" s="40" t="s">
        <v>1421</v>
      </c>
      <c r="BE153" s="40">
        <v>0</v>
      </c>
    </row>
    <row r="154" spans="1:57" x14ac:dyDescent="0.25">
      <c r="A154" s="6">
        <v>152</v>
      </c>
      <c r="B154" s="6" t="s">
        <v>1535</v>
      </c>
      <c r="C154" s="6" t="s">
        <v>1535</v>
      </c>
      <c r="D154" s="6" t="s">
        <v>1395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1339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146</v>
      </c>
      <c r="W154" s="3" t="s">
        <v>385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38">
        <v>0</v>
      </c>
      <c r="AT154" s="38">
        <v>0</v>
      </c>
      <c r="AU154" s="38">
        <v>0</v>
      </c>
      <c r="AV154" s="38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40">
        <v>3</v>
      </c>
      <c r="BD154" s="40" t="s">
        <v>1421</v>
      </c>
      <c r="BE154" s="40">
        <v>0</v>
      </c>
    </row>
    <row r="155" spans="1:57" x14ac:dyDescent="0.25">
      <c r="A155" s="6">
        <v>153</v>
      </c>
      <c r="B155" s="6" t="s">
        <v>1536</v>
      </c>
      <c r="C155" s="6" t="s">
        <v>1536</v>
      </c>
      <c r="D155" s="6" t="s">
        <v>1537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1339</v>
      </c>
      <c r="O155" s="3">
        <v>35.652282</v>
      </c>
      <c r="P155" s="3">
        <v>-95.406335999999996</v>
      </c>
      <c r="Q155" s="3">
        <v>17789.5</v>
      </c>
      <c r="R155" s="3">
        <f>Q155</f>
        <v>17789.5</v>
      </c>
      <c r="S155" s="3">
        <v>5000</v>
      </c>
      <c r="T155" s="3">
        <f t="shared" ref="T155:T162" si="12">M155</f>
        <v>59</v>
      </c>
      <c r="U155" s="3">
        <f>Q155</f>
        <v>17789.5</v>
      </c>
      <c r="V155" s="3" t="s">
        <v>83</v>
      </c>
      <c r="W155" s="3" t="s">
        <v>385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0</v>
      </c>
      <c r="AE155" s="5">
        <v>0</v>
      </c>
      <c r="AF155" s="5">
        <v>310</v>
      </c>
      <c r="AG155" s="5">
        <v>-1.5</v>
      </c>
      <c r="AH155" s="5">
        <v>1.5</v>
      </c>
      <c r="AI155" s="45">
        <v>0</v>
      </c>
      <c r="AJ155" s="45">
        <v>0</v>
      </c>
      <c r="AK155" s="45">
        <v>0</v>
      </c>
      <c r="AL155" s="23">
        <v>0</v>
      </c>
      <c r="AM155" s="23">
        <v>0</v>
      </c>
      <c r="AN155" s="23">
        <v>0</v>
      </c>
      <c r="AO155" s="23">
        <v>0</v>
      </c>
      <c r="AP155" s="23">
        <v>0</v>
      </c>
      <c r="AQ155" s="23">
        <v>0</v>
      </c>
      <c r="AR155" s="25">
        <v>0</v>
      </c>
      <c r="AS155" s="38">
        <v>0</v>
      </c>
      <c r="AT155" s="38">
        <v>0</v>
      </c>
      <c r="AU155" s="38">
        <v>0</v>
      </c>
      <c r="AV155" s="38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40">
        <v>4</v>
      </c>
      <c r="BD155" s="40" t="s">
        <v>1421</v>
      </c>
      <c r="BE155" s="40">
        <v>0</v>
      </c>
    </row>
    <row r="156" spans="1:57" x14ac:dyDescent="0.25">
      <c r="A156" s="6">
        <v>154</v>
      </c>
      <c r="B156" s="6" t="s">
        <v>1548</v>
      </c>
      <c r="C156" s="6" t="s">
        <v>1548</v>
      </c>
      <c r="D156" s="6" t="s">
        <v>1549</v>
      </c>
      <c r="E156" s="6" t="s">
        <v>1096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1339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146</v>
      </c>
      <c r="W156" s="3" t="s">
        <v>385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38">
        <v>0</v>
      </c>
      <c r="AT156" s="38">
        <v>0</v>
      </c>
      <c r="AU156" s="38">
        <v>0</v>
      </c>
      <c r="AV156" s="38">
        <v>0</v>
      </c>
      <c r="AW156" s="38">
        <v>0</v>
      </c>
      <c r="AX156" s="38">
        <v>0</v>
      </c>
      <c r="AY156" s="38">
        <v>136</v>
      </c>
      <c r="AZ156" s="38">
        <v>0</v>
      </c>
      <c r="BA156" s="38">
        <v>0</v>
      </c>
      <c r="BB156" s="38">
        <v>0</v>
      </c>
      <c r="BC156" s="40">
        <v>3</v>
      </c>
      <c r="BD156" s="40" t="s">
        <v>1501</v>
      </c>
      <c r="BE156" s="40">
        <v>0</v>
      </c>
    </row>
    <row r="157" spans="1:57" x14ac:dyDescent="0.25">
      <c r="A157" s="6">
        <v>155</v>
      </c>
      <c r="B157" s="6" t="s">
        <v>1571</v>
      </c>
      <c r="C157" s="6" t="s">
        <v>1560</v>
      </c>
      <c r="D157" s="6" t="s">
        <v>1561</v>
      </c>
      <c r="E157" s="6" t="s">
        <v>634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1339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83</v>
      </c>
      <c r="W157" s="3" t="s">
        <v>385</v>
      </c>
      <c r="X157" s="3">
        <v>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-1.5</v>
      </c>
      <c r="AH157" s="5">
        <v>1.5</v>
      </c>
      <c r="AI157" s="45">
        <v>0</v>
      </c>
      <c r="AJ157" s="45">
        <v>0</v>
      </c>
      <c r="AK157" s="45">
        <v>0</v>
      </c>
      <c r="AL157" s="23">
        <v>0</v>
      </c>
      <c r="AM157" s="23">
        <v>0</v>
      </c>
      <c r="AN157" s="23">
        <v>0</v>
      </c>
      <c r="AO157" s="23">
        <v>0</v>
      </c>
      <c r="AP157" s="23">
        <v>0</v>
      </c>
      <c r="AQ157" s="23">
        <v>0</v>
      </c>
      <c r="AR157" s="25">
        <v>0</v>
      </c>
      <c r="AS157" s="38">
        <v>0</v>
      </c>
      <c r="AT157" s="38">
        <v>0</v>
      </c>
      <c r="AU157" s="38">
        <v>0</v>
      </c>
      <c r="AV157" s="38">
        <v>0</v>
      </c>
      <c r="AW157" s="38">
        <v>0</v>
      </c>
      <c r="AX157" s="38">
        <v>0</v>
      </c>
      <c r="AY157" s="38">
        <v>135</v>
      </c>
      <c r="AZ157" s="38">
        <v>0</v>
      </c>
      <c r="BA157" s="38">
        <v>0</v>
      </c>
      <c r="BB157" s="38">
        <v>0</v>
      </c>
      <c r="BC157" s="40">
        <v>4</v>
      </c>
      <c r="BD157" s="40" t="s">
        <v>1421</v>
      </c>
      <c r="BE157" s="40">
        <v>0</v>
      </c>
    </row>
    <row r="158" spans="1:57" x14ac:dyDescent="0.25">
      <c r="A158" s="6">
        <v>156</v>
      </c>
      <c r="B158" s="6" t="s">
        <v>1572</v>
      </c>
      <c r="C158" s="6" t="s">
        <v>1560</v>
      </c>
      <c r="D158" s="6" t="s">
        <v>1561</v>
      </c>
      <c r="E158" s="6" t="s">
        <v>634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1339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83</v>
      </c>
      <c r="W158" s="3" t="s">
        <v>385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1.5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38">
        <v>0</v>
      </c>
      <c r="AT158" s="38">
        <v>0</v>
      </c>
      <c r="AU158" s="38">
        <v>0</v>
      </c>
      <c r="AV158" s="38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40">
        <v>4</v>
      </c>
      <c r="BD158" s="40" t="s">
        <v>1421</v>
      </c>
      <c r="BE158" s="40">
        <v>0</v>
      </c>
    </row>
    <row r="159" spans="1:57" x14ac:dyDescent="0.25">
      <c r="A159" s="6">
        <v>157</v>
      </c>
      <c r="B159" s="6" t="s">
        <v>1570</v>
      </c>
      <c r="C159" s="6" t="s">
        <v>1570</v>
      </c>
      <c r="D159" s="6" t="s">
        <v>1395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1339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146</v>
      </c>
      <c r="W159" s="3" t="s">
        <v>385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0</v>
      </c>
      <c r="AN159" s="23">
        <v>0</v>
      </c>
      <c r="AO159" s="23">
        <v>0</v>
      </c>
      <c r="AP159" s="23">
        <v>0</v>
      </c>
      <c r="AQ159" s="23">
        <v>0</v>
      </c>
      <c r="AR159" s="25">
        <v>0</v>
      </c>
      <c r="AS159" s="38">
        <v>0</v>
      </c>
      <c r="AT159" s="38">
        <v>0</v>
      </c>
      <c r="AU159" s="38">
        <v>0</v>
      </c>
      <c r="AV159" s="38">
        <v>0</v>
      </c>
      <c r="AW159" s="38">
        <v>0</v>
      </c>
      <c r="AX159" s="38">
        <v>0</v>
      </c>
      <c r="AY159" s="38">
        <v>2</v>
      </c>
      <c r="AZ159" s="38">
        <v>0</v>
      </c>
      <c r="BA159" s="38">
        <v>0</v>
      </c>
      <c r="BB159" s="38">
        <v>0</v>
      </c>
      <c r="BC159" s="40">
        <v>1</v>
      </c>
      <c r="BD159" s="40" t="s">
        <v>1421</v>
      </c>
      <c r="BE159" s="40">
        <v>0</v>
      </c>
    </row>
    <row r="160" spans="1:57" x14ac:dyDescent="0.25">
      <c r="A160" s="6">
        <v>158</v>
      </c>
      <c r="B160" s="6" t="s">
        <v>1573</v>
      </c>
      <c r="C160" s="6" t="s">
        <v>1560</v>
      </c>
      <c r="D160" s="6" t="s">
        <v>1561</v>
      </c>
      <c r="E160" s="6" t="s">
        <v>634</v>
      </c>
      <c r="F160" s="17">
        <v>44970.124502314815</v>
      </c>
      <c r="G160" s="21">
        <v>1</v>
      </c>
      <c r="H160" s="4">
        <f t="shared" ref="H160:H162" si="13">F160+G160/24</f>
        <v>44970.166168981479</v>
      </c>
      <c r="I160" s="3">
        <v>1727</v>
      </c>
      <c r="J160" s="3">
        <v>14060.9</v>
      </c>
      <c r="K160" s="3">
        <f t="shared" ref="K160:K162" si="14">I160*J160^2/2/4.184/10^12</f>
        <v>4.0803451901872602E-2</v>
      </c>
      <c r="L160" s="3">
        <v>102.16289999999999</v>
      </c>
      <c r="M160" s="3">
        <f>90-48.5766</f>
        <v>41.423400000000001</v>
      </c>
      <c r="N160" s="3" t="s">
        <v>1339</v>
      </c>
      <c r="O160" s="3">
        <v>49.831260999999998</v>
      </c>
      <c r="P160" s="3">
        <v>0.50337500000000002</v>
      </c>
      <c r="Q160" s="3">
        <v>44751.68</v>
      </c>
      <c r="R160" s="3">
        <f>Q160</f>
        <v>44751.68</v>
      </c>
      <c r="S160" s="3">
        <v>5000</v>
      </c>
      <c r="T160" s="3">
        <f t="shared" si="12"/>
        <v>41.423400000000001</v>
      </c>
      <c r="U160" s="3">
        <v>21327</v>
      </c>
      <c r="V160" s="3" t="s">
        <v>113</v>
      </c>
      <c r="W160" s="3" t="s">
        <v>385</v>
      </c>
      <c r="X160" s="3">
        <v>0</v>
      </c>
      <c r="Y160" s="3">
        <v>60000</v>
      </c>
      <c r="Z160" s="3">
        <v>60000</v>
      </c>
      <c r="AA160" s="5">
        <v>82.8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45.37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38">
        <v>0</v>
      </c>
      <c r="AT160" s="38">
        <v>0</v>
      </c>
      <c r="AU160" s="38">
        <v>0</v>
      </c>
      <c r="AV160" s="38">
        <v>0</v>
      </c>
      <c r="AW160" s="38">
        <v>0</v>
      </c>
      <c r="AX160" s="38">
        <v>0</v>
      </c>
      <c r="AY160" s="38">
        <v>135</v>
      </c>
      <c r="AZ160" s="38">
        <v>0</v>
      </c>
      <c r="BA160" s="38">
        <v>0</v>
      </c>
      <c r="BB160" s="38">
        <v>0</v>
      </c>
      <c r="BC160" s="40">
        <v>4</v>
      </c>
      <c r="BD160" s="40" t="s">
        <v>1421</v>
      </c>
      <c r="BE160" s="40">
        <v>0</v>
      </c>
    </row>
    <row r="161" spans="1:57" x14ac:dyDescent="0.25">
      <c r="A161" s="6">
        <v>159</v>
      </c>
      <c r="B161" s="6" t="s">
        <v>1574</v>
      </c>
      <c r="C161" s="6" t="s">
        <v>1574</v>
      </c>
      <c r="D161" s="6" t="s">
        <v>1575</v>
      </c>
      <c r="E161" s="6" t="s">
        <v>144</v>
      </c>
      <c r="F161" s="17">
        <v>44965.966666666667</v>
      </c>
      <c r="G161" s="21">
        <v>1</v>
      </c>
      <c r="H161" s="4">
        <f t="shared" si="13"/>
        <v>44966.008333333331</v>
      </c>
      <c r="I161" s="3">
        <v>16</v>
      </c>
      <c r="J161" s="3">
        <v>12500</v>
      </c>
      <c r="K161" s="3">
        <f t="shared" si="14"/>
        <v>2.9875717017208408E-4</v>
      </c>
      <c r="L161" s="3">
        <v>95.39</v>
      </c>
      <c r="M161" s="3">
        <v>24.6</v>
      </c>
      <c r="N161" s="3" t="s">
        <v>1339</v>
      </c>
      <c r="O161" s="3">
        <v>51.498026000000003</v>
      </c>
      <c r="P161" s="3">
        <v>12.788249</v>
      </c>
      <c r="Q161" s="3">
        <v>26000</v>
      </c>
      <c r="R161" s="3">
        <v>26000</v>
      </c>
      <c r="S161" s="3">
        <v>5000</v>
      </c>
      <c r="T161" s="3">
        <f t="shared" si="12"/>
        <v>24.6</v>
      </c>
      <c r="U161" s="3">
        <f>R161</f>
        <v>26000</v>
      </c>
      <c r="V161" s="3" t="s">
        <v>146</v>
      </c>
      <c r="W161" s="3" t="s">
        <v>385</v>
      </c>
      <c r="X161" s="3">
        <v>0</v>
      </c>
      <c r="Y161" s="3">
        <v>60000</v>
      </c>
      <c r="Z161" s="3">
        <v>60000</v>
      </c>
      <c r="AA161" s="5">
        <v>200</v>
      </c>
      <c r="AB161" s="5">
        <v>0.46010000000000001</v>
      </c>
      <c r="AC161" s="5">
        <v>0.19919999999999999</v>
      </c>
      <c r="AD161" s="5">
        <v>1E-3</v>
      </c>
      <c r="AE161" s="5">
        <v>6.9999999999999999E-4</v>
      </c>
      <c r="AF161" s="5">
        <v>200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38">
        <v>0</v>
      </c>
      <c r="AT161" s="38">
        <v>0</v>
      </c>
      <c r="AU161" s="38">
        <v>0</v>
      </c>
      <c r="AV161" s="38">
        <v>0</v>
      </c>
      <c r="AW161" s="38">
        <v>0</v>
      </c>
      <c r="AX161" s="38">
        <v>0</v>
      </c>
      <c r="AY161" s="38">
        <v>136</v>
      </c>
      <c r="AZ161" s="38">
        <v>0</v>
      </c>
      <c r="BA161" s="38">
        <v>0</v>
      </c>
      <c r="BB161" s="38">
        <v>0</v>
      </c>
      <c r="BC161" s="40">
        <v>4</v>
      </c>
      <c r="BD161" s="40" t="s">
        <v>1577</v>
      </c>
      <c r="BE161" s="40">
        <v>0</v>
      </c>
    </row>
    <row r="162" spans="1:57" x14ac:dyDescent="0.25">
      <c r="A162" s="6">
        <v>160</v>
      </c>
      <c r="B162" s="6" t="s">
        <v>1578</v>
      </c>
      <c r="C162" s="6" t="s">
        <v>1578</v>
      </c>
      <c r="D162" s="6" t="s">
        <v>5</v>
      </c>
      <c r="E162" s="6" t="s">
        <v>4</v>
      </c>
      <c r="F162" s="17">
        <v>44977.076851851853</v>
      </c>
      <c r="G162" s="21">
        <v>-5</v>
      </c>
      <c r="H162" s="4">
        <f t="shared" si="13"/>
        <v>44976.868518518517</v>
      </c>
      <c r="I162" s="3">
        <v>25</v>
      </c>
      <c r="J162" s="3">
        <v>25000</v>
      </c>
      <c r="K162" s="3">
        <f t="shared" si="14"/>
        <v>1.8672323135755257E-3</v>
      </c>
      <c r="L162" s="3">
        <v>286.34449999999998</v>
      </c>
      <c r="M162" s="3">
        <f>90-26.2985</f>
        <v>63.701499999999996</v>
      </c>
      <c r="N162" s="3" t="s">
        <v>1339</v>
      </c>
      <c r="O162" s="3">
        <v>43.427529</v>
      </c>
      <c r="P162" s="3">
        <v>-85.524208000000002</v>
      </c>
      <c r="Q162" s="3">
        <v>37595</v>
      </c>
      <c r="R162" s="3">
        <f>Q162</f>
        <v>37595</v>
      </c>
      <c r="S162" s="3">
        <v>5000</v>
      </c>
      <c r="T162" s="3">
        <f t="shared" si="12"/>
        <v>63.701499999999996</v>
      </c>
      <c r="U162" s="3">
        <v>37595</v>
      </c>
      <c r="V162" s="3" t="s">
        <v>146</v>
      </c>
      <c r="W162" s="3" t="s">
        <v>385</v>
      </c>
      <c r="X162" s="3">
        <v>0</v>
      </c>
      <c r="Y162" s="3">
        <v>60000</v>
      </c>
      <c r="Z162" s="3">
        <v>60000</v>
      </c>
      <c r="AA162" s="5">
        <v>1000</v>
      </c>
      <c r="AB162" s="5">
        <v>0.24049999999999999</v>
      </c>
      <c r="AC162" s="5">
        <v>0.87580000000000002</v>
      </c>
      <c r="AD162" s="5">
        <v>1E-3</v>
      </c>
      <c r="AE162" s="5">
        <v>1E-3</v>
      </c>
      <c r="AF162" s="5">
        <v>500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38">
        <v>0</v>
      </c>
      <c r="AT162" s="38">
        <v>0</v>
      </c>
      <c r="AU162" s="38">
        <v>0</v>
      </c>
      <c r="AV162" s="38">
        <v>0</v>
      </c>
      <c r="AW162" s="38">
        <v>0</v>
      </c>
      <c r="AX162" s="38">
        <v>0</v>
      </c>
      <c r="AY162" s="38">
        <v>138</v>
      </c>
      <c r="AZ162" s="38">
        <v>0</v>
      </c>
      <c r="BA162" s="38">
        <v>0</v>
      </c>
      <c r="BB162" s="38">
        <v>0</v>
      </c>
      <c r="BC162" s="40">
        <v>1</v>
      </c>
      <c r="BD162" s="40" t="s">
        <v>1421</v>
      </c>
      <c r="BE162" s="40">
        <v>0</v>
      </c>
    </row>
  </sheetData>
  <autoFilter ref="A5:BE156" xr:uid="{332638A7-5364-4539-88F3-B010BD503402}">
    <sortState xmlns:xlrd2="http://schemas.microsoft.com/office/spreadsheetml/2017/richdata2" ref="A6:BE156">
      <sortCondition ref="A5:A156"/>
    </sortState>
  </autoFilter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35"/>
  <sheetViews>
    <sheetView topLeftCell="A110" workbookViewId="0">
      <selection activeCell="B136" sqref="B136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220</v>
      </c>
      <c r="B1" s="35" t="s">
        <v>169</v>
      </c>
      <c r="C1" s="30" t="s">
        <v>226</v>
      </c>
      <c r="D1" s="29" t="s">
        <v>403</v>
      </c>
    </row>
    <row r="2" spans="1:4" s="29" customFormat="1" x14ac:dyDescent="0.25">
      <c r="A2" s="33">
        <v>1</v>
      </c>
      <c r="B2" s="32" t="s">
        <v>225</v>
      </c>
      <c r="C2" s="31">
        <v>43812</v>
      </c>
    </row>
    <row r="3" spans="1:4" x14ac:dyDescent="0.25">
      <c r="A3" s="33">
        <v>2</v>
      </c>
      <c r="B3" s="32" t="s">
        <v>221</v>
      </c>
      <c r="C3" s="31">
        <v>43812</v>
      </c>
    </row>
    <row r="4" spans="1:4" x14ac:dyDescent="0.25">
      <c r="A4" s="33">
        <v>3</v>
      </c>
      <c r="B4" s="32" t="s">
        <v>222</v>
      </c>
      <c r="C4" s="31">
        <v>43812</v>
      </c>
    </row>
    <row r="5" spans="1:4" ht="30" x14ac:dyDescent="0.25">
      <c r="A5" s="33">
        <v>4</v>
      </c>
      <c r="B5" s="32" t="s">
        <v>223</v>
      </c>
      <c r="C5" s="31">
        <v>43812</v>
      </c>
    </row>
    <row r="6" spans="1:4" x14ac:dyDescent="0.25">
      <c r="A6" s="33">
        <v>5</v>
      </c>
      <c r="B6" s="32" t="s">
        <v>224</v>
      </c>
      <c r="C6" s="31">
        <v>43812</v>
      </c>
      <c r="D6" t="s">
        <v>404</v>
      </c>
    </row>
    <row r="7" spans="1:4" ht="45" x14ac:dyDescent="0.25">
      <c r="A7" s="33">
        <v>6</v>
      </c>
      <c r="B7" s="32" t="s">
        <v>380</v>
      </c>
      <c r="C7" s="31">
        <v>43812</v>
      </c>
    </row>
    <row r="8" spans="1:4" ht="30" x14ac:dyDescent="0.25">
      <c r="A8" s="33">
        <v>7</v>
      </c>
      <c r="B8" s="32" t="s">
        <v>373</v>
      </c>
      <c r="C8" s="31">
        <v>43812</v>
      </c>
    </row>
    <row r="9" spans="1:4" ht="30" x14ac:dyDescent="0.25">
      <c r="A9" s="33">
        <v>8</v>
      </c>
      <c r="B9" s="32" t="s">
        <v>367</v>
      </c>
      <c r="C9" s="31">
        <v>43812</v>
      </c>
    </row>
    <row r="10" spans="1:4" x14ac:dyDescent="0.25">
      <c r="A10" s="33">
        <v>9</v>
      </c>
      <c r="B10" s="32" t="s">
        <v>352</v>
      </c>
      <c r="C10" s="31">
        <v>43812</v>
      </c>
    </row>
    <row r="11" spans="1:4" ht="30" x14ac:dyDescent="0.25">
      <c r="A11" s="33">
        <v>10</v>
      </c>
      <c r="B11" s="32" t="s">
        <v>269</v>
      </c>
      <c r="C11" s="31">
        <v>43812</v>
      </c>
    </row>
    <row r="12" spans="1:4" ht="30" x14ac:dyDescent="0.25">
      <c r="A12" s="33">
        <v>11</v>
      </c>
      <c r="B12" s="32" t="s">
        <v>355</v>
      </c>
      <c r="C12" s="31">
        <v>43812</v>
      </c>
    </row>
    <row r="13" spans="1:4" x14ac:dyDescent="0.25">
      <c r="A13" s="33">
        <v>12</v>
      </c>
      <c r="B13" s="32" t="s">
        <v>335</v>
      </c>
      <c r="C13" s="31">
        <v>43812</v>
      </c>
    </row>
    <row r="14" spans="1:4" ht="30" x14ac:dyDescent="0.25">
      <c r="A14" s="33">
        <v>13</v>
      </c>
      <c r="B14" s="32" t="s">
        <v>334</v>
      </c>
      <c r="C14" s="31">
        <v>43812</v>
      </c>
    </row>
    <row r="15" spans="1:4" x14ac:dyDescent="0.25">
      <c r="A15" s="33">
        <v>14</v>
      </c>
      <c r="B15" s="32" t="s">
        <v>271</v>
      </c>
      <c r="C15" s="31">
        <v>43812</v>
      </c>
    </row>
    <row r="16" spans="1:4" ht="45" x14ac:dyDescent="0.25">
      <c r="A16" s="33">
        <v>15</v>
      </c>
      <c r="B16" s="32" t="s">
        <v>278</v>
      </c>
      <c r="C16" s="31">
        <v>43812</v>
      </c>
    </row>
    <row r="17" spans="1:3" ht="30" x14ac:dyDescent="0.25">
      <c r="A17" s="33">
        <v>16</v>
      </c>
      <c r="B17" s="32" t="s">
        <v>356</v>
      </c>
      <c r="C17" s="31">
        <v>43812</v>
      </c>
    </row>
    <row r="18" spans="1:3" ht="30" x14ac:dyDescent="0.25">
      <c r="A18" s="33">
        <v>17</v>
      </c>
      <c r="B18" s="32" t="s">
        <v>280</v>
      </c>
      <c r="C18" s="31">
        <v>43812</v>
      </c>
    </row>
    <row r="19" spans="1:3" x14ac:dyDescent="0.25">
      <c r="A19" s="33">
        <v>18</v>
      </c>
      <c r="B19" s="32" t="s">
        <v>313</v>
      </c>
      <c r="C19" s="31">
        <v>43812</v>
      </c>
    </row>
    <row r="20" spans="1:3" x14ac:dyDescent="0.25">
      <c r="A20" s="33">
        <v>19</v>
      </c>
      <c r="B20" s="32" t="s">
        <v>314</v>
      </c>
      <c r="C20" s="31">
        <v>43812</v>
      </c>
    </row>
    <row r="21" spans="1:3" ht="30" x14ac:dyDescent="0.25">
      <c r="A21" s="33">
        <v>20</v>
      </c>
      <c r="B21" s="32" t="s">
        <v>359</v>
      </c>
      <c r="C21" s="31">
        <v>43812</v>
      </c>
    </row>
    <row r="22" spans="1:3" x14ac:dyDescent="0.25">
      <c r="A22" s="33">
        <v>21</v>
      </c>
      <c r="B22" s="32" t="s">
        <v>274</v>
      </c>
      <c r="C22" s="31">
        <v>43812</v>
      </c>
    </row>
    <row r="23" spans="1:3" ht="30" x14ac:dyDescent="0.25">
      <c r="A23" s="33">
        <v>22</v>
      </c>
      <c r="B23" s="32" t="s">
        <v>273</v>
      </c>
      <c r="C23" s="31">
        <v>43812</v>
      </c>
    </row>
    <row r="24" spans="1:3" x14ac:dyDescent="0.25">
      <c r="A24" s="33">
        <v>23</v>
      </c>
      <c r="B24" s="32" t="s">
        <v>332</v>
      </c>
      <c r="C24" s="31">
        <v>43812</v>
      </c>
    </row>
    <row r="25" spans="1:3" x14ac:dyDescent="0.25">
      <c r="A25" s="33">
        <v>24</v>
      </c>
      <c r="B25" s="32" t="s">
        <v>288</v>
      </c>
      <c r="C25" s="31">
        <v>43812</v>
      </c>
    </row>
    <row r="26" spans="1:3" x14ac:dyDescent="0.25">
      <c r="A26" s="33">
        <v>25</v>
      </c>
      <c r="B26" s="32" t="s">
        <v>290</v>
      </c>
      <c r="C26" s="31">
        <v>43812</v>
      </c>
    </row>
    <row r="27" spans="1:3" x14ac:dyDescent="0.25">
      <c r="A27" s="33">
        <v>26</v>
      </c>
      <c r="B27" s="32" t="s">
        <v>323</v>
      </c>
      <c r="C27" s="31">
        <v>43812</v>
      </c>
    </row>
    <row r="28" spans="1:3" x14ac:dyDescent="0.25">
      <c r="A28" s="33">
        <v>27</v>
      </c>
      <c r="B28" s="32" t="s">
        <v>311</v>
      </c>
      <c r="C28" s="31">
        <v>43812</v>
      </c>
    </row>
    <row r="29" spans="1:3" ht="30" x14ac:dyDescent="0.25">
      <c r="A29" s="33">
        <v>28</v>
      </c>
      <c r="B29" s="32" t="s">
        <v>312</v>
      </c>
      <c r="C29" s="31">
        <v>43812</v>
      </c>
    </row>
    <row r="30" spans="1:3" x14ac:dyDescent="0.25">
      <c r="A30" s="33">
        <v>29</v>
      </c>
      <c r="B30" s="32" t="s">
        <v>357</v>
      </c>
      <c r="C30" s="31">
        <v>43812</v>
      </c>
    </row>
    <row r="31" spans="1:3" ht="30" x14ac:dyDescent="0.25">
      <c r="A31" s="33">
        <v>30</v>
      </c>
      <c r="B31" s="32" t="s">
        <v>354</v>
      </c>
      <c r="C31" s="31">
        <v>43812</v>
      </c>
    </row>
    <row r="32" spans="1:3" x14ac:dyDescent="0.25">
      <c r="A32" s="33">
        <v>32</v>
      </c>
      <c r="B32" s="32" t="s">
        <v>268</v>
      </c>
      <c r="C32" s="31">
        <v>43812</v>
      </c>
    </row>
    <row r="33" spans="1:3" x14ac:dyDescent="0.25">
      <c r="A33" s="33">
        <v>33</v>
      </c>
      <c r="B33" s="32" t="s">
        <v>363</v>
      </c>
      <c r="C33" s="31">
        <v>43812</v>
      </c>
    </row>
    <row r="34" spans="1:3" x14ac:dyDescent="0.25">
      <c r="A34" s="33">
        <v>34</v>
      </c>
      <c r="B34" s="32" t="s">
        <v>362</v>
      </c>
      <c r="C34" s="31">
        <v>43812</v>
      </c>
    </row>
    <row r="35" spans="1:3" ht="60" x14ac:dyDescent="0.25">
      <c r="A35" s="33">
        <v>35</v>
      </c>
      <c r="B35" s="32" t="s">
        <v>321</v>
      </c>
      <c r="C35" s="31">
        <v>43812</v>
      </c>
    </row>
    <row r="36" spans="1:3" ht="30" x14ac:dyDescent="0.25">
      <c r="A36" s="33">
        <v>36</v>
      </c>
      <c r="B36" s="32" t="s">
        <v>281</v>
      </c>
      <c r="C36" s="31">
        <v>43812</v>
      </c>
    </row>
    <row r="37" spans="1:3" x14ac:dyDescent="0.25">
      <c r="A37" s="33">
        <v>37</v>
      </c>
      <c r="B37" s="32" t="s">
        <v>279</v>
      </c>
      <c r="C37" s="31">
        <v>43812</v>
      </c>
    </row>
    <row r="38" spans="1:3" ht="30" x14ac:dyDescent="0.25">
      <c r="A38" s="33">
        <v>39</v>
      </c>
      <c r="B38" s="32" t="s">
        <v>285</v>
      </c>
      <c r="C38" s="31">
        <v>43812</v>
      </c>
    </row>
    <row r="39" spans="1:3" x14ac:dyDescent="0.25">
      <c r="A39" s="33">
        <v>40</v>
      </c>
      <c r="B39" s="32" t="s">
        <v>286</v>
      </c>
      <c r="C39" s="31">
        <v>43812</v>
      </c>
    </row>
    <row r="40" spans="1:3" ht="75" x14ac:dyDescent="0.25">
      <c r="A40" s="33">
        <v>41</v>
      </c>
      <c r="B40" s="32" t="s">
        <v>320</v>
      </c>
      <c r="C40" s="31">
        <v>43812</v>
      </c>
    </row>
    <row r="41" spans="1:3" x14ac:dyDescent="0.25">
      <c r="A41" s="33">
        <v>42</v>
      </c>
      <c r="B41" s="32" t="s">
        <v>339</v>
      </c>
      <c r="C41" s="31">
        <v>43812</v>
      </c>
    </row>
    <row r="42" spans="1:3" ht="30" x14ac:dyDescent="0.25">
      <c r="A42" s="33">
        <v>43</v>
      </c>
      <c r="B42" s="32" t="s">
        <v>282</v>
      </c>
      <c r="C42" s="31">
        <v>43812</v>
      </c>
    </row>
    <row r="43" spans="1:3" ht="30" x14ac:dyDescent="0.25">
      <c r="A43" s="33">
        <v>44</v>
      </c>
      <c r="B43" s="32" t="s">
        <v>379</v>
      </c>
      <c r="C43" s="31">
        <v>43812</v>
      </c>
    </row>
    <row r="44" spans="1:3" x14ac:dyDescent="0.25">
      <c r="A44" s="33">
        <v>45</v>
      </c>
      <c r="B44" s="32" t="s">
        <v>283</v>
      </c>
      <c r="C44" s="31">
        <v>43812</v>
      </c>
    </row>
    <row r="45" spans="1:3" ht="30" x14ac:dyDescent="0.25">
      <c r="A45" s="33">
        <v>46</v>
      </c>
      <c r="B45" s="32" t="s">
        <v>366</v>
      </c>
      <c r="C45" s="31">
        <v>43812</v>
      </c>
    </row>
    <row r="46" spans="1:3" ht="30" x14ac:dyDescent="0.25">
      <c r="A46" s="33">
        <v>47</v>
      </c>
      <c r="B46" s="32" t="s">
        <v>381</v>
      </c>
      <c r="C46" s="31">
        <v>43812</v>
      </c>
    </row>
    <row r="47" spans="1:3" x14ac:dyDescent="0.25">
      <c r="A47" s="33">
        <v>48</v>
      </c>
      <c r="B47" s="32" t="s">
        <v>353</v>
      </c>
      <c r="C47" s="31">
        <v>43812</v>
      </c>
    </row>
    <row r="48" spans="1:3" x14ac:dyDescent="0.25">
      <c r="A48" s="33">
        <v>51</v>
      </c>
      <c r="B48" s="32" t="s">
        <v>276</v>
      </c>
      <c r="C48" s="31">
        <v>43812</v>
      </c>
    </row>
    <row r="49" spans="1:3" x14ac:dyDescent="0.25">
      <c r="A49" s="33">
        <v>52</v>
      </c>
      <c r="B49" s="32" t="s">
        <v>364</v>
      </c>
      <c r="C49" s="31">
        <v>43812</v>
      </c>
    </row>
    <row r="50" spans="1:3" x14ac:dyDescent="0.25">
      <c r="A50" s="33">
        <v>53</v>
      </c>
      <c r="B50" s="32" t="s">
        <v>263</v>
      </c>
      <c r="C50" s="31">
        <v>43812</v>
      </c>
    </row>
    <row r="51" spans="1:3" ht="30" x14ac:dyDescent="0.25">
      <c r="A51" s="33">
        <v>54</v>
      </c>
      <c r="B51" s="32" t="s">
        <v>306</v>
      </c>
      <c r="C51" s="31">
        <v>43812</v>
      </c>
    </row>
    <row r="52" spans="1:3" x14ac:dyDescent="0.25">
      <c r="A52" s="33">
        <v>55</v>
      </c>
      <c r="B52" s="32" t="s">
        <v>307</v>
      </c>
      <c r="C52" s="31">
        <v>43812</v>
      </c>
    </row>
    <row r="53" spans="1:3" x14ac:dyDescent="0.25">
      <c r="A53" s="33">
        <v>56</v>
      </c>
      <c r="B53" s="32" t="s">
        <v>316</v>
      </c>
      <c r="C53" s="31">
        <v>43812</v>
      </c>
    </row>
    <row r="54" spans="1:3" ht="30" x14ac:dyDescent="0.25">
      <c r="A54" s="33">
        <v>57</v>
      </c>
      <c r="B54" s="32" t="s">
        <v>377</v>
      </c>
      <c r="C54" s="31">
        <v>43812</v>
      </c>
    </row>
    <row r="55" spans="1:3" x14ac:dyDescent="0.25">
      <c r="A55" s="33">
        <v>58</v>
      </c>
      <c r="B55" s="32" t="s">
        <v>324</v>
      </c>
      <c r="C55" s="31">
        <v>43812</v>
      </c>
    </row>
    <row r="56" spans="1:3" x14ac:dyDescent="0.25">
      <c r="A56" s="33">
        <v>59</v>
      </c>
      <c r="B56" s="32" t="s">
        <v>330</v>
      </c>
      <c r="C56" s="31">
        <v>43812</v>
      </c>
    </row>
    <row r="57" spans="1:3" x14ac:dyDescent="0.25">
      <c r="A57" s="33">
        <v>60</v>
      </c>
      <c r="B57" s="32" t="s">
        <v>333</v>
      </c>
      <c r="C57" s="31">
        <v>43812</v>
      </c>
    </row>
    <row r="58" spans="1:3" ht="30" x14ac:dyDescent="0.25">
      <c r="A58" s="33">
        <v>61</v>
      </c>
      <c r="B58" s="32" t="s">
        <v>266</v>
      </c>
      <c r="C58" s="31">
        <v>43812</v>
      </c>
    </row>
    <row r="59" spans="1:3" ht="30" x14ac:dyDescent="0.25">
      <c r="A59" s="33">
        <v>62</v>
      </c>
      <c r="B59" s="32" t="s">
        <v>372</v>
      </c>
      <c r="C59" s="31">
        <v>43812</v>
      </c>
    </row>
    <row r="60" spans="1:3" ht="30" x14ac:dyDescent="0.25">
      <c r="A60" s="33">
        <v>63</v>
      </c>
      <c r="B60" s="32" t="s">
        <v>327</v>
      </c>
      <c r="C60" s="31">
        <v>43812</v>
      </c>
    </row>
    <row r="61" spans="1:3" x14ac:dyDescent="0.25">
      <c r="A61" s="33">
        <v>64</v>
      </c>
      <c r="B61" s="32" t="s">
        <v>317</v>
      </c>
      <c r="C61" s="31">
        <v>43812</v>
      </c>
    </row>
    <row r="62" spans="1:3" ht="30" x14ac:dyDescent="0.25">
      <c r="A62" s="33">
        <v>65</v>
      </c>
      <c r="B62" s="32" t="s">
        <v>319</v>
      </c>
      <c r="C62" s="31">
        <v>43812</v>
      </c>
    </row>
    <row r="63" spans="1:3" ht="30" x14ac:dyDescent="0.25">
      <c r="A63" s="33">
        <v>66</v>
      </c>
      <c r="B63" s="32" t="s">
        <v>303</v>
      </c>
      <c r="C63" s="31">
        <v>43812</v>
      </c>
    </row>
    <row r="64" spans="1:3" ht="30" x14ac:dyDescent="0.25">
      <c r="A64" s="33">
        <v>67</v>
      </c>
      <c r="B64" s="32" t="s">
        <v>310</v>
      </c>
      <c r="C64" s="31">
        <v>43812</v>
      </c>
    </row>
    <row r="65" spans="1:3" ht="30" x14ac:dyDescent="0.25">
      <c r="A65" s="33">
        <v>68</v>
      </c>
      <c r="B65" s="32" t="s">
        <v>265</v>
      </c>
      <c r="C65" s="31">
        <v>43812</v>
      </c>
    </row>
    <row r="66" spans="1:3" x14ac:dyDescent="0.25">
      <c r="A66" s="33">
        <v>69</v>
      </c>
      <c r="B66" s="32" t="s">
        <v>331</v>
      </c>
      <c r="C66" s="31">
        <v>43812</v>
      </c>
    </row>
    <row r="67" spans="1:3" x14ac:dyDescent="0.25">
      <c r="A67" s="33">
        <v>70</v>
      </c>
      <c r="B67" s="32" t="s">
        <v>341</v>
      </c>
      <c r="C67" s="31">
        <v>43812</v>
      </c>
    </row>
    <row r="68" spans="1:3" ht="45" x14ac:dyDescent="0.25">
      <c r="A68" s="33">
        <v>71</v>
      </c>
      <c r="B68" s="32" t="s">
        <v>326</v>
      </c>
      <c r="C68" s="31">
        <v>43812</v>
      </c>
    </row>
    <row r="69" spans="1:3" x14ac:dyDescent="0.25">
      <c r="A69" s="33">
        <v>72</v>
      </c>
      <c r="B69" s="32" t="s">
        <v>297</v>
      </c>
      <c r="C69" s="31">
        <v>43812</v>
      </c>
    </row>
    <row r="70" spans="1:3" x14ac:dyDescent="0.25">
      <c r="A70" s="33">
        <v>73</v>
      </c>
      <c r="B70" s="32" t="s">
        <v>329</v>
      </c>
      <c r="C70" s="31">
        <v>43812</v>
      </c>
    </row>
    <row r="71" spans="1:3" ht="30" x14ac:dyDescent="0.25">
      <c r="A71" s="33">
        <v>74</v>
      </c>
      <c r="B71" s="32" t="s">
        <v>378</v>
      </c>
      <c r="C71" s="31">
        <v>43812</v>
      </c>
    </row>
    <row r="72" spans="1:3" ht="30" x14ac:dyDescent="0.25">
      <c r="A72" s="33">
        <v>75</v>
      </c>
      <c r="B72" s="32" t="s">
        <v>325</v>
      </c>
      <c r="C72" s="31">
        <v>43812</v>
      </c>
    </row>
    <row r="73" spans="1:3" ht="45" x14ac:dyDescent="0.25">
      <c r="A73" s="33">
        <v>76</v>
      </c>
      <c r="B73" s="32" t="s">
        <v>346</v>
      </c>
      <c r="C73" s="31">
        <v>43812</v>
      </c>
    </row>
    <row r="74" spans="1:3" ht="30" x14ac:dyDescent="0.25">
      <c r="A74" s="33">
        <v>77</v>
      </c>
      <c r="B74" s="32" t="s">
        <v>328</v>
      </c>
      <c r="C74" s="31">
        <v>43812</v>
      </c>
    </row>
    <row r="75" spans="1:3" x14ac:dyDescent="0.25">
      <c r="A75" s="33">
        <v>78</v>
      </c>
      <c r="B75" s="32" t="s">
        <v>368</v>
      </c>
      <c r="C75" s="31">
        <v>43812</v>
      </c>
    </row>
    <row r="76" spans="1:3" x14ac:dyDescent="0.25">
      <c r="A76" s="33">
        <v>79</v>
      </c>
      <c r="B76" s="32" t="s">
        <v>337</v>
      </c>
      <c r="C76" s="31">
        <v>43812</v>
      </c>
    </row>
    <row r="77" spans="1:3" ht="30" x14ac:dyDescent="0.25">
      <c r="A77" s="33">
        <v>80</v>
      </c>
      <c r="B77" s="32" t="s">
        <v>322</v>
      </c>
      <c r="C77" s="31">
        <v>43812</v>
      </c>
    </row>
    <row r="78" spans="1:3" ht="30" x14ac:dyDescent="0.25">
      <c r="A78" s="33">
        <v>81</v>
      </c>
      <c r="B78" s="32" t="s">
        <v>361</v>
      </c>
      <c r="C78" s="31">
        <v>43812</v>
      </c>
    </row>
    <row r="79" spans="1:3" x14ac:dyDescent="0.25">
      <c r="A79" s="33">
        <v>82</v>
      </c>
      <c r="B79" s="32" t="s">
        <v>376</v>
      </c>
      <c r="C79" s="31">
        <v>43812</v>
      </c>
    </row>
    <row r="80" spans="1:3" ht="90" x14ac:dyDescent="0.25">
      <c r="A80" s="33">
        <v>83</v>
      </c>
      <c r="B80" s="32" t="s">
        <v>344</v>
      </c>
      <c r="C80" s="31">
        <v>43812</v>
      </c>
    </row>
    <row r="81" spans="1:3" ht="30" x14ac:dyDescent="0.25">
      <c r="A81" s="33">
        <v>84</v>
      </c>
      <c r="B81" s="32" t="s">
        <v>264</v>
      </c>
      <c r="C81" s="31">
        <v>43812</v>
      </c>
    </row>
    <row r="82" spans="1:3" ht="30" x14ac:dyDescent="0.25">
      <c r="A82" s="33">
        <v>85</v>
      </c>
      <c r="B82" s="32" t="s">
        <v>267</v>
      </c>
      <c r="C82" s="31">
        <v>43812</v>
      </c>
    </row>
    <row r="83" spans="1:3" x14ac:dyDescent="0.25">
      <c r="A83" s="33">
        <v>86</v>
      </c>
      <c r="B83" s="32" t="s">
        <v>270</v>
      </c>
      <c r="C83" s="31">
        <v>43812</v>
      </c>
    </row>
    <row r="84" spans="1:3" ht="30" x14ac:dyDescent="0.25">
      <c r="A84" s="33">
        <v>87</v>
      </c>
      <c r="B84" s="32" t="s">
        <v>272</v>
      </c>
      <c r="C84" s="31">
        <v>43812</v>
      </c>
    </row>
    <row r="85" spans="1:3" x14ac:dyDescent="0.25">
      <c r="A85" s="33">
        <v>88</v>
      </c>
      <c r="B85" s="32" t="s">
        <v>275</v>
      </c>
      <c r="C85" s="31">
        <v>43812</v>
      </c>
    </row>
    <row r="86" spans="1:3" x14ac:dyDescent="0.25">
      <c r="A86" s="33">
        <v>89</v>
      </c>
      <c r="B86" s="32" t="s">
        <v>277</v>
      </c>
      <c r="C86" s="31">
        <v>43812</v>
      </c>
    </row>
    <row r="87" spans="1:3" x14ac:dyDescent="0.25">
      <c r="A87" s="33">
        <v>90</v>
      </c>
      <c r="B87" s="32" t="s">
        <v>284</v>
      </c>
      <c r="C87" s="31">
        <v>43812</v>
      </c>
    </row>
    <row r="88" spans="1:3" x14ac:dyDescent="0.25">
      <c r="A88" s="33">
        <v>91</v>
      </c>
      <c r="B88" s="32" t="s">
        <v>287</v>
      </c>
      <c r="C88" s="31">
        <v>43812</v>
      </c>
    </row>
    <row r="89" spans="1:3" ht="30" x14ac:dyDescent="0.25">
      <c r="A89" s="33">
        <v>92</v>
      </c>
      <c r="B89" s="32" t="s">
        <v>289</v>
      </c>
      <c r="C89" s="31">
        <v>43812</v>
      </c>
    </row>
    <row r="90" spans="1:3" x14ac:dyDescent="0.25">
      <c r="A90" s="33">
        <v>93</v>
      </c>
      <c r="B90" s="32" t="s">
        <v>291</v>
      </c>
      <c r="C90" s="31">
        <v>43812</v>
      </c>
    </row>
    <row r="91" spans="1:3" x14ac:dyDescent="0.25">
      <c r="A91" s="33">
        <v>94</v>
      </c>
      <c r="B91" s="32" t="s">
        <v>292</v>
      </c>
      <c r="C91" s="31">
        <v>43812</v>
      </c>
    </row>
    <row r="92" spans="1:3" x14ac:dyDescent="0.25">
      <c r="A92" s="33">
        <v>95</v>
      </c>
      <c r="B92" s="32" t="s">
        <v>293</v>
      </c>
      <c r="C92" s="31">
        <v>43812</v>
      </c>
    </row>
    <row r="93" spans="1:3" x14ac:dyDescent="0.25">
      <c r="A93" s="33">
        <v>96</v>
      </c>
      <c r="B93" s="32" t="s">
        <v>294</v>
      </c>
      <c r="C93" s="31">
        <v>43812</v>
      </c>
    </row>
    <row r="94" spans="1:3" x14ac:dyDescent="0.25">
      <c r="A94" s="33">
        <v>97</v>
      </c>
      <c r="B94" s="32" t="s">
        <v>295</v>
      </c>
      <c r="C94" s="31">
        <v>43812</v>
      </c>
    </row>
    <row r="95" spans="1:3" x14ac:dyDescent="0.25">
      <c r="A95" s="33">
        <v>98</v>
      </c>
      <c r="B95" s="32" t="s">
        <v>296</v>
      </c>
      <c r="C95" s="31">
        <v>43812</v>
      </c>
    </row>
    <row r="96" spans="1:3" x14ac:dyDescent="0.25">
      <c r="A96" s="33">
        <v>99</v>
      </c>
      <c r="B96" s="32" t="s">
        <v>298</v>
      </c>
      <c r="C96" s="31">
        <v>43812</v>
      </c>
    </row>
    <row r="97" spans="1:3" x14ac:dyDescent="0.25">
      <c r="A97" s="33">
        <v>100</v>
      </c>
      <c r="B97" s="32" t="s">
        <v>299</v>
      </c>
      <c r="C97" s="31">
        <v>43812</v>
      </c>
    </row>
    <row r="98" spans="1:3" x14ac:dyDescent="0.25">
      <c r="A98" s="33">
        <v>101</v>
      </c>
      <c r="B98" s="32" t="s">
        <v>300</v>
      </c>
      <c r="C98" s="31">
        <v>43812</v>
      </c>
    </row>
    <row r="99" spans="1:3" x14ac:dyDescent="0.25">
      <c r="A99" s="33">
        <v>102</v>
      </c>
      <c r="B99" s="32" t="s">
        <v>301</v>
      </c>
      <c r="C99" s="31">
        <v>43812</v>
      </c>
    </row>
    <row r="100" spans="1:3" x14ac:dyDescent="0.25">
      <c r="A100" s="33">
        <v>103</v>
      </c>
      <c r="B100" s="32" t="s">
        <v>302</v>
      </c>
      <c r="C100" s="31">
        <v>43812</v>
      </c>
    </row>
    <row r="101" spans="1:3" x14ac:dyDescent="0.25">
      <c r="A101" s="33">
        <v>104</v>
      </c>
      <c r="B101" s="32" t="s">
        <v>304</v>
      </c>
      <c r="C101" s="31">
        <v>43812</v>
      </c>
    </row>
    <row r="102" spans="1:3" x14ac:dyDescent="0.25">
      <c r="A102" s="33">
        <v>105</v>
      </c>
      <c r="B102" s="32" t="s">
        <v>305</v>
      </c>
      <c r="C102" s="31">
        <v>43812</v>
      </c>
    </row>
    <row r="103" spans="1:3" ht="30" x14ac:dyDescent="0.25">
      <c r="A103" s="33">
        <v>106</v>
      </c>
      <c r="B103" s="32" t="s">
        <v>308</v>
      </c>
      <c r="C103" s="31">
        <v>43812</v>
      </c>
    </row>
    <row r="104" spans="1:3" ht="30" x14ac:dyDescent="0.25">
      <c r="A104" s="33">
        <v>107</v>
      </c>
      <c r="B104" s="32" t="s">
        <v>309</v>
      </c>
      <c r="C104" s="31">
        <v>43812</v>
      </c>
    </row>
    <row r="105" spans="1:3" ht="30" x14ac:dyDescent="0.25">
      <c r="A105" s="33">
        <v>108</v>
      </c>
      <c r="B105" s="32" t="s">
        <v>315</v>
      </c>
      <c r="C105" s="31">
        <v>43812</v>
      </c>
    </row>
    <row r="106" spans="1:3" x14ac:dyDescent="0.25">
      <c r="A106" s="33">
        <v>109</v>
      </c>
      <c r="B106" s="32" t="s">
        <v>318</v>
      </c>
      <c r="C106" s="31">
        <v>43812</v>
      </c>
    </row>
    <row r="107" spans="1:3" x14ac:dyDescent="0.25">
      <c r="A107" s="33">
        <v>110</v>
      </c>
      <c r="B107" s="32" t="s">
        <v>336</v>
      </c>
      <c r="C107" s="31">
        <v>43812</v>
      </c>
    </row>
    <row r="108" spans="1:3" x14ac:dyDescent="0.25">
      <c r="A108" s="33">
        <v>111</v>
      </c>
      <c r="B108" s="32" t="s">
        <v>338</v>
      </c>
      <c r="C108" s="31">
        <v>43812</v>
      </c>
    </row>
    <row r="109" spans="1:3" x14ac:dyDescent="0.25">
      <c r="A109" s="33">
        <v>112</v>
      </c>
      <c r="B109" s="32" t="s">
        <v>340</v>
      </c>
      <c r="C109" s="31">
        <v>43812</v>
      </c>
    </row>
    <row r="110" spans="1:3" x14ac:dyDescent="0.25">
      <c r="A110" s="33">
        <v>113</v>
      </c>
      <c r="B110" s="32" t="s">
        <v>342</v>
      </c>
      <c r="C110" s="31">
        <v>43812</v>
      </c>
    </row>
    <row r="111" spans="1:3" x14ac:dyDescent="0.25">
      <c r="A111" s="33">
        <v>114</v>
      </c>
      <c r="B111" s="32" t="s">
        <v>343</v>
      </c>
      <c r="C111" s="31">
        <v>43812</v>
      </c>
    </row>
    <row r="112" spans="1:3" x14ac:dyDescent="0.25">
      <c r="A112" s="33">
        <v>115</v>
      </c>
      <c r="B112" s="32" t="s">
        <v>345</v>
      </c>
      <c r="C112" s="31">
        <v>43812</v>
      </c>
    </row>
    <row r="113" spans="1:3" x14ac:dyDescent="0.25">
      <c r="A113" s="33">
        <v>116</v>
      </c>
      <c r="B113" s="32" t="s">
        <v>347</v>
      </c>
      <c r="C113" s="31">
        <v>43812</v>
      </c>
    </row>
    <row r="114" spans="1:3" x14ac:dyDescent="0.25">
      <c r="A114" s="33">
        <v>117</v>
      </c>
      <c r="B114" s="32" t="s">
        <v>348</v>
      </c>
      <c r="C114" s="31">
        <v>43812</v>
      </c>
    </row>
    <row r="115" spans="1:3" x14ac:dyDescent="0.25">
      <c r="A115" s="33">
        <v>118</v>
      </c>
      <c r="B115" s="32" t="s">
        <v>349</v>
      </c>
      <c r="C115" s="31">
        <v>43812</v>
      </c>
    </row>
    <row r="116" spans="1:3" ht="30" x14ac:dyDescent="0.25">
      <c r="A116" s="33">
        <v>119</v>
      </c>
      <c r="B116" s="32" t="s">
        <v>350</v>
      </c>
      <c r="C116" s="31">
        <v>43812</v>
      </c>
    </row>
    <row r="117" spans="1:3" x14ac:dyDescent="0.25">
      <c r="A117" s="33">
        <v>120</v>
      </c>
      <c r="B117" s="32" t="s">
        <v>351</v>
      </c>
      <c r="C117" s="31">
        <v>43812</v>
      </c>
    </row>
    <row r="118" spans="1:3" ht="30" x14ac:dyDescent="0.25">
      <c r="A118" s="33">
        <v>121</v>
      </c>
      <c r="B118" s="32" t="s">
        <v>358</v>
      </c>
      <c r="C118" s="31">
        <v>43812</v>
      </c>
    </row>
    <row r="119" spans="1:3" x14ac:dyDescent="0.25">
      <c r="A119" s="33">
        <v>122</v>
      </c>
      <c r="B119" s="32" t="s">
        <v>360</v>
      </c>
      <c r="C119" s="31">
        <v>43812</v>
      </c>
    </row>
    <row r="120" spans="1:3" x14ac:dyDescent="0.25">
      <c r="A120" s="33">
        <v>123</v>
      </c>
      <c r="B120" s="32" t="s">
        <v>365</v>
      </c>
      <c r="C120" s="31">
        <v>43812</v>
      </c>
    </row>
    <row r="121" spans="1:3" x14ac:dyDescent="0.25">
      <c r="A121" s="33">
        <v>124</v>
      </c>
      <c r="B121" s="32" t="s">
        <v>369</v>
      </c>
      <c r="C121" s="31">
        <v>43812</v>
      </c>
    </row>
    <row r="122" spans="1:3" x14ac:dyDescent="0.25">
      <c r="A122" s="33">
        <v>125</v>
      </c>
      <c r="B122" s="32" t="s">
        <v>370</v>
      </c>
      <c r="C122" s="31">
        <v>43812</v>
      </c>
    </row>
    <row r="123" spans="1:3" x14ac:dyDescent="0.25">
      <c r="A123" s="33">
        <v>126</v>
      </c>
      <c r="B123" s="32" t="s">
        <v>371</v>
      </c>
      <c r="C123" s="31">
        <v>43812</v>
      </c>
    </row>
    <row r="124" spans="1:3" ht="30" x14ac:dyDescent="0.25">
      <c r="A124" s="33">
        <v>127</v>
      </c>
      <c r="B124" s="32" t="s">
        <v>374</v>
      </c>
      <c r="C124" s="31">
        <v>43812</v>
      </c>
    </row>
    <row r="125" spans="1:3" x14ac:dyDescent="0.25">
      <c r="A125" s="33">
        <v>128</v>
      </c>
      <c r="B125" s="32" t="s">
        <v>375</v>
      </c>
      <c r="C125" s="31">
        <v>43812</v>
      </c>
    </row>
    <row r="126" spans="1:3" x14ac:dyDescent="0.25">
      <c r="A126" s="33">
        <v>129</v>
      </c>
      <c r="B126" s="32" t="s">
        <v>405</v>
      </c>
      <c r="C126" s="31">
        <v>43840</v>
      </c>
    </row>
    <row r="127" spans="1:3" x14ac:dyDescent="0.25">
      <c r="A127" s="33">
        <v>130</v>
      </c>
      <c r="B127" s="32" t="s">
        <v>410</v>
      </c>
      <c r="C127" s="31">
        <v>43840</v>
      </c>
    </row>
    <row r="128" spans="1:3" x14ac:dyDescent="0.25">
      <c r="A128" s="33">
        <v>131</v>
      </c>
      <c r="B128" s="32" t="s">
        <v>1166</v>
      </c>
      <c r="C128" s="31">
        <v>43859</v>
      </c>
    </row>
    <row r="129" spans="1:3" x14ac:dyDescent="0.25">
      <c r="A129" s="33">
        <v>132</v>
      </c>
      <c r="B129" s="32" t="s">
        <v>1168</v>
      </c>
      <c r="C129" s="31">
        <v>43863</v>
      </c>
    </row>
    <row r="130" spans="1:3" x14ac:dyDescent="0.25">
      <c r="A130" s="33">
        <v>133</v>
      </c>
      <c r="B130" s="32" t="s">
        <v>1316</v>
      </c>
      <c r="C130" s="31">
        <v>43922</v>
      </c>
    </row>
    <row r="131" spans="1:3" x14ac:dyDescent="0.25">
      <c r="A131" s="33">
        <v>134</v>
      </c>
      <c r="B131" s="32" t="s">
        <v>1429</v>
      </c>
    </row>
    <row r="132" spans="1:3" x14ac:dyDescent="0.25">
      <c r="A132" s="33">
        <v>135</v>
      </c>
      <c r="B132" s="32" t="s">
        <v>1514</v>
      </c>
    </row>
    <row r="133" spans="1:3" x14ac:dyDescent="0.25">
      <c r="A133" s="33">
        <v>136</v>
      </c>
      <c r="B133" s="32" t="s">
        <v>1576</v>
      </c>
    </row>
    <row r="134" spans="1:3" x14ac:dyDescent="0.25">
      <c r="A134" s="33">
        <v>137</v>
      </c>
      <c r="B134" s="32" t="s">
        <v>1550</v>
      </c>
    </row>
    <row r="135" spans="1:3" x14ac:dyDescent="0.25">
      <c r="A135" s="33">
        <v>138</v>
      </c>
      <c r="B135" s="32" t="s">
        <v>106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4" sqref="B14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167</v>
      </c>
    </row>
    <row r="3" spans="1:3" s="29" customFormat="1" x14ac:dyDescent="0.25">
      <c r="A3" s="30" t="s">
        <v>168</v>
      </c>
      <c r="B3" s="30" t="s">
        <v>169</v>
      </c>
      <c r="C3" s="30" t="s">
        <v>172</v>
      </c>
    </row>
    <row r="4" spans="1:3" x14ac:dyDescent="0.25">
      <c r="A4" s="31">
        <v>43791</v>
      </c>
      <c r="B4" s="28" t="s">
        <v>170</v>
      </c>
      <c r="C4" s="28" t="s">
        <v>171</v>
      </c>
    </row>
    <row r="5" spans="1:3" x14ac:dyDescent="0.25">
      <c r="A5" s="31">
        <v>43796</v>
      </c>
      <c r="B5" s="28" t="s">
        <v>175</v>
      </c>
      <c r="C5" s="28" t="s">
        <v>171</v>
      </c>
    </row>
    <row r="6" spans="1:3" x14ac:dyDescent="0.25">
      <c r="A6" s="31">
        <v>43803</v>
      </c>
      <c r="B6" s="28" t="s">
        <v>176</v>
      </c>
      <c r="C6" s="28" t="s">
        <v>171</v>
      </c>
    </row>
    <row r="7" spans="1:3" x14ac:dyDescent="0.25">
      <c r="A7" s="31">
        <v>43805</v>
      </c>
      <c r="B7" s="28" t="s">
        <v>178</v>
      </c>
      <c r="C7" s="28" t="s">
        <v>171</v>
      </c>
    </row>
    <row r="8" spans="1:3" x14ac:dyDescent="0.25">
      <c r="A8" s="31">
        <v>43812</v>
      </c>
      <c r="B8" s="28" t="s">
        <v>382</v>
      </c>
      <c r="C8" s="28" t="s">
        <v>171</v>
      </c>
    </row>
    <row r="9" spans="1:3" x14ac:dyDescent="0.25">
      <c r="A9" s="31">
        <v>43817</v>
      </c>
      <c r="B9" s="28" t="s">
        <v>384</v>
      </c>
      <c r="C9" s="28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D29C-6018-46DF-AE47-C4F6FF6403C8}">
  <dimension ref="A1"/>
  <sheetViews>
    <sheetView workbookViewId="0">
      <selection activeCell="L20" sqref="K17:L2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02A1-6BEE-452B-A651-A5D361D40B77}">
  <dimension ref="B2:U50"/>
  <sheetViews>
    <sheetView topLeftCell="B15" zoomScale="110" zoomScaleNormal="110" workbookViewId="0">
      <selection activeCell="H37" sqref="H37"/>
    </sheetView>
  </sheetViews>
  <sheetFormatPr defaultRowHeight="15" x14ac:dyDescent="0.25"/>
  <cols>
    <col min="2" max="2" width="20.7109375" customWidth="1"/>
    <col min="5" max="5" width="12.140625" customWidth="1"/>
    <col min="11" max="11" width="15.28515625" bestFit="1" customWidth="1"/>
  </cols>
  <sheetData>
    <row r="2" spans="2:21" x14ac:dyDescent="0.25">
      <c r="H2">
        <f>H4/H5</f>
        <v>0.8039215686274509</v>
      </c>
      <c r="J2">
        <f>J4/J5</f>
        <v>0.80527409614104639</v>
      </c>
    </row>
    <row r="3" spans="2:21" x14ac:dyDescent="0.25">
      <c r="F3" t="s">
        <v>1541</v>
      </c>
      <c r="G3" t="s">
        <v>1543</v>
      </c>
      <c r="H3" t="s">
        <v>1540</v>
      </c>
      <c r="I3" t="s">
        <v>1539</v>
      </c>
      <c r="J3" t="s">
        <v>1517</v>
      </c>
    </row>
    <row r="4" spans="2:21" x14ac:dyDescent="0.25">
      <c r="E4" t="s">
        <v>1538</v>
      </c>
      <c r="F4">
        <v>80</v>
      </c>
      <c r="G4">
        <f>F4/12</f>
        <v>6.666666666666667</v>
      </c>
      <c r="H4">
        <v>0.82</v>
      </c>
      <c r="I4">
        <v>152.5</v>
      </c>
      <c r="J4">
        <f>DEGREES(ATAN(G4/I4))</f>
        <v>2.503139779584906</v>
      </c>
      <c r="K4">
        <f>J4/H4</f>
        <v>3.0526094872986662</v>
      </c>
    </row>
    <row r="5" spans="2:21" x14ac:dyDescent="0.25">
      <c r="E5" t="s">
        <v>1542</v>
      </c>
      <c r="F5">
        <v>84</v>
      </c>
      <c r="G5">
        <f>F5/12</f>
        <v>7</v>
      </c>
      <c r="H5">
        <v>1.02</v>
      </c>
      <c r="I5">
        <v>128.9</v>
      </c>
      <c r="J5">
        <f>DEGREES(ATAN(G5/I5))</f>
        <v>3.1084320128763623</v>
      </c>
      <c r="K5">
        <f t="shared" ref="K5:K6" si="0">J5/H5</f>
        <v>3.0474823655650609</v>
      </c>
    </row>
    <row r="6" spans="2:21" x14ac:dyDescent="0.25">
      <c r="H6">
        <v>1.72</v>
      </c>
      <c r="J6">
        <f>H6*3.05</f>
        <v>5.2459999999999996</v>
      </c>
      <c r="K6">
        <f t="shared" si="0"/>
        <v>3.05</v>
      </c>
    </row>
    <row r="7" spans="2:21" x14ac:dyDescent="0.25">
      <c r="H7">
        <v>1.81</v>
      </c>
      <c r="J7">
        <f>H7*3.05</f>
        <v>5.5205000000000002</v>
      </c>
      <c r="K7">
        <f t="shared" ref="K7" si="1">J7/H7</f>
        <v>3.05</v>
      </c>
    </row>
    <row r="12" spans="2:21" x14ac:dyDescent="0.25">
      <c r="Q12">
        <v>36.840000000000003</v>
      </c>
    </row>
    <row r="13" spans="2:21" x14ac:dyDescent="0.25">
      <c r="Q13">
        <v>38.08</v>
      </c>
      <c r="R13">
        <f>Q13-Q12</f>
        <v>1.2399999999999949</v>
      </c>
      <c r="T13">
        <v>2.5</v>
      </c>
      <c r="U13">
        <v>3</v>
      </c>
    </row>
    <row r="14" spans="2:21" x14ac:dyDescent="0.25">
      <c r="B14" t="s">
        <v>1492</v>
      </c>
      <c r="C14">
        <v>781</v>
      </c>
      <c r="Q14">
        <v>39.47</v>
      </c>
      <c r="R14">
        <f t="shared" ref="R14:R19" si="2">Q14-Q13</f>
        <v>1.3900000000000006</v>
      </c>
      <c r="T14">
        <f>T13*1.73</f>
        <v>4.3250000000000002</v>
      </c>
      <c r="U14">
        <f>U13*1.73</f>
        <v>5.1899999999999995</v>
      </c>
    </row>
    <row r="15" spans="2:21" x14ac:dyDescent="0.25">
      <c r="B15" t="s">
        <v>1492</v>
      </c>
      <c r="C15">
        <v>450</v>
      </c>
      <c r="Q15">
        <v>40.840000000000003</v>
      </c>
      <c r="R15">
        <f t="shared" si="2"/>
        <v>1.3700000000000045</v>
      </c>
    </row>
    <row r="16" spans="2:21" x14ac:dyDescent="0.25">
      <c r="B16" t="s">
        <v>1492</v>
      </c>
      <c r="C16">
        <v>217</v>
      </c>
    </row>
    <row r="17" spans="2:18" x14ac:dyDescent="0.25">
      <c r="B17" t="s">
        <v>1493</v>
      </c>
      <c r="C17">
        <v>110</v>
      </c>
      <c r="Q17">
        <v>43.84</v>
      </c>
      <c r="R17" t="e">
        <f>Q17-#REF!</f>
        <v>#REF!</v>
      </c>
    </row>
    <row r="18" spans="2:18" x14ac:dyDescent="0.25">
      <c r="B18" t="s">
        <v>1494</v>
      </c>
      <c r="C18">
        <v>110</v>
      </c>
      <c r="D18">
        <v>1400</v>
      </c>
      <c r="E18">
        <f t="shared" ref="E18:E23" si="3">E19+C18</f>
        <v>1434</v>
      </c>
      <c r="K18" t="s">
        <v>1477</v>
      </c>
      <c r="L18" t="s">
        <v>1476</v>
      </c>
      <c r="M18" t="s">
        <v>1478</v>
      </c>
      <c r="Q18">
        <v>45.68</v>
      </c>
      <c r="R18">
        <f t="shared" si="2"/>
        <v>1.8399999999999963</v>
      </c>
    </row>
    <row r="19" spans="2:18" x14ac:dyDescent="0.25">
      <c r="B19" t="s">
        <v>1494</v>
      </c>
      <c r="C19">
        <v>30</v>
      </c>
      <c r="E19">
        <f t="shared" si="3"/>
        <v>1324</v>
      </c>
      <c r="K19">
        <v>0</v>
      </c>
      <c r="L19">
        <v>1</v>
      </c>
      <c r="M19">
        <f>K19/L19</f>
        <v>0</v>
      </c>
      <c r="Q19">
        <v>47.56</v>
      </c>
      <c r="R19">
        <f t="shared" si="2"/>
        <v>1.8800000000000026</v>
      </c>
    </row>
    <row r="20" spans="2:18" x14ac:dyDescent="0.25">
      <c r="B20" t="s">
        <v>1494</v>
      </c>
      <c r="C20">
        <v>375</v>
      </c>
      <c r="D20">
        <v>1294</v>
      </c>
      <c r="E20">
        <f>E21+C20</f>
        <v>1294</v>
      </c>
      <c r="K20">
        <v>0</v>
      </c>
      <c r="L20">
        <v>2</v>
      </c>
      <c r="M20">
        <f t="shared" ref="M20:M28" si="4">K20/L20</f>
        <v>0</v>
      </c>
    </row>
    <row r="21" spans="2:18" x14ac:dyDescent="0.25">
      <c r="B21" t="s">
        <v>1494</v>
      </c>
      <c r="C21">
        <v>30</v>
      </c>
      <c r="E21">
        <f t="shared" si="3"/>
        <v>919</v>
      </c>
      <c r="K21">
        <v>0</v>
      </c>
      <c r="L21">
        <v>3</v>
      </c>
      <c r="M21">
        <f t="shared" si="4"/>
        <v>0</v>
      </c>
    </row>
    <row r="22" spans="2:18" x14ac:dyDescent="0.25">
      <c r="B22" t="s">
        <v>1494</v>
      </c>
      <c r="C22">
        <v>385</v>
      </c>
      <c r="D22">
        <v>889</v>
      </c>
      <c r="E22">
        <f t="shared" si="3"/>
        <v>889</v>
      </c>
      <c r="K22">
        <v>1</v>
      </c>
      <c r="L22">
        <v>4</v>
      </c>
      <c r="M22">
        <f t="shared" si="4"/>
        <v>0.25</v>
      </c>
    </row>
    <row r="23" spans="2:18" x14ac:dyDescent="0.25">
      <c r="B23" t="s">
        <v>1494</v>
      </c>
      <c r="C23">
        <v>33</v>
      </c>
      <c r="E23">
        <f t="shared" si="3"/>
        <v>504</v>
      </c>
      <c r="K23">
        <v>1</v>
      </c>
      <c r="L23">
        <v>5</v>
      </c>
      <c r="M23">
        <f t="shared" si="4"/>
        <v>0.2</v>
      </c>
    </row>
    <row r="24" spans="2:18" x14ac:dyDescent="0.25">
      <c r="B24" t="s">
        <v>1494</v>
      </c>
      <c r="C24">
        <v>55</v>
      </c>
      <c r="E24">
        <f>E25+C24</f>
        <v>471</v>
      </c>
      <c r="K24">
        <v>1</v>
      </c>
      <c r="L24">
        <v>6</v>
      </c>
      <c r="M24">
        <f t="shared" si="4"/>
        <v>0.16666666666666666</v>
      </c>
    </row>
    <row r="25" spans="2:18" x14ac:dyDescent="0.25">
      <c r="B25" t="s">
        <v>1494</v>
      </c>
      <c r="C25">
        <v>416</v>
      </c>
      <c r="E25">
        <v>416</v>
      </c>
      <c r="K25">
        <v>1</v>
      </c>
      <c r="L25">
        <v>7</v>
      </c>
      <c r="M25">
        <f t="shared" si="4"/>
        <v>0.14285714285714285</v>
      </c>
    </row>
    <row r="26" spans="2:18" x14ac:dyDescent="0.25">
      <c r="B26" t="s">
        <v>1497</v>
      </c>
      <c r="C26">
        <v>248</v>
      </c>
      <c r="K26">
        <v>1</v>
      </c>
      <c r="L26">
        <v>8</v>
      </c>
      <c r="M26">
        <f t="shared" si="4"/>
        <v>0.125</v>
      </c>
    </row>
    <row r="27" spans="2:18" x14ac:dyDescent="0.25">
      <c r="B27" t="s">
        <v>1495</v>
      </c>
      <c r="C27">
        <v>484</v>
      </c>
      <c r="H27">
        <v>17113</v>
      </c>
      <c r="K27">
        <v>1</v>
      </c>
      <c r="L27">
        <v>9</v>
      </c>
      <c r="M27">
        <f t="shared" si="4"/>
        <v>0.1111111111111111</v>
      </c>
    </row>
    <row r="28" spans="2:18" x14ac:dyDescent="0.25">
      <c r="B28" t="s">
        <v>1496</v>
      </c>
      <c r="C28">
        <v>16</v>
      </c>
      <c r="H28">
        <v>17895</v>
      </c>
      <c r="K28">
        <v>1</v>
      </c>
      <c r="L28">
        <v>10</v>
      </c>
      <c r="M28">
        <f t="shared" si="4"/>
        <v>0.1</v>
      </c>
    </row>
    <row r="29" spans="2:18" x14ac:dyDescent="0.25">
      <c r="H29" s="16">
        <f>AVERAGE(H27:H28)</f>
        <v>17504</v>
      </c>
    </row>
    <row r="30" spans="2:18" x14ac:dyDescent="0.25">
      <c r="G30" t="s">
        <v>1544</v>
      </c>
      <c r="H30">
        <f>H29-H27</f>
        <v>391</v>
      </c>
    </row>
    <row r="32" spans="2:18" x14ac:dyDescent="0.25">
      <c r="H32">
        <v>17595</v>
      </c>
    </row>
    <row r="33" spans="5:11" x14ac:dyDescent="0.25">
      <c r="H33">
        <v>18555</v>
      </c>
    </row>
    <row r="34" spans="5:11" x14ac:dyDescent="0.25">
      <c r="H34" s="16">
        <f>AVERAGE(H32:H33)</f>
        <v>18075</v>
      </c>
    </row>
    <row r="35" spans="5:11" x14ac:dyDescent="0.25">
      <c r="G35" t="s">
        <v>1545</v>
      </c>
      <c r="H35">
        <f>H34-H32</f>
        <v>480</v>
      </c>
    </row>
    <row r="37" spans="5:11" x14ac:dyDescent="0.25">
      <c r="G37" t="s">
        <v>1547</v>
      </c>
      <c r="H37">
        <f>AVERAGE(H34,H29)</f>
        <v>17789.5</v>
      </c>
    </row>
    <row r="38" spans="5:11" x14ac:dyDescent="0.25">
      <c r="G38" t="s">
        <v>1546</v>
      </c>
      <c r="H38">
        <f>SQRT(H35^2+H30^2)/2</f>
        <v>309.54846147251322</v>
      </c>
    </row>
    <row r="42" spans="5:11" x14ac:dyDescent="0.25">
      <c r="F42" t="s">
        <v>1541</v>
      </c>
      <c r="G42" t="s">
        <v>1543</v>
      </c>
      <c r="H42" t="s">
        <v>1540</v>
      </c>
      <c r="I42" t="s">
        <v>1539</v>
      </c>
      <c r="J42" t="s">
        <v>1517</v>
      </c>
    </row>
    <row r="43" spans="5:11" x14ac:dyDescent="0.25">
      <c r="E43" t="s">
        <v>1538</v>
      </c>
      <c r="F43">
        <v>80</v>
      </c>
      <c r="G43">
        <f>F43/12</f>
        <v>6.666666666666667</v>
      </c>
      <c r="H43">
        <v>0.94</v>
      </c>
      <c r="I43">
        <v>77</v>
      </c>
      <c r="J43">
        <f>DEGREES(ATAN(G43/I43))</f>
        <v>4.9483337500243563</v>
      </c>
      <c r="K43">
        <f>J43/H43</f>
        <v>5.2641848404514429</v>
      </c>
    </row>
    <row r="44" spans="5:11" x14ac:dyDescent="0.25">
      <c r="F44">
        <v>84</v>
      </c>
      <c r="G44">
        <v>7</v>
      </c>
      <c r="H44">
        <v>0.41</v>
      </c>
      <c r="I44">
        <v>183</v>
      </c>
      <c r="J44">
        <f>DEGREES(ATAN(G44/I44))</f>
        <v>2.1905738640382233</v>
      </c>
      <c r="K44">
        <f>J44/H44</f>
        <v>5.342863083020057</v>
      </c>
    </row>
    <row r="45" spans="5:11" x14ac:dyDescent="0.25">
      <c r="H45">
        <v>1.37</v>
      </c>
      <c r="J45">
        <f>H45*5.303</f>
        <v>7.2651100000000008</v>
      </c>
    </row>
    <row r="46" spans="5:11" x14ac:dyDescent="0.25">
      <c r="H46">
        <v>1.45</v>
      </c>
      <c r="J46">
        <f>H46*5.303</f>
        <v>7.6893499999999992</v>
      </c>
    </row>
    <row r="50" spans="7:7" x14ac:dyDescent="0.25">
      <c r="G50">
        <v>0.94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J15:T34"/>
  <sheetViews>
    <sheetView topLeftCell="A7" workbookViewId="0">
      <selection activeCell="C29" sqref="C29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15" spans="10:11" x14ac:dyDescent="0.25">
      <c r="J15">
        <v>3</v>
      </c>
      <c r="K15">
        <f>DEGREES(ATAN(1/J15))</f>
        <v>18.43494882292201</v>
      </c>
    </row>
    <row r="16" spans="10:11" x14ac:dyDescent="0.25">
      <c r="J16">
        <v>4</v>
      </c>
      <c r="K16">
        <f>DEGREES(ATAN(1/J16))</f>
        <v>14.036243467926479</v>
      </c>
    </row>
    <row r="21" spans="10:20" x14ac:dyDescent="0.25">
      <c r="R21">
        <v>100000</v>
      </c>
      <c r="S21" t="s">
        <v>12</v>
      </c>
    </row>
    <row r="22" spans="10:20" x14ac:dyDescent="0.25">
      <c r="R22">
        <v>30000</v>
      </c>
      <c r="S22" t="s">
        <v>1466</v>
      </c>
    </row>
    <row r="23" spans="10:20" x14ac:dyDescent="0.25">
      <c r="R23">
        <f>R21*R22</f>
        <v>3000000000</v>
      </c>
    </row>
    <row r="24" spans="10:20" x14ac:dyDescent="0.25">
      <c r="R24">
        <f>R23/1000000</f>
        <v>3000</v>
      </c>
    </row>
    <row r="25" spans="10:20" x14ac:dyDescent="0.25">
      <c r="J25" t="s">
        <v>1462</v>
      </c>
      <c r="K25" s="15">
        <v>1</v>
      </c>
      <c r="L25" t="s">
        <v>1463</v>
      </c>
    </row>
    <row r="26" spans="10:20" x14ac:dyDescent="0.25">
      <c r="J26" t="s">
        <v>1455</v>
      </c>
      <c r="K26" s="15">
        <v>10</v>
      </c>
      <c r="L26" t="s">
        <v>12</v>
      </c>
    </row>
    <row r="27" spans="10:20" x14ac:dyDescent="0.25">
      <c r="J27" t="s">
        <v>1456</v>
      </c>
      <c r="K27">
        <v>3230</v>
      </c>
      <c r="L27" t="s">
        <v>1457</v>
      </c>
    </row>
    <row r="28" spans="10:20" x14ac:dyDescent="0.25">
      <c r="J28" t="s">
        <v>182</v>
      </c>
      <c r="K28">
        <f>K26/K27</f>
        <v>3.0959752321981426E-3</v>
      </c>
      <c r="L28" t="s">
        <v>1458</v>
      </c>
      <c r="R28" t="s">
        <v>1465</v>
      </c>
      <c r="S28">
        <v>3.32577E-3</v>
      </c>
      <c r="T28" t="s">
        <v>1468</v>
      </c>
    </row>
    <row r="29" spans="10:20" x14ac:dyDescent="0.25">
      <c r="J29" t="s">
        <v>1461</v>
      </c>
      <c r="K29">
        <f>(0.75*K28/PI())^(1/3)</f>
        <v>9.041412620086417E-2</v>
      </c>
      <c r="L29" t="s">
        <v>184</v>
      </c>
      <c r="R29" t="s">
        <v>1456</v>
      </c>
      <c r="S29">
        <v>3230</v>
      </c>
      <c r="T29" t="s">
        <v>1457</v>
      </c>
    </row>
    <row r="30" spans="10:20" x14ac:dyDescent="0.25">
      <c r="J30" t="s">
        <v>1459</v>
      </c>
      <c r="K30">
        <f>PI()*K29^2*K25</f>
        <v>2.5681622128273292E-2</v>
      </c>
      <c r="L30" t="s">
        <v>1460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1467</v>
      </c>
      <c r="S30">
        <v>27900</v>
      </c>
      <c r="T30" t="s">
        <v>10</v>
      </c>
    </row>
    <row r="31" spans="10:20" ht="15.75" thickBot="1" x14ac:dyDescent="0.3">
      <c r="J31" t="s">
        <v>559</v>
      </c>
      <c r="K31" s="15">
        <v>1.2949999999999999</v>
      </c>
      <c r="L31" t="s">
        <v>1464</v>
      </c>
      <c r="R31" t="s">
        <v>1469</v>
      </c>
      <c r="S31">
        <v>1.2949999999999999</v>
      </c>
    </row>
    <row r="32" spans="10:20" ht="16.5" thickTop="1" thickBot="1" x14ac:dyDescent="0.3">
      <c r="J32" t="s">
        <v>1465</v>
      </c>
      <c r="K32" s="49">
        <f>K31*K30/K26</f>
        <v>3.3257700656113913E-3</v>
      </c>
      <c r="R32" t="s">
        <v>1455</v>
      </c>
      <c r="S32">
        <f>(S31/S28)^3*((9*PI())/(16*S29^2))</f>
        <v>10.000000591845426</v>
      </c>
    </row>
    <row r="33" spans="11:11" ht="15.75" thickTop="1" x14ac:dyDescent="0.25">
      <c r="K33">
        <v>2.7000000000000001E-3</v>
      </c>
    </row>
    <row r="34" spans="11:11" x14ac:dyDescent="0.25">
      <c r="K34">
        <v>3.7000000000000002E-3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8" workbookViewId="0">
      <selection activeCell="F12" sqref="F12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1183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1184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406</v>
      </c>
      <c r="Q9" s="15">
        <v>21</v>
      </c>
      <c r="V9" t="s">
        <v>1185</v>
      </c>
    </row>
    <row r="10" spans="1:22" x14ac:dyDescent="0.25">
      <c r="H10" t="s">
        <v>89</v>
      </c>
      <c r="P10" t="s">
        <v>411</v>
      </c>
      <c r="Q10" s="15">
        <v>51.26</v>
      </c>
      <c r="V10" t="s">
        <v>1186</v>
      </c>
    </row>
    <row r="11" spans="1:22" x14ac:dyDescent="0.25">
      <c r="H11" s="16">
        <f>DEGREES(ATAN(J20/F15))</f>
        <v>85.046742522157942</v>
      </c>
      <c r="J11">
        <f>90-H11</f>
        <v>4.9532574778420582</v>
      </c>
    </row>
    <row r="12" spans="1:22" x14ac:dyDescent="0.25">
      <c r="E12" t="s">
        <v>91</v>
      </c>
      <c r="F12" s="15">
        <v>13</v>
      </c>
      <c r="L12">
        <v>6.1</v>
      </c>
    </row>
    <row r="13" spans="1:22" x14ac:dyDescent="0.25">
      <c r="J13" s="16">
        <f>SQRT(F15^2+J20^2)</f>
        <v>150.56227947264878</v>
      </c>
      <c r="L13">
        <f>J13/L12</f>
        <v>24.682340897155541</v>
      </c>
      <c r="Q13" t="s">
        <v>407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88</v>
      </c>
      <c r="F15" s="16">
        <f>F12-F18</f>
        <v>13</v>
      </c>
    </row>
    <row r="16" spans="1:22" x14ac:dyDescent="0.25">
      <c r="M16">
        <f>90-H11</f>
        <v>4.9532574778420582</v>
      </c>
    </row>
    <row r="18" spans="3:22" x14ac:dyDescent="0.25">
      <c r="E18" t="s">
        <v>90</v>
      </c>
      <c r="F18" s="15">
        <v>0</v>
      </c>
      <c r="U18">
        <v>43</v>
      </c>
      <c r="V18" t="s">
        <v>1175</v>
      </c>
    </row>
    <row r="19" spans="3:22" x14ac:dyDescent="0.25">
      <c r="U19">
        <v>14</v>
      </c>
      <c r="V19" t="s">
        <v>1176</v>
      </c>
    </row>
    <row r="20" spans="3:22" x14ac:dyDescent="0.25">
      <c r="I20" t="s">
        <v>87</v>
      </c>
      <c r="J20" s="15">
        <v>150</v>
      </c>
      <c r="K20">
        <v>52</v>
      </c>
      <c r="N20">
        <f>8/COS(RADIANS(H11))</f>
        <v>92.653710444706945</v>
      </c>
      <c r="U20">
        <f>U18/U19</f>
        <v>3.0714285714285716</v>
      </c>
      <c r="V20" t="s">
        <v>1177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1149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1150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95</v>
      </c>
      <c r="I29">
        <v>3</v>
      </c>
      <c r="J29">
        <v>0.99729999999999996</v>
      </c>
    </row>
    <row r="30" spans="3:22" x14ac:dyDescent="0.25">
      <c r="E30" t="s">
        <v>97</v>
      </c>
      <c r="F30" s="3">
        <v>116</v>
      </c>
      <c r="N30" t="s">
        <v>1151</v>
      </c>
      <c r="O30">
        <v>1.5</v>
      </c>
    </row>
    <row r="31" spans="3:22" x14ac:dyDescent="0.25">
      <c r="E31" t="s">
        <v>96</v>
      </c>
      <c r="F31" s="15">
        <v>15830</v>
      </c>
      <c r="N31" t="s">
        <v>1152</v>
      </c>
      <c r="O31">
        <v>1.2090000000000001</v>
      </c>
    </row>
    <row r="32" spans="3:22" x14ac:dyDescent="0.25">
      <c r="C32">
        <f>C33+180</f>
        <v>188.6789</v>
      </c>
      <c r="E32" t="s">
        <v>98</v>
      </c>
      <c r="F32" s="16">
        <f>F30*(0.5*F30*F31^2)^-0.075</f>
        <v>20.05759013336149</v>
      </c>
      <c r="G32">
        <v>60</v>
      </c>
      <c r="H32">
        <f>G32/F32</f>
        <v>2.9913862832505935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99</v>
      </c>
      <c r="F33" s="16">
        <f>F30*(0.5*F30*F31^2)^0.075</f>
        <v>670.86823045699975</v>
      </c>
      <c r="G33">
        <v>225</v>
      </c>
      <c r="H33">
        <f>F33/G33</f>
        <v>2.981636579808888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0.20057590133361491</v>
      </c>
    </row>
    <row r="37" spans="2:12" x14ac:dyDescent="0.25">
      <c r="F37">
        <f>F33/100</f>
        <v>6.7086823045699973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95</v>
      </c>
      <c r="F41" s="15">
        <v>1</v>
      </c>
      <c r="G41" t="s">
        <v>12</v>
      </c>
    </row>
    <row r="42" spans="2:12" x14ac:dyDescent="0.25">
      <c r="E42" t="s">
        <v>180</v>
      </c>
      <c r="F42" s="15">
        <v>3300</v>
      </c>
      <c r="G42" t="s">
        <v>173</v>
      </c>
    </row>
    <row r="43" spans="2:12" x14ac:dyDescent="0.25">
      <c r="E43" t="s">
        <v>182</v>
      </c>
      <c r="F43">
        <f>F41/F42</f>
        <v>3.0303030303030303E-4</v>
      </c>
      <c r="G43" t="s">
        <v>183</v>
      </c>
      <c r="H43">
        <f>F43*100*100*100</f>
        <v>303.030303030303</v>
      </c>
    </row>
    <row r="44" spans="2:12" x14ac:dyDescent="0.25">
      <c r="E44" t="s">
        <v>181</v>
      </c>
      <c r="F44">
        <f>((6*F43)/PI())^(1/3)</f>
        <v>8.3335327392970712E-2</v>
      </c>
      <c r="G44" t="s">
        <v>184</v>
      </c>
    </row>
    <row r="45" spans="2:12" x14ac:dyDescent="0.25">
      <c r="F45">
        <f>F44*100</f>
        <v>8.3335327392970715</v>
      </c>
    </row>
    <row r="47" spans="2:12" x14ac:dyDescent="0.25">
      <c r="F47">
        <v>4.4000000000000003E-3</v>
      </c>
    </row>
    <row r="48" spans="2:12" x14ac:dyDescent="0.25">
      <c r="F48">
        <f>F41*F47</f>
        <v>4.4000000000000003E-3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78" workbookViewId="0">
      <selection activeCell="A233" sqref="A233:XFD233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412</v>
      </c>
      <c r="C1" t="s">
        <v>413</v>
      </c>
      <c r="D1" t="s">
        <v>414</v>
      </c>
    </row>
    <row r="2" spans="1:4" x14ac:dyDescent="0.25">
      <c r="A2" t="s">
        <v>415</v>
      </c>
      <c r="B2" t="s">
        <v>416</v>
      </c>
      <c r="C2" t="s">
        <v>417</v>
      </c>
      <c r="D2">
        <v>4</v>
      </c>
    </row>
    <row r="3" spans="1:4" x14ac:dyDescent="0.25">
      <c r="A3" t="s">
        <v>418</v>
      </c>
      <c r="B3" t="s">
        <v>419</v>
      </c>
      <c r="C3" t="s">
        <v>420</v>
      </c>
      <c r="D3">
        <v>8</v>
      </c>
    </row>
    <row r="4" spans="1:4" x14ac:dyDescent="0.25">
      <c r="A4" t="s">
        <v>421</v>
      </c>
      <c r="B4" t="s">
        <v>422</v>
      </c>
      <c r="C4" t="s">
        <v>423</v>
      </c>
      <c r="D4">
        <v>12</v>
      </c>
    </row>
    <row r="5" spans="1:4" x14ac:dyDescent="0.25">
      <c r="A5" t="s">
        <v>424</v>
      </c>
      <c r="B5" t="s">
        <v>425</v>
      </c>
      <c r="C5" t="s">
        <v>426</v>
      </c>
      <c r="D5">
        <v>16</v>
      </c>
    </row>
    <row r="6" spans="1:4" x14ac:dyDescent="0.25">
      <c r="A6" t="s">
        <v>427</v>
      </c>
      <c r="B6" t="s">
        <v>428</v>
      </c>
      <c r="C6" t="s">
        <v>429</v>
      </c>
      <c r="D6">
        <v>20</v>
      </c>
    </row>
    <row r="7" spans="1:4" x14ac:dyDescent="0.25">
      <c r="A7" t="s">
        <v>430</v>
      </c>
      <c r="B7" t="s">
        <v>431</v>
      </c>
      <c r="C7" t="s">
        <v>432</v>
      </c>
      <c r="D7">
        <v>24</v>
      </c>
    </row>
    <row r="8" spans="1:4" x14ac:dyDescent="0.25">
      <c r="A8" t="s">
        <v>433</v>
      </c>
      <c r="B8" t="s">
        <v>434</v>
      </c>
      <c r="C8" t="s">
        <v>435</v>
      </c>
      <c r="D8">
        <v>660</v>
      </c>
    </row>
    <row r="9" spans="1:4" x14ac:dyDescent="0.25">
      <c r="A9" t="s">
        <v>436</v>
      </c>
      <c r="B9" t="s">
        <v>437</v>
      </c>
      <c r="C9" t="s">
        <v>438</v>
      </c>
      <c r="D9">
        <v>10</v>
      </c>
    </row>
    <row r="10" spans="1:4" x14ac:dyDescent="0.25">
      <c r="A10" t="s">
        <v>439</v>
      </c>
      <c r="B10" t="s">
        <v>440</v>
      </c>
      <c r="C10" t="s">
        <v>441</v>
      </c>
      <c r="D10">
        <v>28</v>
      </c>
    </row>
    <row r="11" spans="1:4" x14ac:dyDescent="0.25">
      <c r="A11" t="s">
        <v>442</v>
      </c>
      <c r="B11" t="s">
        <v>443</v>
      </c>
      <c r="C11" t="s">
        <v>444</v>
      </c>
      <c r="D11">
        <v>32</v>
      </c>
    </row>
    <row r="12" spans="1:4" x14ac:dyDescent="0.25">
      <c r="A12" t="s">
        <v>445</v>
      </c>
      <c r="B12" t="s">
        <v>446</v>
      </c>
      <c r="C12" t="s">
        <v>447</v>
      </c>
      <c r="D12">
        <v>51</v>
      </c>
    </row>
    <row r="13" spans="1:4" x14ac:dyDescent="0.25">
      <c r="A13" t="s">
        <v>448</v>
      </c>
      <c r="B13" t="s">
        <v>449</v>
      </c>
      <c r="C13" t="s">
        <v>450</v>
      </c>
      <c r="D13">
        <v>533</v>
      </c>
    </row>
    <row r="14" spans="1:4" x14ac:dyDescent="0.25">
      <c r="A14" t="s">
        <v>102</v>
      </c>
      <c r="B14" t="s">
        <v>451</v>
      </c>
      <c r="C14" t="s">
        <v>452</v>
      </c>
      <c r="D14">
        <v>36</v>
      </c>
    </row>
    <row r="15" spans="1:4" x14ac:dyDescent="0.25">
      <c r="A15" t="s">
        <v>453</v>
      </c>
      <c r="B15" t="s">
        <v>454</v>
      </c>
      <c r="C15" t="s">
        <v>455</v>
      </c>
      <c r="D15">
        <v>40</v>
      </c>
    </row>
    <row r="16" spans="1:4" x14ac:dyDescent="0.25">
      <c r="A16" t="s">
        <v>456</v>
      </c>
      <c r="B16" t="s">
        <v>457</v>
      </c>
      <c r="C16" t="s">
        <v>458</v>
      </c>
      <c r="D16">
        <v>31</v>
      </c>
    </row>
    <row r="17" spans="1:4" x14ac:dyDescent="0.25">
      <c r="A17" t="s">
        <v>459</v>
      </c>
      <c r="B17" t="s">
        <v>460</v>
      </c>
      <c r="C17" t="s">
        <v>461</v>
      </c>
      <c r="D17">
        <v>44</v>
      </c>
    </row>
    <row r="18" spans="1:4" x14ac:dyDescent="0.25">
      <c r="A18" t="s">
        <v>462</v>
      </c>
      <c r="B18" t="s">
        <v>463</v>
      </c>
      <c r="C18" t="s">
        <v>464</v>
      </c>
      <c r="D18">
        <v>48</v>
      </c>
    </row>
    <row r="19" spans="1:4" x14ac:dyDescent="0.25">
      <c r="A19" t="s">
        <v>465</v>
      </c>
      <c r="B19" t="s">
        <v>466</v>
      </c>
      <c r="C19" t="s">
        <v>467</v>
      </c>
      <c r="D19">
        <v>50</v>
      </c>
    </row>
    <row r="20" spans="1:4" x14ac:dyDescent="0.25">
      <c r="A20" t="s">
        <v>468</v>
      </c>
      <c r="B20" t="s">
        <v>469</v>
      </c>
      <c r="C20" t="s">
        <v>470</v>
      </c>
      <c r="D20">
        <v>52</v>
      </c>
    </row>
    <row r="21" spans="1:4" x14ac:dyDescent="0.25">
      <c r="A21" t="s">
        <v>471</v>
      </c>
      <c r="B21" t="s">
        <v>472</v>
      </c>
      <c r="C21" t="s">
        <v>473</v>
      </c>
      <c r="D21">
        <v>112</v>
      </c>
    </row>
    <row r="22" spans="1:4" x14ac:dyDescent="0.25">
      <c r="A22" t="s">
        <v>474</v>
      </c>
      <c r="B22" t="s">
        <v>475</v>
      </c>
      <c r="C22" t="s">
        <v>476</v>
      </c>
      <c r="D22">
        <v>56</v>
      </c>
    </row>
    <row r="23" spans="1:4" x14ac:dyDescent="0.25">
      <c r="A23" t="s">
        <v>477</v>
      </c>
      <c r="B23" t="s">
        <v>478</v>
      </c>
      <c r="C23" t="s">
        <v>479</v>
      </c>
      <c r="D23">
        <v>84</v>
      </c>
    </row>
    <row r="24" spans="1:4" x14ac:dyDescent="0.25">
      <c r="A24" t="s">
        <v>480</v>
      </c>
      <c r="B24" t="s">
        <v>481</v>
      </c>
      <c r="C24" t="s">
        <v>482</v>
      </c>
      <c r="D24">
        <v>204</v>
      </c>
    </row>
    <row r="25" spans="1:4" x14ac:dyDescent="0.25">
      <c r="A25" t="s">
        <v>483</v>
      </c>
      <c r="B25" t="s">
        <v>484</v>
      </c>
      <c r="C25" t="s">
        <v>485</v>
      </c>
      <c r="D25">
        <v>60</v>
      </c>
    </row>
    <row r="26" spans="1:4" x14ac:dyDescent="0.25">
      <c r="A26" t="s">
        <v>486</v>
      </c>
      <c r="B26" t="s">
        <v>487</v>
      </c>
      <c r="C26" t="s">
        <v>488</v>
      </c>
      <c r="D26">
        <v>64</v>
      </c>
    </row>
    <row r="27" spans="1:4" x14ac:dyDescent="0.25">
      <c r="A27" t="s">
        <v>489</v>
      </c>
      <c r="B27" t="s">
        <v>490</v>
      </c>
      <c r="C27" t="s">
        <v>491</v>
      </c>
      <c r="D27">
        <v>68</v>
      </c>
    </row>
    <row r="28" spans="1:4" x14ac:dyDescent="0.25">
      <c r="A28" t="s">
        <v>492</v>
      </c>
      <c r="B28" t="s">
        <v>493</v>
      </c>
      <c r="C28" t="s">
        <v>494</v>
      </c>
      <c r="D28">
        <v>535</v>
      </c>
    </row>
    <row r="29" spans="1:4" x14ac:dyDescent="0.25">
      <c r="A29" t="s">
        <v>495</v>
      </c>
      <c r="B29" t="s">
        <v>496</v>
      </c>
      <c r="C29" t="s">
        <v>497</v>
      </c>
      <c r="D29">
        <v>70</v>
      </c>
    </row>
    <row r="30" spans="1:4" x14ac:dyDescent="0.25">
      <c r="A30" t="s">
        <v>498</v>
      </c>
      <c r="B30" t="s">
        <v>499</v>
      </c>
      <c r="C30" t="s">
        <v>500</v>
      </c>
      <c r="D30">
        <v>72</v>
      </c>
    </row>
    <row r="31" spans="1:4" x14ac:dyDescent="0.25">
      <c r="A31" t="s">
        <v>501</v>
      </c>
      <c r="B31" t="s">
        <v>502</v>
      </c>
      <c r="C31" t="s">
        <v>503</v>
      </c>
      <c r="D31">
        <v>74</v>
      </c>
    </row>
    <row r="32" spans="1:4" x14ac:dyDescent="0.25">
      <c r="A32" t="s">
        <v>73</v>
      </c>
      <c r="B32" t="s">
        <v>504</v>
      </c>
      <c r="C32" t="s">
        <v>505</v>
      </c>
      <c r="D32">
        <v>76</v>
      </c>
    </row>
    <row r="33" spans="1:4" x14ac:dyDescent="0.25">
      <c r="A33" t="s">
        <v>506</v>
      </c>
      <c r="B33" t="s">
        <v>507</v>
      </c>
      <c r="C33" t="s">
        <v>508</v>
      </c>
      <c r="D33">
        <v>86</v>
      </c>
    </row>
    <row r="34" spans="1:4" x14ac:dyDescent="0.25">
      <c r="A34" t="s">
        <v>509</v>
      </c>
      <c r="B34" t="s">
        <v>510</v>
      </c>
      <c r="C34" t="s">
        <v>511</v>
      </c>
      <c r="D34">
        <v>96</v>
      </c>
    </row>
    <row r="35" spans="1:4" x14ac:dyDescent="0.25">
      <c r="A35" t="s">
        <v>512</v>
      </c>
      <c r="B35" t="s">
        <v>513</v>
      </c>
      <c r="C35" t="s">
        <v>514</v>
      </c>
      <c r="D35">
        <v>100</v>
      </c>
    </row>
    <row r="36" spans="1:4" x14ac:dyDescent="0.25">
      <c r="A36" t="s">
        <v>515</v>
      </c>
      <c r="B36" t="s">
        <v>516</v>
      </c>
      <c r="C36" t="s">
        <v>517</v>
      </c>
      <c r="D36">
        <v>854</v>
      </c>
    </row>
    <row r="37" spans="1:4" x14ac:dyDescent="0.25">
      <c r="A37" t="s">
        <v>518</v>
      </c>
      <c r="B37" t="s">
        <v>519</v>
      </c>
      <c r="C37" t="s">
        <v>520</v>
      </c>
      <c r="D37">
        <v>108</v>
      </c>
    </row>
    <row r="38" spans="1:4" x14ac:dyDescent="0.25">
      <c r="A38" t="s">
        <v>521</v>
      </c>
      <c r="B38" t="s">
        <v>522</v>
      </c>
      <c r="C38" t="s">
        <v>523</v>
      </c>
      <c r="D38">
        <v>132</v>
      </c>
    </row>
    <row r="39" spans="1:4" x14ac:dyDescent="0.25">
      <c r="A39" t="s">
        <v>524</v>
      </c>
      <c r="B39" t="s">
        <v>525</v>
      </c>
      <c r="C39" t="s">
        <v>526</v>
      </c>
      <c r="D39">
        <v>116</v>
      </c>
    </row>
    <row r="40" spans="1:4" x14ac:dyDescent="0.25">
      <c r="A40" t="s">
        <v>527</v>
      </c>
      <c r="B40" t="s">
        <v>528</v>
      </c>
      <c r="C40" t="s">
        <v>529</v>
      </c>
      <c r="D40">
        <v>120</v>
      </c>
    </row>
    <row r="41" spans="1:4" x14ac:dyDescent="0.25">
      <c r="A41" t="s">
        <v>105</v>
      </c>
      <c r="B41" t="s">
        <v>530</v>
      </c>
      <c r="C41" t="s">
        <v>531</v>
      </c>
      <c r="D41">
        <v>124</v>
      </c>
    </row>
    <row r="42" spans="1:4" x14ac:dyDescent="0.25">
      <c r="A42" t="s">
        <v>532</v>
      </c>
      <c r="B42" t="s">
        <v>533</v>
      </c>
      <c r="C42" t="s">
        <v>534</v>
      </c>
      <c r="D42">
        <v>136</v>
      </c>
    </row>
    <row r="43" spans="1:4" x14ac:dyDescent="0.25">
      <c r="A43" t="s">
        <v>535</v>
      </c>
      <c r="B43" t="s">
        <v>536</v>
      </c>
      <c r="C43" t="s">
        <v>537</v>
      </c>
      <c r="D43">
        <v>140</v>
      </c>
    </row>
    <row r="44" spans="1:4" x14ac:dyDescent="0.25">
      <c r="A44" t="s">
        <v>538</v>
      </c>
      <c r="B44" t="s">
        <v>539</v>
      </c>
      <c r="C44" t="s">
        <v>540</v>
      </c>
      <c r="D44">
        <v>148</v>
      </c>
    </row>
    <row r="45" spans="1:4" x14ac:dyDescent="0.25">
      <c r="A45" t="s">
        <v>541</v>
      </c>
      <c r="B45" t="s">
        <v>542</v>
      </c>
      <c r="C45" t="s">
        <v>543</v>
      </c>
      <c r="D45">
        <v>152</v>
      </c>
    </row>
    <row r="46" spans="1:4" x14ac:dyDescent="0.25">
      <c r="A46" t="s">
        <v>65</v>
      </c>
      <c r="B46" t="s">
        <v>544</v>
      </c>
      <c r="C46" t="s">
        <v>545</v>
      </c>
      <c r="D46">
        <v>156</v>
      </c>
    </row>
    <row r="47" spans="1:4" x14ac:dyDescent="0.25">
      <c r="A47" t="s">
        <v>546</v>
      </c>
      <c r="B47" t="s">
        <v>547</v>
      </c>
      <c r="C47" t="s">
        <v>548</v>
      </c>
      <c r="D47">
        <v>162</v>
      </c>
    </row>
    <row r="48" spans="1:4" x14ac:dyDescent="0.25">
      <c r="A48" t="s">
        <v>549</v>
      </c>
      <c r="B48" t="s">
        <v>550</v>
      </c>
      <c r="C48" t="s">
        <v>551</v>
      </c>
      <c r="D48">
        <v>166</v>
      </c>
    </row>
    <row r="49" spans="1:4" x14ac:dyDescent="0.25">
      <c r="A49" t="s">
        <v>552</v>
      </c>
      <c r="B49" t="s">
        <v>553</v>
      </c>
      <c r="C49" t="s">
        <v>554</v>
      </c>
      <c r="D49">
        <v>170</v>
      </c>
    </row>
    <row r="50" spans="1:4" x14ac:dyDescent="0.25">
      <c r="A50" t="s">
        <v>555</v>
      </c>
      <c r="B50" t="s">
        <v>556</v>
      </c>
      <c r="C50" t="s">
        <v>557</v>
      </c>
      <c r="D50">
        <v>174</v>
      </c>
    </row>
    <row r="51" spans="1:4" x14ac:dyDescent="0.25">
      <c r="A51" t="s">
        <v>558</v>
      </c>
      <c r="B51" t="s">
        <v>559</v>
      </c>
      <c r="C51" t="s">
        <v>560</v>
      </c>
      <c r="D51">
        <v>180</v>
      </c>
    </row>
    <row r="52" spans="1:4" x14ac:dyDescent="0.25">
      <c r="A52" t="s">
        <v>561</v>
      </c>
      <c r="B52" t="s">
        <v>562</v>
      </c>
      <c r="C52" t="s">
        <v>563</v>
      </c>
      <c r="D52">
        <v>178</v>
      </c>
    </row>
    <row r="53" spans="1:4" x14ac:dyDescent="0.25">
      <c r="A53" t="s">
        <v>564</v>
      </c>
      <c r="B53" t="s">
        <v>565</v>
      </c>
      <c r="C53" t="s">
        <v>566</v>
      </c>
      <c r="D53">
        <v>184</v>
      </c>
    </row>
    <row r="54" spans="1:4" x14ac:dyDescent="0.25">
      <c r="A54" t="s">
        <v>402</v>
      </c>
      <c r="B54" t="s">
        <v>567</v>
      </c>
      <c r="C54" t="s">
        <v>568</v>
      </c>
      <c r="D54">
        <v>188</v>
      </c>
    </row>
    <row r="55" spans="1:4" x14ac:dyDescent="0.25">
      <c r="A55" t="s">
        <v>569</v>
      </c>
      <c r="B55" t="s">
        <v>570</v>
      </c>
      <c r="C55" t="s">
        <v>571</v>
      </c>
      <c r="D55">
        <v>191</v>
      </c>
    </row>
    <row r="56" spans="1:4" x14ac:dyDescent="0.25">
      <c r="A56" t="s">
        <v>572</v>
      </c>
      <c r="B56" t="s">
        <v>573</v>
      </c>
      <c r="C56" t="s">
        <v>574</v>
      </c>
      <c r="D56">
        <v>192</v>
      </c>
    </row>
    <row r="57" spans="1:4" x14ac:dyDescent="0.25">
      <c r="A57" t="s">
        <v>575</v>
      </c>
      <c r="B57" t="s">
        <v>576</v>
      </c>
      <c r="C57" t="s">
        <v>577</v>
      </c>
      <c r="D57">
        <v>531</v>
      </c>
    </row>
    <row r="58" spans="1:4" x14ac:dyDescent="0.25">
      <c r="A58" t="s">
        <v>578</v>
      </c>
      <c r="B58" t="s">
        <v>579</v>
      </c>
      <c r="C58" t="s">
        <v>580</v>
      </c>
      <c r="D58">
        <v>196</v>
      </c>
    </row>
    <row r="59" spans="1:4" x14ac:dyDescent="0.25">
      <c r="A59" t="s">
        <v>581</v>
      </c>
      <c r="B59" t="s">
        <v>582</v>
      </c>
      <c r="C59" t="s">
        <v>583</v>
      </c>
      <c r="D59">
        <v>203</v>
      </c>
    </row>
    <row r="60" spans="1:4" x14ac:dyDescent="0.25">
      <c r="A60" t="s">
        <v>584</v>
      </c>
      <c r="B60" t="s">
        <v>585</v>
      </c>
      <c r="C60" t="s">
        <v>586</v>
      </c>
      <c r="D60">
        <v>384</v>
      </c>
    </row>
    <row r="61" spans="1:4" x14ac:dyDescent="0.25">
      <c r="A61" t="s">
        <v>587</v>
      </c>
      <c r="B61" t="s">
        <v>588</v>
      </c>
      <c r="C61" t="s">
        <v>589</v>
      </c>
      <c r="D61">
        <v>208</v>
      </c>
    </row>
    <row r="62" spans="1:4" x14ac:dyDescent="0.25">
      <c r="A62" t="s">
        <v>590</v>
      </c>
      <c r="B62" t="s">
        <v>591</v>
      </c>
      <c r="C62" t="s">
        <v>592</v>
      </c>
      <c r="D62">
        <v>262</v>
      </c>
    </row>
    <row r="63" spans="1:4" x14ac:dyDescent="0.25">
      <c r="A63" t="s">
        <v>593</v>
      </c>
      <c r="B63" t="s">
        <v>594</v>
      </c>
      <c r="C63" t="s">
        <v>595</v>
      </c>
      <c r="D63">
        <v>212</v>
      </c>
    </row>
    <row r="64" spans="1:4" x14ac:dyDescent="0.25">
      <c r="A64" t="s">
        <v>596</v>
      </c>
      <c r="B64" t="s">
        <v>597</v>
      </c>
      <c r="C64" t="s">
        <v>598</v>
      </c>
      <c r="D64">
        <v>214</v>
      </c>
    </row>
    <row r="65" spans="1:4" x14ac:dyDescent="0.25">
      <c r="A65" t="s">
        <v>599</v>
      </c>
      <c r="B65" t="s">
        <v>600</v>
      </c>
      <c r="C65" t="s">
        <v>601</v>
      </c>
      <c r="D65">
        <v>218</v>
      </c>
    </row>
    <row r="66" spans="1:4" x14ac:dyDescent="0.25">
      <c r="A66" t="s">
        <v>387</v>
      </c>
      <c r="B66" t="s">
        <v>602</v>
      </c>
      <c r="C66" t="s">
        <v>603</v>
      </c>
      <c r="D66">
        <v>818</v>
      </c>
    </row>
    <row r="67" spans="1:4" x14ac:dyDescent="0.25">
      <c r="A67" t="s">
        <v>604</v>
      </c>
      <c r="B67" t="s">
        <v>605</v>
      </c>
      <c r="C67" t="s">
        <v>606</v>
      </c>
      <c r="D67">
        <v>222</v>
      </c>
    </row>
    <row r="68" spans="1:4" x14ac:dyDescent="0.25">
      <c r="A68" t="s">
        <v>607</v>
      </c>
      <c r="B68" t="s">
        <v>608</v>
      </c>
      <c r="C68" t="s">
        <v>609</v>
      </c>
      <c r="D68">
        <v>226</v>
      </c>
    </row>
    <row r="69" spans="1:4" x14ac:dyDescent="0.25">
      <c r="A69" t="s">
        <v>610</v>
      </c>
      <c r="B69" t="s">
        <v>611</v>
      </c>
      <c r="C69" t="s">
        <v>612</v>
      </c>
      <c r="D69">
        <v>232</v>
      </c>
    </row>
    <row r="70" spans="1:4" x14ac:dyDescent="0.25">
      <c r="A70" t="s">
        <v>613</v>
      </c>
      <c r="B70" t="s">
        <v>614</v>
      </c>
      <c r="C70" t="s">
        <v>615</v>
      </c>
      <c r="D70">
        <v>233</v>
      </c>
    </row>
    <row r="71" spans="1:4" x14ac:dyDescent="0.25">
      <c r="A71" t="s">
        <v>616</v>
      </c>
      <c r="B71" t="s">
        <v>617</v>
      </c>
      <c r="C71" t="s">
        <v>618</v>
      </c>
      <c r="D71">
        <v>748</v>
      </c>
    </row>
    <row r="72" spans="1:4" x14ac:dyDescent="0.25">
      <c r="A72" t="s">
        <v>619</v>
      </c>
      <c r="B72" t="s">
        <v>620</v>
      </c>
      <c r="C72" t="s">
        <v>621</v>
      </c>
      <c r="D72">
        <v>231</v>
      </c>
    </row>
    <row r="73" spans="1:4" x14ac:dyDescent="0.25">
      <c r="A73" t="s">
        <v>622</v>
      </c>
      <c r="B73" t="s">
        <v>623</v>
      </c>
      <c r="C73" t="s">
        <v>624</v>
      </c>
      <c r="D73">
        <v>238</v>
      </c>
    </row>
    <row r="74" spans="1:4" x14ac:dyDescent="0.25">
      <c r="A74" t="s">
        <v>625</v>
      </c>
      <c r="B74" t="s">
        <v>626</v>
      </c>
      <c r="C74" t="s">
        <v>627</v>
      </c>
      <c r="D74">
        <v>234</v>
      </c>
    </row>
    <row r="75" spans="1:4" x14ac:dyDescent="0.25">
      <c r="A75" t="s">
        <v>628</v>
      </c>
      <c r="B75" t="s">
        <v>629</v>
      </c>
      <c r="C75" t="s">
        <v>630</v>
      </c>
      <c r="D75">
        <v>242</v>
      </c>
    </row>
    <row r="76" spans="1:4" x14ac:dyDescent="0.25">
      <c r="A76" t="s">
        <v>631</v>
      </c>
      <c r="B76" t="s">
        <v>632</v>
      </c>
      <c r="C76" t="s">
        <v>633</v>
      </c>
      <c r="D76">
        <v>246</v>
      </c>
    </row>
    <row r="77" spans="1:4" x14ac:dyDescent="0.25">
      <c r="A77" t="s">
        <v>634</v>
      </c>
      <c r="B77" t="s">
        <v>635</v>
      </c>
      <c r="C77" t="s">
        <v>636</v>
      </c>
      <c r="D77">
        <v>250</v>
      </c>
    </row>
    <row r="78" spans="1:4" x14ac:dyDescent="0.25">
      <c r="A78" t="s">
        <v>637</v>
      </c>
      <c r="B78" t="s">
        <v>638</v>
      </c>
      <c r="C78" t="s">
        <v>639</v>
      </c>
      <c r="D78">
        <v>254</v>
      </c>
    </row>
    <row r="79" spans="1:4" x14ac:dyDescent="0.25">
      <c r="A79" t="s">
        <v>640</v>
      </c>
      <c r="B79" t="s">
        <v>641</v>
      </c>
      <c r="C79" t="s">
        <v>642</v>
      </c>
      <c r="D79">
        <v>258</v>
      </c>
    </row>
    <row r="80" spans="1:4" x14ac:dyDescent="0.25">
      <c r="A80" t="s">
        <v>643</v>
      </c>
      <c r="B80" t="s">
        <v>644</v>
      </c>
      <c r="C80" t="s">
        <v>645</v>
      </c>
      <c r="D80">
        <v>260</v>
      </c>
    </row>
    <row r="81" spans="1:4" x14ac:dyDescent="0.25">
      <c r="A81" t="s">
        <v>646</v>
      </c>
      <c r="B81" t="s">
        <v>154</v>
      </c>
      <c r="C81" t="s">
        <v>647</v>
      </c>
      <c r="D81">
        <v>266</v>
      </c>
    </row>
    <row r="82" spans="1:4" x14ac:dyDescent="0.25">
      <c r="A82" t="s">
        <v>648</v>
      </c>
      <c r="B82" t="s">
        <v>649</v>
      </c>
      <c r="C82" t="s">
        <v>650</v>
      </c>
      <c r="D82">
        <v>270</v>
      </c>
    </row>
    <row r="83" spans="1:4" x14ac:dyDescent="0.25">
      <c r="A83" t="s">
        <v>651</v>
      </c>
      <c r="B83" t="s">
        <v>652</v>
      </c>
      <c r="C83" t="s">
        <v>653</v>
      </c>
      <c r="D83">
        <v>268</v>
      </c>
    </row>
    <row r="84" spans="1:4" x14ac:dyDescent="0.25">
      <c r="A84" t="s">
        <v>144</v>
      </c>
      <c r="B84" t="s">
        <v>654</v>
      </c>
      <c r="C84" t="s">
        <v>655</v>
      </c>
      <c r="D84">
        <v>276</v>
      </c>
    </row>
    <row r="85" spans="1:4" x14ac:dyDescent="0.25">
      <c r="A85" t="s">
        <v>656</v>
      </c>
      <c r="B85" t="s">
        <v>657</v>
      </c>
      <c r="C85" t="s">
        <v>658</v>
      </c>
      <c r="D85">
        <v>288</v>
      </c>
    </row>
    <row r="86" spans="1:4" x14ac:dyDescent="0.25">
      <c r="A86" t="s">
        <v>659</v>
      </c>
      <c r="B86" t="s">
        <v>660</v>
      </c>
      <c r="C86" t="s">
        <v>661</v>
      </c>
      <c r="D86">
        <v>292</v>
      </c>
    </row>
    <row r="87" spans="1:4" x14ac:dyDescent="0.25">
      <c r="A87" t="s">
        <v>662</v>
      </c>
      <c r="B87" t="s">
        <v>663</v>
      </c>
      <c r="C87" t="s">
        <v>664</v>
      </c>
      <c r="D87">
        <v>300</v>
      </c>
    </row>
    <row r="88" spans="1:4" x14ac:dyDescent="0.25">
      <c r="A88" t="s">
        <v>665</v>
      </c>
      <c r="B88" t="s">
        <v>666</v>
      </c>
      <c r="C88" t="s">
        <v>667</v>
      </c>
      <c r="D88">
        <v>304</v>
      </c>
    </row>
    <row r="89" spans="1:4" x14ac:dyDescent="0.25">
      <c r="A89" t="s">
        <v>668</v>
      </c>
      <c r="B89" t="s">
        <v>669</v>
      </c>
      <c r="C89" t="s">
        <v>670</v>
      </c>
      <c r="D89">
        <v>308</v>
      </c>
    </row>
    <row r="90" spans="1:4" x14ac:dyDescent="0.25">
      <c r="A90" t="s">
        <v>671</v>
      </c>
      <c r="B90" t="s">
        <v>672</v>
      </c>
      <c r="C90" t="s">
        <v>673</v>
      </c>
      <c r="D90">
        <v>312</v>
      </c>
    </row>
    <row r="91" spans="1:4" x14ac:dyDescent="0.25">
      <c r="A91" t="s">
        <v>674</v>
      </c>
      <c r="B91" t="s">
        <v>675</v>
      </c>
      <c r="C91" t="s">
        <v>676</v>
      </c>
      <c r="D91">
        <v>316</v>
      </c>
    </row>
    <row r="92" spans="1:4" x14ac:dyDescent="0.25">
      <c r="A92" t="s">
        <v>677</v>
      </c>
      <c r="B92" t="s">
        <v>678</v>
      </c>
      <c r="C92" t="s">
        <v>679</v>
      </c>
      <c r="D92">
        <v>320</v>
      </c>
    </row>
    <row r="93" spans="1:4" x14ac:dyDescent="0.25">
      <c r="A93" t="s">
        <v>680</v>
      </c>
      <c r="B93" t="s">
        <v>681</v>
      </c>
      <c r="C93" t="s">
        <v>682</v>
      </c>
      <c r="D93">
        <v>831</v>
      </c>
    </row>
    <row r="94" spans="1:4" x14ac:dyDescent="0.25">
      <c r="A94" t="s">
        <v>683</v>
      </c>
      <c r="B94" t="s">
        <v>684</v>
      </c>
      <c r="C94" t="s">
        <v>685</v>
      </c>
      <c r="D94">
        <v>324</v>
      </c>
    </row>
    <row r="95" spans="1:4" x14ac:dyDescent="0.25">
      <c r="A95" t="s">
        <v>686</v>
      </c>
      <c r="B95" t="s">
        <v>687</v>
      </c>
      <c r="C95" t="s">
        <v>688</v>
      </c>
      <c r="D95">
        <v>624</v>
      </c>
    </row>
    <row r="96" spans="1:4" x14ac:dyDescent="0.25">
      <c r="A96" t="s">
        <v>689</v>
      </c>
      <c r="B96" t="s">
        <v>690</v>
      </c>
      <c r="C96" t="s">
        <v>691</v>
      </c>
      <c r="D96">
        <v>328</v>
      </c>
    </row>
    <row r="97" spans="1:4" x14ac:dyDescent="0.25">
      <c r="A97" t="s">
        <v>692</v>
      </c>
      <c r="B97" t="s">
        <v>693</v>
      </c>
      <c r="C97" t="s">
        <v>694</v>
      </c>
      <c r="D97">
        <v>332</v>
      </c>
    </row>
    <row r="98" spans="1:4" x14ac:dyDescent="0.25">
      <c r="A98" t="s">
        <v>695</v>
      </c>
      <c r="B98" t="s">
        <v>696</v>
      </c>
      <c r="C98" t="s">
        <v>697</v>
      </c>
      <c r="D98">
        <v>334</v>
      </c>
    </row>
    <row r="99" spans="1:4" x14ac:dyDescent="0.25">
      <c r="A99" t="s">
        <v>698</v>
      </c>
      <c r="B99" t="s">
        <v>699</v>
      </c>
      <c r="C99" t="s">
        <v>700</v>
      </c>
      <c r="D99">
        <v>336</v>
      </c>
    </row>
    <row r="100" spans="1:4" x14ac:dyDescent="0.25">
      <c r="A100" t="s">
        <v>701</v>
      </c>
      <c r="B100" t="s">
        <v>702</v>
      </c>
      <c r="C100" t="s">
        <v>703</v>
      </c>
      <c r="D100">
        <v>340</v>
      </c>
    </row>
    <row r="101" spans="1:4" x14ac:dyDescent="0.25">
      <c r="A101" t="s">
        <v>704</v>
      </c>
      <c r="B101" t="s">
        <v>705</v>
      </c>
      <c r="C101" t="s">
        <v>706</v>
      </c>
      <c r="D101">
        <v>344</v>
      </c>
    </row>
    <row r="102" spans="1:4" x14ac:dyDescent="0.25">
      <c r="A102" t="s">
        <v>707</v>
      </c>
      <c r="B102" t="s">
        <v>708</v>
      </c>
      <c r="C102" t="s">
        <v>709</v>
      </c>
      <c r="D102">
        <v>348</v>
      </c>
    </row>
    <row r="103" spans="1:4" x14ac:dyDescent="0.25">
      <c r="A103" t="s">
        <v>710</v>
      </c>
      <c r="B103" t="s">
        <v>711</v>
      </c>
      <c r="C103" t="s">
        <v>712</v>
      </c>
      <c r="D103">
        <v>352</v>
      </c>
    </row>
    <row r="104" spans="1:4" x14ac:dyDescent="0.25">
      <c r="A104" t="s">
        <v>713</v>
      </c>
      <c r="B104" t="s">
        <v>714</v>
      </c>
      <c r="C104" t="s">
        <v>715</v>
      </c>
      <c r="D104">
        <v>356</v>
      </c>
    </row>
    <row r="105" spans="1:4" x14ac:dyDescent="0.25">
      <c r="A105" t="s">
        <v>716</v>
      </c>
      <c r="B105" t="s">
        <v>717</v>
      </c>
      <c r="C105" t="s">
        <v>718</v>
      </c>
      <c r="D105">
        <v>360</v>
      </c>
    </row>
    <row r="106" spans="1:4" x14ac:dyDescent="0.25">
      <c r="A106" t="s">
        <v>719</v>
      </c>
      <c r="B106" t="s">
        <v>720</v>
      </c>
      <c r="C106" t="s">
        <v>721</v>
      </c>
      <c r="D106">
        <v>364</v>
      </c>
    </row>
    <row r="107" spans="1:4" x14ac:dyDescent="0.25">
      <c r="A107" t="s">
        <v>722</v>
      </c>
      <c r="B107" t="s">
        <v>723</v>
      </c>
      <c r="C107" t="s">
        <v>724</v>
      </c>
      <c r="D107">
        <v>368</v>
      </c>
    </row>
    <row r="108" spans="1:4" x14ac:dyDescent="0.25">
      <c r="A108" t="s">
        <v>725</v>
      </c>
      <c r="B108" t="s">
        <v>726</v>
      </c>
      <c r="C108" t="s">
        <v>727</v>
      </c>
      <c r="D108">
        <v>372</v>
      </c>
    </row>
    <row r="109" spans="1:4" x14ac:dyDescent="0.25">
      <c r="A109" t="s">
        <v>728</v>
      </c>
      <c r="B109" t="s">
        <v>729</v>
      </c>
      <c r="C109" t="s">
        <v>730</v>
      </c>
      <c r="D109">
        <v>833</v>
      </c>
    </row>
    <row r="110" spans="1:4" x14ac:dyDescent="0.25">
      <c r="A110" t="s">
        <v>731</v>
      </c>
      <c r="B110" t="s">
        <v>732</v>
      </c>
      <c r="C110" t="s">
        <v>733</v>
      </c>
      <c r="D110">
        <v>376</v>
      </c>
    </row>
    <row r="111" spans="1:4" x14ac:dyDescent="0.25">
      <c r="A111" t="s">
        <v>734</v>
      </c>
      <c r="B111" t="s">
        <v>735</v>
      </c>
      <c r="C111" t="s">
        <v>736</v>
      </c>
      <c r="D111">
        <v>380</v>
      </c>
    </row>
    <row r="112" spans="1:4" x14ac:dyDescent="0.25">
      <c r="A112" t="s">
        <v>737</v>
      </c>
      <c r="B112" t="s">
        <v>738</v>
      </c>
      <c r="C112" t="s">
        <v>739</v>
      </c>
      <c r="D112">
        <v>388</v>
      </c>
    </row>
    <row r="113" spans="1:4" x14ac:dyDescent="0.25">
      <c r="A113" t="s">
        <v>740</v>
      </c>
      <c r="B113" t="s">
        <v>741</v>
      </c>
      <c r="C113" t="s">
        <v>742</v>
      </c>
      <c r="D113">
        <v>392</v>
      </c>
    </row>
    <row r="114" spans="1:4" x14ac:dyDescent="0.25">
      <c r="A114" t="s">
        <v>743</v>
      </c>
      <c r="B114" t="s">
        <v>744</v>
      </c>
      <c r="C114" t="s">
        <v>745</v>
      </c>
      <c r="D114">
        <v>832</v>
      </c>
    </row>
    <row r="115" spans="1:4" x14ac:dyDescent="0.25">
      <c r="A115" t="s">
        <v>746</v>
      </c>
      <c r="B115" t="s">
        <v>747</v>
      </c>
      <c r="C115" t="s">
        <v>748</v>
      </c>
      <c r="D115">
        <v>400</v>
      </c>
    </row>
    <row r="116" spans="1:4" x14ac:dyDescent="0.25">
      <c r="A116" t="s">
        <v>749</v>
      </c>
      <c r="B116" t="s">
        <v>750</v>
      </c>
      <c r="C116" t="s">
        <v>751</v>
      </c>
      <c r="D116">
        <v>398</v>
      </c>
    </row>
    <row r="117" spans="1:4" x14ac:dyDescent="0.25">
      <c r="A117" t="s">
        <v>752</v>
      </c>
      <c r="B117" t="s">
        <v>753</v>
      </c>
      <c r="C117" t="s">
        <v>754</v>
      </c>
      <c r="D117">
        <v>404</v>
      </c>
    </row>
    <row r="118" spans="1:4" x14ac:dyDescent="0.25">
      <c r="A118" t="s">
        <v>755</v>
      </c>
      <c r="B118" t="s">
        <v>756</v>
      </c>
      <c r="C118" t="s">
        <v>757</v>
      </c>
      <c r="D118">
        <v>296</v>
      </c>
    </row>
    <row r="119" spans="1:4" x14ac:dyDescent="0.25">
      <c r="A119" t="s">
        <v>758</v>
      </c>
      <c r="B119" t="s">
        <v>759</v>
      </c>
      <c r="C119" t="s">
        <v>760</v>
      </c>
      <c r="D119">
        <v>408</v>
      </c>
    </row>
    <row r="120" spans="1:4" x14ac:dyDescent="0.25">
      <c r="A120" t="s">
        <v>761</v>
      </c>
      <c r="B120" t="s">
        <v>762</v>
      </c>
      <c r="C120" t="s">
        <v>763</v>
      </c>
      <c r="D120">
        <v>410</v>
      </c>
    </row>
    <row r="121" spans="1:4" x14ac:dyDescent="0.25">
      <c r="A121" t="s">
        <v>764</v>
      </c>
      <c r="B121" t="s">
        <v>765</v>
      </c>
      <c r="C121" t="s">
        <v>766</v>
      </c>
      <c r="D121">
        <v>414</v>
      </c>
    </row>
    <row r="122" spans="1:4" x14ac:dyDescent="0.25">
      <c r="A122" t="s">
        <v>767</v>
      </c>
      <c r="B122" t="s">
        <v>768</v>
      </c>
      <c r="C122" t="s">
        <v>769</v>
      </c>
      <c r="D122">
        <v>417</v>
      </c>
    </row>
    <row r="123" spans="1:4" x14ac:dyDescent="0.25">
      <c r="A123" t="s">
        <v>770</v>
      </c>
      <c r="B123" t="s">
        <v>771</v>
      </c>
      <c r="C123" t="s">
        <v>772</v>
      </c>
      <c r="D123">
        <v>418</v>
      </c>
    </row>
    <row r="124" spans="1:4" x14ac:dyDescent="0.25">
      <c r="A124" t="s">
        <v>773</v>
      </c>
      <c r="B124" t="s">
        <v>774</v>
      </c>
      <c r="C124" t="s">
        <v>775</v>
      </c>
      <c r="D124">
        <v>428</v>
      </c>
    </row>
    <row r="125" spans="1:4" x14ac:dyDescent="0.25">
      <c r="A125" t="s">
        <v>59</v>
      </c>
      <c r="B125" t="s">
        <v>776</v>
      </c>
      <c r="C125" t="s">
        <v>777</v>
      </c>
      <c r="D125">
        <v>422</v>
      </c>
    </row>
    <row r="126" spans="1:4" x14ac:dyDescent="0.25">
      <c r="A126" t="s">
        <v>778</v>
      </c>
      <c r="B126" t="s">
        <v>779</v>
      </c>
      <c r="C126" t="s">
        <v>780</v>
      </c>
      <c r="D126">
        <v>426</v>
      </c>
    </row>
    <row r="127" spans="1:4" x14ac:dyDescent="0.25">
      <c r="A127" t="s">
        <v>781</v>
      </c>
      <c r="B127" t="s">
        <v>782</v>
      </c>
      <c r="C127" t="s">
        <v>783</v>
      </c>
      <c r="D127">
        <v>430</v>
      </c>
    </row>
    <row r="128" spans="1:4" x14ac:dyDescent="0.25">
      <c r="A128" t="s">
        <v>784</v>
      </c>
      <c r="B128" t="s">
        <v>785</v>
      </c>
      <c r="C128" t="s">
        <v>786</v>
      </c>
      <c r="D128">
        <v>434</v>
      </c>
    </row>
    <row r="129" spans="1:4" x14ac:dyDescent="0.25">
      <c r="A129" t="s">
        <v>787</v>
      </c>
      <c r="B129" t="s">
        <v>788</v>
      </c>
      <c r="C129" t="s">
        <v>789</v>
      </c>
      <c r="D129">
        <v>438</v>
      </c>
    </row>
    <row r="130" spans="1:4" x14ac:dyDescent="0.25">
      <c r="A130" t="s">
        <v>790</v>
      </c>
      <c r="B130" t="s">
        <v>791</v>
      </c>
      <c r="C130" t="s">
        <v>792</v>
      </c>
      <c r="D130">
        <v>440</v>
      </c>
    </row>
    <row r="131" spans="1:4" x14ac:dyDescent="0.25">
      <c r="A131" t="s">
        <v>793</v>
      </c>
      <c r="B131" t="s">
        <v>794</v>
      </c>
      <c r="C131" t="s">
        <v>795</v>
      </c>
      <c r="D131">
        <v>442</v>
      </c>
    </row>
    <row r="132" spans="1:4" x14ac:dyDescent="0.25">
      <c r="A132" t="s">
        <v>796</v>
      </c>
      <c r="B132" t="s">
        <v>797</v>
      </c>
      <c r="C132" t="s">
        <v>798</v>
      </c>
      <c r="D132">
        <v>446</v>
      </c>
    </row>
    <row r="133" spans="1:4" x14ac:dyDescent="0.25">
      <c r="A133" t="s">
        <v>799</v>
      </c>
      <c r="B133" t="s">
        <v>800</v>
      </c>
      <c r="C133" t="s">
        <v>801</v>
      </c>
      <c r="D133">
        <v>450</v>
      </c>
    </row>
    <row r="134" spans="1:4" x14ac:dyDescent="0.25">
      <c r="A134" t="s">
        <v>802</v>
      </c>
      <c r="B134" t="s">
        <v>803</v>
      </c>
      <c r="C134" t="s">
        <v>804</v>
      </c>
      <c r="D134">
        <v>454</v>
      </c>
    </row>
    <row r="135" spans="1:4" x14ac:dyDescent="0.25">
      <c r="A135" t="s">
        <v>805</v>
      </c>
      <c r="B135" t="s">
        <v>806</v>
      </c>
      <c r="C135" t="s">
        <v>807</v>
      </c>
      <c r="D135">
        <v>458</v>
      </c>
    </row>
    <row r="136" spans="1:4" x14ac:dyDescent="0.25">
      <c r="A136" t="s">
        <v>808</v>
      </c>
      <c r="B136" t="s">
        <v>809</v>
      </c>
      <c r="C136" t="s">
        <v>810</v>
      </c>
      <c r="D136">
        <v>462</v>
      </c>
    </row>
    <row r="137" spans="1:4" x14ac:dyDescent="0.25">
      <c r="A137" t="s">
        <v>811</v>
      </c>
      <c r="B137" t="s">
        <v>812</v>
      </c>
      <c r="C137" t="s">
        <v>813</v>
      </c>
      <c r="D137">
        <v>466</v>
      </c>
    </row>
    <row r="138" spans="1:4" x14ac:dyDescent="0.25">
      <c r="A138" t="s">
        <v>814</v>
      </c>
      <c r="B138" t="s">
        <v>815</v>
      </c>
      <c r="C138" t="s">
        <v>816</v>
      </c>
      <c r="D138">
        <v>470</v>
      </c>
    </row>
    <row r="139" spans="1:4" x14ac:dyDescent="0.25">
      <c r="A139" t="s">
        <v>817</v>
      </c>
      <c r="B139" t="s">
        <v>818</v>
      </c>
      <c r="C139" t="s">
        <v>819</v>
      </c>
      <c r="D139">
        <v>584</v>
      </c>
    </row>
    <row r="140" spans="1:4" x14ac:dyDescent="0.25">
      <c r="A140" t="s">
        <v>820</v>
      </c>
      <c r="B140" t="s">
        <v>821</v>
      </c>
      <c r="C140" t="s">
        <v>822</v>
      </c>
      <c r="D140">
        <v>474</v>
      </c>
    </row>
    <row r="141" spans="1:4" x14ac:dyDescent="0.25">
      <c r="A141" t="s">
        <v>823</v>
      </c>
      <c r="B141" t="s">
        <v>824</v>
      </c>
      <c r="C141" t="s">
        <v>825</v>
      </c>
      <c r="D141">
        <v>478</v>
      </c>
    </row>
    <row r="142" spans="1:4" x14ac:dyDescent="0.25">
      <c r="A142" t="s">
        <v>826</v>
      </c>
      <c r="B142" t="s">
        <v>827</v>
      </c>
      <c r="C142" t="s">
        <v>828</v>
      </c>
      <c r="D142">
        <v>480</v>
      </c>
    </row>
    <row r="143" spans="1:4" x14ac:dyDescent="0.25">
      <c r="A143" t="s">
        <v>829</v>
      </c>
      <c r="B143" t="s">
        <v>830</v>
      </c>
      <c r="C143" t="s">
        <v>831</v>
      </c>
      <c r="D143">
        <v>175</v>
      </c>
    </row>
    <row r="144" spans="1:4" x14ac:dyDescent="0.25">
      <c r="A144" t="s">
        <v>832</v>
      </c>
      <c r="B144" t="s">
        <v>833</v>
      </c>
      <c r="C144" t="s">
        <v>834</v>
      </c>
      <c r="D144">
        <v>484</v>
      </c>
    </row>
    <row r="145" spans="1:4" x14ac:dyDescent="0.25">
      <c r="A145" t="s">
        <v>835</v>
      </c>
      <c r="B145" t="s">
        <v>836</v>
      </c>
      <c r="C145" t="s">
        <v>837</v>
      </c>
      <c r="D145">
        <v>583</v>
      </c>
    </row>
    <row r="146" spans="1:4" x14ac:dyDescent="0.25">
      <c r="A146" t="s">
        <v>838</v>
      </c>
      <c r="B146" t="s">
        <v>839</v>
      </c>
      <c r="C146" t="s">
        <v>840</v>
      </c>
      <c r="D146">
        <v>498</v>
      </c>
    </row>
    <row r="147" spans="1:4" x14ac:dyDescent="0.25">
      <c r="A147" t="s">
        <v>841</v>
      </c>
      <c r="B147" t="s">
        <v>842</v>
      </c>
      <c r="C147" t="s">
        <v>843</v>
      </c>
      <c r="D147">
        <v>492</v>
      </c>
    </row>
    <row r="148" spans="1:4" x14ac:dyDescent="0.25">
      <c r="A148" t="s">
        <v>844</v>
      </c>
      <c r="B148" t="s">
        <v>845</v>
      </c>
      <c r="C148" t="s">
        <v>846</v>
      </c>
      <c r="D148">
        <v>496</v>
      </c>
    </row>
    <row r="149" spans="1:4" x14ac:dyDescent="0.25">
      <c r="A149" t="s">
        <v>847</v>
      </c>
      <c r="B149" t="s">
        <v>848</v>
      </c>
      <c r="C149" t="s">
        <v>849</v>
      </c>
      <c r="D149">
        <v>499</v>
      </c>
    </row>
    <row r="150" spans="1:4" x14ac:dyDescent="0.25">
      <c r="A150" t="s">
        <v>850</v>
      </c>
      <c r="B150" t="s">
        <v>851</v>
      </c>
      <c r="C150" t="s">
        <v>852</v>
      </c>
      <c r="D150">
        <v>500</v>
      </c>
    </row>
    <row r="151" spans="1:4" x14ac:dyDescent="0.25">
      <c r="A151" t="s">
        <v>853</v>
      </c>
      <c r="B151" t="s">
        <v>854</v>
      </c>
      <c r="C151" t="s">
        <v>855</v>
      </c>
      <c r="D151">
        <v>504</v>
      </c>
    </row>
    <row r="152" spans="1:4" x14ac:dyDescent="0.25">
      <c r="A152" t="s">
        <v>856</v>
      </c>
      <c r="B152" t="s">
        <v>857</v>
      </c>
      <c r="C152" t="s">
        <v>858</v>
      </c>
      <c r="D152">
        <v>508</v>
      </c>
    </row>
    <row r="153" spans="1:4" x14ac:dyDescent="0.25">
      <c r="A153" t="s">
        <v>859</v>
      </c>
      <c r="B153" t="s">
        <v>860</v>
      </c>
      <c r="C153" t="s">
        <v>861</v>
      </c>
      <c r="D153">
        <v>104</v>
      </c>
    </row>
    <row r="154" spans="1:4" x14ac:dyDescent="0.25">
      <c r="A154" t="s">
        <v>862</v>
      </c>
      <c r="B154" t="s">
        <v>863</v>
      </c>
      <c r="C154" t="s">
        <v>864</v>
      </c>
      <c r="D154">
        <v>516</v>
      </c>
    </row>
    <row r="155" spans="1:4" x14ac:dyDescent="0.25">
      <c r="A155" t="s">
        <v>865</v>
      </c>
      <c r="B155" t="s">
        <v>866</v>
      </c>
      <c r="C155" t="s">
        <v>867</v>
      </c>
      <c r="D155">
        <v>520</v>
      </c>
    </row>
    <row r="156" spans="1:4" x14ac:dyDescent="0.25">
      <c r="A156" t="s">
        <v>868</v>
      </c>
      <c r="B156" t="s">
        <v>869</v>
      </c>
      <c r="C156" t="s">
        <v>870</v>
      </c>
      <c r="D156">
        <v>524</v>
      </c>
    </row>
    <row r="157" spans="1:4" x14ac:dyDescent="0.25">
      <c r="A157" t="s">
        <v>871</v>
      </c>
      <c r="B157" t="s">
        <v>872</v>
      </c>
      <c r="C157" t="s">
        <v>873</v>
      </c>
      <c r="D157">
        <v>528</v>
      </c>
    </row>
    <row r="158" spans="1:4" x14ac:dyDescent="0.25">
      <c r="A158" t="s">
        <v>874</v>
      </c>
      <c r="B158" t="s">
        <v>875</v>
      </c>
      <c r="C158" t="s">
        <v>876</v>
      </c>
      <c r="D158">
        <v>540</v>
      </c>
    </row>
    <row r="159" spans="1:4" x14ac:dyDescent="0.25">
      <c r="A159" t="s">
        <v>877</v>
      </c>
      <c r="B159" t="s">
        <v>878</v>
      </c>
      <c r="C159" t="s">
        <v>879</v>
      </c>
      <c r="D159">
        <v>554</v>
      </c>
    </row>
    <row r="160" spans="1:4" x14ac:dyDescent="0.25">
      <c r="A160" t="s">
        <v>880</v>
      </c>
      <c r="B160" t="s">
        <v>881</v>
      </c>
      <c r="C160" t="s">
        <v>882</v>
      </c>
      <c r="D160">
        <v>558</v>
      </c>
    </row>
    <row r="161" spans="1:4" x14ac:dyDescent="0.25">
      <c r="A161" t="s">
        <v>883</v>
      </c>
      <c r="B161" t="s">
        <v>884</v>
      </c>
      <c r="C161" t="s">
        <v>885</v>
      </c>
      <c r="D161">
        <v>562</v>
      </c>
    </row>
    <row r="162" spans="1:4" x14ac:dyDescent="0.25">
      <c r="A162" t="s">
        <v>886</v>
      </c>
      <c r="B162" t="s">
        <v>887</v>
      </c>
      <c r="C162" t="s">
        <v>888</v>
      </c>
      <c r="D162">
        <v>566</v>
      </c>
    </row>
    <row r="163" spans="1:4" x14ac:dyDescent="0.25">
      <c r="A163" t="s">
        <v>889</v>
      </c>
      <c r="B163" t="s">
        <v>890</v>
      </c>
      <c r="C163" t="s">
        <v>891</v>
      </c>
      <c r="D163">
        <v>570</v>
      </c>
    </row>
    <row r="164" spans="1:4" x14ac:dyDescent="0.25">
      <c r="A164" t="s">
        <v>892</v>
      </c>
      <c r="B164" t="s">
        <v>893</v>
      </c>
      <c r="C164" t="s">
        <v>894</v>
      </c>
      <c r="D164">
        <v>574</v>
      </c>
    </row>
    <row r="165" spans="1:4" x14ac:dyDescent="0.25">
      <c r="A165" t="s">
        <v>895</v>
      </c>
      <c r="B165" t="s">
        <v>896</v>
      </c>
      <c r="C165" t="s">
        <v>897</v>
      </c>
      <c r="D165">
        <v>580</v>
      </c>
    </row>
    <row r="166" spans="1:4" x14ac:dyDescent="0.25">
      <c r="A166" t="s">
        <v>898</v>
      </c>
      <c r="B166" t="s">
        <v>899</v>
      </c>
      <c r="C166" t="s">
        <v>900</v>
      </c>
      <c r="D166">
        <v>578</v>
      </c>
    </row>
    <row r="167" spans="1:4" x14ac:dyDescent="0.25">
      <c r="A167" t="s">
        <v>901</v>
      </c>
      <c r="B167" t="s">
        <v>902</v>
      </c>
      <c r="C167" t="s">
        <v>903</v>
      </c>
      <c r="D167">
        <v>512</v>
      </c>
    </row>
    <row r="168" spans="1:4" x14ac:dyDescent="0.25">
      <c r="A168" t="s">
        <v>904</v>
      </c>
      <c r="B168" t="s">
        <v>905</v>
      </c>
      <c r="C168" t="s">
        <v>906</v>
      </c>
      <c r="D168">
        <v>586</v>
      </c>
    </row>
    <row r="169" spans="1:4" x14ac:dyDescent="0.25">
      <c r="A169" t="s">
        <v>907</v>
      </c>
      <c r="B169" t="s">
        <v>908</v>
      </c>
      <c r="C169" t="s">
        <v>909</v>
      </c>
      <c r="D169">
        <v>585</v>
      </c>
    </row>
    <row r="170" spans="1:4" x14ac:dyDescent="0.25">
      <c r="A170" t="s">
        <v>910</v>
      </c>
      <c r="B170" t="s">
        <v>911</v>
      </c>
      <c r="C170" t="s">
        <v>912</v>
      </c>
      <c r="D170">
        <v>275</v>
      </c>
    </row>
    <row r="171" spans="1:4" x14ac:dyDescent="0.25">
      <c r="A171" t="s">
        <v>913</v>
      </c>
      <c r="B171" t="s">
        <v>914</v>
      </c>
      <c r="C171" t="s">
        <v>915</v>
      </c>
      <c r="D171">
        <v>591</v>
      </c>
    </row>
    <row r="172" spans="1:4" x14ac:dyDescent="0.25">
      <c r="A172" t="s">
        <v>63</v>
      </c>
      <c r="B172" t="s">
        <v>916</v>
      </c>
      <c r="C172" t="s">
        <v>917</v>
      </c>
      <c r="D172">
        <v>598</v>
      </c>
    </row>
    <row r="173" spans="1:4" x14ac:dyDescent="0.25">
      <c r="A173" t="s">
        <v>918</v>
      </c>
      <c r="B173" t="s">
        <v>919</v>
      </c>
      <c r="C173" t="s">
        <v>920</v>
      </c>
      <c r="D173">
        <v>600</v>
      </c>
    </row>
    <row r="174" spans="1:4" x14ac:dyDescent="0.25">
      <c r="A174" t="s">
        <v>921</v>
      </c>
      <c r="B174" t="s">
        <v>922</v>
      </c>
      <c r="C174" t="s">
        <v>923</v>
      </c>
      <c r="D174">
        <v>604</v>
      </c>
    </row>
    <row r="175" spans="1:4" x14ac:dyDescent="0.25">
      <c r="A175" t="s">
        <v>924</v>
      </c>
      <c r="B175" t="s">
        <v>925</v>
      </c>
      <c r="C175" t="s">
        <v>926</v>
      </c>
      <c r="D175">
        <v>608</v>
      </c>
    </row>
    <row r="176" spans="1:4" x14ac:dyDescent="0.25">
      <c r="A176" t="s">
        <v>927</v>
      </c>
      <c r="B176" t="s">
        <v>928</v>
      </c>
      <c r="C176" t="s">
        <v>929</v>
      </c>
      <c r="D176">
        <v>612</v>
      </c>
    </row>
    <row r="177" spans="1:4" x14ac:dyDescent="0.25">
      <c r="A177" t="s">
        <v>397</v>
      </c>
      <c r="B177" t="s">
        <v>930</v>
      </c>
      <c r="C177" t="s">
        <v>931</v>
      </c>
      <c r="D177">
        <v>616</v>
      </c>
    </row>
    <row r="178" spans="1:4" x14ac:dyDescent="0.25">
      <c r="A178" t="s">
        <v>932</v>
      </c>
      <c r="B178" t="s">
        <v>933</v>
      </c>
      <c r="C178" t="s">
        <v>934</v>
      </c>
      <c r="D178">
        <v>620</v>
      </c>
    </row>
    <row r="179" spans="1:4" x14ac:dyDescent="0.25">
      <c r="A179" t="s">
        <v>935</v>
      </c>
      <c r="B179" t="s">
        <v>936</v>
      </c>
      <c r="C179" t="s">
        <v>937</v>
      </c>
      <c r="D179">
        <v>630</v>
      </c>
    </row>
    <row r="180" spans="1:4" x14ac:dyDescent="0.25">
      <c r="A180" t="s">
        <v>938</v>
      </c>
      <c r="B180" t="s">
        <v>939</v>
      </c>
      <c r="C180" t="s">
        <v>940</v>
      </c>
      <c r="D180">
        <v>634</v>
      </c>
    </row>
    <row r="181" spans="1:4" x14ac:dyDescent="0.25">
      <c r="A181" t="s">
        <v>941</v>
      </c>
      <c r="B181" t="s">
        <v>942</v>
      </c>
      <c r="C181" t="s">
        <v>943</v>
      </c>
      <c r="D181">
        <v>807</v>
      </c>
    </row>
    <row r="182" spans="1:4" x14ac:dyDescent="0.25">
      <c r="A182" t="s">
        <v>944</v>
      </c>
      <c r="B182" t="s">
        <v>945</v>
      </c>
      <c r="C182" t="s">
        <v>946</v>
      </c>
      <c r="D182">
        <v>642</v>
      </c>
    </row>
    <row r="183" spans="1:4" x14ac:dyDescent="0.25">
      <c r="A183" t="s">
        <v>947</v>
      </c>
      <c r="B183" t="s">
        <v>948</v>
      </c>
      <c r="C183" t="s">
        <v>949</v>
      </c>
      <c r="D183">
        <v>643</v>
      </c>
    </row>
    <row r="184" spans="1:4" x14ac:dyDescent="0.25">
      <c r="A184" t="s">
        <v>950</v>
      </c>
      <c r="B184" t="s">
        <v>951</v>
      </c>
      <c r="C184" t="s">
        <v>952</v>
      </c>
      <c r="D184">
        <v>646</v>
      </c>
    </row>
    <row r="185" spans="1:4" x14ac:dyDescent="0.25">
      <c r="A185" t="s">
        <v>953</v>
      </c>
      <c r="B185" t="s">
        <v>954</v>
      </c>
      <c r="C185" t="s">
        <v>955</v>
      </c>
      <c r="D185">
        <v>638</v>
      </c>
    </row>
    <row r="186" spans="1:4" x14ac:dyDescent="0.25">
      <c r="A186" t="s">
        <v>956</v>
      </c>
      <c r="B186" t="s">
        <v>957</v>
      </c>
      <c r="C186" t="s">
        <v>958</v>
      </c>
      <c r="D186">
        <v>652</v>
      </c>
    </row>
    <row r="187" spans="1:4" x14ac:dyDescent="0.25">
      <c r="A187" t="s">
        <v>959</v>
      </c>
      <c r="B187" t="s">
        <v>960</v>
      </c>
      <c r="C187" t="s">
        <v>961</v>
      </c>
      <c r="D187">
        <v>654</v>
      </c>
    </row>
    <row r="188" spans="1:4" x14ac:dyDescent="0.25">
      <c r="A188" t="s">
        <v>962</v>
      </c>
      <c r="B188" t="s">
        <v>963</v>
      </c>
      <c r="C188" t="s">
        <v>964</v>
      </c>
      <c r="D188">
        <v>659</v>
      </c>
    </row>
    <row r="189" spans="1:4" x14ac:dyDescent="0.25">
      <c r="A189" t="s">
        <v>965</v>
      </c>
      <c r="B189" t="s">
        <v>966</v>
      </c>
      <c r="C189" t="s">
        <v>967</v>
      </c>
      <c r="D189">
        <v>662</v>
      </c>
    </row>
    <row r="190" spans="1:4" x14ac:dyDescent="0.25">
      <c r="A190" t="s">
        <v>968</v>
      </c>
      <c r="B190" t="s">
        <v>969</v>
      </c>
      <c r="C190" t="s">
        <v>970</v>
      </c>
      <c r="D190">
        <v>663</v>
      </c>
    </row>
    <row r="191" spans="1:4" x14ac:dyDescent="0.25">
      <c r="A191" t="s">
        <v>971</v>
      </c>
      <c r="B191" t="s">
        <v>972</v>
      </c>
      <c r="C191" t="s">
        <v>973</v>
      </c>
      <c r="D191">
        <v>666</v>
      </c>
    </row>
    <row r="192" spans="1:4" x14ac:dyDescent="0.25">
      <c r="A192" t="s">
        <v>974</v>
      </c>
      <c r="B192" t="s">
        <v>975</v>
      </c>
      <c r="C192" t="s">
        <v>976</v>
      </c>
      <c r="D192">
        <v>670</v>
      </c>
    </row>
    <row r="193" spans="1:4" x14ac:dyDescent="0.25">
      <c r="A193" t="s">
        <v>977</v>
      </c>
      <c r="B193" t="s">
        <v>978</v>
      </c>
      <c r="C193" t="s">
        <v>979</v>
      </c>
      <c r="D193">
        <v>882</v>
      </c>
    </row>
    <row r="194" spans="1:4" x14ac:dyDescent="0.25">
      <c r="A194" t="s">
        <v>980</v>
      </c>
      <c r="B194" t="s">
        <v>981</v>
      </c>
      <c r="C194" t="s">
        <v>982</v>
      </c>
      <c r="D194">
        <v>674</v>
      </c>
    </row>
    <row r="195" spans="1:4" x14ac:dyDescent="0.25">
      <c r="A195" t="s">
        <v>983</v>
      </c>
      <c r="B195" t="s">
        <v>984</v>
      </c>
      <c r="C195" t="s">
        <v>985</v>
      </c>
      <c r="D195">
        <v>678</v>
      </c>
    </row>
    <row r="196" spans="1:4" x14ac:dyDescent="0.25">
      <c r="A196" t="s">
        <v>986</v>
      </c>
      <c r="B196" t="s">
        <v>987</v>
      </c>
      <c r="C196" t="s">
        <v>988</v>
      </c>
      <c r="D196">
        <v>682</v>
      </c>
    </row>
    <row r="197" spans="1:4" x14ac:dyDescent="0.25">
      <c r="A197" t="s">
        <v>989</v>
      </c>
      <c r="B197" t="s">
        <v>990</v>
      </c>
      <c r="C197" t="s">
        <v>991</v>
      </c>
      <c r="D197">
        <v>686</v>
      </c>
    </row>
    <row r="198" spans="1:4" x14ac:dyDescent="0.25">
      <c r="A198" t="s">
        <v>992</v>
      </c>
      <c r="B198" t="s">
        <v>993</v>
      </c>
      <c r="C198" t="s">
        <v>994</v>
      </c>
      <c r="D198">
        <v>688</v>
      </c>
    </row>
    <row r="199" spans="1:4" x14ac:dyDescent="0.25">
      <c r="A199" t="s">
        <v>995</v>
      </c>
      <c r="B199" t="s">
        <v>996</v>
      </c>
      <c r="C199" t="s">
        <v>997</v>
      </c>
      <c r="D199">
        <v>690</v>
      </c>
    </row>
    <row r="200" spans="1:4" x14ac:dyDescent="0.25">
      <c r="A200" t="s">
        <v>998</v>
      </c>
      <c r="B200" t="s">
        <v>999</v>
      </c>
      <c r="C200" t="s">
        <v>1000</v>
      </c>
      <c r="D200">
        <v>694</v>
      </c>
    </row>
    <row r="201" spans="1:4" x14ac:dyDescent="0.25">
      <c r="A201" t="s">
        <v>1001</v>
      </c>
      <c r="B201" t="s">
        <v>1002</v>
      </c>
      <c r="C201" t="s">
        <v>1003</v>
      </c>
      <c r="D201">
        <v>702</v>
      </c>
    </row>
    <row r="202" spans="1:4" x14ac:dyDescent="0.25">
      <c r="A202" t="s">
        <v>1004</v>
      </c>
      <c r="B202" t="s">
        <v>1005</v>
      </c>
      <c r="C202" t="s">
        <v>1006</v>
      </c>
      <c r="D202">
        <v>534</v>
      </c>
    </row>
    <row r="203" spans="1:4" x14ac:dyDescent="0.25">
      <c r="A203" t="s">
        <v>1007</v>
      </c>
      <c r="B203" t="s">
        <v>1008</v>
      </c>
      <c r="C203" t="s">
        <v>1009</v>
      </c>
      <c r="D203">
        <v>703</v>
      </c>
    </row>
    <row r="204" spans="1:4" x14ac:dyDescent="0.25">
      <c r="A204" t="s">
        <v>1010</v>
      </c>
      <c r="B204" t="s">
        <v>1011</v>
      </c>
      <c r="C204" t="s">
        <v>1012</v>
      </c>
      <c r="D204">
        <v>705</v>
      </c>
    </row>
    <row r="205" spans="1:4" x14ac:dyDescent="0.25">
      <c r="A205" t="s">
        <v>1013</v>
      </c>
      <c r="B205" t="s">
        <v>1014</v>
      </c>
      <c r="C205" t="s">
        <v>1015</v>
      </c>
      <c r="D205">
        <v>90</v>
      </c>
    </row>
    <row r="206" spans="1:4" x14ac:dyDescent="0.25">
      <c r="A206" t="s">
        <v>1016</v>
      </c>
      <c r="B206" t="s">
        <v>1017</v>
      </c>
      <c r="C206" t="s">
        <v>1018</v>
      </c>
      <c r="D206">
        <v>706</v>
      </c>
    </row>
    <row r="207" spans="1:4" x14ac:dyDescent="0.25">
      <c r="A207" t="s">
        <v>1019</v>
      </c>
      <c r="B207" t="s">
        <v>1020</v>
      </c>
      <c r="C207" t="s">
        <v>1021</v>
      </c>
      <c r="D207">
        <v>710</v>
      </c>
    </row>
    <row r="208" spans="1:4" x14ac:dyDescent="0.25">
      <c r="A208" t="s">
        <v>1022</v>
      </c>
      <c r="B208" t="s">
        <v>1023</v>
      </c>
      <c r="C208" t="s">
        <v>1024</v>
      </c>
      <c r="D208">
        <v>239</v>
      </c>
    </row>
    <row r="209" spans="1:4" x14ac:dyDescent="0.25">
      <c r="A209" t="s">
        <v>1025</v>
      </c>
      <c r="B209" t="s">
        <v>1026</v>
      </c>
      <c r="C209" t="s">
        <v>1027</v>
      </c>
      <c r="D209">
        <v>728</v>
      </c>
    </row>
    <row r="210" spans="1:4" x14ac:dyDescent="0.25">
      <c r="A210" t="s">
        <v>1028</v>
      </c>
      <c r="B210" t="s">
        <v>1029</v>
      </c>
      <c r="C210" t="s">
        <v>1030</v>
      </c>
      <c r="D210">
        <v>724</v>
      </c>
    </row>
    <row r="211" spans="1:4" x14ac:dyDescent="0.25">
      <c r="A211" t="s">
        <v>1031</v>
      </c>
      <c r="B211" t="s">
        <v>1032</v>
      </c>
      <c r="C211" t="s">
        <v>1033</v>
      </c>
      <c r="D211">
        <v>144</v>
      </c>
    </row>
    <row r="212" spans="1:4" x14ac:dyDescent="0.25">
      <c r="A212" t="s">
        <v>1034</v>
      </c>
      <c r="B212" t="s">
        <v>1035</v>
      </c>
      <c r="C212" t="s">
        <v>1036</v>
      </c>
      <c r="D212">
        <v>729</v>
      </c>
    </row>
    <row r="213" spans="1:4" x14ac:dyDescent="0.25">
      <c r="A213" t="s">
        <v>1037</v>
      </c>
      <c r="B213" t="s">
        <v>1038</v>
      </c>
      <c r="C213" t="s">
        <v>1039</v>
      </c>
      <c r="D213">
        <v>740</v>
      </c>
    </row>
    <row r="214" spans="1:4" x14ac:dyDescent="0.25">
      <c r="A214" t="s">
        <v>1040</v>
      </c>
      <c r="B214" t="s">
        <v>1041</v>
      </c>
      <c r="C214" t="s">
        <v>1042</v>
      </c>
      <c r="D214">
        <v>744</v>
      </c>
    </row>
    <row r="215" spans="1:4" x14ac:dyDescent="0.25">
      <c r="A215" t="s">
        <v>1043</v>
      </c>
      <c r="B215" t="s">
        <v>1044</v>
      </c>
      <c r="C215" t="s">
        <v>1045</v>
      </c>
      <c r="D215">
        <v>752</v>
      </c>
    </row>
    <row r="216" spans="1:4" x14ac:dyDescent="0.25">
      <c r="A216" t="s">
        <v>1046</v>
      </c>
      <c r="B216" t="s">
        <v>1047</v>
      </c>
      <c r="C216" t="s">
        <v>1048</v>
      </c>
      <c r="D216">
        <v>756</v>
      </c>
    </row>
    <row r="217" spans="1:4" x14ac:dyDescent="0.25">
      <c r="A217" t="s">
        <v>1049</v>
      </c>
      <c r="B217" t="s">
        <v>1050</v>
      </c>
      <c r="C217" t="s">
        <v>1051</v>
      </c>
      <c r="D217">
        <v>760</v>
      </c>
    </row>
    <row r="218" spans="1:4" x14ac:dyDescent="0.25">
      <c r="A218" t="s">
        <v>1052</v>
      </c>
      <c r="B218" t="s">
        <v>1053</v>
      </c>
      <c r="C218" t="s">
        <v>1054</v>
      </c>
      <c r="D218">
        <v>158</v>
      </c>
    </row>
    <row r="219" spans="1:4" x14ac:dyDescent="0.25">
      <c r="A219" t="s">
        <v>1055</v>
      </c>
      <c r="B219" t="s">
        <v>1056</v>
      </c>
      <c r="C219" t="s">
        <v>1057</v>
      </c>
      <c r="D219">
        <v>762</v>
      </c>
    </row>
    <row r="220" spans="1:4" x14ac:dyDescent="0.25">
      <c r="A220" t="s">
        <v>1058</v>
      </c>
      <c r="B220" t="s">
        <v>1059</v>
      </c>
      <c r="C220" t="s">
        <v>1060</v>
      </c>
      <c r="D220">
        <v>834</v>
      </c>
    </row>
    <row r="221" spans="1:4" x14ac:dyDescent="0.25">
      <c r="A221" t="s">
        <v>1061</v>
      </c>
      <c r="B221" t="s">
        <v>1062</v>
      </c>
      <c r="C221" t="s">
        <v>1063</v>
      </c>
      <c r="D221">
        <v>764</v>
      </c>
    </row>
    <row r="222" spans="1:4" x14ac:dyDescent="0.25">
      <c r="A222" t="s">
        <v>1064</v>
      </c>
      <c r="B222" t="s">
        <v>1065</v>
      </c>
      <c r="C222" t="s">
        <v>1066</v>
      </c>
      <c r="D222">
        <v>626</v>
      </c>
    </row>
    <row r="223" spans="1:4" x14ac:dyDescent="0.25">
      <c r="A223" t="s">
        <v>1067</v>
      </c>
      <c r="B223" t="s">
        <v>1068</v>
      </c>
      <c r="C223" t="s">
        <v>1069</v>
      </c>
      <c r="D223">
        <v>768</v>
      </c>
    </row>
    <row r="224" spans="1:4" x14ac:dyDescent="0.25">
      <c r="A224" t="s">
        <v>1070</v>
      </c>
      <c r="B224" t="s">
        <v>1071</v>
      </c>
      <c r="C224" t="s">
        <v>1072</v>
      </c>
      <c r="D224">
        <v>772</v>
      </c>
    </row>
    <row r="225" spans="1:4" x14ac:dyDescent="0.25">
      <c r="A225" t="s">
        <v>1073</v>
      </c>
      <c r="B225" t="s">
        <v>1074</v>
      </c>
      <c r="C225" t="s">
        <v>1075</v>
      </c>
      <c r="D225">
        <v>776</v>
      </c>
    </row>
    <row r="226" spans="1:4" x14ac:dyDescent="0.25">
      <c r="A226" t="s">
        <v>1076</v>
      </c>
      <c r="B226" t="s">
        <v>1077</v>
      </c>
      <c r="C226" t="s">
        <v>1078</v>
      </c>
      <c r="D226">
        <v>780</v>
      </c>
    </row>
    <row r="227" spans="1:4" x14ac:dyDescent="0.25">
      <c r="A227" t="s">
        <v>1079</v>
      </c>
      <c r="B227" t="s">
        <v>1080</v>
      </c>
      <c r="C227" t="s">
        <v>1081</v>
      </c>
      <c r="D227">
        <v>788</v>
      </c>
    </row>
    <row r="228" spans="1:4" x14ac:dyDescent="0.25">
      <c r="A228" t="s">
        <v>394</v>
      </c>
      <c r="B228" t="s">
        <v>1082</v>
      </c>
      <c r="C228" t="s">
        <v>1083</v>
      </c>
      <c r="D228">
        <v>792</v>
      </c>
    </row>
    <row r="229" spans="1:4" x14ac:dyDescent="0.25">
      <c r="A229" t="s">
        <v>1084</v>
      </c>
      <c r="B229" t="s">
        <v>1085</v>
      </c>
      <c r="C229" t="s">
        <v>1086</v>
      </c>
      <c r="D229">
        <v>795</v>
      </c>
    </row>
    <row r="230" spans="1:4" x14ac:dyDescent="0.25">
      <c r="A230" t="s">
        <v>1087</v>
      </c>
      <c r="B230" t="s">
        <v>1088</v>
      </c>
      <c r="C230" t="s">
        <v>1089</v>
      </c>
      <c r="D230">
        <v>796</v>
      </c>
    </row>
    <row r="231" spans="1:4" x14ac:dyDescent="0.25">
      <c r="A231" t="s">
        <v>1090</v>
      </c>
      <c r="B231" t="s">
        <v>1091</v>
      </c>
      <c r="C231" t="s">
        <v>1092</v>
      </c>
      <c r="D231">
        <v>798</v>
      </c>
    </row>
    <row r="232" spans="1:4" x14ac:dyDescent="0.25">
      <c r="A232" t="s">
        <v>1093</v>
      </c>
      <c r="B232" t="s">
        <v>1094</v>
      </c>
      <c r="C232" t="s">
        <v>1095</v>
      </c>
      <c r="D232">
        <v>800</v>
      </c>
    </row>
    <row r="233" spans="1:4" x14ac:dyDescent="0.25">
      <c r="A233" t="s">
        <v>1096</v>
      </c>
      <c r="B233" t="s">
        <v>1097</v>
      </c>
      <c r="C233" t="s">
        <v>1098</v>
      </c>
      <c r="D233">
        <v>804</v>
      </c>
    </row>
    <row r="234" spans="1:4" x14ac:dyDescent="0.25">
      <c r="A234" t="s">
        <v>1099</v>
      </c>
      <c r="B234" t="s">
        <v>1100</v>
      </c>
      <c r="C234" t="s">
        <v>1101</v>
      </c>
      <c r="D234">
        <v>784</v>
      </c>
    </row>
    <row r="235" spans="1:4" x14ac:dyDescent="0.25">
      <c r="A235" t="s">
        <v>1102</v>
      </c>
      <c r="B235" t="s">
        <v>1103</v>
      </c>
      <c r="C235" t="s">
        <v>1104</v>
      </c>
      <c r="D235">
        <v>826</v>
      </c>
    </row>
    <row r="236" spans="1:4" x14ac:dyDescent="0.25">
      <c r="A236" t="s">
        <v>1105</v>
      </c>
      <c r="B236" t="s">
        <v>1106</v>
      </c>
      <c r="C236" t="s">
        <v>1107</v>
      </c>
      <c r="D236">
        <v>581</v>
      </c>
    </row>
    <row r="237" spans="1:4" x14ac:dyDescent="0.25">
      <c r="A237" t="s">
        <v>1108</v>
      </c>
      <c r="B237" t="s">
        <v>1109</v>
      </c>
      <c r="C237" t="s">
        <v>4</v>
      </c>
      <c r="D237">
        <v>840</v>
      </c>
    </row>
    <row r="238" spans="1:4" x14ac:dyDescent="0.25">
      <c r="A238" t="s">
        <v>1110</v>
      </c>
      <c r="B238" t="s">
        <v>1111</v>
      </c>
      <c r="C238" t="s">
        <v>1112</v>
      </c>
      <c r="D238">
        <v>858</v>
      </c>
    </row>
    <row r="239" spans="1:4" x14ac:dyDescent="0.25">
      <c r="A239" t="s">
        <v>1113</v>
      </c>
      <c r="B239" t="s">
        <v>1114</v>
      </c>
      <c r="C239" t="s">
        <v>1115</v>
      </c>
      <c r="D239">
        <v>860</v>
      </c>
    </row>
    <row r="240" spans="1:4" x14ac:dyDescent="0.25">
      <c r="A240" t="s">
        <v>1116</v>
      </c>
      <c r="B240" t="s">
        <v>1117</v>
      </c>
      <c r="C240" t="s">
        <v>1118</v>
      </c>
      <c r="D240">
        <v>548</v>
      </c>
    </row>
    <row r="241" spans="1:4" x14ac:dyDescent="0.25">
      <c r="A241" t="s">
        <v>1119</v>
      </c>
      <c r="B241" t="s">
        <v>1120</v>
      </c>
      <c r="C241" t="s">
        <v>1121</v>
      </c>
      <c r="D241">
        <v>862</v>
      </c>
    </row>
    <row r="242" spans="1:4" x14ac:dyDescent="0.25">
      <c r="A242" t="s">
        <v>1122</v>
      </c>
      <c r="B242" t="s">
        <v>1123</v>
      </c>
      <c r="C242" t="s">
        <v>1124</v>
      </c>
      <c r="D242">
        <v>704</v>
      </c>
    </row>
    <row r="243" spans="1:4" x14ac:dyDescent="0.25">
      <c r="A243" t="s">
        <v>1125</v>
      </c>
      <c r="B243" t="s">
        <v>1126</v>
      </c>
      <c r="C243" t="s">
        <v>1127</v>
      </c>
      <c r="D243">
        <v>92</v>
      </c>
    </row>
    <row r="244" spans="1:4" x14ac:dyDescent="0.25">
      <c r="A244" t="s">
        <v>1128</v>
      </c>
      <c r="B244" t="s">
        <v>1129</v>
      </c>
      <c r="C244" t="s">
        <v>1130</v>
      </c>
      <c r="D244">
        <v>850</v>
      </c>
    </row>
    <row r="245" spans="1:4" x14ac:dyDescent="0.25">
      <c r="A245" t="s">
        <v>1131</v>
      </c>
      <c r="B245" t="s">
        <v>1132</v>
      </c>
      <c r="C245" t="s">
        <v>1133</v>
      </c>
      <c r="D245">
        <v>876</v>
      </c>
    </row>
    <row r="246" spans="1:4" x14ac:dyDescent="0.25">
      <c r="A246" t="s">
        <v>1134</v>
      </c>
      <c r="B246" t="s">
        <v>1135</v>
      </c>
      <c r="C246" t="s">
        <v>1136</v>
      </c>
      <c r="D246">
        <v>732</v>
      </c>
    </row>
    <row r="247" spans="1:4" x14ac:dyDescent="0.25">
      <c r="A247" t="s">
        <v>1137</v>
      </c>
      <c r="B247" t="s">
        <v>1138</v>
      </c>
      <c r="C247" t="s">
        <v>1139</v>
      </c>
      <c r="D247">
        <v>887</v>
      </c>
    </row>
    <row r="248" spans="1:4" x14ac:dyDescent="0.25">
      <c r="A248" t="s">
        <v>1140</v>
      </c>
      <c r="B248" t="s">
        <v>1141</v>
      </c>
      <c r="C248" t="s">
        <v>1142</v>
      </c>
      <c r="D248">
        <v>894</v>
      </c>
    </row>
    <row r="249" spans="1:4" x14ac:dyDescent="0.25">
      <c r="A249" t="s">
        <v>1143</v>
      </c>
      <c r="B249" t="s">
        <v>1144</v>
      </c>
      <c r="C249" t="s">
        <v>1145</v>
      </c>
      <c r="D249">
        <v>716</v>
      </c>
    </row>
    <row r="250" spans="1:4" x14ac:dyDescent="0.25">
      <c r="A250" t="s">
        <v>1146</v>
      </c>
      <c r="B250" t="s">
        <v>1147</v>
      </c>
      <c r="C250" t="s">
        <v>1148</v>
      </c>
      <c r="D250">
        <v>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82"/>
  <sheetViews>
    <sheetView topLeftCell="F73" workbookViewId="0">
      <selection activeCell="L89" sqref="L89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1382</v>
      </c>
      <c r="H5" t="s">
        <v>1383</v>
      </c>
      <c r="I5" t="s">
        <v>1385</v>
      </c>
      <c r="K5" t="s">
        <v>1384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1519</v>
      </c>
      <c r="R9" t="s">
        <v>1517</v>
      </c>
      <c r="U9" t="s">
        <v>1518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1517</v>
      </c>
      <c r="S24">
        <v>70</v>
      </c>
    </row>
    <row r="25" spans="6:22" x14ac:dyDescent="0.25">
      <c r="R25" t="s">
        <v>1520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1519</v>
      </c>
      <c r="S27">
        <f>(10^((S25-S21)/S20))/COS(RADIANS(S24))</f>
        <v>5.6449825150937192E-3</v>
      </c>
    </row>
    <row r="32" spans="6:22" x14ac:dyDescent="0.25">
      <c r="G32" t="s">
        <v>1455</v>
      </c>
      <c r="H32" t="s">
        <v>1523</v>
      </c>
      <c r="I32" t="s">
        <v>1521</v>
      </c>
      <c r="J32" t="s">
        <v>1528</v>
      </c>
      <c r="K32" t="s">
        <v>1522</v>
      </c>
      <c r="L32" t="s">
        <v>1524</v>
      </c>
      <c r="M32" t="s">
        <v>1529</v>
      </c>
      <c r="N32" t="s">
        <v>1526</v>
      </c>
      <c r="O32" t="s">
        <v>1530</v>
      </c>
      <c r="P32" t="s">
        <v>180</v>
      </c>
      <c r="Q32" t="s">
        <v>1527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1518</v>
      </c>
      <c r="W38" t="s">
        <v>1525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AVERAGE(I54:I91)</f>
        <v>48.08124999999999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9:12" x14ac:dyDescent="0.25">
      <c r="I65">
        <v>55.3</v>
      </c>
    </row>
    <row r="66" spans="9:12" x14ac:dyDescent="0.25">
      <c r="I66">
        <v>43.8</v>
      </c>
    </row>
    <row r="67" spans="9:12" x14ac:dyDescent="0.25">
      <c r="I67">
        <v>44.7</v>
      </c>
    </row>
    <row r="68" spans="9:12" x14ac:dyDescent="0.25">
      <c r="I68">
        <v>59</v>
      </c>
    </row>
    <row r="69" spans="9:12" x14ac:dyDescent="0.25">
      <c r="I69">
        <v>49.3</v>
      </c>
    </row>
    <row r="70" spans="9:12" x14ac:dyDescent="0.25">
      <c r="I70">
        <v>44.4</v>
      </c>
    </row>
    <row r="74" spans="9:12" x14ac:dyDescent="0.25">
      <c r="L74" t="s">
        <v>1562</v>
      </c>
    </row>
    <row r="76" spans="9:12" x14ac:dyDescent="0.25">
      <c r="L76" t="s">
        <v>1563</v>
      </c>
    </row>
    <row r="77" spans="9:12" x14ac:dyDescent="0.25">
      <c r="L77" t="s">
        <v>1564</v>
      </c>
    </row>
    <row r="78" spans="9:12" x14ac:dyDescent="0.25">
      <c r="L78" t="s">
        <v>1565</v>
      </c>
    </row>
    <row r="79" spans="9:12" x14ac:dyDescent="0.25">
      <c r="L79" t="s">
        <v>1566</v>
      </c>
    </row>
    <row r="80" spans="9:12" x14ac:dyDescent="0.25">
      <c r="L80" t="s">
        <v>1567</v>
      </c>
    </row>
    <row r="81" spans="12:12" x14ac:dyDescent="0.25">
      <c r="L81" t="s">
        <v>1568</v>
      </c>
    </row>
    <row r="82" spans="12:12" x14ac:dyDescent="0.25">
      <c r="L82" t="s">
        <v>1569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1156</v>
      </c>
    </row>
    <row r="2" spans="1:2" x14ac:dyDescent="0.25">
      <c r="A2">
        <v>0</v>
      </c>
      <c r="B2" t="s">
        <v>1157</v>
      </c>
    </row>
    <row r="3" spans="1:2" x14ac:dyDescent="0.25">
      <c r="A3">
        <v>1</v>
      </c>
      <c r="B3" t="s">
        <v>1158</v>
      </c>
    </row>
    <row r="4" spans="1:2" x14ac:dyDescent="0.25">
      <c r="A4">
        <v>2</v>
      </c>
      <c r="B4" t="s">
        <v>1159</v>
      </c>
    </row>
    <row r="5" spans="1:2" x14ac:dyDescent="0.25">
      <c r="A5">
        <v>3</v>
      </c>
      <c r="B5" t="s">
        <v>1160</v>
      </c>
    </row>
    <row r="6" spans="1:2" x14ac:dyDescent="0.25">
      <c r="A6">
        <v>4</v>
      </c>
      <c r="B6" t="s">
        <v>1161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1178</v>
      </c>
      <c r="B1" t="s">
        <v>1188</v>
      </c>
      <c r="C1" s="33" t="s">
        <v>1221</v>
      </c>
      <c r="D1" s="33" t="s">
        <v>1220</v>
      </c>
      <c r="E1" s="33" t="s">
        <v>1274</v>
      </c>
      <c r="F1" s="33" t="s">
        <v>67</v>
      </c>
      <c r="G1" s="33" t="s">
        <v>150</v>
      </c>
      <c r="H1" s="33" t="s">
        <v>106</v>
      </c>
      <c r="I1" s="33" t="s">
        <v>1179</v>
      </c>
    </row>
    <row r="2" spans="1:9" x14ac:dyDescent="0.25">
      <c r="A2" t="s">
        <v>1234</v>
      </c>
      <c r="B2" t="s">
        <v>1192</v>
      </c>
      <c r="C2" s="33" t="s">
        <v>87</v>
      </c>
      <c r="D2" s="33" t="s">
        <v>87</v>
      </c>
      <c r="I2" s="33"/>
    </row>
    <row r="3" spans="1:9" x14ac:dyDescent="0.25">
      <c r="A3" t="s">
        <v>1180</v>
      </c>
      <c r="B3" t="s">
        <v>1256</v>
      </c>
      <c r="C3" s="33" t="s">
        <v>87</v>
      </c>
      <c r="D3" s="33" t="s">
        <v>87</v>
      </c>
      <c r="I3" s="33"/>
    </row>
    <row r="4" spans="1:9" x14ac:dyDescent="0.25">
      <c r="A4" t="s">
        <v>1190</v>
      </c>
      <c r="B4" t="s">
        <v>1193</v>
      </c>
      <c r="C4" s="33" t="s">
        <v>87</v>
      </c>
      <c r="D4" s="33" t="s">
        <v>87</v>
      </c>
      <c r="I4" s="33"/>
    </row>
    <row r="5" spans="1:9" x14ac:dyDescent="0.25">
      <c r="A5" t="s">
        <v>1244</v>
      </c>
      <c r="B5" t="s">
        <v>1216</v>
      </c>
      <c r="D5" s="33" t="s">
        <v>87</v>
      </c>
      <c r="I5" s="33"/>
    </row>
    <row r="6" spans="1:9" x14ac:dyDescent="0.25">
      <c r="A6" t="s">
        <v>1243</v>
      </c>
      <c r="B6" t="s">
        <v>1215</v>
      </c>
      <c r="D6" s="33" t="s">
        <v>87</v>
      </c>
      <c r="I6" s="33"/>
    </row>
    <row r="7" spans="1:9" x14ac:dyDescent="0.25">
      <c r="A7" t="s">
        <v>1312</v>
      </c>
      <c r="B7" t="s">
        <v>1257</v>
      </c>
      <c r="I7" s="33"/>
    </row>
    <row r="8" spans="1:9" x14ac:dyDescent="0.25">
      <c r="A8" t="s">
        <v>1242</v>
      </c>
      <c r="B8" t="s">
        <v>1205</v>
      </c>
      <c r="C8" s="33" t="s">
        <v>87</v>
      </c>
      <c r="D8" s="33" t="s">
        <v>87</v>
      </c>
      <c r="I8" s="33"/>
    </row>
    <row r="9" spans="1:9" x14ac:dyDescent="0.25">
      <c r="A9" t="s">
        <v>1181</v>
      </c>
      <c r="B9" t="s">
        <v>1191</v>
      </c>
      <c r="C9" s="33" t="s">
        <v>87</v>
      </c>
      <c r="D9" s="33" t="s">
        <v>87</v>
      </c>
      <c r="I9" s="33"/>
    </row>
    <row r="10" spans="1:9" x14ac:dyDescent="0.25">
      <c r="A10" t="s">
        <v>1182</v>
      </c>
      <c r="B10" t="s">
        <v>1191</v>
      </c>
      <c r="C10" s="33" t="s">
        <v>87</v>
      </c>
      <c r="D10" s="33" t="s">
        <v>87</v>
      </c>
      <c r="I10" s="33"/>
    </row>
    <row r="11" spans="1:9" x14ac:dyDescent="0.25">
      <c r="A11" t="s">
        <v>1245</v>
      </c>
      <c r="B11" t="s">
        <v>1284</v>
      </c>
      <c r="D11" s="33" t="s">
        <v>87</v>
      </c>
      <c r="I11" s="33"/>
    </row>
    <row r="12" spans="1:9" x14ac:dyDescent="0.25">
      <c r="A12" t="s">
        <v>1246</v>
      </c>
      <c r="B12" t="s">
        <v>1283</v>
      </c>
      <c r="D12" s="33" t="s">
        <v>87</v>
      </c>
      <c r="I12" s="33"/>
    </row>
    <row r="13" spans="1:9" x14ac:dyDescent="0.25">
      <c r="A13" t="s">
        <v>1314</v>
      </c>
      <c r="B13" t="s">
        <v>1282</v>
      </c>
      <c r="I13" s="33"/>
    </row>
    <row r="14" spans="1:9" x14ac:dyDescent="0.25">
      <c r="A14" t="s">
        <v>1240</v>
      </c>
      <c r="B14" t="s">
        <v>1218</v>
      </c>
      <c r="D14" s="33" t="s">
        <v>87</v>
      </c>
      <c r="I14" s="33"/>
    </row>
    <row r="15" spans="1:9" x14ac:dyDescent="0.25">
      <c r="A15" t="s">
        <v>1241</v>
      </c>
      <c r="B15" t="s">
        <v>1219</v>
      </c>
      <c r="D15" s="33" t="s">
        <v>87</v>
      </c>
      <c r="I15" s="33"/>
    </row>
    <row r="16" spans="1:9" x14ac:dyDescent="0.25">
      <c r="A16" t="s">
        <v>1187</v>
      </c>
      <c r="B16" t="s">
        <v>1217</v>
      </c>
      <c r="C16" s="33" t="s">
        <v>87</v>
      </c>
      <c r="D16" s="33" t="s">
        <v>87</v>
      </c>
      <c r="I16" s="33"/>
    </row>
    <row r="17" spans="1:9" x14ac:dyDescent="0.25">
      <c r="A17" t="s">
        <v>1237</v>
      </c>
      <c r="B17" t="s">
        <v>1189</v>
      </c>
      <c r="C17" s="33" t="s">
        <v>87</v>
      </c>
      <c r="D17" s="33" t="s">
        <v>87</v>
      </c>
      <c r="I17" s="33"/>
    </row>
    <row r="18" spans="1:9" x14ac:dyDescent="0.25">
      <c r="A18" t="s">
        <v>1239</v>
      </c>
      <c r="B18" t="s">
        <v>1194</v>
      </c>
      <c r="C18" s="33" t="s">
        <v>87</v>
      </c>
      <c r="D18" s="33" t="s">
        <v>87</v>
      </c>
      <c r="F18" s="33" t="s">
        <v>87</v>
      </c>
      <c r="I18" s="33"/>
    </row>
    <row r="19" spans="1:9" x14ac:dyDescent="0.25">
      <c r="A19" t="s">
        <v>1238</v>
      </c>
      <c r="B19" t="s">
        <v>1195</v>
      </c>
      <c r="C19" s="33" t="s">
        <v>87</v>
      </c>
      <c r="D19" s="33" t="s">
        <v>87</v>
      </c>
      <c r="F19" s="33" t="s">
        <v>87</v>
      </c>
      <c r="I19" s="33"/>
    </row>
    <row r="20" spans="1:9" x14ac:dyDescent="0.25">
      <c r="A20" t="s">
        <v>1281</v>
      </c>
      <c r="B20" t="s">
        <v>1196</v>
      </c>
      <c r="C20" s="33" t="s">
        <v>87</v>
      </c>
      <c r="D20" s="33" t="s">
        <v>87</v>
      </c>
      <c r="F20" s="33" t="s">
        <v>87</v>
      </c>
      <c r="I20" s="33"/>
    </row>
    <row r="21" spans="1:9" x14ac:dyDescent="0.25">
      <c r="A21" t="s">
        <v>1313</v>
      </c>
      <c r="B21" t="s">
        <v>1278</v>
      </c>
      <c r="I21" s="33"/>
    </row>
    <row r="22" spans="1:9" x14ac:dyDescent="0.25">
      <c r="A22" t="s">
        <v>1279</v>
      </c>
      <c r="B22" t="s">
        <v>1197</v>
      </c>
      <c r="C22" s="33" t="s">
        <v>87</v>
      </c>
      <c r="D22" s="33" t="s">
        <v>87</v>
      </c>
      <c r="F22" s="33" t="s">
        <v>87</v>
      </c>
      <c r="I22" s="33"/>
    </row>
    <row r="23" spans="1:9" x14ac:dyDescent="0.25">
      <c r="A23" t="s">
        <v>1258</v>
      </c>
      <c r="B23" t="s">
        <v>1259</v>
      </c>
      <c r="C23" s="33" t="s">
        <v>87</v>
      </c>
      <c r="D23" s="33" t="s">
        <v>87</v>
      </c>
      <c r="I23" s="33"/>
    </row>
    <row r="24" spans="1:9" x14ac:dyDescent="0.25">
      <c r="A24" t="s">
        <v>1255</v>
      </c>
      <c r="B24" t="s">
        <v>1203</v>
      </c>
      <c r="C24" s="33" t="s">
        <v>87</v>
      </c>
      <c r="D24" s="33" t="s">
        <v>87</v>
      </c>
      <c r="I24" s="33"/>
    </row>
    <row r="25" spans="1:9" x14ac:dyDescent="0.25">
      <c r="A25" t="s">
        <v>1253</v>
      </c>
      <c r="B25" t="s">
        <v>1204</v>
      </c>
      <c r="C25" s="33" t="s">
        <v>87</v>
      </c>
      <c r="D25" s="33" t="s">
        <v>87</v>
      </c>
      <c r="I25" s="33"/>
    </row>
    <row r="26" spans="1:9" x14ac:dyDescent="0.25">
      <c r="A26" t="s">
        <v>1254</v>
      </c>
      <c r="B26" t="s">
        <v>1222</v>
      </c>
      <c r="D26" s="33" t="s">
        <v>87</v>
      </c>
      <c r="I26" s="33"/>
    </row>
    <row r="27" spans="1:9" x14ac:dyDescent="0.25">
      <c r="A27" t="s">
        <v>1206</v>
      </c>
      <c r="B27" t="s">
        <v>1207</v>
      </c>
      <c r="C27" s="33" t="s">
        <v>87</v>
      </c>
      <c r="D27" s="33" t="s">
        <v>87</v>
      </c>
      <c r="I27" s="33"/>
    </row>
    <row r="28" spans="1:9" x14ac:dyDescent="0.25">
      <c r="A28" t="s">
        <v>1211</v>
      </c>
      <c r="B28" t="s">
        <v>1213</v>
      </c>
      <c r="C28" s="33" t="s">
        <v>87</v>
      </c>
      <c r="D28" s="33" t="s">
        <v>87</v>
      </c>
      <c r="I28" s="33"/>
    </row>
    <row r="29" spans="1:9" x14ac:dyDescent="0.25">
      <c r="A29" t="s">
        <v>1212</v>
      </c>
      <c r="B29" t="s">
        <v>1214</v>
      </c>
      <c r="C29" s="33" t="s">
        <v>87</v>
      </c>
      <c r="D29" s="33" t="s">
        <v>87</v>
      </c>
      <c r="I29" s="33"/>
    </row>
    <row r="30" spans="1:9" x14ac:dyDescent="0.25">
      <c r="A30" t="s">
        <v>1262</v>
      </c>
      <c r="B30" t="s">
        <v>1208</v>
      </c>
      <c r="C30" s="33" t="s">
        <v>87</v>
      </c>
      <c r="D30" s="33" t="s">
        <v>87</v>
      </c>
      <c r="I30" s="33"/>
    </row>
    <row r="31" spans="1:9" x14ac:dyDescent="0.25">
      <c r="A31" t="s">
        <v>1260</v>
      </c>
      <c r="B31" t="s">
        <v>1209</v>
      </c>
      <c r="C31" s="33" t="s">
        <v>87</v>
      </c>
      <c r="D31" s="33" t="s">
        <v>87</v>
      </c>
      <c r="I31" s="33"/>
    </row>
    <row r="32" spans="1:9" x14ac:dyDescent="0.25">
      <c r="A32" t="s">
        <v>1261</v>
      </c>
      <c r="B32" t="s">
        <v>1210</v>
      </c>
      <c r="C32" s="33" t="s">
        <v>87</v>
      </c>
      <c r="D32" s="33" t="s">
        <v>87</v>
      </c>
      <c r="I32" s="33"/>
    </row>
    <row r="33" spans="1:9" x14ac:dyDescent="0.25">
      <c r="A33" t="s">
        <v>1235</v>
      </c>
      <c r="B33" t="s">
        <v>1198</v>
      </c>
      <c r="F33" s="33" t="s">
        <v>87</v>
      </c>
      <c r="I33" s="33"/>
    </row>
    <row r="34" spans="1:9" x14ac:dyDescent="0.25">
      <c r="A34" t="s">
        <v>1236</v>
      </c>
      <c r="B34" t="s">
        <v>1199</v>
      </c>
      <c r="D34" s="33" t="s">
        <v>87</v>
      </c>
      <c r="F34" s="33" t="s">
        <v>87</v>
      </c>
      <c r="I34" s="33"/>
    </row>
    <row r="35" spans="1:9" x14ac:dyDescent="0.25">
      <c r="A35" t="s">
        <v>1247</v>
      </c>
      <c r="B35" t="s">
        <v>1200</v>
      </c>
      <c r="F35" s="33" t="s">
        <v>87</v>
      </c>
      <c r="I35" s="33"/>
    </row>
    <row r="36" spans="1:9" x14ac:dyDescent="0.25">
      <c r="A36" t="s">
        <v>1248</v>
      </c>
      <c r="B36" t="s">
        <v>1201</v>
      </c>
      <c r="F36" s="33" t="s">
        <v>87</v>
      </c>
      <c r="I36" s="33"/>
    </row>
    <row r="37" spans="1:9" x14ac:dyDescent="0.25">
      <c r="A37" t="s">
        <v>1249</v>
      </c>
      <c r="B37" t="s">
        <v>1202</v>
      </c>
      <c r="F37" s="33" t="s">
        <v>87</v>
      </c>
      <c r="I37" s="33"/>
    </row>
    <row r="38" spans="1:9" x14ac:dyDescent="0.25">
      <c r="A38" t="s">
        <v>1250</v>
      </c>
      <c r="B38" t="s">
        <v>1223</v>
      </c>
      <c r="F38" s="33" t="s">
        <v>87</v>
      </c>
      <c r="I38" s="33"/>
    </row>
    <row r="39" spans="1:9" x14ac:dyDescent="0.25">
      <c r="A39" t="s">
        <v>1251</v>
      </c>
      <c r="B39" t="s">
        <v>1224</v>
      </c>
      <c r="F39" s="33" t="s">
        <v>87</v>
      </c>
      <c r="I39" s="33"/>
    </row>
    <row r="40" spans="1:9" x14ac:dyDescent="0.25">
      <c r="A40" t="s">
        <v>1252</v>
      </c>
      <c r="B40" t="s">
        <v>1225</v>
      </c>
      <c r="F40" s="33" t="s">
        <v>87</v>
      </c>
      <c r="I40" s="33"/>
    </row>
    <row r="41" spans="1:9" x14ac:dyDescent="0.25">
      <c r="A41" t="s">
        <v>1268</v>
      </c>
      <c r="B41" t="s">
        <v>1275</v>
      </c>
      <c r="I41" s="33"/>
    </row>
    <row r="42" spans="1:9" x14ac:dyDescent="0.25">
      <c r="A42" t="s">
        <v>32</v>
      </c>
      <c r="B42" t="s">
        <v>1276</v>
      </c>
      <c r="I42" s="33"/>
    </row>
    <row r="43" spans="1:9" x14ac:dyDescent="0.25">
      <c r="A43" t="s">
        <v>33</v>
      </c>
      <c r="B43" t="s">
        <v>1277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109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142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86</v>
      </c>
      <c r="I56" s="33"/>
    </row>
    <row r="57" spans="1:9" x14ac:dyDescent="0.25">
      <c r="A57" t="s">
        <v>85</v>
      </c>
      <c r="I57" s="33"/>
    </row>
    <row r="58" spans="1:9" x14ac:dyDescent="0.25">
      <c r="A58" t="s">
        <v>390</v>
      </c>
      <c r="I58" s="33"/>
    </row>
    <row r="59" spans="1:9" x14ac:dyDescent="0.25">
      <c r="A59" t="s">
        <v>392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82</v>
      </c>
      <c r="I61" s="33"/>
    </row>
    <row r="62" spans="1:9" x14ac:dyDescent="0.25">
      <c r="A62" t="s">
        <v>215</v>
      </c>
      <c r="I62" s="33"/>
    </row>
    <row r="63" spans="1:9" x14ac:dyDescent="0.25">
      <c r="A63" t="s">
        <v>1231</v>
      </c>
      <c r="I63" s="33"/>
    </row>
    <row r="64" spans="1:9" x14ac:dyDescent="0.25">
      <c r="A64" t="s">
        <v>76</v>
      </c>
      <c r="I64" s="33"/>
    </row>
    <row r="65" spans="1:9" x14ac:dyDescent="0.25">
      <c r="A65" t="s">
        <v>78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163</v>
      </c>
      <c r="I72" s="33"/>
    </row>
    <row r="73" spans="1:9" x14ac:dyDescent="0.25">
      <c r="A73" t="s">
        <v>164</v>
      </c>
      <c r="I73" s="33"/>
    </row>
    <row r="74" spans="1:9" x14ac:dyDescent="0.25">
      <c r="A74" t="s">
        <v>134</v>
      </c>
      <c r="I74" s="33"/>
    </row>
    <row r="75" spans="1:9" x14ac:dyDescent="0.25">
      <c r="A75" t="s">
        <v>133</v>
      </c>
      <c r="I75" s="33"/>
    </row>
    <row r="76" spans="1:9" x14ac:dyDescent="0.25">
      <c r="A76" t="s">
        <v>135</v>
      </c>
      <c r="I76" s="33"/>
    </row>
    <row r="77" spans="1:9" x14ac:dyDescent="0.25">
      <c r="A77" t="s">
        <v>132</v>
      </c>
      <c r="I77" s="33"/>
    </row>
    <row r="78" spans="1:9" x14ac:dyDescent="0.25">
      <c r="A78" t="s">
        <v>131</v>
      </c>
      <c r="I78" s="33"/>
    </row>
    <row r="79" spans="1:9" x14ac:dyDescent="0.25">
      <c r="A79" t="s">
        <v>130</v>
      </c>
      <c r="I79" s="33"/>
    </row>
    <row r="80" spans="1:9" x14ac:dyDescent="0.25">
      <c r="A80" t="s">
        <v>137</v>
      </c>
      <c r="I80" s="33"/>
    </row>
    <row r="81" spans="1:9" x14ac:dyDescent="0.25">
      <c r="A81" t="s">
        <v>1153</v>
      </c>
      <c r="I81" s="33"/>
    </row>
    <row r="82" spans="1:9" x14ac:dyDescent="0.25">
      <c r="A82" t="s">
        <v>256</v>
      </c>
      <c r="I82" s="33"/>
    </row>
    <row r="83" spans="1:9" x14ac:dyDescent="0.25">
      <c r="A83" t="s">
        <v>259</v>
      </c>
      <c r="I83" s="33"/>
    </row>
    <row r="84" spans="1:9" x14ac:dyDescent="0.25">
      <c r="A84" t="s">
        <v>205</v>
      </c>
      <c r="I84" s="33"/>
    </row>
    <row r="85" spans="1:9" x14ac:dyDescent="0.25">
      <c r="A85" t="s">
        <v>261</v>
      </c>
      <c r="I85" s="33"/>
    </row>
    <row r="86" spans="1:9" x14ac:dyDescent="0.25">
      <c r="A86" t="s">
        <v>257</v>
      </c>
      <c r="I86" s="33"/>
    </row>
    <row r="87" spans="1:9" x14ac:dyDescent="0.25">
      <c r="A87" t="s">
        <v>207</v>
      </c>
      <c r="I87" s="33"/>
    </row>
    <row r="88" spans="1:9" x14ac:dyDescent="0.25">
      <c r="A88" t="s">
        <v>210</v>
      </c>
      <c r="I88" s="33"/>
    </row>
    <row r="89" spans="1:9" x14ac:dyDescent="0.25">
      <c r="A89" t="s">
        <v>211</v>
      </c>
      <c r="I89" s="33"/>
    </row>
    <row r="90" spans="1:9" x14ac:dyDescent="0.25">
      <c r="A90" t="s">
        <v>213</v>
      </c>
      <c r="I90" s="33"/>
    </row>
    <row r="91" spans="1:9" x14ac:dyDescent="0.25">
      <c r="A91" t="s">
        <v>1154</v>
      </c>
      <c r="I91" s="33"/>
    </row>
    <row r="92" spans="1:9" x14ac:dyDescent="0.25">
      <c r="A92" t="s">
        <v>1226</v>
      </c>
      <c r="I92" s="33"/>
    </row>
    <row r="93" spans="1:9" x14ac:dyDescent="0.25">
      <c r="A93" t="s">
        <v>1227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AllEventData</vt:lpstr>
      <vt:lpstr>Sheet4</vt:lpstr>
      <vt:lpstr>Sheet3</vt:lpstr>
      <vt:lpstr>Sheet2</vt:lpstr>
      <vt:lpstr>Calculator</vt:lpstr>
      <vt:lpstr>Countries</vt:lpstr>
      <vt:lpstr>Sheet1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2023-02-21T02:41:54Z</dcterms:modified>
</cp:coreProperties>
</file>